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Dio\Dropbox\TOMBALL\2011\"/>
    </mc:Choice>
  </mc:AlternateContent>
  <bookViews>
    <workbookView xWindow="-315" yWindow="210" windowWidth="20955" windowHeight="12300" tabRatio="947" activeTab="3"/>
  </bookViews>
  <sheets>
    <sheet name="General" sheetId="1" r:id="rId1"/>
    <sheet name="Teams&amp;Rules" sheetId="32" r:id="rId2"/>
    <sheet name="Stats Blank" sheetId="2" r:id="rId3"/>
    <sheet name="Awards" sheetId="33" r:id="rId4"/>
    <sheet name="Overall - Totals" sheetId="3" r:id="rId5"/>
    <sheet name="Overall - Avgs" sheetId="10" r:id="rId6"/>
    <sheet name="Overall Team Stats" sheetId="6" r:id="rId7"/>
    <sheet name="RR - Totals" sheetId="4" r:id="rId8"/>
    <sheet name="RR - Avgs" sheetId="9" r:id="rId9"/>
    <sheet name="RR Team Stats" sheetId="7" r:id="rId10"/>
    <sheet name="Playoff - Totals" sheetId="5" r:id="rId11"/>
    <sheet name="Playoff - Avgs" sheetId="11" r:id="rId12"/>
    <sheet name="Playoff Team Stats" sheetId="8" r:id="rId13"/>
    <sheet name="PWTs-Swag" sheetId="16" r:id="rId14"/>
    <sheet name="GGs-SSC" sheetId="23" r:id="rId15"/>
    <sheet name="Grayps-PWTs" sheetId="15" r:id="rId16"/>
    <sheet name="Swag-GGs" sheetId="25" r:id="rId17"/>
    <sheet name="Grayps-SSC" sheetId="26" r:id="rId18"/>
    <sheet name="PWTs-GGs" sheetId="27" r:id="rId19"/>
    <sheet name="Swag-Grayps" sheetId="28" r:id="rId20"/>
    <sheet name="SSC-PWTs" sheetId="13" r:id="rId21"/>
    <sheet name="GGs-Grayps" sheetId="24" r:id="rId22"/>
    <sheet name="SSC-Swag" sheetId="14" r:id="rId23"/>
    <sheet name="Quarters 1" sheetId="18" r:id="rId24"/>
    <sheet name="Semis 1" sheetId="20" r:id="rId25"/>
    <sheet name="Semis 2" sheetId="21" r:id="rId26"/>
    <sheet name="Championship" sheetId="22" r:id="rId27"/>
  </sheets>
  <calcPr calcId="171027"/>
</workbook>
</file>

<file path=xl/calcChain.xml><?xml version="1.0" encoding="utf-8"?>
<calcChain xmlns="http://schemas.openxmlformats.org/spreadsheetml/2006/main">
  <c r="D16" i="22" l="1"/>
  <c r="D7" i="18" l="1"/>
  <c r="J28" i="11" l="1"/>
  <c r="J31" i="5"/>
  <c r="J31" i="11" s="1"/>
  <c r="I31" i="5"/>
  <c r="I31" i="11" s="1"/>
  <c r="H31" i="5"/>
  <c r="H31" i="11" s="1"/>
  <c r="G31" i="5"/>
  <c r="F31" i="5"/>
  <c r="F31" i="11" s="1"/>
  <c r="E31" i="5"/>
  <c r="E31" i="11" s="1"/>
  <c r="C31" i="5"/>
  <c r="C31" i="11" s="1"/>
  <c r="B31" i="5"/>
  <c r="J30" i="5"/>
  <c r="J30" i="11" s="1"/>
  <c r="I30" i="5"/>
  <c r="I30" i="11" s="1"/>
  <c r="H30" i="5"/>
  <c r="H30" i="11" s="1"/>
  <c r="G30" i="5"/>
  <c r="F30" i="5"/>
  <c r="F30" i="11" s="1"/>
  <c r="E30" i="5"/>
  <c r="E30" i="11" s="1"/>
  <c r="C30" i="5"/>
  <c r="C30" i="11" s="1"/>
  <c r="B30" i="5"/>
  <c r="J29" i="5"/>
  <c r="J29" i="11" s="1"/>
  <c r="I29" i="5"/>
  <c r="I29" i="11" s="1"/>
  <c r="H29" i="5"/>
  <c r="H29" i="11" s="1"/>
  <c r="G29" i="5"/>
  <c r="F29" i="5"/>
  <c r="F29" i="11" s="1"/>
  <c r="E29" i="5"/>
  <c r="E29" i="11" s="1"/>
  <c r="C29" i="5"/>
  <c r="C29" i="11" s="1"/>
  <c r="B29" i="5"/>
  <c r="J28" i="5"/>
  <c r="I28" i="5"/>
  <c r="I28" i="11" s="1"/>
  <c r="H28" i="5"/>
  <c r="H28" i="11" s="1"/>
  <c r="G28" i="5"/>
  <c r="F28" i="5"/>
  <c r="F28" i="11" s="1"/>
  <c r="E28" i="5"/>
  <c r="E28" i="11" s="1"/>
  <c r="C28" i="5"/>
  <c r="C28" i="11" s="1"/>
  <c r="B28" i="5"/>
  <c r="B28" i="11" s="1"/>
  <c r="J25" i="5"/>
  <c r="J25" i="11" s="1"/>
  <c r="I25" i="5"/>
  <c r="I25" i="11" s="1"/>
  <c r="H25" i="5"/>
  <c r="H25" i="11" s="1"/>
  <c r="G25" i="5"/>
  <c r="F25" i="5"/>
  <c r="F25" i="11" s="1"/>
  <c r="E25" i="5"/>
  <c r="E25" i="11" s="1"/>
  <c r="C25" i="5"/>
  <c r="C25" i="11" s="1"/>
  <c r="B25" i="5"/>
  <c r="J24" i="5"/>
  <c r="J24" i="11" s="1"/>
  <c r="I24" i="5"/>
  <c r="I24" i="11" s="1"/>
  <c r="H24" i="5"/>
  <c r="H24" i="11" s="1"/>
  <c r="G24" i="5"/>
  <c r="F24" i="5"/>
  <c r="F24" i="11" s="1"/>
  <c r="E24" i="5"/>
  <c r="E24" i="11" s="1"/>
  <c r="C24" i="5"/>
  <c r="C24" i="11" s="1"/>
  <c r="B24" i="5"/>
  <c r="J23" i="5"/>
  <c r="J23" i="11" s="1"/>
  <c r="I23" i="5"/>
  <c r="I23" i="11" s="1"/>
  <c r="H23" i="5"/>
  <c r="H23" i="11" s="1"/>
  <c r="G23" i="5"/>
  <c r="F23" i="5"/>
  <c r="F23" i="11" s="1"/>
  <c r="E23" i="5"/>
  <c r="E23" i="11" s="1"/>
  <c r="C23" i="5"/>
  <c r="C23" i="11" s="1"/>
  <c r="B23" i="5"/>
  <c r="J22" i="5"/>
  <c r="J22" i="11" s="1"/>
  <c r="I22" i="5"/>
  <c r="I22" i="11" s="1"/>
  <c r="H22" i="5"/>
  <c r="H22" i="11" s="1"/>
  <c r="G22" i="5"/>
  <c r="F22" i="5"/>
  <c r="F22" i="11" s="1"/>
  <c r="E22" i="5"/>
  <c r="E22" i="11" s="1"/>
  <c r="C22" i="5"/>
  <c r="C22" i="11" s="1"/>
  <c r="B22" i="5"/>
  <c r="B22" i="11" s="1"/>
  <c r="J19" i="5"/>
  <c r="J19" i="11" s="1"/>
  <c r="I19" i="5"/>
  <c r="I19" i="11" s="1"/>
  <c r="H19" i="5"/>
  <c r="H19" i="11" s="1"/>
  <c r="G19" i="5"/>
  <c r="F19" i="5"/>
  <c r="F19" i="11" s="1"/>
  <c r="E19" i="5"/>
  <c r="E19" i="11" s="1"/>
  <c r="C19" i="5"/>
  <c r="C19" i="11" s="1"/>
  <c r="B19" i="5"/>
  <c r="J18" i="5"/>
  <c r="J18" i="11" s="1"/>
  <c r="I18" i="5"/>
  <c r="I18" i="11" s="1"/>
  <c r="H18" i="5"/>
  <c r="H18" i="11" s="1"/>
  <c r="G18" i="5"/>
  <c r="F18" i="5"/>
  <c r="F18" i="11" s="1"/>
  <c r="E18" i="5"/>
  <c r="E18" i="11" s="1"/>
  <c r="C18" i="5"/>
  <c r="C18" i="11" s="1"/>
  <c r="B18" i="5"/>
  <c r="J17" i="5"/>
  <c r="J17" i="11" s="1"/>
  <c r="I17" i="5"/>
  <c r="I17" i="11" s="1"/>
  <c r="H17" i="5"/>
  <c r="H17" i="11" s="1"/>
  <c r="G17" i="5"/>
  <c r="F17" i="5"/>
  <c r="F17" i="11" s="1"/>
  <c r="E17" i="5"/>
  <c r="E17" i="11" s="1"/>
  <c r="C17" i="5"/>
  <c r="C17" i="11" s="1"/>
  <c r="B17" i="5"/>
  <c r="J16" i="5"/>
  <c r="J16" i="11" s="1"/>
  <c r="I16" i="5"/>
  <c r="I16" i="11" s="1"/>
  <c r="H16" i="5"/>
  <c r="H16" i="11" s="1"/>
  <c r="G16" i="5"/>
  <c r="F16" i="5"/>
  <c r="F16" i="11" s="1"/>
  <c r="E16" i="5"/>
  <c r="E16" i="11" s="1"/>
  <c r="C16" i="5"/>
  <c r="C16" i="11" s="1"/>
  <c r="B16" i="5"/>
  <c r="B16" i="11" s="1"/>
  <c r="J13" i="5"/>
  <c r="J13" i="11" s="1"/>
  <c r="I13" i="5"/>
  <c r="I13" i="11" s="1"/>
  <c r="H13" i="5"/>
  <c r="H13" i="11" s="1"/>
  <c r="G13" i="5"/>
  <c r="F13" i="5"/>
  <c r="F13" i="11" s="1"/>
  <c r="E13" i="5"/>
  <c r="E13" i="11" s="1"/>
  <c r="C13" i="5"/>
  <c r="C13" i="11" s="1"/>
  <c r="B13" i="5"/>
  <c r="J12" i="5"/>
  <c r="J12" i="11" s="1"/>
  <c r="I12" i="5"/>
  <c r="I12" i="11" s="1"/>
  <c r="H12" i="5"/>
  <c r="H12" i="11" s="1"/>
  <c r="G12" i="5"/>
  <c r="F12" i="5"/>
  <c r="F12" i="11" s="1"/>
  <c r="E12" i="5"/>
  <c r="E12" i="11" s="1"/>
  <c r="C12" i="5"/>
  <c r="C12" i="11" s="1"/>
  <c r="B12" i="5"/>
  <c r="B12" i="11" s="1"/>
  <c r="J11" i="5"/>
  <c r="J11" i="11" s="1"/>
  <c r="I11" i="5"/>
  <c r="I11" i="11" s="1"/>
  <c r="H11" i="5"/>
  <c r="H11" i="11" s="1"/>
  <c r="G11" i="5"/>
  <c r="F11" i="5"/>
  <c r="F11" i="11" s="1"/>
  <c r="E11" i="5"/>
  <c r="E11" i="11" s="1"/>
  <c r="C11" i="5"/>
  <c r="C11" i="11" s="1"/>
  <c r="B11" i="5"/>
  <c r="J10" i="5"/>
  <c r="J10" i="11" s="1"/>
  <c r="I10" i="5"/>
  <c r="I10" i="11" s="1"/>
  <c r="H10" i="5"/>
  <c r="H10" i="11" s="1"/>
  <c r="G10" i="5"/>
  <c r="F10" i="5"/>
  <c r="F10" i="11" s="1"/>
  <c r="E10" i="5"/>
  <c r="E10" i="11" s="1"/>
  <c r="C10" i="5"/>
  <c r="C10" i="11" s="1"/>
  <c r="B10" i="5"/>
  <c r="B10" i="11" s="1"/>
  <c r="J7" i="5"/>
  <c r="J7" i="11" s="1"/>
  <c r="I7" i="5"/>
  <c r="I7" i="11" s="1"/>
  <c r="H7" i="5"/>
  <c r="H7" i="11" s="1"/>
  <c r="G7" i="5"/>
  <c r="F7" i="5"/>
  <c r="F7" i="11" s="1"/>
  <c r="E7" i="5"/>
  <c r="E7" i="11" s="1"/>
  <c r="C7" i="5"/>
  <c r="C7" i="11" s="1"/>
  <c r="B7" i="5"/>
  <c r="J6" i="5"/>
  <c r="J6" i="11" s="1"/>
  <c r="I6" i="5"/>
  <c r="I6" i="11" s="1"/>
  <c r="H6" i="5"/>
  <c r="H6" i="11" s="1"/>
  <c r="G6" i="5"/>
  <c r="F6" i="5"/>
  <c r="F6" i="11" s="1"/>
  <c r="E6" i="5"/>
  <c r="E6" i="11" s="1"/>
  <c r="C6" i="5"/>
  <c r="C6" i="11" s="1"/>
  <c r="B6" i="5"/>
  <c r="B6" i="11" s="1"/>
  <c r="J5" i="5"/>
  <c r="J5" i="11" s="1"/>
  <c r="I5" i="5"/>
  <c r="I5" i="11" s="1"/>
  <c r="H5" i="5"/>
  <c r="H5" i="11" s="1"/>
  <c r="G5" i="5"/>
  <c r="F5" i="5"/>
  <c r="F5" i="11" s="1"/>
  <c r="E5" i="5"/>
  <c r="E5" i="11" s="1"/>
  <c r="C5" i="5"/>
  <c r="C5" i="11" s="1"/>
  <c r="B5" i="5"/>
  <c r="J4" i="5"/>
  <c r="J4" i="11" s="1"/>
  <c r="I4" i="5"/>
  <c r="I4" i="11" s="1"/>
  <c r="H4" i="5"/>
  <c r="H4" i="11" s="1"/>
  <c r="G4" i="5"/>
  <c r="F4" i="5"/>
  <c r="F4" i="11" s="1"/>
  <c r="E4" i="5"/>
  <c r="E4" i="11" s="1"/>
  <c r="C4" i="5"/>
  <c r="C4" i="11" s="1"/>
  <c r="B4" i="5"/>
  <c r="B4" i="11" s="1"/>
  <c r="G4" i="11" l="1"/>
  <c r="K4" i="5"/>
  <c r="G5" i="11"/>
  <c r="K5" i="5"/>
  <c r="G6" i="11"/>
  <c r="K6" i="5"/>
  <c r="G7" i="11"/>
  <c r="K7" i="11" s="1"/>
  <c r="K7" i="5"/>
  <c r="G10" i="11"/>
  <c r="K10" i="5"/>
  <c r="G11" i="11"/>
  <c r="K11" i="5"/>
  <c r="G12" i="11"/>
  <c r="K12" i="5"/>
  <c r="G13" i="11"/>
  <c r="K13" i="11" s="1"/>
  <c r="K13" i="5"/>
  <c r="G16" i="11"/>
  <c r="K16" i="5"/>
  <c r="K17" i="5"/>
  <c r="K18" i="5"/>
  <c r="K19" i="5"/>
  <c r="G22" i="11"/>
  <c r="K22" i="5"/>
  <c r="K23" i="5"/>
  <c r="K24" i="5"/>
  <c r="K25" i="5"/>
  <c r="G28" i="11"/>
  <c r="K28" i="5"/>
  <c r="K29" i="5"/>
  <c r="K30" i="5"/>
  <c r="K31" i="5"/>
  <c r="D17" i="5"/>
  <c r="D30" i="5"/>
  <c r="D7" i="5"/>
  <c r="B7" i="11"/>
  <c r="D7" i="11" s="1"/>
  <c r="K6" i="11"/>
  <c r="D6" i="5"/>
  <c r="D6" i="11"/>
  <c r="K5" i="11"/>
  <c r="D5" i="5"/>
  <c r="B5" i="11"/>
  <c r="D5" i="11" s="1"/>
  <c r="G31" i="11"/>
  <c r="K31" i="11" s="1"/>
  <c r="D31" i="5"/>
  <c r="B31" i="11"/>
  <c r="D31" i="11" s="1"/>
  <c r="G30" i="11"/>
  <c r="K30" i="11" s="1"/>
  <c r="B30" i="11"/>
  <c r="D30" i="11" s="1"/>
  <c r="G29" i="11"/>
  <c r="K29" i="11" s="1"/>
  <c r="D29" i="5"/>
  <c r="B29" i="11"/>
  <c r="D29" i="11" s="1"/>
  <c r="G25" i="11"/>
  <c r="K25" i="11" s="1"/>
  <c r="D25" i="5"/>
  <c r="B25" i="11"/>
  <c r="D25" i="11" s="1"/>
  <c r="G24" i="11"/>
  <c r="K24" i="11" s="1"/>
  <c r="D24" i="5"/>
  <c r="B24" i="11"/>
  <c r="D24" i="11" s="1"/>
  <c r="G23" i="11"/>
  <c r="K23" i="11" s="1"/>
  <c r="D23" i="5"/>
  <c r="B23" i="11"/>
  <c r="D23" i="11" s="1"/>
  <c r="G19" i="11"/>
  <c r="K19" i="11" s="1"/>
  <c r="D19" i="5"/>
  <c r="B19" i="11"/>
  <c r="D19" i="11" s="1"/>
  <c r="G18" i="11"/>
  <c r="K18" i="11" s="1"/>
  <c r="D18" i="5"/>
  <c r="B18" i="11"/>
  <c r="D18" i="11" s="1"/>
  <c r="G17" i="11"/>
  <c r="K17" i="11" s="1"/>
  <c r="B17" i="11"/>
  <c r="D17" i="11" s="1"/>
  <c r="D13" i="5"/>
  <c r="B13" i="11"/>
  <c r="D13" i="11" s="1"/>
  <c r="K12" i="11"/>
  <c r="D12" i="5"/>
  <c r="D12" i="11"/>
  <c r="K11" i="11"/>
  <c r="D11" i="5"/>
  <c r="B11" i="11"/>
  <c r="D11" i="11" s="1"/>
  <c r="J20" i="8"/>
  <c r="J21" i="8" s="1"/>
  <c r="I20" i="8"/>
  <c r="I21" i="8" s="1"/>
  <c r="H20" i="8"/>
  <c r="H21" i="8" s="1"/>
  <c r="G20" i="8"/>
  <c r="G21" i="8" s="1"/>
  <c r="F20" i="8"/>
  <c r="E20" i="8"/>
  <c r="E21" i="8" s="1"/>
  <c r="C20" i="8"/>
  <c r="C21" i="8" s="1"/>
  <c r="B20" i="8"/>
  <c r="J16" i="8"/>
  <c r="J17" i="8" s="1"/>
  <c r="I16" i="8"/>
  <c r="I17" i="8" s="1"/>
  <c r="H16" i="8"/>
  <c r="H17" i="8" s="1"/>
  <c r="G16" i="8"/>
  <c r="G17" i="8" s="1"/>
  <c r="F16" i="8"/>
  <c r="F17" i="8" s="1"/>
  <c r="E16" i="8"/>
  <c r="E17" i="8" s="1"/>
  <c r="C16" i="8"/>
  <c r="C17" i="8" s="1"/>
  <c r="B16" i="8"/>
  <c r="J12" i="8"/>
  <c r="J13" i="8" s="1"/>
  <c r="I12" i="8"/>
  <c r="I13" i="8" s="1"/>
  <c r="H12" i="8"/>
  <c r="H13" i="8" s="1"/>
  <c r="G12" i="8"/>
  <c r="G13" i="8" s="1"/>
  <c r="F12" i="8"/>
  <c r="F13" i="8" s="1"/>
  <c r="E12" i="8"/>
  <c r="E13" i="8" s="1"/>
  <c r="C12" i="8"/>
  <c r="C13" i="8" s="1"/>
  <c r="B12" i="8"/>
  <c r="J8" i="8"/>
  <c r="J9" i="8" s="1"/>
  <c r="I8" i="8"/>
  <c r="I9" i="8" s="1"/>
  <c r="H8" i="8"/>
  <c r="H9" i="8" s="1"/>
  <c r="G8" i="8"/>
  <c r="G9" i="8" s="1"/>
  <c r="F8" i="8"/>
  <c r="E8" i="8"/>
  <c r="E9" i="8" s="1"/>
  <c r="C8" i="8"/>
  <c r="C9" i="8" s="1"/>
  <c r="B8" i="8"/>
  <c r="J4" i="8"/>
  <c r="J5" i="8" s="1"/>
  <c r="I4" i="8"/>
  <c r="I5" i="8" s="1"/>
  <c r="H4" i="8"/>
  <c r="H5" i="8" s="1"/>
  <c r="G4" i="8"/>
  <c r="G5" i="8" s="1"/>
  <c r="F4" i="8"/>
  <c r="F5" i="8" s="1"/>
  <c r="E4" i="8"/>
  <c r="E5" i="8" s="1"/>
  <c r="C4" i="8"/>
  <c r="C5" i="8" s="1"/>
  <c r="B4" i="8"/>
  <c r="D16" i="11"/>
  <c r="K4" i="11"/>
  <c r="B5" i="8" l="1"/>
  <c r="D5" i="8"/>
  <c r="D4" i="8"/>
  <c r="B9" i="8"/>
  <c r="D8" i="8"/>
  <c r="D9" i="8"/>
  <c r="B13" i="8"/>
  <c r="D13" i="8"/>
  <c r="D12" i="8"/>
  <c r="B17" i="8"/>
  <c r="D17" i="8"/>
  <c r="D16" i="8"/>
  <c r="B21" i="8"/>
  <c r="D20" i="8"/>
  <c r="D21" i="8"/>
  <c r="R20" i="8"/>
  <c r="F21" i="8"/>
  <c r="F9" i="8"/>
  <c r="K28" i="11"/>
  <c r="D28" i="11"/>
  <c r="K16" i="11"/>
  <c r="K5" i="8"/>
  <c r="D4" i="11"/>
  <c r="D10" i="11"/>
  <c r="K10" i="11"/>
  <c r="D22" i="11"/>
  <c r="K22" i="11"/>
  <c r="K16" i="8"/>
  <c r="K20" i="8"/>
  <c r="K12" i="8"/>
  <c r="K8" i="8"/>
  <c r="K9" i="8"/>
  <c r="K13" i="8"/>
  <c r="K21" i="8"/>
  <c r="J31" i="4"/>
  <c r="J31" i="3" s="1"/>
  <c r="I31" i="4"/>
  <c r="I31" i="3" s="1"/>
  <c r="I31" i="10" s="1"/>
  <c r="H31" i="4"/>
  <c r="H31" i="3" s="1"/>
  <c r="H31" i="10" s="1"/>
  <c r="G31" i="4"/>
  <c r="G31" i="3" s="1"/>
  <c r="G31" i="10" s="1"/>
  <c r="F31" i="4"/>
  <c r="F31" i="3" s="1"/>
  <c r="F31" i="10" s="1"/>
  <c r="E31" i="4"/>
  <c r="E31" i="3" s="1"/>
  <c r="E31" i="10" s="1"/>
  <c r="C31" i="4"/>
  <c r="C31" i="3" s="1"/>
  <c r="C31" i="10" s="1"/>
  <c r="B31" i="4"/>
  <c r="B31" i="3" s="1"/>
  <c r="J30" i="4"/>
  <c r="J30" i="3" s="1"/>
  <c r="J30" i="10" s="1"/>
  <c r="I30" i="4"/>
  <c r="I30" i="3" s="1"/>
  <c r="I30" i="10" s="1"/>
  <c r="H30" i="4"/>
  <c r="H30" i="3" s="1"/>
  <c r="H30" i="10" s="1"/>
  <c r="G30" i="4"/>
  <c r="G30" i="3" s="1"/>
  <c r="F30" i="4"/>
  <c r="F30" i="3" s="1"/>
  <c r="F30" i="10" s="1"/>
  <c r="E30" i="4"/>
  <c r="E30" i="3" s="1"/>
  <c r="E30" i="10" s="1"/>
  <c r="C30" i="4"/>
  <c r="C30" i="3" s="1"/>
  <c r="C30" i="10" s="1"/>
  <c r="B30" i="4"/>
  <c r="B30" i="3" s="1"/>
  <c r="J29" i="4"/>
  <c r="J29" i="3" s="1"/>
  <c r="I29" i="4"/>
  <c r="I29" i="3" s="1"/>
  <c r="I29" i="10" s="1"/>
  <c r="H29" i="4"/>
  <c r="H29" i="3" s="1"/>
  <c r="H29" i="10" s="1"/>
  <c r="G29" i="4"/>
  <c r="G29" i="3" s="1"/>
  <c r="G29" i="10" s="1"/>
  <c r="F29" i="4"/>
  <c r="F29" i="3" s="1"/>
  <c r="F29" i="10" s="1"/>
  <c r="E29" i="4"/>
  <c r="E29" i="3" s="1"/>
  <c r="E29" i="10" s="1"/>
  <c r="C29" i="4"/>
  <c r="C29" i="3" s="1"/>
  <c r="C29" i="10" s="1"/>
  <c r="B29" i="4"/>
  <c r="B29" i="3" s="1"/>
  <c r="J28" i="4"/>
  <c r="J28" i="3" s="1"/>
  <c r="J28" i="10" s="1"/>
  <c r="I28" i="4"/>
  <c r="I28" i="3" s="1"/>
  <c r="I28" i="10" s="1"/>
  <c r="H28" i="4"/>
  <c r="H28" i="3" s="1"/>
  <c r="H28" i="10" s="1"/>
  <c r="G28" i="4"/>
  <c r="G28" i="3" s="1"/>
  <c r="F28" i="4"/>
  <c r="F28" i="3" s="1"/>
  <c r="F28" i="10" s="1"/>
  <c r="E28" i="4"/>
  <c r="E28" i="3" s="1"/>
  <c r="E28" i="10" s="1"/>
  <c r="C28" i="4"/>
  <c r="C28" i="3" s="1"/>
  <c r="C28" i="10" s="1"/>
  <c r="B28" i="4"/>
  <c r="B28" i="3" s="1"/>
  <c r="J25" i="4"/>
  <c r="J25" i="3" s="1"/>
  <c r="I25" i="4"/>
  <c r="I25" i="3" s="1"/>
  <c r="I25" i="10" s="1"/>
  <c r="H25" i="4"/>
  <c r="H25" i="3" s="1"/>
  <c r="H25" i="10" s="1"/>
  <c r="G25" i="4"/>
  <c r="G25" i="3" s="1"/>
  <c r="G25" i="10" s="1"/>
  <c r="F25" i="4"/>
  <c r="F25" i="3" s="1"/>
  <c r="F25" i="10" s="1"/>
  <c r="E25" i="4"/>
  <c r="E25" i="3" s="1"/>
  <c r="E25" i="10" s="1"/>
  <c r="C25" i="4"/>
  <c r="C25" i="3" s="1"/>
  <c r="C25" i="10" s="1"/>
  <c r="B25" i="4"/>
  <c r="B25" i="3" s="1"/>
  <c r="J24" i="4"/>
  <c r="J24" i="3" s="1"/>
  <c r="J24" i="10" s="1"/>
  <c r="I24" i="4"/>
  <c r="I24" i="3" s="1"/>
  <c r="I24" i="10" s="1"/>
  <c r="H24" i="4"/>
  <c r="H24" i="3" s="1"/>
  <c r="H24" i="10" s="1"/>
  <c r="G24" i="4"/>
  <c r="G24" i="3" s="1"/>
  <c r="F24" i="4"/>
  <c r="F24" i="3" s="1"/>
  <c r="F24" i="10" s="1"/>
  <c r="E24" i="4"/>
  <c r="E24" i="3" s="1"/>
  <c r="E24" i="10" s="1"/>
  <c r="C24" i="4"/>
  <c r="C24" i="3" s="1"/>
  <c r="C24" i="10" s="1"/>
  <c r="B24" i="4"/>
  <c r="B24" i="3" s="1"/>
  <c r="J23" i="4"/>
  <c r="J23" i="3" s="1"/>
  <c r="I23" i="4"/>
  <c r="I23" i="3" s="1"/>
  <c r="I23" i="10" s="1"/>
  <c r="H23" i="4"/>
  <c r="H23" i="3" s="1"/>
  <c r="H23" i="10" s="1"/>
  <c r="G23" i="4"/>
  <c r="G23" i="3" s="1"/>
  <c r="G23" i="10" s="1"/>
  <c r="F23" i="4"/>
  <c r="F23" i="3" s="1"/>
  <c r="F23" i="10" s="1"/>
  <c r="E23" i="4"/>
  <c r="E23" i="3" s="1"/>
  <c r="E23" i="10" s="1"/>
  <c r="C23" i="4"/>
  <c r="C23" i="3" s="1"/>
  <c r="C23" i="10" s="1"/>
  <c r="B23" i="4"/>
  <c r="B23" i="3" s="1"/>
  <c r="J22" i="4"/>
  <c r="J22" i="3" s="1"/>
  <c r="J22" i="10" s="1"/>
  <c r="I22" i="4"/>
  <c r="I22" i="3" s="1"/>
  <c r="I22" i="10" s="1"/>
  <c r="H22" i="4"/>
  <c r="H22" i="3" s="1"/>
  <c r="H22" i="10" s="1"/>
  <c r="G22" i="4"/>
  <c r="G22" i="3" s="1"/>
  <c r="F22" i="4"/>
  <c r="F22" i="3" s="1"/>
  <c r="F22" i="10" s="1"/>
  <c r="E22" i="4"/>
  <c r="E22" i="3" s="1"/>
  <c r="E22" i="10" s="1"/>
  <c r="C22" i="4"/>
  <c r="C22" i="3" s="1"/>
  <c r="C22" i="10" s="1"/>
  <c r="B22" i="4"/>
  <c r="B22" i="3" s="1"/>
  <c r="J19" i="4"/>
  <c r="J19" i="3" s="1"/>
  <c r="I19" i="4"/>
  <c r="I19" i="3" s="1"/>
  <c r="I19" i="10" s="1"/>
  <c r="H19" i="4"/>
  <c r="H19" i="3" s="1"/>
  <c r="H19" i="10" s="1"/>
  <c r="G19" i="4"/>
  <c r="G19" i="3" s="1"/>
  <c r="G19" i="10" s="1"/>
  <c r="F19" i="4"/>
  <c r="F19" i="3" s="1"/>
  <c r="F19" i="10" s="1"/>
  <c r="E19" i="4"/>
  <c r="E19" i="3" s="1"/>
  <c r="E19" i="10" s="1"/>
  <c r="C19" i="4"/>
  <c r="C19" i="3" s="1"/>
  <c r="C19" i="10" s="1"/>
  <c r="B19" i="4"/>
  <c r="B19" i="3" s="1"/>
  <c r="J18" i="4"/>
  <c r="J18" i="3" s="1"/>
  <c r="J18" i="10" s="1"/>
  <c r="I18" i="4"/>
  <c r="I18" i="3" s="1"/>
  <c r="I18" i="10" s="1"/>
  <c r="H18" i="4"/>
  <c r="H18" i="3" s="1"/>
  <c r="H18" i="10" s="1"/>
  <c r="G18" i="4"/>
  <c r="G18" i="3" s="1"/>
  <c r="F18" i="4"/>
  <c r="F18" i="3" s="1"/>
  <c r="F18" i="10" s="1"/>
  <c r="E18" i="4"/>
  <c r="E18" i="3" s="1"/>
  <c r="E18" i="10" s="1"/>
  <c r="C18" i="4"/>
  <c r="C18" i="3" s="1"/>
  <c r="C18" i="10" s="1"/>
  <c r="B18" i="4"/>
  <c r="B18" i="3" s="1"/>
  <c r="J17" i="4"/>
  <c r="J17" i="3" s="1"/>
  <c r="I17" i="4"/>
  <c r="I17" i="3" s="1"/>
  <c r="I17" i="10" s="1"/>
  <c r="H17" i="4"/>
  <c r="H17" i="3" s="1"/>
  <c r="H17" i="10" s="1"/>
  <c r="G17" i="4"/>
  <c r="G17" i="3" s="1"/>
  <c r="G17" i="10" s="1"/>
  <c r="F17" i="4"/>
  <c r="F17" i="3" s="1"/>
  <c r="F17" i="10" s="1"/>
  <c r="E17" i="4"/>
  <c r="E17" i="3" s="1"/>
  <c r="E17" i="10" s="1"/>
  <c r="C17" i="4"/>
  <c r="C17" i="3" s="1"/>
  <c r="C17" i="10" s="1"/>
  <c r="B17" i="4"/>
  <c r="B17" i="3" s="1"/>
  <c r="J16" i="4"/>
  <c r="J16" i="3" s="1"/>
  <c r="J16" i="10" s="1"/>
  <c r="I16" i="4"/>
  <c r="I16" i="3" s="1"/>
  <c r="I16" i="10" s="1"/>
  <c r="H16" i="4"/>
  <c r="H16" i="3" s="1"/>
  <c r="H16" i="10" s="1"/>
  <c r="G16" i="4"/>
  <c r="G16" i="3" s="1"/>
  <c r="F16" i="4"/>
  <c r="F16" i="3" s="1"/>
  <c r="F16" i="10" s="1"/>
  <c r="E16" i="4"/>
  <c r="E16" i="3" s="1"/>
  <c r="E16" i="10" s="1"/>
  <c r="C16" i="4"/>
  <c r="C16" i="3" s="1"/>
  <c r="C16" i="10" s="1"/>
  <c r="B16" i="4"/>
  <c r="B16" i="3" s="1"/>
  <c r="J13" i="4"/>
  <c r="J13" i="3" s="1"/>
  <c r="I13" i="4"/>
  <c r="I13" i="3" s="1"/>
  <c r="H13" i="4"/>
  <c r="H13" i="3" s="1"/>
  <c r="G13" i="4"/>
  <c r="F13" i="4"/>
  <c r="F13" i="3" s="1"/>
  <c r="E13" i="4"/>
  <c r="E13" i="3" s="1"/>
  <c r="C13" i="4"/>
  <c r="C13" i="3" s="1"/>
  <c r="B13" i="4"/>
  <c r="J12" i="4"/>
  <c r="J12" i="3" s="1"/>
  <c r="I12" i="4"/>
  <c r="I12" i="3" s="1"/>
  <c r="H12" i="4"/>
  <c r="H12" i="3" s="1"/>
  <c r="G12" i="4"/>
  <c r="F12" i="4"/>
  <c r="F12" i="3" s="1"/>
  <c r="E12" i="4"/>
  <c r="E12" i="3" s="1"/>
  <c r="C12" i="4"/>
  <c r="C12" i="3" s="1"/>
  <c r="B12" i="4"/>
  <c r="J11" i="4"/>
  <c r="J11" i="3" s="1"/>
  <c r="I11" i="4"/>
  <c r="I11" i="3" s="1"/>
  <c r="H11" i="4"/>
  <c r="H11" i="3" s="1"/>
  <c r="G11" i="4"/>
  <c r="F11" i="4"/>
  <c r="F11" i="3" s="1"/>
  <c r="E11" i="4"/>
  <c r="E11" i="3" s="1"/>
  <c r="C11" i="4"/>
  <c r="C11" i="3" s="1"/>
  <c r="B11" i="4"/>
  <c r="J10" i="4"/>
  <c r="I10" i="4"/>
  <c r="H10" i="4"/>
  <c r="G10" i="4"/>
  <c r="F10" i="4"/>
  <c r="E10" i="4"/>
  <c r="C10" i="4"/>
  <c r="B10" i="4"/>
  <c r="B10" i="3" s="1"/>
  <c r="J7" i="4"/>
  <c r="J7" i="3" s="1"/>
  <c r="K7" i="3" s="1"/>
  <c r="I7" i="4"/>
  <c r="I7" i="3" s="1"/>
  <c r="H7" i="4"/>
  <c r="H7" i="3" s="1"/>
  <c r="G7" i="4"/>
  <c r="G7" i="3" s="1"/>
  <c r="F7" i="4"/>
  <c r="F7" i="3" s="1"/>
  <c r="E7" i="4"/>
  <c r="E7" i="9" s="1"/>
  <c r="C7" i="4"/>
  <c r="C7" i="3" s="1"/>
  <c r="B7" i="4"/>
  <c r="B7" i="3" s="1"/>
  <c r="J6" i="4"/>
  <c r="J6" i="3" s="1"/>
  <c r="I6" i="4"/>
  <c r="I6" i="3" s="1"/>
  <c r="H6" i="4"/>
  <c r="H6" i="3" s="1"/>
  <c r="G6" i="4"/>
  <c r="G6" i="3" s="1"/>
  <c r="F6" i="4"/>
  <c r="F6" i="3" s="1"/>
  <c r="E6" i="4"/>
  <c r="C6" i="4"/>
  <c r="C6" i="3" s="1"/>
  <c r="B6" i="4"/>
  <c r="B6" i="3" s="1"/>
  <c r="J5" i="4"/>
  <c r="J5" i="3" s="1"/>
  <c r="K5" i="3" s="1"/>
  <c r="I5" i="4"/>
  <c r="I5" i="3" s="1"/>
  <c r="H5" i="4"/>
  <c r="H5" i="3" s="1"/>
  <c r="G5" i="4"/>
  <c r="G5" i="3" s="1"/>
  <c r="F5" i="4"/>
  <c r="F5" i="3" s="1"/>
  <c r="E5" i="4"/>
  <c r="C5" i="4"/>
  <c r="C5" i="3" s="1"/>
  <c r="B5" i="4"/>
  <c r="B5" i="3" s="1"/>
  <c r="J4" i="4"/>
  <c r="J4" i="3" s="1"/>
  <c r="I4" i="4"/>
  <c r="I4" i="3" s="1"/>
  <c r="H4" i="4"/>
  <c r="H4" i="3" s="1"/>
  <c r="G4" i="4"/>
  <c r="G4" i="3" s="1"/>
  <c r="F4" i="4"/>
  <c r="F4" i="3" s="1"/>
  <c r="E4" i="4"/>
  <c r="E4" i="3" s="1"/>
  <c r="C4" i="4"/>
  <c r="C4" i="3" s="1"/>
  <c r="B4" i="4"/>
  <c r="B4" i="3" s="1"/>
  <c r="D28" i="5"/>
  <c r="D22" i="5"/>
  <c r="D16" i="5"/>
  <c r="D10" i="5"/>
  <c r="D4" i="5"/>
  <c r="J18" i="22"/>
  <c r="I18" i="22"/>
  <c r="H18" i="22"/>
  <c r="G18" i="22"/>
  <c r="F18" i="22"/>
  <c r="O4" i="8" s="1"/>
  <c r="O5" i="8" s="1"/>
  <c r="R5" i="8" s="1"/>
  <c r="E18" i="22"/>
  <c r="C18" i="22"/>
  <c r="B18" i="22"/>
  <c r="K17" i="22"/>
  <c r="D17" i="22"/>
  <c r="K16" i="22"/>
  <c r="K15" i="22"/>
  <c r="D15" i="22"/>
  <c r="K14" i="22"/>
  <c r="D14" i="22"/>
  <c r="J10" i="22"/>
  <c r="I10" i="22"/>
  <c r="H10" i="22"/>
  <c r="G10" i="22"/>
  <c r="F10" i="22"/>
  <c r="E10" i="22"/>
  <c r="C10" i="22"/>
  <c r="B10" i="22"/>
  <c r="K9" i="22"/>
  <c r="D9" i="22"/>
  <c r="K8" i="22"/>
  <c r="D8" i="22"/>
  <c r="K7" i="22"/>
  <c r="D7" i="22"/>
  <c r="K6" i="22"/>
  <c r="D6" i="22"/>
  <c r="J18" i="21"/>
  <c r="Q20" i="8" s="1"/>
  <c r="Q21" i="8" s="1"/>
  <c r="I18" i="21"/>
  <c r="H18" i="21"/>
  <c r="G18" i="21"/>
  <c r="P20" i="8" s="1"/>
  <c r="P21" i="8" s="1"/>
  <c r="F18" i="21"/>
  <c r="O20" i="8" s="1"/>
  <c r="O21" i="8" s="1"/>
  <c r="E18" i="21"/>
  <c r="C18" i="21"/>
  <c r="M20" i="8" s="1"/>
  <c r="M21" i="8" s="1"/>
  <c r="B18" i="21"/>
  <c r="L20" i="8" s="1"/>
  <c r="K17" i="21"/>
  <c r="D17" i="21"/>
  <c r="K16" i="21"/>
  <c r="D16" i="21"/>
  <c r="K15" i="21"/>
  <c r="D15" i="21"/>
  <c r="K14" i="21"/>
  <c r="D14" i="21"/>
  <c r="J10" i="21"/>
  <c r="I10" i="21"/>
  <c r="H10" i="21"/>
  <c r="G10" i="21"/>
  <c r="F10" i="21"/>
  <c r="E10" i="21"/>
  <c r="C10" i="21"/>
  <c r="B10" i="21"/>
  <c r="K9" i="21"/>
  <c r="D9" i="21"/>
  <c r="K8" i="21"/>
  <c r="D8" i="21"/>
  <c r="K7" i="21"/>
  <c r="D7" i="21"/>
  <c r="K6" i="21"/>
  <c r="D6" i="21"/>
  <c r="J18" i="20"/>
  <c r="I18" i="20"/>
  <c r="H18" i="20"/>
  <c r="G18" i="20"/>
  <c r="F18" i="20"/>
  <c r="E18" i="20"/>
  <c r="C18" i="20"/>
  <c r="B18" i="20"/>
  <c r="K17" i="20"/>
  <c r="D17" i="20"/>
  <c r="K16" i="20"/>
  <c r="D16" i="20"/>
  <c r="K15" i="20"/>
  <c r="D15" i="20"/>
  <c r="K14" i="20"/>
  <c r="D14" i="20"/>
  <c r="J10" i="20"/>
  <c r="I10" i="20"/>
  <c r="H10" i="20"/>
  <c r="G10" i="20"/>
  <c r="F10" i="20"/>
  <c r="E10" i="20"/>
  <c r="C10" i="20"/>
  <c r="B10" i="20"/>
  <c r="K9" i="20"/>
  <c r="D9" i="20"/>
  <c r="K8" i="20"/>
  <c r="D8" i="20"/>
  <c r="K7" i="20"/>
  <c r="D7" i="20"/>
  <c r="K6" i="20"/>
  <c r="D6" i="20"/>
  <c r="K16" i="18"/>
  <c r="D16" i="18"/>
  <c r="K8" i="18"/>
  <c r="D8" i="18"/>
  <c r="K16" i="28"/>
  <c r="D16" i="28"/>
  <c r="K8" i="28"/>
  <c r="D8" i="28"/>
  <c r="K16" i="27"/>
  <c r="D16" i="27"/>
  <c r="K8" i="27"/>
  <c r="D8" i="27"/>
  <c r="K16" i="26"/>
  <c r="D16" i="26"/>
  <c r="K8" i="26"/>
  <c r="D8" i="26"/>
  <c r="K16" i="25"/>
  <c r="D16" i="25"/>
  <c r="K8" i="25"/>
  <c r="D8" i="25"/>
  <c r="K16" i="13"/>
  <c r="D16" i="13"/>
  <c r="K8" i="13"/>
  <c r="D8" i="13"/>
  <c r="K16" i="24"/>
  <c r="D16" i="24"/>
  <c r="K8" i="24"/>
  <c r="D8" i="24"/>
  <c r="K16" i="14"/>
  <c r="D16" i="14"/>
  <c r="K8" i="14"/>
  <c r="D8" i="14"/>
  <c r="K17" i="15"/>
  <c r="D17" i="15"/>
  <c r="K16" i="15"/>
  <c r="D16" i="15"/>
  <c r="K15" i="15"/>
  <c r="D15" i="15"/>
  <c r="K14" i="15"/>
  <c r="D14" i="15"/>
  <c r="K8" i="15"/>
  <c r="D8" i="15"/>
  <c r="K15" i="23"/>
  <c r="D15" i="23"/>
  <c r="K7" i="23"/>
  <c r="D7" i="23"/>
  <c r="K16" i="16"/>
  <c r="D16" i="16"/>
  <c r="K8" i="16"/>
  <c r="D8" i="16"/>
  <c r="C31" i="1"/>
  <c r="B31" i="1"/>
  <c r="O16" i="8" l="1"/>
  <c r="O17" i="8" s="1"/>
  <c r="R17" i="8" s="1"/>
  <c r="P4" i="8"/>
  <c r="P5" i="8" s="1"/>
  <c r="J10" i="3"/>
  <c r="J10" i="10" s="1"/>
  <c r="K17" i="3"/>
  <c r="K17" i="10" s="1"/>
  <c r="J17" i="10"/>
  <c r="K19" i="3"/>
  <c r="J19" i="10"/>
  <c r="K23" i="3"/>
  <c r="J23" i="10"/>
  <c r="K25" i="3"/>
  <c r="J25" i="10"/>
  <c r="K29" i="3"/>
  <c r="K29" i="10" s="1"/>
  <c r="J29" i="10"/>
  <c r="K31" i="3"/>
  <c r="K31" i="10" s="1"/>
  <c r="J31" i="10"/>
  <c r="M16" i="8"/>
  <c r="M17" i="8" s="1"/>
  <c r="I10" i="10"/>
  <c r="I10" i="3"/>
  <c r="D4" i="3"/>
  <c r="D5" i="3"/>
  <c r="D6" i="3"/>
  <c r="D7" i="3"/>
  <c r="B11" i="3"/>
  <c r="D11" i="3" s="1"/>
  <c r="B12" i="3"/>
  <c r="D12" i="3" s="1"/>
  <c r="B13" i="3"/>
  <c r="D13" i="3" s="1"/>
  <c r="D16" i="3"/>
  <c r="B16" i="10"/>
  <c r="D17" i="3"/>
  <c r="D17" i="10" s="1"/>
  <c r="B17" i="10"/>
  <c r="D18" i="3"/>
  <c r="D18" i="10" s="1"/>
  <c r="B18" i="10"/>
  <c r="D19" i="3"/>
  <c r="D19" i="10" s="1"/>
  <c r="B19" i="10"/>
  <c r="D22" i="3"/>
  <c r="B22" i="10"/>
  <c r="D23" i="3"/>
  <c r="D23" i="10" s="1"/>
  <c r="B23" i="10"/>
  <c r="B24" i="10"/>
  <c r="D24" i="3"/>
  <c r="D24" i="10" s="1"/>
  <c r="D25" i="3"/>
  <c r="D25" i="10" s="1"/>
  <c r="B25" i="10"/>
  <c r="B28" i="10"/>
  <c r="D28" i="3"/>
  <c r="D29" i="3"/>
  <c r="D29" i="10" s="1"/>
  <c r="B29" i="10"/>
  <c r="D30" i="3"/>
  <c r="D30" i="10" s="1"/>
  <c r="B30" i="10"/>
  <c r="D31" i="3"/>
  <c r="D31" i="10" s="1"/>
  <c r="B31" i="10"/>
  <c r="C10" i="10"/>
  <c r="C10" i="3"/>
  <c r="D10" i="3" s="1"/>
  <c r="H10" i="10"/>
  <c r="H10" i="3"/>
  <c r="Q4" i="8"/>
  <c r="Q5" i="8" s="1"/>
  <c r="E5" i="9"/>
  <c r="E5" i="3"/>
  <c r="E6" i="3"/>
  <c r="E6" i="9"/>
  <c r="E7" i="3"/>
  <c r="E10" i="10"/>
  <c r="E10" i="3"/>
  <c r="Q16" i="8"/>
  <c r="Q17" i="8" s="1"/>
  <c r="L4" i="8"/>
  <c r="N4" i="8" s="1"/>
  <c r="F10" i="10"/>
  <c r="F10" i="3"/>
  <c r="N21" i="8"/>
  <c r="N20" i="8"/>
  <c r="L21" i="8"/>
  <c r="L16" i="8"/>
  <c r="M4" i="8"/>
  <c r="M5" i="8" s="1"/>
  <c r="K4" i="3"/>
  <c r="K4" i="10" s="1"/>
  <c r="K6" i="3"/>
  <c r="K6" i="10" s="1"/>
  <c r="G10" i="3"/>
  <c r="K10" i="3" s="1"/>
  <c r="G11" i="3"/>
  <c r="G11" i="10" s="1"/>
  <c r="G12" i="3"/>
  <c r="K12" i="3" s="1"/>
  <c r="G13" i="3"/>
  <c r="K13" i="3" s="1"/>
  <c r="K16" i="3"/>
  <c r="K16" i="10" s="1"/>
  <c r="G16" i="10"/>
  <c r="G18" i="10"/>
  <c r="K18" i="3"/>
  <c r="G22" i="10"/>
  <c r="K22" i="3"/>
  <c r="K24" i="3"/>
  <c r="K24" i="10" s="1"/>
  <c r="G24" i="10"/>
  <c r="G28" i="10"/>
  <c r="K28" i="3"/>
  <c r="G30" i="10"/>
  <c r="K30" i="3"/>
  <c r="K30" i="10" s="1"/>
  <c r="R21" i="8"/>
  <c r="R4" i="8"/>
  <c r="L5" i="8"/>
  <c r="N5" i="8"/>
  <c r="K10" i="22"/>
  <c r="P16" i="8"/>
  <c r="P17" i="8" s="1"/>
  <c r="R16" i="8"/>
  <c r="N16" i="8"/>
  <c r="N17" i="8"/>
  <c r="L17" i="8"/>
  <c r="K18" i="21"/>
  <c r="K10" i="21"/>
  <c r="K18" i="20"/>
  <c r="K10" i="20"/>
  <c r="J19" i="9"/>
  <c r="K19" i="10"/>
  <c r="I19" i="9"/>
  <c r="H19" i="9"/>
  <c r="F19" i="9"/>
  <c r="E19" i="9"/>
  <c r="C19" i="9"/>
  <c r="J18" i="9"/>
  <c r="K18" i="10"/>
  <c r="I18" i="9"/>
  <c r="H18" i="9"/>
  <c r="F18" i="9"/>
  <c r="E18" i="9"/>
  <c r="C18" i="9"/>
  <c r="J17" i="9"/>
  <c r="I17" i="9"/>
  <c r="H17" i="9"/>
  <c r="F17" i="9"/>
  <c r="E17" i="9"/>
  <c r="C17" i="9"/>
  <c r="B16" i="9"/>
  <c r="K28" i="10"/>
  <c r="J25" i="9"/>
  <c r="K25" i="10"/>
  <c r="I25" i="9"/>
  <c r="H25" i="9"/>
  <c r="F25" i="9"/>
  <c r="E25" i="9"/>
  <c r="C25" i="9"/>
  <c r="B25" i="9"/>
  <c r="J24" i="9"/>
  <c r="I24" i="9"/>
  <c r="H24" i="9"/>
  <c r="F24" i="9"/>
  <c r="E24" i="9"/>
  <c r="C24" i="9"/>
  <c r="B24" i="9"/>
  <c r="J23" i="9"/>
  <c r="K23" i="10"/>
  <c r="I23" i="9"/>
  <c r="H23" i="9"/>
  <c r="F23" i="9"/>
  <c r="E23" i="9"/>
  <c r="C23" i="9"/>
  <c r="K22" i="10"/>
  <c r="B22" i="9"/>
  <c r="J13" i="9"/>
  <c r="I13" i="9"/>
  <c r="I13" i="10"/>
  <c r="H13" i="9"/>
  <c r="H13" i="10"/>
  <c r="F13" i="9"/>
  <c r="F13" i="10"/>
  <c r="E13" i="9"/>
  <c r="E13" i="10"/>
  <c r="C13" i="9"/>
  <c r="J12" i="9"/>
  <c r="I12" i="9"/>
  <c r="I12" i="10"/>
  <c r="H12" i="9"/>
  <c r="H12" i="10"/>
  <c r="F12" i="9"/>
  <c r="F12" i="10"/>
  <c r="E12" i="9"/>
  <c r="E12" i="10"/>
  <c r="C12" i="9"/>
  <c r="J11" i="9"/>
  <c r="I11" i="9"/>
  <c r="I11" i="10"/>
  <c r="H11" i="9"/>
  <c r="H11" i="10"/>
  <c r="F11" i="9"/>
  <c r="F11" i="10"/>
  <c r="E11" i="9"/>
  <c r="E11" i="10"/>
  <c r="C11" i="9"/>
  <c r="K10" i="10"/>
  <c r="B10" i="9"/>
  <c r="B10" i="10"/>
  <c r="J7" i="9"/>
  <c r="K7" i="10"/>
  <c r="I7" i="9"/>
  <c r="H7" i="9"/>
  <c r="F7" i="9"/>
  <c r="C7" i="9"/>
  <c r="J6" i="9"/>
  <c r="I6" i="9"/>
  <c r="H6" i="9"/>
  <c r="F6" i="9"/>
  <c r="C6" i="9"/>
  <c r="J5" i="9"/>
  <c r="K5" i="10"/>
  <c r="I5" i="9"/>
  <c r="H5" i="9"/>
  <c r="F5" i="9"/>
  <c r="C5" i="9"/>
  <c r="J31" i="9"/>
  <c r="I31" i="9"/>
  <c r="H31" i="9"/>
  <c r="F31" i="9"/>
  <c r="E31" i="9"/>
  <c r="C31" i="9"/>
  <c r="B31" i="9"/>
  <c r="J30" i="9"/>
  <c r="I30" i="9"/>
  <c r="H30" i="9"/>
  <c r="F30" i="9"/>
  <c r="E30" i="9"/>
  <c r="C30" i="9"/>
  <c r="J29" i="9"/>
  <c r="I29" i="9"/>
  <c r="H29" i="9"/>
  <c r="F29" i="9"/>
  <c r="E29" i="9"/>
  <c r="C29" i="9"/>
  <c r="B28" i="9"/>
  <c r="K4" i="4"/>
  <c r="K18" i="22"/>
  <c r="K17" i="8"/>
  <c r="D10" i="20"/>
  <c r="D18" i="20"/>
  <c r="D10" i="21"/>
  <c r="D18" i="21"/>
  <c r="D10" i="22"/>
  <c r="D18" i="22"/>
  <c r="D5" i="4"/>
  <c r="D5" i="9" s="1"/>
  <c r="B5" i="9"/>
  <c r="G5" i="9"/>
  <c r="K5" i="4"/>
  <c r="D6" i="4"/>
  <c r="D6" i="9" s="1"/>
  <c r="B6" i="9"/>
  <c r="K6" i="4"/>
  <c r="G6" i="9"/>
  <c r="D7" i="4"/>
  <c r="D7" i="9" s="1"/>
  <c r="B7" i="9"/>
  <c r="K7" i="4"/>
  <c r="G7" i="9"/>
  <c r="G10" i="9"/>
  <c r="K10" i="4"/>
  <c r="G8" i="7"/>
  <c r="K11" i="4"/>
  <c r="G11" i="9"/>
  <c r="D12" i="4"/>
  <c r="D12" i="9" s="1"/>
  <c r="B12" i="9"/>
  <c r="K12" i="4"/>
  <c r="G12" i="9"/>
  <c r="D13" i="4"/>
  <c r="D13" i="9" s="1"/>
  <c r="B13" i="9"/>
  <c r="K13" i="4"/>
  <c r="G13" i="9"/>
  <c r="G12" i="7"/>
  <c r="G16" i="9"/>
  <c r="K16" i="4"/>
  <c r="D17" i="4"/>
  <c r="D17" i="9" s="1"/>
  <c r="B17" i="9"/>
  <c r="K17" i="4"/>
  <c r="G17" i="9"/>
  <c r="K17" i="9" s="1"/>
  <c r="K18" i="4"/>
  <c r="G18" i="9"/>
  <c r="K18" i="9" s="1"/>
  <c r="D19" i="4"/>
  <c r="D19" i="9" s="1"/>
  <c r="B19" i="9"/>
  <c r="K19" i="4"/>
  <c r="G19" i="9"/>
  <c r="K19" i="9" s="1"/>
  <c r="G16" i="7"/>
  <c r="G22" i="9"/>
  <c r="K22" i="4"/>
  <c r="K23" i="4"/>
  <c r="G23" i="9"/>
  <c r="K23" i="9" s="1"/>
  <c r="E20" i="7"/>
  <c r="E21" i="7" s="1"/>
  <c r="E28" i="9"/>
  <c r="I20" i="7"/>
  <c r="I21" i="7" s="1"/>
  <c r="I28" i="9"/>
  <c r="D31" i="4"/>
  <c r="D31" i="9" s="1"/>
  <c r="C8" i="7"/>
  <c r="C9" i="7" s="1"/>
  <c r="C10" i="9"/>
  <c r="H10" i="9"/>
  <c r="H8" i="7"/>
  <c r="H9" i="7" s="1"/>
  <c r="C16" i="9"/>
  <c r="C12" i="7"/>
  <c r="C13" i="7" s="1"/>
  <c r="H16" i="9"/>
  <c r="H12" i="7"/>
  <c r="H13" i="7" s="1"/>
  <c r="C16" i="7"/>
  <c r="C17" i="7" s="1"/>
  <c r="C22" i="9"/>
  <c r="H16" i="7"/>
  <c r="H17" i="7" s="1"/>
  <c r="H22" i="9"/>
  <c r="K24" i="4"/>
  <c r="G24" i="9"/>
  <c r="K24" i="9" s="1"/>
  <c r="F28" i="9"/>
  <c r="F20" i="7"/>
  <c r="J28" i="9"/>
  <c r="J20" i="7"/>
  <c r="J21" i="7" s="1"/>
  <c r="E10" i="9"/>
  <c r="E8" i="7"/>
  <c r="E9" i="7" s="1"/>
  <c r="I10" i="9"/>
  <c r="I8" i="7"/>
  <c r="I9" i="7" s="1"/>
  <c r="E16" i="9"/>
  <c r="E12" i="7"/>
  <c r="E13" i="7" s="1"/>
  <c r="I16" i="9"/>
  <c r="I12" i="7"/>
  <c r="I13" i="7" s="1"/>
  <c r="E22" i="9"/>
  <c r="E16" i="7"/>
  <c r="E17" i="7" s="1"/>
  <c r="I22" i="9"/>
  <c r="I16" i="7"/>
  <c r="I17" i="7" s="1"/>
  <c r="D24" i="4"/>
  <c r="D24" i="9" s="1"/>
  <c r="K25" i="4"/>
  <c r="G25" i="9"/>
  <c r="K25" i="9" s="1"/>
  <c r="G28" i="9"/>
  <c r="G20" i="7"/>
  <c r="K21" i="7" s="1"/>
  <c r="K28" i="4"/>
  <c r="K29" i="4"/>
  <c r="G29" i="9"/>
  <c r="D30" i="4"/>
  <c r="D30" i="9" s="1"/>
  <c r="B30" i="9"/>
  <c r="K30" i="4"/>
  <c r="G30" i="9"/>
  <c r="F8" i="7"/>
  <c r="F10" i="9"/>
  <c r="J8" i="7"/>
  <c r="J9" i="7" s="1"/>
  <c r="J10" i="9"/>
  <c r="F12" i="7"/>
  <c r="F16" i="9"/>
  <c r="J12" i="7"/>
  <c r="J13" i="7" s="1"/>
  <c r="J16" i="9"/>
  <c r="F16" i="7"/>
  <c r="F22" i="9"/>
  <c r="J16" i="7"/>
  <c r="J17" i="7" s="1"/>
  <c r="J22" i="9"/>
  <c r="D25" i="4"/>
  <c r="D25" i="9" s="1"/>
  <c r="C20" i="7"/>
  <c r="C21" i="7" s="1"/>
  <c r="C28" i="9"/>
  <c r="H28" i="9"/>
  <c r="H20" i="7"/>
  <c r="H21" i="7" s="1"/>
  <c r="K31" i="4"/>
  <c r="G31" i="9"/>
  <c r="D23" i="4"/>
  <c r="D23" i="9" s="1"/>
  <c r="B23" i="9"/>
  <c r="B16" i="7"/>
  <c r="D18" i="4"/>
  <c r="D18" i="9" s="1"/>
  <c r="B18" i="9"/>
  <c r="B12" i="7"/>
  <c r="D29" i="4"/>
  <c r="D29" i="9" s="1"/>
  <c r="B29" i="9"/>
  <c r="B20" i="7"/>
  <c r="D11" i="4"/>
  <c r="D11" i="9" s="1"/>
  <c r="B8" i="7"/>
  <c r="B11" i="9"/>
  <c r="J4" i="9"/>
  <c r="J4" i="7"/>
  <c r="J5" i="7" s="1"/>
  <c r="I4" i="9"/>
  <c r="I4" i="7"/>
  <c r="I5" i="7" s="1"/>
  <c r="H4" i="7"/>
  <c r="H5" i="7" s="1"/>
  <c r="H4" i="9"/>
  <c r="G4" i="9"/>
  <c r="G4" i="7"/>
  <c r="F4" i="9"/>
  <c r="F4" i="7"/>
  <c r="E4" i="9"/>
  <c r="E4" i="7"/>
  <c r="E5" i="7" s="1"/>
  <c r="C4" i="7"/>
  <c r="C5" i="7" s="1"/>
  <c r="C4" i="9"/>
  <c r="B4" i="9"/>
  <c r="B4" i="7"/>
  <c r="D22" i="4"/>
  <c r="D22" i="9" s="1"/>
  <c r="D28" i="4"/>
  <c r="D28" i="9" s="1"/>
  <c r="D10" i="4"/>
  <c r="D10" i="9" s="1"/>
  <c r="D16" i="4"/>
  <c r="D16" i="9" s="1"/>
  <c r="G13" i="10" l="1"/>
  <c r="K30" i="9"/>
  <c r="K13" i="7"/>
  <c r="D12" i="7"/>
  <c r="D13" i="7"/>
  <c r="D4" i="7"/>
  <c r="D5" i="7"/>
  <c r="G5" i="7"/>
  <c r="K5" i="7"/>
  <c r="G12" i="10"/>
  <c r="B12" i="10"/>
  <c r="K11" i="3"/>
  <c r="K11" i="10" s="1"/>
  <c r="D9" i="7"/>
  <c r="D8" i="7"/>
  <c r="F21" i="7"/>
  <c r="F13" i="7"/>
  <c r="K17" i="7"/>
  <c r="K9" i="7"/>
  <c r="B11" i="10"/>
  <c r="F17" i="7"/>
  <c r="B13" i="10"/>
  <c r="D17" i="7"/>
  <c r="D16" i="7"/>
  <c r="D20" i="7"/>
  <c r="D21" i="7"/>
  <c r="F5" i="7"/>
  <c r="F9" i="7"/>
  <c r="G10" i="10"/>
  <c r="J11" i="10"/>
  <c r="K12" i="10"/>
  <c r="J12" i="10"/>
  <c r="D11" i="10"/>
  <c r="C11" i="10"/>
  <c r="D12" i="10"/>
  <c r="C12" i="10"/>
  <c r="D13" i="10"/>
  <c r="C13" i="10"/>
  <c r="K13" i="10"/>
  <c r="J13" i="10"/>
  <c r="K29" i="9"/>
  <c r="K6" i="9"/>
  <c r="B5" i="7"/>
  <c r="K31" i="9"/>
  <c r="K13" i="9"/>
  <c r="K12" i="9"/>
  <c r="K11" i="9"/>
  <c r="K7" i="9"/>
  <c r="K5" i="9"/>
  <c r="K28" i="9"/>
  <c r="K4" i="9"/>
  <c r="G17" i="7"/>
  <c r="K16" i="7"/>
  <c r="K10" i="9"/>
  <c r="K16" i="9"/>
  <c r="G13" i="7"/>
  <c r="K12" i="7"/>
  <c r="G9" i="7"/>
  <c r="K8" i="7"/>
  <c r="G21" i="7"/>
  <c r="K20" i="7"/>
  <c r="K22" i="9"/>
  <c r="B17" i="7"/>
  <c r="B13" i="7"/>
  <c r="B21" i="7"/>
  <c r="B9" i="7"/>
  <c r="D7" i="25"/>
  <c r="D15" i="13"/>
  <c r="D15" i="14" l="1"/>
  <c r="K17" i="18"/>
  <c r="D17" i="18"/>
  <c r="K15" i="18"/>
  <c r="D15" i="18"/>
  <c r="K14" i="18"/>
  <c r="D14" i="18"/>
  <c r="K9" i="18"/>
  <c r="D9" i="18"/>
  <c r="K7" i="18"/>
  <c r="K6" i="18"/>
  <c r="D6" i="18"/>
  <c r="K17" i="14" l="1"/>
  <c r="D17" i="14"/>
  <c r="K15" i="14"/>
  <c r="K14" i="14"/>
  <c r="D14" i="14"/>
  <c r="K9" i="14"/>
  <c r="D9" i="14"/>
  <c r="K7" i="14"/>
  <c r="D7" i="14"/>
  <c r="K6" i="14"/>
  <c r="D6" i="14"/>
  <c r="K9" i="15"/>
  <c r="D9" i="15"/>
  <c r="K7" i="15"/>
  <c r="D7" i="15"/>
  <c r="K6" i="15"/>
  <c r="D6" i="15"/>
  <c r="K9" i="16"/>
  <c r="D9" i="16"/>
  <c r="K7" i="16"/>
  <c r="D7" i="16"/>
  <c r="K6" i="16"/>
  <c r="D6" i="16"/>
  <c r="K17" i="16"/>
  <c r="D17" i="16"/>
  <c r="K15" i="16"/>
  <c r="D15" i="16"/>
  <c r="K14" i="16"/>
  <c r="D14" i="16"/>
  <c r="K9" i="28"/>
  <c r="D9" i="28"/>
  <c r="K7" i="28"/>
  <c r="D7" i="28"/>
  <c r="K6" i="28"/>
  <c r="D6" i="28"/>
  <c r="K17" i="27"/>
  <c r="D17" i="27"/>
  <c r="K15" i="27"/>
  <c r="D15" i="27"/>
  <c r="K14" i="27"/>
  <c r="D14" i="27"/>
  <c r="K9" i="27"/>
  <c r="D9" i="27"/>
  <c r="K7" i="27"/>
  <c r="D7" i="27"/>
  <c r="K6" i="27"/>
  <c r="D6" i="27"/>
  <c r="K9" i="26"/>
  <c r="D9" i="26"/>
  <c r="K7" i="26"/>
  <c r="D7" i="26"/>
  <c r="K6" i="26"/>
  <c r="D6" i="26"/>
  <c r="K17" i="26"/>
  <c r="D17" i="26"/>
  <c r="K15" i="26"/>
  <c r="D15" i="26"/>
  <c r="K14" i="26"/>
  <c r="D14" i="26"/>
  <c r="K17" i="25"/>
  <c r="D17" i="25"/>
  <c r="K15" i="25"/>
  <c r="D15" i="25"/>
  <c r="K14" i="25"/>
  <c r="D14" i="25"/>
  <c r="K9" i="25"/>
  <c r="D9" i="25"/>
  <c r="K7" i="25"/>
  <c r="K6" i="25"/>
  <c r="D6" i="25"/>
  <c r="K17" i="24"/>
  <c r="D17" i="24"/>
  <c r="K15" i="24"/>
  <c r="D15" i="24"/>
  <c r="K14" i="24"/>
  <c r="D14" i="24"/>
  <c r="K9" i="24"/>
  <c r="D9" i="24"/>
  <c r="K7" i="24"/>
  <c r="D7" i="24"/>
  <c r="K6" i="24"/>
  <c r="D6" i="24"/>
  <c r="J18" i="28"/>
  <c r="I18" i="28"/>
  <c r="H18" i="28"/>
  <c r="G18" i="28"/>
  <c r="F18" i="28"/>
  <c r="E18" i="28"/>
  <c r="C18" i="28"/>
  <c r="B18" i="28"/>
  <c r="K17" i="28"/>
  <c r="D17" i="28"/>
  <c r="K15" i="28"/>
  <c r="D15" i="28"/>
  <c r="K14" i="28"/>
  <c r="D14" i="28"/>
  <c r="J10" i="28"/>
  <c r="I10" i="28"/>
  <c r="H10" i="28"/>
  <c r="G10" i="28"/>
  <c r="F10" i="28"/>
  <c r="E10" i="28"/>
  <c r="C10" i="28"/>
  <c r="B10" i="28"/>
  <c r="J18" i="27"/>
  <c r="I18" i="27"/>
  <c r="H18" i="27"/>
  <c r="G18" i="27"/>
  <c r="F18" i="27"/>
  <c r="E18" i="27"/>
  <c r="C18" i="27"/>
  <c r="B18" i="27"/>
  <c r="J10" i="27"/>
  <c r="I10" i="27"/>
  <c r="H10" i="27"/>
  <c r="G10" i="27"/>
  <c r="F10" i="27"/>
  <c r="E10" i="27"/>
  <c r="C10" i="27"/>
  <c r="B10" i="27"/>
  <c r="J18" i="26"/>
  <c r="I18" i="26"/>
  <c r="H18" i="26"/>
  <c r="G18" i="26"/>
  <c r="F18" i="26"/>
  <c r="E18" i="26"/>
  <c r="C18" i="26"/>
  <c r="B18" i="26"/>
  <c r="J10" i="26"/>
  <c r="I10" i="26"/>
  <c r="H10" i="26"/>
  <c r="G10" i="26"/>
  <c r="F10" i="26"/>
  <c r="E10" i="26"/>
  <c r="C10" i="26"/>
  <c r="B10" i="26"/>
  <c r="J18" i="25"/>
  <c r="I18" i="25"/>
  <c r="H18" i="25"/>
  <c r="G18" i="25"/>
  <c r="F18" i="25"/>
  <c r="E18" i="25"/>
  <c r="C18" i="25"/>
  <c r="B18" i="25"/>
  <c r="J10" i="25"/>
  <c r="I10" i="25"/>
  <c r="H10" i="25"/>
  <c r="G10" i="25"/>
  <c r="F10" i="25"/>
  <c r="E10" i="25"/>
  <c r="C10" i="25"/>
  <c r="B10" i="25"/>
  <c r="J18" i="24"/>
  <c r="I18" i="24"/>
  <c r="H18" i="24"/>
  <c r="G18" i="24"/>
  <c r="F18" i="24"/>
  <c r="E18" i="24"/>
  <c r="C18" i="24"/>
  <c r="B18" i="24"/>
  <c r="J10" i="24"/>
  <c r="I10" i="24"/>
  <c r="H10" i="24"/>
  <c r="G10" i="24"/>
  <c r="F10" i="24"/>
  <c r="E10" i="24"/>
  <c r="C10" i="24"/>
  <c r="B10" i="24"/>
  <c r="J18" i="23"/>
  <c r="Q16" i="7" s="1"/>
  <c r="I18" i="23"/>
  <c r="H18" i="23"/>
  <c r="G18" i="23"/>
  <c r="P16" i="7" s="1"/>
  <c r="F18" i="23"/>
  <c r="O16" i="7" s="1"/>
  <c r="R16" i="7" s="1"/>
  <c r="E18" i="23"/>
  <c r="C18" i="23"/>
  <c r="M16" i="7" s="1"/>
  <c r="B18" i="23"/>
  <c r="L16" i="7" s="1"/>
  <c r="K17" i="23"/>
  <c r="D17" i="23"/>
  <c r="K16" i="23"/>
  <c r="D16" i="23"/>
  <c r="K14" i="23"/>
  <c r="D14" i="23"/>
  <c r="J10" i="23"/>
  <c r="I10" i="23"/>
  <c r="H10" i="23"/>
  <c r="G10" i="23"/>
  <c r="F10" i="23"/>
  <c r="E10" i="23"/>
  <c r="C10" i="23"/>
  <c r="B10" i="23"/>
  <c r="K9" i="23"/>
  <c r="D9" i="23"/>
  <c r="K8" i="23"/>
  <c r="D8" i="23"/>
  <c r="K6" i="23"/>
  <c r="D6" i="23"/>
  <c r="L16" i="6" l="1"/>
  <c r="L17" i="6" s="1"/>
  <c r="N17" i="7"/>
  <c r="Q17" i="7"/>
  <c r="Q16" i="6"/>
  <c r="Q17" i="6" s="1"/>
  <c r="P17" i="7"/>
  <c r="P16" i="6"/>
  <c r="P17" i="6" s="1"/>
  <c r="O17" i="7"/>
  <c r="R17" i="7" s="1"/>
  <c r="O16" i="6"/>
  <c r="M17" i="7"/>
  <c r="M16" i="6"/>
  <c r="M17" i="6" s="1"/>
  <c r="L17" i="7"/>
  <c r="N16" i="7"/>
  <c r="K18" i="28"/>
  <c r="D18" i="28"/>
  <c r="K10" i="27"/>
  <c r="D18" i="27"/>
  <c r="K18" i="27"/>
  <c r="D10" i="27"/>
  <c r="K18" i="26"/>
  <c r="D18" i="26"/>
  <c r="D10" i="26"/>
  <c r="K10" i="25"/>
  <c r="K18" i="25"/>
  <c r="D10" i="25"/>
  <c r="D18" i="25"/>
  <c r="K10" i="24"/>
  <c r="D10" i="24"/>
  <c r="D18" i="24"/>
  <c r="K10" i="23"/>
  <c r="K18" i="23"/>
  <c r="D10" i="23"/>
  <c r="D18" i="23"/>
  <c r="D10" i="28"/>
  <c r="K10" i="28"/>
  <c r="K10" i="26"/>
  <c r="K18" i="24"/>
  <c r="O17" i="6" l="1"/>
  <c r="N17" i="6"/>
  <c r="N16" i="6"/>
  <c r="K17" i="13"/>
  <c r="K15" i="13"/>
  <c r="K14" i="13"/>
  <c r="K9" i="13"/>
  <c r="K7" i="13"/>
  <c r="K6" i="13"/>
  <c r="D17" i="13"/>
  <c r="D14" i="13"/>
  <c r="D7" i="13"/>
  <c r="D6" i="13"/>
  <c r="J18" i="18" l="1"/>
  <c r="Q8" i="8" s="1"/>
  <c r="Q9" i="8" s="1"/>
  <c r="I18" i="18"/>
  <c r="H18" i="18"/>
  <c r="G18" i="18"/>
  <c r="P8" i="8" s="1"/>
  <c r="P9" i="8" s="1"/>
  <c r="F18" i="18"/>
  <c r="O8" i="8" s="1"/>
  <c r="E18" i="18"/>
  <c r="C18" i="18"/>
  <c r="M8" i="8" s="1"/>
  <c r="M9" i="8" s="1"/>
  <c r="B18" i="18"/>
  <c r="L8" i="8" s="1"/>
  <c r="J10" i="18"/>
  <c r="Q12" i="8" s="1"/>
  <c r="Q13" i="8" s="1"/>
  <c r="I10" i="18"/>
  <c r="H10" i="18"/>
  <c r="G10" i="18"/>
  <c r="P12" i="8" s="1"/>
  <c r="P13" i="8" s="1"/>
  <c r="F10" i="18"/>
  <c r="O12" i="8" s="1"/>
  <c r="E10" i="18"/>
  <c r="C10" i="18"/>
  <c r="M12" i="8" s="1"/>
  <c r="M13" i="8" s="1"/>
  <c r="B10" i="18"/>
  <c r="L12" i="8" s="1"/>
  <c r="J18" i="16"/>
  <c r="I18" i="16"/>
  <c r="H18" i="16"/>
  <c r="G18" i="16"/>
  <c r="F18" i="16"/>
  <c r="E18" i="16"/>
  <c r="C18" i="16"/>
  <c r="B18" i="16"/>
  <c r="J10" i="16"/>
  <c r="I10" i="16"/>
  <c r="H10" i="16"/>
  <c r="G10" i="16"/>
  <c r="F10" i="16"/>
  <c r="E10" i="16"/>
  <c r="C10" i="16"/>
  <c r="B10" i="16"/>
  <c r="J18" i="15"/>
  <c r="Q20" i="7" s="1"/>
  <c r="I18" i="15"/>
  <c r="H18" i="15"/>
  <c r="G18" i="15"/>
  <c r="P20" i="7" s="1"/>
  <c r="F18" i="15"/>
  <c r="O20" i="7" s="1"/>
  <c r="R20" i="7" s="1"/>
  <c r="E18" i="15"/>
  <c r="C18" i="15"/>
  <c r="M20" i="7" s="1"/>
  <c r="M20" i="6" s="1"/>
  <c r="M21" i="6" s="1"/>
  <c r="B18" i="15"/>
  <c r="L20" i="7" s="1"/>
  <c r="J10" i="15"/>
  <c r="I10" i="15"/>
  <c r="H10" i="15"/>
  <c r="G10" i="15"/>
  <c r="F10" i="15"/>
  <c r="E10" i="15"/>
  <c r="C10" i="15"/>
  <c r="B10" i="15"/>
  <c r="J18" i="14"/>
  <c r="I18" i="14"/>
  <c r="H18" i="14"/>
  <c r="G18" i="14"/>
  <c r="F18" i="14"/>
  <c r="E18" i="14"/>
  <c r="C18" i="14"/>
  <c r="B18" i="14"/>
  <c r="J10" i="14"/>
  <c r="I10" i="14"/>
  <c r="H10" i="14"/>
  <c r="G10" i="14"/>
  <c r="F10" i="14"/>
  <c r="E10" i="14"/>
  <c r="C10" i="14"/>
  <c r="B10" i="14"/>
  <c r="J18" i="13"/>
  <c r="I18" i="13"/>
  <c r="H18" i="13"/>
  <c r="G18" i="13"/>
  <c r="F18" i="13"/>
  <c r="E18" i="13"/>
  <c r="C18" i="13"/>
  <c r="B18" i="13"/>
  <c r="J10" i="13"/>
  <c r="I10" i="13"/>
  <c r="H10" i="13"/>
  <c r="G10" i="13"/>
  <c r="F10" i="13"/>
  <c r="E10" i="13"/>
  <c r="C10" i="13"/>
  <c r="B10" i="13"/>
  <c r="J25" i="2"/>
  <c r="G25" i="2"/>
  <c r="J33" i="2"/>
  <c r="I33" i="2"/>
  <c r="H33" i="2"/>
  <c r="G33" i="2"/>
  <c r="F33" i="2"/>
  <c r="E33" i="2"/>
  <c r="C33" i="2"/>
  <c r="B33" i="2"/>
  <c r="I25" i="2"/>
  <c r="H25" i="2"/>
  <c r="F25" i="2"/>
  <c r="E25" i="2"/>
  <c r="C25" i="2"/>
  <c r="B25" i="2"/>
  <c r="N13" i="8" l="1"/>
  <c r="L13" i="8"/>
  <c r="N12" i="8"/>
  <c r="N8" i="8"/>
  <c r="L9" i="8"/>
  <c r="N9" i="8"/>
  <c r="O13" i="8"/>
  <c r="R13" i="8" s="1"/>
  <c r="R12" i="8"/>
  <c r="O9" i="8"/>
  <c r="R9" i="8" s="1"/>
  <c r="R8" i="8"/>
  <c r="N21" i="7"/>
  <c r="Q21" i="7"/>
  <c r="Q20" i="6"/>
  <c r="Q21" i="6" s="1"/>
  <c r="P21" i="7"/>
  <c r="P20" i="6"/>
  <c r="P21" i="6" s="1"/>
  <c r="O21" i="7"/>
  <c r="R21" i="7" s="1"/>
  <c r="O20" i="6"/>
  <c r="O21" i="6" s="1"/>
  <c r="L21" i="7"/>
  <c r="L20" i="6"/>
  <c r="L12" i="7"/>
  <c r="P12" i="7"/>
  <c r="L8" i="7"/>
  <c r="P8" i="7"/>
  <c r="P4" i="7"/>
  <c r="M12" i="7"/>
  <c r="N20" i="7"/>
  <c r="M21" i="7"/>
  <c r="M8" i="7"/>
  <c r="M4" i="7"/>
  <c r="O12" i="7"/>
  <c r="R12" i="7" s="1"/>
  <c r="Q12" i="7"/>
  <c r="O8" i="7"/>
  <c r="R8" i="7" s="1"/>
  <c r="Q8" i="7"/>
  <c r="O4" i="7"/>
  <c r="R4" i="7" s="1"/>
  <c r="Q4" i="7"/>
  <c r="L4" i="7"/>
  <c r="K10" i="18"/>
  <c r="K18" i="18"/>
  <c r="D10" i="18"/>
  <c r="D18" i="18"/>
  <c r="K10" i="13"/>
  <c r="K18" i="13"/>
  <c r="D10" i="13"/>
  <c r="D18" i="13"/>
  <c r="K18" i="14"/>
  <c r="D10" i="14"/>
  <c r="D18" i="14"/>
  <c r="K10" i="15"/>
  <c r="D18" i="15"/>
  <c r="D10" i="15"/>
  <c r="K18" i="15"/>
  <c r="K18" i="16"/>
  <c r="K10" i="16"/>
  <c r="K10" i="14"/>
  <c r="D18" i="16"/>
  <c r="D10" i="16"/>
  <c r="K25" i="2"/>
  <c r="D25" i="2"/>
  <c r="K33" i="2"/>
  <c r="D33" i="2"/>
  <c r="N5" i="7" l="1"/>
  <c r="L12" i="6"/>
  <c r="L13" i="6" s="1"/>
  <c r="N13" i="7"/>
  <c r="L8" i="6"/>
  <c r="L9" i="6" s="1"/>
  <c r="N9" i="7"/>
  <c r="N20" i="6"/>
  <c r="L21" i="6"/>
  <c r="N21" i="6"/>
  <c r="Q13" i="7"/>
  <c r="Q12" i="6"/>
  <c r="Q13" i="6" s="1"/>
  <c r="P13" i="7"/>
  <c r="P12" i="6"/>
  <c r="P13" i="6" s="1"/>
  <c r="O13" i="7"/>
  <c r="R13" i="7" s="1"/>
  <c r="O12" i="6"/>
  <c r="M13" i="7"/>
  <c r="M12" i="6"/>
  <c r="M13" i="6" s="1"/>
  <c r="Q5" i="7"/>
  <c r="Q4" i="6"/>
  <c r="Q5" i="6" s="1"/>
  <c r="P5" i="7"/>
  <c r="P4" i="6"/>
  <c r="P5" i="6" s="1"/>
  <c r="O5" i="7"/>
  <c r="R5" i="7" s="1"/>
  <c r="O4" i="6"/>
  <c r="M5" i="7"/>
  <c r="M4" i="6"/>
  <c r="M5" i="6" s="1"/>
  <c r="L5" i="7"/>
  <c r="L4" i="6"/>
  <c r="Q9" i="7"/>
  <c r="Q8" i="6"/>
  <c r="Q9" i="6" s="1"/>
  <c r="P9" i="7"/>
  <c r="P8" i="6"/>
  <c r="P9" i="6" s="1"/>
  <c r="O9" i="7"/>
  <c r="R9" i="7" s="1"/>
  <c r="O8" i="6"/>
  <c r="O9" i="6" s="1"/>
  <c r="M9" i="7"/>
  <c r="M8" i="6"/>
  <c r="M9" i="6" s="1"/>
  <c r="L9" i="7"/>
  <c r="N8" i="7"/>
  <c r="L13" i="7"/>
  <c r="N12" i="7"/>
  <c r="N4" i="7"/>
  <c r="O5" i="6" l="1"/>
  <c r="O13" i="6"/>
  <c r="N12" i="6"/>
  <c r="N13" i="6"/>
  <c r="N4" i="6"/>
  <c r="L5" i="6"/>
  <c r="N5" i="6"/>
  <c r="N8" i="6"/>
  <c r="N9" i="6"/>
  <c r="I8" i="6"/>
  <c r="I9" i="6" s="1"/>
  <c r="I12" i="6"/>
  <c r="I13" i="6" s="1"/>
  <c r="E16" i="6"/>
  <c r="E17" i="6" s="1"/>
  <c r="I16" i="6"/>
  <c r="I17" i="6" s="1"/>
  <c r="E20" i="6"/>
  <c r="E21" i="6" s="1"/>
  <c r="I20" i="6"/>
  <c r="I21" i="6" s="1"/>
  <c r="F16" i="6"/>
  <c r="J16" i="6"/>
  <c r="J17" i="6" s="1"/>
  <c r="F20" i="6"/>
  <c r="J20" i="6"/>
  <c r="J21" i="6" s="1"/>
  <c r="J8" i="6"/>
  <c r="J9" i="6" s="1"/>
  <c r="J12" i="6"/>
  <c r="J13" i="6" s="1"/>
  <c r="B8" i="6"/>
  <c r="G8" i="6"/>
  <c r="B12" i="6"/>
  <c r="G12" i="6"/>
  <c r="B16" i="6"/>
  <c r="G16" i="6"/>
  <c r="B20" i="6"/>
  <c r="G20" i="6"/>
  <c r="E8" i="6"/>
  <c r="E9" i="6" s="1"/>
  <c r="E12" i="6"/>
  <c r="E13" i="6" s="1"/>
  <c r="F8" i="6"/>
  <c r="F12" i="6"/>
  <c r="F13" i="6" s="1"/>
  <c r="C8" i="6"/>
  <c r="C9" i="6" s="1"/>
  <c r="H8" i="6"/>
  <c r="H9" i="6" s="1"/>
  <c r="C12" i="6"/>
  <c r="C13" i="6" s="1"/>
  <c r="H12" i="6"/>
  <c r="H13" i="6" s="1"/>
  <c r="C16" i="6"/>
  <c r="C17" i="6" s="1"/>
  <c r="H16" i="6"/>
  <c r="H17" i="6" s="1"/>
  <c r="C20" i="6"/>
  <c r="C21" i="6" s="1"/>
  <c r="H20" i="6"/>
  <c r="H21" i="6" s="1"/>
  <c r="K4" i="8"/>
  <c r="K4" i="7"/>
  <c r="D16" i="10"/>
  <c r="D10" i="10"/>
  <c r="D28" i="10"/>
  <c r="D22" i="10"/>
  <c r="B9" i="6" l="1"/>
  <c r="D9" i="6"/>
  <c r="D8" i="6"/>
  <c r="B21" i="6"/>
  <c r="D20" i="6"/>
  <c r="D21" i="6"/>
  <c r="B17" i="6"/>
  <c r="D17" i="6"/>
  <c r="D16" i="6"/>
  <c r="B13" i="6"/>
  <c r="D12" i="6"/>
  <c r="D13" i="6"/>
  <c r="G21" i="6"/>
  <c r="K21" i="6"/>
  <c r="F21" i="6"/>
  <c r="R21" i="6" s="1"/>
  <c r="R20" i="6"/>
  <c r="G17" i="6"/>
  <c r="K17" i="6"/>
  <c r="F17" i="6"/>
  <c r="R17" i="6" s="1"/>
  <c r="R16" i="6"/>
  <c r="G13" i="6"/>
  <c r="K13" i="6"/>
  <c r="R12" i="6"/>
  <c r="R13" i="6"/>
  <c r="G9" i="6"/>
  <c r="K9" i="6"/>
  <c r="F9" i="6"/>
  <c r="R9" i="6" s="1"/>
  <c r="R8" i="6"/>
  <c r="K20" i="6"/>
  <c r="K16" i="6"/>
  <c r="K8" i="6"/>
  <c r="K12" i="6"/>
  <c r="C5" i="10" l="1"/>
  <c r="D4" i="4"/>
  <c r="D4" i="9" s="1"/>
  <c r="C7" i="10"/>
  <c r="C6" i="10"/>
  <c r="D5" i="10" l="1"/>
  <c r="B4" i="10"/>
  <c r="B4" i="6"/>
  <c r="C4" i="10"/>
  <c r="C4" i="6"/>
  <c r="C5" i="6" s="1"/>
  <c r="D7" i="10"/>
  <c r="B5" i="10"/>
  <c r="D4" i="10"/>
  <c r="B7" i="10"/>
  <c r="D6" i="10"/>
  <c r="B6" i="10"/>
  <c r="J6" i="10"/>
  <c r="H6" i="10"/>
  <c r="I7" i="10"/>
  <c r="I6" i="10"/>
  <c r="J7" i="10"/>
  <c r="F6" i="10"/>
  <c r="I5" i="10"/>
  <c r="H5" i="10"/>
  <c r="J5" i="10"/>
  <c r="E7" i="10"/>
  <c r="H7" i="10"/>
  <c r="E6" i="10"/>
  <c r="F7" i="10"/>
  <c r="E5" i="10"/>
  <c r="F5" i="10"/>
  <c r="B5" i="6" l="1"/>
  <c r="D4" i="6"/>
  <c r="D5" i="6"/>
  <c r="I4" i="10"/>
  <c r="I4" i="6"/>
  <c r="I5" i="6" s="1"/>
  <c r="E4" i="10"/>
  <c r="E4" i="6"/>
  <c r="E5" i="6" s="1"/>
  <c r="H4" i="10"/>
  <c r="H4" i="6"/>
  <c r="H5" i="6" s="1"/>
  <c r="J4" i="10"/>
  <c r="J4" i="6"/>
  <c r="J5" i="6" s="1"/>
  <c r="G4" i="6"/>
  <c r="F4" i="10"/>
  <c r="F4" i="6"/>
  <c r="G7" i="10"/>
  <c r="G6" i="10"/>
  <c r="G4" i="10"/>
  <c r="G5" i="10"/>
  <c r="G5" i="6" l="1"/>
  <c r="K5" i="6"/>
  <c r="F5" i="6"/>
  <c r="R5" i="6" s="1"/>
  <c r="R4" i="6"/>
  <c r="K4" i="6"/>
</calcChain>
</file>

<file path=xl/sharedStrings.xml><?xml version="1.0" encoding="utf-8"?>
<sst xmlns="http://schemas.openxmlformats.org/spreadsheetml/2006/main" count="1556" uniqueCount="211">
  <si>
    <t>Baller</t>
  </si>
  <si>
    <t>Points</t>
  </si>
  <si>
    <t>Boards</t>
  </si>
  <si>
    <t>Dimes</t>
  </si>
  <si>
    <t>Cookies</t>
  </si>
  <si>
    <t>Swats</t>
  </si>
  <si>
    <t>Turnovers</t>
  </si>
  <si>
    <t>FG%</t>
  </si>
  <si>
    <t>Dunks</t>
  </si>
  <si>
    <t>Shot Attempts</t>
  </si>
  <si>
    <t>TOTALS</t>
  </si>
  <si>
    <t>TALLY</t>
  </si>
  <si>
    <t>Game:</t>
  </si>
  <si>
    <t>Baller 1</t>
  </si>
  <si>
    <t>Baller 3</t>
  </si>
  <si>
    <t>Baller 2</t>
  </si>
  <si>
    <t>Away Team</t>
  </si>
  <si>
    <t>Home Team</t>
  </si>
  <si>
    <t>Team Totals</t>
  </si>
  <si>
    <t>Dimes:TO</t>
  </si>
  <si>
    <t>Overall Team Stats</t>
  </si>
  <si>
    <t>Round Robin Team Stats</t>
  </si>
  <si>
    <t>Playoff Team Stats</t>
  </si>
  <si>
    <t>Round Robin Individual Stats - TOTALS</t>
  </si>
  <si>
    <t>Round Robin Individual Stats - AVERAGES</t>
  </si>
  <si>
    <t>AVERAGE</t>
  </si>
  <si>
    <t>Overall Individual Stats - AVERAGES</t>
  </si>
  <si>
    <t>Overall Individual Stats - TOTALS</t>
  </si>
  <si>
    <t>Yes</t>
  </si>
  <si>
    <t>No</t>
  </si>
  <si>
    <t>The Best, Tom D</t>
  </si>
  <si>
    <t>FB</t>
  </si>
  <si>
    <t>EZE, Schulman</t>
  </si>
  <si>
    <t>Litigator, Arfa</t>
  </si>
  <si>
    <t>Email/FB</t>
  </si>
  <si>
    <t>Thief, Ben P</t>
  </si>
  <si>
    <t>Math, Silas</t>
  </si>
  <si>
    <t>Pearl, Steve</t>
  </si>
  <si>
    <t>So Good, Burke</t>
  </si>
  <si>
    <t>Professor X, Levine</t>
  </si>
  <si>
    <t>Dutchman, Gersten</t>
  </si>
  <si>
    <t>Verbal</t>
  </si>
  <si>
    <t>Ryan Lee</t>
  </si>
  <si>
    <t>Adam Perry</t>
  </si>
  <si>
    <t>Starfox, Justin</t>
  </si>
  <si>
    <t>AKA, Todd</t>
  </si>
  <si>
    <t>Killer, Vinny</t>
  </si>
  <si>
    <t>Mino</t>
  </si>
  <si>
    <t>Kenny Prince</t>
  </si>
  <si>
    <t>Ehawka, Erik</t>
  </si>
  <si>
    <t>Wetnap, Sac</t>
  </si>
  <si>
    <t>Horror, Chris</t>
  </si>
  <si>
    <t>Rosetta, Ahrens</t>
  </si>
  <si>
    <t>Sgarlatta</t>
  </si>
  <si>
    <t>Hari</t>
  </si>
  <si>
    <t>Devin</t>
  </si>
  <si>
    <t>Vincenzi</t>
  </si>
  <si>
    <t>Riemer</t>
  </si>
  <si>
    <t>O'D</t>
  </si>
  <si>
    <t>IM</t>
  </si>
  <si>
    <t>Coccaro</t>
  </si>
  <si>
    <t>TomBall Summer Classic #7 in 11</t>
  </si>
  <si>
    <t>playoffs</t>
  </si>
  <si>
    <t>10 minute games, running time, 1 TO per game</t>
  </si>
  <si>
    <t>If you are losing by 1 point, with less than 10 seconds, you are allowed to "foul"</t>
  </si>
  <si>
    <t>the winning team may choose who they would like to shoot the free throw</t>
  </si>
  <si>
    <t>free throw line up A</t>
  </si>
  <si>
    <t>free throw lineup B</t>
  </si>
  <si>
    <t>hoop</t>
  </si>
  <si>
    <t>losing team</t>
  </si>
  <si>
    <t>winning team</t>
  </si>
  <si>
    <t>winning FT</t>
  </si>
  <si>
    <t>you are only allowed ONE foul</t>
  </si>
  <si>
    <t>same player cannot score more than 4 points in a row</t>
  </si>
  <si>
    <t>however, if the other team scores 4 points in a row, then player can continue to score</t>
  </si>
  <si>
    <t>if you are doing the scoreboard, pay attention to the game</t>
  </si>
  <si>
    <t>no two pointers</t>
  </si>
  <si>
    <t>please don’t foul too hard</t>
  </si>
  <si>
    <t>finals</t>
  </si>
  <si>
    <t>Opp. FG%</t>
  </si>
  <si>
    <t>Opp. FGA</t>
  </si>
  <si>
    <t>Opp. FGM</t>
  </si>
  <si>
    <t>Opp. Boards</t>
  </si>
  <si>
    <t>Opp. Dimes</t>
  </si>
  <si>
    <t>Opp. TOs</t>
  </si>
  <si>
    <t>for 5 teams</t>
  </si>
  <si>
    <t>round robin, play each team once</t>
  </si>
  <si>
    <t>top seed gets bye</t>
  </si>
  <si>
    <t>4 seed plays 5 seed first game</t>
  </si>
  <si>
    <t>winner plays top seed semis game 1</t>
  </si>
  <si>
    <t>2 seed plays 3 seed semis game 2</t>
  </si>
  <si>
    <t>this results in a free throw for the winning team, taken 5 paces from the rim</t>
  </si>
  <si>
    <t>Away</t>
  </si>
  <si>
    <t>Home</t>
  </si>
  <si>
    <t>Higher Seed</t>
  </si>
  <si>
    <t>Lower Seed</t>
  </si>
  <si>
    <t>Time</t>
  </si>
  <si>
    <t>5th Seed</t>
  </si>
  <si>
    <t>4th Seed</t>
  </si>
  <si>
    <t>1st Seed</t>
  </si>
  <si>
    <t>2nd Seed</t>
  </si>
  <si>
    <t>3rd Seed</t>
  </si>
  <si>
    <t>5/4 Seed</t>
  </si>
  <si>
    <t>Quarterfinals</t>
  </si>
  <si>
    <t>Semifinals</t>
  </si>
  <si>
    <t>Finals</t>
  </si>
  <si>
    <t>Game</t>
  </si>
  <si>
    <t>The Best</t>
  </si>
  <si>
    <t>Thief in the Night</t>
  </si>
  <si>
    <t>Killer of Sheep</t>
  </si>
  <si>
    <t>Hbomb</t>
  </si>
  <si>
    <t>Good News</t>
  </si>
  <si>
    <t>Sooooo Good</t>
  </si>
  <si>
    <t>Nightcrawler</t>
  </si>
  <si>
    <t>Up &amp; Coming</t>
  </si>
  <si>
    <t>Wet Nap</t>
  </si>
  <si>
    <t>The Horror</t>
  </si>
  <si>
    <t>E-Hawka</t>
  </si>
  <si>
    <t>Pearl White</t>
  </si>
  <si>
    <t>Flying Dutchman</t>
  </si>
  <si>
    <t>Professor X</t>
  </si>
  <si>
    <t>The Litigator</t>
  </si>
  <si>
    <t>EZE</t>
  </si>
  <si>
    <t>AKA</t>
  </si>
  <si>
    <t>Rosetta Stone</t>
  </si>
  <si>
    <t>Starfox</t>
  </si>
  <si>
    <t>Baller 4</t>
  </si>
  <si>
    <t>Playoffs Individual Stats - TOTALS</t>
  </si>
  <si>
    <t>Playoffs Individual Stats - AVERAGES</t>
  </si>
  <si>
    <t>Predictions:</t>
  </si>
  <si>
    <t>3. team white will average 4 blocks per game</t>
  </si>
  <si>
    <t>4. the horror will return to 2005, beast-like form</t>
  </si>
  <si>
    <t>5. team gray will never quit on any play</t>
  </si>
  <si>
    <t>6. team green will have the best chemistry</t>
  </si>
  <si>
    <t>9. AKA will take approx 62 FGA</t>
  </si>
  <si>
    <t>SWAG!</t>
  </si>
  <si>
    <t>Scary Stories Club</t>
  </si>
  <si>
    <t>The Grayps of Wrath</t>
  </si>
  <si>
    <t>Team A</t>
  </si>
  <si>
    <t>Team B</t>
  </si>
  <si>
    <t>Team C</t>
  </si>
  <si>
    <t>Team D</t>
  </si>
  <si>
    <t>Team E</t>
  </si>
  <si>
    <t>Plain White Tees</t>
  </si>
  <si>
    <t>A</t>
  </si>
  <si>
    <t>B</t>
  </si>
  <si>
    <t>C</t>
  </si>
  <si>
    <t>D</t>
  </si>
  <si>
    <t>E</t>
  </si>
  <si>
    <t>Thief</t>
  </si>
  <si>
    <t>The Flying Dutchman</t>
  </si>
  <si>
    <t>Coc Block</t>
  </si>
  <si>
    <t>*Note:</t>
  </si>
  <si>
    <t>The Plain White Tees</t>
  </si>
  <si>
    <t>For full disclosure, the schedule was created this way:</t>
  </si>
  <si>
    <t>4. Folded each piece of small paper into Quarters</t>
  </si>
  <si>
    <t>5. Placed the quartered papers into my New York Yankee hat</t>
  </si>
  <si>
    <t>6. Folded and shook the hat in the air approximately 10 times</t>
  </si>
  <si>
    <t>7. Unfolded the hat</t>
  </si>
  <si>
    <t>8. Held hat with left hand, looked away, placed right hand in and removed one quartered paper</t>
  </si>
  <si>
    <t>9. Labeled the first team removed from the hat as TEAM A</t>
  </si>
  <si>
    <t>1. Created the above generic schedule, but in place of the team names/colors were Teams A-E</t>
  </si>
  <si>
    <t>2. Measured and cut 5 identical pieces of small paper</t>
  </si>
  <si>
    <t>3. Wrote the team colors on said identical pieces of small paper</t>
  </si>
  <si>
    <t>10. Repeated steps 8 &amp; 9 until all team colors were labeled as a letter</t>
  </si>
  <si>
    <t>1. Nightcrawler will have a breakout tourney -- posted</t>
  </si>
  <si>
    <t>Carly GGs Mobile Uploads</t>
  </si>
  <si>
    <t>7. pearl white/wet nap pick and roll will be deadly -- posted</t>
  </si>
  <si>
    <t>10. there will be 6 games that come down to the last possession -- posted</t>
  </si>
  <si>
    <t>8. team blue will have the most alley-oops and dunks -- posted</t>
  </si>
  <si>
    <t>2. riemer will take many liberties -- posted</t>
  </si>
  <si>
    <t>11. the #1 seed will not win the championship -- posted</t>
  </si>
  <si>
    <t>Game: Plain White Tees vs SWAG!</t>
  </si>
  <si>
    <t>Grayps of Wrath</t>
  </si>
  <si>
    <t>Game: Grayps of Wrath vs Plain White Tees</t>
  </si>
  <si>
    <t>Game: Scary Stories Club vs SWAG!</t>
  </si>
  <si>
    <t>Game: GGs vs Scary Stories Club</t>
  </si>
  <si>
    <t>Game: GGs vs Grayps of Wrath</t>
  </si>
  <si>
    <t>Game: Scary Stories Club vs Plain White Tees</t>
  </si>
  <si>
    <t>Game: SWAG! vs GGs</t>
  </si>
  <si>
    <t>Game: Grayps of Wrath vs Scary Stories Club</t>
  </si>
  <si>
    <t>Game: Plain White Tees vs GGs</t>
  </si>
  <si>
    <t>Game: SWAG! vs Grayps of Wrath</t>
  </si>
  <si>
    <t>Game: SWAG! vs Scary Stories Club</t>
  </si>
  <si>
    <t>The Weatherman</t>
  </si>
  <si>
    <t>Tiger Schulman</t>
  </si>
  <si>
    <t>**SCORING ERROR IN THIS GAME</t>
  </si>
  <si>
    <t>**Plain White Tees won the game 7-6 in regulation</t>
  </si>
  <si>
    <t>**GGs won the game 7-6 in Double OT due to error</t>
  </si>
  <si>
    <t>**DOUBLE OVERTIME</t>
  </si>
  <si>
    <t>Boards Margin</t>
  </si>
  <si>
    <t>**Grayps of Wrath won the game 7-6 in regulation</t>
  </si>
  <si>
    <t>**GGs won the game 10-8 in 5 OTs due to error</t>
  </si>
  <si>
    <t>**OVERTIME</t>
  </si>
  <si>
    <t>**Good News Half Court Buzzer Beater</t>
  </si>
  <si>
    <t>**The Best Steal &amp; 3/4 Court Buzzer Beater</t>
  </si>
  <si>
    <t>**Wet Nap Steal &amp; 3/4 Court Buzzer Beater</t>
  </si>
  <si>
    <t>** DOUBLE OVERTIME</t>
  </si>
  <si>
    <t>First Team</t>
  </si>
  <si>
    <t>Second Team</t>
  </si>
  <si>
    <t>Third Team</t>
  </si>
  <si>
    <t>All-Defense First Team</t>
  </si>
  <si>
    <t>All-Defense Second Team</t>
  </si>
  <si>
    <t>MVP</t>
  </si>
  <si>
    <t>Defensive Player</t>
  </si>
  <si>
    <t>Most Improved</t>
  </si>
  <si>
    <t>Biggest Impact</t>
  </si>
  <si>
    <t>TOMBALL SUMMER CLASSIC #7 IN 11 AWARDS</t>
  </si>
  <si>
    <t>Best Quote Caught on Camera</t>
  </si>
  <si>
    <t>"Hey Vinny, where are your all-white shorts? What's all the red on there?"</t>
  </si>
  <si>
    <t>"The red is lamb's blood."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</si>
</sst>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?_);_(@_)"/>
    <numFmt numFmtId="166" formatCode="0.0"/>
    <numFmt numFmtId="167" formatCode="0.000"/>
    <numFmt numFmtId="168" formatCode="#,##0.0_);\(#,##0.0\)"/>
    <numFmt numFmtId="169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4" xfId="0" applyBorder="1"/>
    <xf numFmtId="0" fontId="0" fillId="2" borderId="4" xfId="0" applyFill="1" applyBorder="1"/>
    <xf numFmtId="0" fontId="1" fillId="0" borderId="0" xfId="0" applyFont="1"/>
    <xf numFmtId="44" fontId="0" fillId="0" borderId="0" xfId="0" applyNumberFormat="1"/>
    <xf numFmtId="0" fontId="1" fillId="0" borderId="0" xfId="0" applyFont="1" applyFill="1"/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5" fillId="0" borderId="1" xfId="0" applyFont="1" applyBorder="1" applyAlignment="1">
      <alignment vertical="center"/>
    </xf>
    <xf numFmtId="0" fontId="6" fillId="0" borderId="4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0" fillId="0" borderId="4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0" xfId="0" applyBorder="1"/>
    <xf numFmtId="168" fontId="1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/>
    <xf numFmtId="0" fontId="1" fillId="5" borderId="1" xfId="0" applyFont="1" applyFill="1" applyBorder="1"/>
    <xf numFmtId="0" fontId="1" fillId="5" borderId="11" xfId="0" applyFont="1" applyFill="1" applyBorder="1"/>
    <xf numFmtId="0" fontId="0" fillId="0" borderId="12" xfId="0" applyBorder="1"/>
    <xf numFmtId="0" fontId="0" fillId="6" borderId="13" xfId="0" applyFill="1" applyBorder="1"/>
    <xf numFmtId="0" fontId="0" fillId="3" borderId="13" xfId="0" applyFill="1" applyBorder="1"/>
    <xf numFmtId="0" fontId="0" fillId="0" borderId="5" xfId="0" applyBorder="1"/>
    <xf numFmtId="0" fontId="0" fillId="6" borderId="14" xfId="0" applyFill="1" applyBorder="1"/>
    <xf numFmtId="0" fontId="0" fillId="3" borderId="14" xfId="0" applyFill="1" applyBorder="1"/>
    <xf numFmtId="0" fontId="0" fillId="4" borderId="14" xfId="0" applyFill="1" applyBorder="1"/>
    <xf numFmtId="0" fontId="7" fillId="6" borderId="14" xfId="0" applyFont="1" applyFill="1" applyBorder="1"/>
    <xf numFmtId="0" fontId="0" fillId="0" borderId="15" xfId="0" applyBorder="1"/>
    <xf numFmtId="0" fontId="0" fillId="6" borderId="16" xfId="0" applyFill="1" applyBorder="1"/>
    <xf numFmtId="0" fontId="0" fillId="3" borderId="16" xfId="0" applyFill="1" applyBorder="1"/>
    <xf numFmtId="0" fontId="1" fillId="5" borderId="11" xfId="0" applyFont="1" applyFill="1" applyBorder="1" applyAlignment="1">
      <alignment horizontal="left"/>
    </xf>
    <xf numFmtId="44" fontId="4" fillId="0" borderId="0" xfId="0" applyNumberFormat="1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4" fontId="0" fillId="0" borderId="0" xfId="0" applyNumberFormat="1" applyFill="1" applyBorder="1"/>
    <xf numFmtId="44" fontId="0" fillId="0" borderId="0" xfId="0" applyNumberFormat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7" fontId="0" fillId="0" borderId="25" xfId="0" applyNumberFormat="1" applyBorder="1" applyAlignment="1">
      <alignment horizontal="center" vertical="center" wrapText="1"/>
    </xf>
    <xf numFmtId="167" fontId="0" fillId="0" borderId="6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166" fontId="0" fillId="0" borderId="4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2" fontId="0" fillId="0" borderId="26" xfId="0" applyNumberForma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16" fontId="0" fillId="0" borderId="0" xfId="0" applyNumberFormat="1" applyBorder="1" applyAlignment="1">
      <alignment horizontal="right"/>
    </xf>
    <xf numFmtId="16" fontId="0" fillId="0" borderId="4" xfId="0" applyNumberFormat="1" applyBorder="1"/>
    <xf numFmtId="0" fontId="8" fillId="3" borderId="4" xfId="0" applyFont="1" applyFill="1" applyBorder="1"/>
    <xf numFmtId="0" fontId="8" fillId="3" borderId="35" xfId="0" applyFont="1" applyFill="1" applyBorder="1"/>
    <xf numFmtId="0" fontId="0" fillId="0" borderId="4" xfId="0" applyFill="1" applyBorder="1"/>
    <xf numFmtId="0" fontId="8" fillId="0" borderId="0" xfId="0" applyFont="1" applyFill="1" applyBorder="1"/>
    <xf numFmtId="0" fontId="0" fillId="7" borderId="4" xfId="0" applyFill="1" applyBorder="1"/>
    <xf numFmtId="0" fontId="0" fillId="6" borderId="4" xfId="0" applyFill="1" applyBorder="1"/>
    <xf numFmtId="0" fontId="0" fillId="8" borderId="4" xfId="0" applyFill="1" applyBorder="1"/>
    <xf numFmtId="0" fontId="0" fillId="0" borderId="36" xfId="0" applyFill="1" applyBorder="1" applyAlignment="1">
      <alignment horizontal="center" vertical="center"/>
    </xf>
    <xf numFmtId="164" fontId="0" fillId="0" borderId="36" xfId="0" applyNumberFormat="1" applyFill="1" applyBorder="1" applyAlignment="1">
      <alignment horizontal="center" vertical="center"/>
    </xf>
    <xf numFmtId="43" fontId="0" fillId="0" borderId="36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36" xfId="0" applyFill="1" applyBorder="1"/>
    <xf numFmtId="2" fontId="0" fillId="0" borderId="36" xfId="0" applyNumberFormat="1" applyFill="1" applyBorder="1" applyAlignment="1">
      <alignment horizontal="center" vertical="center"/>
    </xf>
    <xf numFmtId="165" fontId="0" fillId="0" borderId="36" xfId="0" applyNumberFormat="1" applyFill="1" applyBorder="1" applyAlignment="1">
      <alignment horizontal="center" vertical="center"/>
    </xf>
    <xf numFmtId="168" fontId="0" fillId="0" borderId="36" xfId="0" applyNumberForma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3" fontId="1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0" fillId="0" borderId="32" xfId="0" applyNumberFormat="1" applyFill="1" applyBorder="1" applyAlignment="1">
      <alignment horizontal="center" vertical="center" wrapText="1"/>
    </xf>
    <xf numFmtId="166" fontId="0" fillId="0" borderId="33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/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3" xfId="0" applyFill="1" applyBorder="1" applyAlignment="1">
      <alignment horizontal="left"/>
    </xf>
    <xf numFmtId="0" fontId="0" fillId="0" borderId="23" xfId="0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17" xfId="0" applyBorder="1" applyAlignment="1">
      <alignment horizontal="center"/>
    </xf>
    <xf numFmtId="0" fontId="0" fillId="0" borderId="20" xfId="0" applyFill="1" applyBorder="1"/>
    <xf numFmtId="0" fontId="0" fillId="0" borderId="20" xfId="0" applyBorder="1" applyAlignment="1">
      <alignment horizontal="center"/>
    </xf>
    <xf numFmtId="0" fontId="0" fillId="9" borderId="0" xfId="0" applyFill="1"/>
    <xf numFmtId="0" fontId="8" fillId="9" borderId="0" xfId="0" applyFont="1" applyFill="1" applyBorder="1"/>
    <xf numFmtId="0" fontId="0" fillId="9" borderId="0" xfId="0" applyFill="1" applyBorder="1"/>
    <xf numFmtId="0" fontId="0" fillId="9" borderId="0" xfId="0" applyFill="1" applyBorder="1" applyAlignment="1">
      <alignment horizontal="right"/>
    </xf>
    <xf numFmtId="0" fontId="2" fillId="6" borderId="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33" xfId="0" applyNumberFormat="1" applyBorder="1" applyAlignment="1">
      <alignment horizontal="center" vertical="center"/>
    </xf>
    <xf numFmtId="167" fontId="0" fillId="0" borderId="0" xfId="0" applyNumberFormat="1"/>
    <xf numFmtId="167" fontId="1" fillId="0" borderId="28" xfId="0" applyNumberFormat="1" applyFont="1" applyFill="1" applyBorder="1" applyAlignment="1">
      <alignment horizontal="center" vertical="center"/>
    </xf>
    <xf numFmtId="167" fontId="0" fillId="0" borderId="26" xfId="0" applyNumberFormat="1" applyBorder="1" applyAlignment="1">
      <alignment horizontal="center" vertical="center"/>
    </xf>
    <xf numFmtId="167" fontId="0" fillId="0" borderId="0" xfId="0" applyNumberFormat="1" applyBorder="1"/>
    <xf numFmtId="167" fontId="0" fillId="0" borderId="4" xfId="0" applyNumberFormat="1" applyFill="1" applyBorder="1" applyAlignment="1">
      <alignment horizontal="center" vertical="center" wrapText="1"/>
    </xf>
    <xf numFmtId="167" fontId="0" fillId="0" borderId="33" xfId="0" applyNumberForma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164" fontId="0" fillId="10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" fontId="0" fillId="10" borderId="4" xfId="0" applyNumberFormat="1" applyFill="1" applyBorder="1" applyAlignment="1">
      <alignment horizontal="center" vertical="center"/>
    </xf>
    <xf numFmtId="166" fontId="0" fillId="10" borderId="4" xfId="0" applyNumberForma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center" vertical="center" wrapText="1"/>
    </xf>
    <xf numFmtId="167" fontId="0" fillId="10" borderId="4" xfId="0" applyNumberFormat="1" applyFill="1" applyBorder="1" applyAlignment="1">
      <alignment horizontal="center" vertical="center"/>
    </xf>
    <xf numFmtId="2" fontId="0" fillId="10" borderId="4" xfId="0" applyNumberFormat="1" applyFill="1" applyBorder="1" applyAlignment="1">
      <alignment horizontal="center" vertical="center" wrapText="1"/>
    </xf>
    <xf numFmtId="2" fontId="0" fillId="10" borderId="26" xfId="0" applyNumberForma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166" fontId="0" fillId="10" borderId="32" xfId="0" applyNumberForma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/>
    </xf>
    <xf numFmtId="166" fontId="0" fillId="10" borderId="33" xfId="0" applyNumberFormat="1" applyFill="1" applyBorder="1" applyAlignment="1">
      <alignment horizontal="center" vertical="center" wrapText="1"/>
    </xf>
    <xf numFmtId="167" fontId="0" fillId="10" borderId="33" xfId="0" applyNumberForma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NumberFormat="1"/>
    <xf numFmtId="0" fontId="1" fillId="0" borderId="4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6" fontId="0" fillId="0" borderId="41" xfId="0" applyNumberForma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166" fontId="0" fillId="10" borderId="41" xfId="0" applyNumberForma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/>
    </xf>
    <xf numFmtId="0" fontId="0" fillId="10" borderId="31" xfId="0" applyNumberFormat="1" applyFill="1" applyBorder="1" applyAlignment="1">
      <alignment horizontal="center" vertical="center"/>
    </xf>
    <xf numFmtId="166" fontId="0" fillId="10" borderId="34" xfId="0" applyNumberFormat="1" applyFill="1" applyBorder="1" applyAlignment="1">
      <alignment horizontal="center" vertical="center"/>
    </xf>
    <xf numFmtId="0" fontId="0" fillId="0" borderId="31" xfId="0" applyNumberFormat="1" applyFill="1" applyBorder="1" applyAlignment="1">
      <alignment horizontal="center" vertical="center"/>
    </xf>
    <xf numFmtId="166" fontId="0" fillId="0" borderId="34" xfId="0" applyNumberFormat="1" applyFill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29" xfId="0" applyNumberFormat="1" applyFont="1" applyFill="1" applyBorder="1" applyAlignment="1">
      <alignment horizontal="center" vertical="center" wrapText="1"/>
    </xf>
    <xf numFmtId="0" fontId="0" fillId="0" borderId="34" xfId="0" applyNumberFormat="1" applyFill="1" applyBorder="1" applyAlignment="1">
      <alignment horizontal="center" vertical="center"/>
    </xf>
    <xf numFmtId="39" fontId="0" fillId="0" borderId="26" xfId="0" applyNumberFormat="1" applyFill="1" applyBorder="1" applyAlignment="1">
      <alignment horizontal="center" vertical="center" wrapText="1"/>
    </xf>
    <xf numFmtId="167" fontId="0" fillId="10" borderId="4" xfId="0" applyNumberFormat="1" applyFill="1" applyBorder="1" applyAlignment="1">
      <alignment horizontal="center" vertical="center" wrapText="1"/>
    </xf>
    <xf numFmtId="167" fontId="0" fillId="10" borderId="33" xfId="0" applyNumberFormat="1" applyFill="1" applyBorder="1" applyAlignment="1">
      <alignment horizontal="center" vertical="center" wrapText="1"/>
    </xf>
    <xf numFmtId="0" fontId="0" fillId="10" borderId="42" xfId="0" applyFill="1" applyBorder="1" applyAlignment="1">
      <alignment horizontal="center" vertical="center"/>
    </xf>
    <xf numFmtId="0" fontId="0" fillId="10" borderId="34" xfId="0" applyNumberFormat="1" applyFill="1" applyBorder="1" applyAlignment="1">
      <alignment horizontal="center" vertical="center"/>
    </xf>
    <xf numFmtId="0" fontId="0" fillId="6" borderId="4" xfId="0" applyFont="1" applyFill="1" applyBorder="1"/>
    <xf numFmtId="0" fontId="0" fillId="0" borderId="26" xfId="0" applyFont="1" applyBorder="1" applyAlignment="1">
      <alignment horizontal="left"/>
    </xf>
    <xf numFmtId="0" fontId="0" fillId="0" borderId="35" xfId="0" applyFont="1" applyBorder="1" applyAlignment="1">
      <alignment horizontal="left"/>
    </xf>
    <xf numFmtId="0" fontId="3" fillId="0" borderId="7" xfId="0" applyFont="1" applyBorder="1"/>
    <xf numFmtId="0" fontId="1" fillId="0" borderId="7" xfId="0" applyFont="1" applyBorder="1"/>
    <xf numFmtId="0" fontId="9" fillId="3" borderId="26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2" borderId="26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26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7" borderId="26" xfId="0" applyFill="1" applyBorder="1" applyAlignment="1">
      <alignment horizontal="left"/>
    </xf>
    <xf numFmtId="0" fontId="0" fillId="7" borderId="35" xfId="0" applyFill="1" applyBorder="1" applyAlignment="1">
      <alignment horizontal="left"/>
    </xf>
    <xf numFmtId="0" fontId="9" fillId="3" borderId="26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B47" sqref="B47"/>
    </sheetView>
  </sheetViews>
  <sheetFormatPr defaultRowHeight="15" x14ac:dyDescent="0.25"/>
  <cols>
    <col min="1" max="1" width="19.85546875" customWidth="1"/>
    <col min="2" max="2" width="9.28515625" customWidth="1"/>
    <col min="3" max="3" width="8.42578125" customWidth="1"/>
    <col min="4" max="4" width="10.5703125" customWidth="1"/>
    <col min="5" max="5" width="10.42578125" customWidth="1"/>
    <col min="6" max="6" width="17.7109375" customWidth="1"/>
    <col min="7" max="7" width="9.7109375" customWidth="1"/>
  </cols>
  <sheetData>
    <row r="1" spans="1:12" ht="18.75" x14ac:dyDescent="0.3">
      <c r="A1" s="2" t="s">
        <v>61</v>
      </c>
      <c r="B1" s="2"/>
    </row>
    <row r="2" spans="1:12" ht="15.75" thickBot="1" x14ac:dyDescent="0.3"/>
    <row r="3" spans="1:12" ht="15.75" thickBot="1" x14ac:dyDescent="0.3">
      <c r="A3" s="36" t="s">
        <v>0</v>
      </c>
      <c r="B3" s="37" t="s">
        <v>28</v>
      </c>
      <c r="C3" s="37" t="s">
        <v>29</v>
      </c>
      <c r="F3" s="5"/>
      <c r="G3" s="7"/>
      <c r="J3" s="5"/>
      <c r="L3" s="5"/>
    </row>
    <row r="4" spans="1:12" x14ac:dyDescent="0.25">
      <c r="A4" s="38" t="s">
        <v>30</v>
      </c>
      <c r="B4" s="39" t="s">
        <v>31</v>
      </c>
      <c r="C4" s="40"/>
      <c r="G4" s="6"/>
      <c r="H4" s="6"/>
      <c r="L4" s="6"/>
    </row>
    <row r="5" spans="1:12" x14ac:dyDescent="0.25">
      <c r="A5" s="41" t="s">
        <v>32</v>
      </c>
      <c r="B5" s="42" t="s">
        <v>31</v>
      </c>
      <c r="C5" s="43"/>
      <c r="G5" s="6"/>
      <c r="H5" s="6"/>
      <c r="L5" s="6"/>
    </row>
    <row r="6" spans="1:12" x14ac:dyDescent="0.25">
      <c r="A6" s="41" t="s">
        <v>33</v>
      </c>
      <c r="B6" s="42" t="s">
        <v>34</v>
      </c>
      <c r="C6" s="43"/>
      <c r="G6" s="6"/>
      <c r="H6" s="6"/>
      <c r="L6" s="6"/>
    </row>
    <row r="7" spans="1:12" x14ac:dyDescent="0.25">
      <c r="A7" s="41" t="s">
        <v>35</v>
      </c>
      <c r="B7" s="42" t="s">
        <v>31</v>
      </c>
      <c r="C7" s="43"/>
      <c r="H7" s="6"/>
    </row>
    <row r="8" spans="1:12" x14ac:dyDescent="0.25">
      <c r="A8" s="41" t="s">
        <v>36</v>
      </c>
      <c r="B8" s="43"/>
      <c r="C8" s="44" t="s">
        <v>31</v>
      </c>
      <c r="F8" s="61"/>
      <c r="G8" s="59"/>
      <c r="H8" s="6"/>
      <c r="I8" s="6"/>
      <c r="J8" s="6"/>
      <c r="K8" s="60"/>
      <c r="L8" s="59"/>
    </row>
    <row r="9" spans="1:12" x14ac:dyDescent="0.25">
      <c r="A9" s="41" t="s">
        <v>37</v>
      </c>
      <c r="B9" s="42" t="s">
        <v>31</v>
      </c>
      <c r="C9" s="43"/>
      <c r="F9" s="35"/>
      <c r="G9" s="35"/>
    </row>
    <row r="10" spans="1:12" x14ac:dyDescent="0.25">
      <c r="A10" s="41" t="s">
        <v>38</v>
      </c>
      <c r="B10" s="42" t="s">
        <v>31</v>
      </c>
      <c r="C10" s="43"/>
      <c r="F10" s="35"/>
      <c r="G10" s="35"/>
    </row>
    <row r="11" spans="1:12" x14ac:dyDescent="0.25">
      <c r="A11" s="41" t="s">
        <v>39</v>
      </c>
      <c r="B11" s="42" t="s">
        <v>31</v>
      </c>
      <c r="C11" s="43"/>
      <c r="F11" s="35"/>
      <c r="G11" s="35"/>
      <c r="K11" s="8"/>
      <c r="L11" s="9"/>
    </row>
    <row r="12" spans="1:12" x14ac:dyDescent="0.25">
      <c r="A12" s="41" t="s">
        <v>40</v>
      </c>
      <c r="B12" s="42" t="s">
        <v>41</v>
      </c>
      <c r="C12" s="43"/>
      <c r="F12" s="35"/>
      <c r="G12" s="35"/>
    </row>
    <row r="13" spans="1:12" x14ac:dyDescent="0.25">
      <c r="A13" s="41" t="s">
        <v>42</v>
      </c>
      <c r="B13" s="43"/>
      <c r="C13" s="44" t="s">
        <v>31</v>
      </c>
      <c r="F13" s="35"/>
      <c r="G13" s="35"/>
    </row>
    <row r="14" spans="1:12" x14ac:dyDescent="0.25">
      <c r="A14" s="41" t="s">
        <v>43</v>
      </c>
      <c r="B14" s="43"/>
      <c r="C14" s="44" t="s">
        <v>31</v>
      </c>
      <c r="F14" s="35"/>
      <c r="G14" s="35"/>
    </row>
    <row r="15" spans="1:12" x14ac:dyDescent="0.25">
      <c r="A15" s="41" t="s">
        <v>44</v>
      </c>
      <c r="B15" s="42" t="s">
        <v>31</v>
      </c>
      <c r="C15" s="43"/>
      <c r="F15" s="35"/>
      <c r="G15" s="35"/>
    </row>
    <row r="16" spans="1:12" x14ac:dyDescent="0.25">
      <c r="A16" s="41" t="s">
        <v>45</v>
      </c>
      <c r="B16" s="42" t="s">
        <v>31</v>
      </c>
      <c r="C16" s="43"/>
    </row>
    <row r="17" spans="1:9" x14ac:dyDescent="0.25">
      <c r="A17" s="41" t="s">
        <v>46</v>
      </c>
      <c r="B17" s="42" t="s">
        <v>31</v>
      </c>
      <c r="C17" s="43"/>
    </row>
    <row r="18" spans="1:9" x14ac:dyDescent="0.25">
      <c r="A18" s="41" t="s">
        <v>47</v>
      </c>
      <c r="B18" s="43"/>
      <c r="C18" s="44" t="s">
        <v>31</v>
      </c>
    </row>
    <row r="19" spans="1:9" x14ac:dyDescent="0.25">
      <c r="A19" s="41" t="s">
        <v>48</v>
      </c>
      <c r="B19" s="43"/>
      <c r="C19" s="44" t="s">
        <v>31</v>
      </c>
    </row>
    <row r="20" spans="1:9" x14ac:dyDescent="0.25">
      <c r="A20" s="41" t="s">
        <v>49</v>
      </c>
      <c r="B20" s="42" t="s">
        <v>31</v>
      </c>
      <c r="C20" s="43"/>
    </row>
    <row r="21" spans="1:9" x14ac:dyDescent="0.25">
      <c r="A21" s="41" t="s">
        <v>50</v>
      </c>
      <c r="B21" s="45" t="s">
        <v>31</v>
      </c>
      <c r="C21" s="43"/>
      <c r="F21" s="1"/>
      <c r="I21" s="1"/>
    </row>
    <row r="22" spans="1:9" x14ac:dyDescent="0.25">
      <c r="A22" s="41" t="s">
        <v>51</v>
      </c>
      <c r="B22" s="42" t="s">
        <v>31</v>
      </c>
      <c r="C22" s="43"/>
      <c r="F22" s="1"/>
      <c r="I22" s="1"/>
    </row>
    <row r="23" spans="1:9" x14ac:dyDescent="0.25">
      <c r="A23" s="41" t="s">
        <v>52</v>
      </c>
      <c r="B23" s="42" t="s">
        <v>31</v>
      </c>
      <c r="C23" s="43"/>
      <c r="F23" s="1"/>
      <c r="G23" s="1"/>
      <c r="H23" s="1"/>
      <c r="I23" s="1"/>
    </row>
    <row r="24" spans="1:9" x14ac:dyDescent="0.25">
      <c r="A24" s="41" t="s">
        <v>53</v>
      </c>
      <c r="B24" s="42" t="s">
        <v>31</v>
      </c>
      <c r="C24" s="43"/>
      <c r="F24" s="1"/>
      <c r="G24" s="1"/>
      <c r="H24" s="1"/>
      <c r="I24" s="1"/>
    </row>
    <row r="25" spans="1:9" x14ac:dyDescent="0.25">
      <c r="A25" s="41" t="s">
        <v>54</v>
      </c>
      <c r="B25" s="42" t="s">
        <v>31</v>
      </c>
      <c r="C25" s="43"/>
      <c r="I25" s="1"/>
    </row>
    <row r="26" spans="1:9" x14ac:dyDescent="0.25">
      <c r="A26" s="41" t="s">
        <v>55</v>
      </c>
      <c r="B26" s="43"/>
      <c r="C26" s="44" t="s">
        <v>31</v>
      </c>
    </row>
    <row r="27" spans="1:9" x14ac:dyDescent="0.25">
      <c r="A27" s="41" t="s">
        <v>56</v>
      </c>
      <c r="B27" s="42" t="s">
        <v>31</v>
      </c>
      <c r="C27" s="43"/>
    </row>
    <row r="28" spans="1:9" x14ac:dyDescent="0.25">
      <c r="A28" s="41" t="s">
        <v>57</v>
      </c>
      <c r="B28" s="42" t="s">
        <v>34</v>
      </c>
      <c r="C28" s="43"/>
    </row>
    <row r="29" spans="1:9" x14ac:dyDescent="0.25">
      <c r="A29" s="41" t="s">
        <v>58</v>
      </c>
      <c r="B29" s="43"/>
      <c r="C29" s="44" t="s">
        <v>59</v>
      </c>
    </row>
    <row r="30" spans="1:9" ht="15.75" thickBot="1" x14ac:dyDescent="0.3">
      <c r="A30" s="46" t="s">
        <v>60</v>
      </c>
      <c r="B30" s="47" t="s">
        <v>31</v>
      </c>
      <c r="C30" s="48"/>
    </row>
    <row r="31" spans="1:9" ht="15.75" thickBot="1" x14ac:dyDescent="0.3">
      <c r="A31" s="36"/>
      <c r="B31" s="49">
        <f>COUNTA(B4:B30)</f>
        <v>20</v>
      </c>
      <c r="C31" s="49">
        <f>COUNTA(C4:C30)</f>
        <v>7</v>
      </c>
      <c r="D31" s="50"/>
    </row>
    <row r="33" spans="7:8" x14ac:dyDescent="0.25">
      <c r="G33" s="8"/>
      <c r="H33" s="9"/>
    </row>
  </sheetData>
  <sortState ref="A4:C18">
    <sortCondition ref="A4"/>
  </sortState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>
      <selection activeCell="I24" sqref="I24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3" width="10.28515625" customWidth="1"/>
    <col min="14" max="14" width="9.85546875" customWidth="1"/>
    <col min="15" max="15" width="12.140625" customWidth="1"/>
    <col min="16" max="16" width="11.28515625" customWidth="1"/>
  </cols>
  <sheetData>
    <row r="1" spans="1:19" ht="30" customHeight="1" thickBot="1" x14ac:dyDescent="0.3">
      <c r="A1" s="16" t="s">
        <v>21</v>
      </c>
      <c r="B1" s="12"/>
      <c r="C1" s="13"/>
      <c r="D1" s="14"/>
    </row>
    <row r="2" spans="1:19" ht="15.75" thickBot="1" x14ac:dyDescent="0.3"/>
    <row r="3" spans="1:19" ht="30" customHeight="1" x14ac:dyDescent="0.25">
      <c r="A3" s="100" t="s">
        <v>143</v>
      </c>
      <c r="B3" s="11" t="s">
        <v>1</v>
      </c>
      <c r="C3" s="11" t="s">
        <v>9</v>
      </c>
      <c r="D3" s="11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78" t="s">
        <v>19</v>
      </c>
      <c r="L3" s="80" t="s">
        <v>81</v>
      </c>
      <c r="M3" s="81" t="s">
        <v>80</v>
      </c>
      <c r="N3" s="81" t="s">
        <v>79</v>
      </c>
      <c r="O3" s="81" t="s">
        <v>82</v>
      </c>
      <c r="P3" s="81" t="s">
        <v>83</v>
      </c>
      <c r="Q3" s="169" t="s">
        <v>84</v>
      </c>
      <c r="R3" s="175" t="s">
        <v>190</v>
      </c>
    </row>
    <row r="4" spans="1:19" ht="30" customHeight="1" x14ac:dyDescent="0.25">
      <c r="A4" s="113" t="s">
        <v>10</v>
      </c>
      <c r="B4" s="34">
        <f>SUM('RR - Totals'!B4:B7)</f>
        <v>33</v>
      </c>
      <c r="C4" s="34">
        <f>SUM('RR - Totals'!C4:C7)</f>
        <v>75</v>
      </c>
      <c r="D4" s="159">
        <f>B4/C4</f>
        <v>0.44</v>
      </c>
      <c r="E4" s="34">
        <f>SUM('RR - Totals'!E4:E7)</f>
        <v>5</v>
      </c>
      <c r="F4" s="34">
        <f>SUM('RR - Totals'!F4:F7)</f>
        <v>40</v>
      </c>
      <c r="G4" s="34">
        <f>SUM('RR - Totals'!G4:G7)</f>
        <v>14</v>
      </c>
      <c r="H4" s="34">
        <f>SUM('RR - Totals'!H4:H7)</f>
        <v>6</v>
      </c>
      <c r="I4" s="153">
        <f>SUM('RR - Totals'!I4:I7)</f>
        <v>7</v>
      </c>
      <c r="J4" s="34">
        <f>SUM('RR - Totals'!J4:J7)</f>
        <v>11</v>
      </c>
      <c r="K4" s="79">
        <f>SUM(G4/J4)</f>
        <v>1.2727272727272727</v>
      </c>
      <c r="L4" s="122">
        <f>SUM('PWTs-Swag'!B18,'Grayps-PWTs'!B10,'SSC-PWTs'!B10,'PWTs-GGs'!B18)</f>
        <v>32</v>
      </c>
      <c r="M4" s="26">
        <f>SUM('PWTs-Swag'!C18,'Grayps-PWTs'!C10,'SSC-PWTs'!C10,'PWTs-GGs'!C18)</f>
        <v>78</v>
      </c>
      <c r="N4" s="145">
        <f>L4/M4</f>
        <v>0.41025641025641024</v>
      </c>
      <c r="O4" s="164">
        <f>SUM('PWTs-Swag'!F18,'Grayps-PWTs'!F10,'SSC-PWTs'!F10,'PWTs-GGs'!F18)</f>
        <v>33</v>
      </c>
      <c r="P4" s="26">
        <f>SUM('PWTs-Swag'!G18,'Grayps-PWTs'!G10,'SSC-PWTs'!G10,'PWTs-GGs'!G18)</f>
        <v>15</v>
      </c>
      <c r="Q4" s="170">
        <f>SUM('PWTs-Swag'!J18,'Grayps-PWTs'!J10,'SSC-PWTs'!J10,'PWTs-GGs'!J18)</f>
        <v>9</v>
      </c>
      <c r="R4" s="176">
        <f>F4-O4</f>
        <v>7</v>
      </c>
      <c r="S4" s="168"/>
    </row>
    <row r="5" spans="1:19" ht="30" customHeight="1" thickBot="1" x14ac:dyDescent="0.3">
      <c r="A5" s="113" t="s">
        <v>25</v>
      </c>
      <c r="B5" s="67">
        <f>ROUND((B4)/4,1)</f>
        <v>8.3000000000000007</v>
      </c>
      <c r="C5" s="67">
        <f>ROUND((C4)/4,1)</f>
        <v>18.8</v>
      </c>
      <c r="D5" s="159">
        <f>B4/C4</f>
        <v>0.44</v>
      </c>
      <c r="E5" s="67">
        <f t="shared" ref="E5:J5" si="0">ROUND((E4)/4,1)</f>
        <v>1.3</v>
      </c>
      <c r="F5" s="67">
        <f t="shared" si="0"/>
        <v>10</v>
      </c>
      <c r="G5" s="67">
        <f t="shared" si="0"/>
        <v>3.5</v>
      </c>
      <c r="H5" s="67">
        <f t="shared" si="0"/>
        <v>1.5</v>
      </c>
      <c r="I5" s="157">
        <f t="shared" si="0"/>
        <v>1.8</v>
      </c>
      <c r="J5" s="67">
        <f t="shared" si="0"/>
        <v>2.8</v>
      </c>
      <c r="K5" s="79">
        <f>SUM(G4/J4)</f>
        <v>1.2727272727272727</v>
      </c>
      <c r="L5" s="123">
        <f>ROUND((L4)/4,1)</f>
        <v>8</v>
      </c>
      <c r="M5" s="124">
        <f>ROUND((M4)/4,1)</f>
        <v>19.5</v>
      </c>
      <c r="N5" s="146">
        <f>L4/M4</f>
        <v>0.41025641025641024</v>
      </c>
      <c r="O5" s="165">
        <f>ROUND((O4)/4,1)</f>
        <v>8.3000000000000007</v>
      </c>
      <c r="P5" s="124">
        <f>ROUND((P4)/4,1)</f>
        <v>3.8</v>
      </c>
      <c r="Q5" s="171">
        <f>ROUND((Q4)/4,1)</f>
        <v>2.2999999999999998</v>
      </c>
      <c r="R5" s="177">
        <f>F5-O5</f>
        <v>1.6999999999999993</v>
      </c>
      <c r="S5" s="168"/>
    </row>
    <row r="6" spans="1:19" ht="15.75" thickBot="1" x14ac:dyDescent="0.3">
      <c r="A6" s="1"/>
      <c r="B6" s="68"/>
      <c r="C6" s="68"/>
      <c r="D6" s="69"/>
      <c r="E6" s="68"/>
      <c r="F6" s="68"/>
      <c r="G6" s="68"/>
      <c r="H6" s="68"/>
      <c r="I6" s="68"/>
      <c r="J6" s="68"/>
      <c r="K6" s="72"/>
      <c r="N6" s="147"/>
      <c r="R6" s="23"/>
      <c r="S6" s="168"/>
    </row>
    <row r="7" spans="1:19" ht="30" customHeight="1" x14ac:dyDescent="0.25">
      <c r="A7" s="106" t="s">
        <v>135</v>
      </c>
      <c r="B7" s="20" t="s">
        <v>1</v>
      </c>
      <c r="C7" s="20" t="s">
        <v>9</v>
      </c>
      <c r="D7" s="71" t="s">
        <v>7</v>
      </c>
      <c r="E7" s="20" t="s">
        <v>8</v>
      </c>
      <c r="F7" s="20" t="s">
        <v>2</v>
      </c>
      <c r="G7" s="20" t="s">
        <v>3</v>
      </c>
      <c r="H7" s="20" t="s">
        <v>4</v>
      </c>
      <c r="I7" s="20" t="s">
        <v>5</v>
      </c>
      <c r="J7" s="20" t="s">
        <v>6</v>
      </c>
      <c r="K7" s="82" t="s">
        <v>19</v>
      </c>
      <c r="L7" s="80" t="s">
        <v>81</v>
      </c>
      <c r="M7" s="81" t="s">
        <v>80</v>
      </c>
      <c r="N7" s="148" t="s">
        <v>79</v>
      </c>
      <c r="O7" s="81" t="s">
        <v>82</v>
      </c>
      <c r="P7" s="81" t="s">
        <v>83</v>
      </c>
      <c r="Q7" s="169" t="s">
        <v>84</v>
      </c>
      <c r="R7" s="175" t="s">
        <v>190</v>
      </c>
      <c r="S7" s="168"/>
    </row>
    <row r="8" spans="1:19" ht="30" customHeight="1" x14ac:dyDescent="0.25">
      <c r="A8" s="116" t="s">
        <v>10</v>
      </c>
      <c r="B8" s="34">
        <f>SUM('RR - Totals'!B10:B13)</f>
        <v>26</v>
      </c>
      <c r="C8" s="34">
        <f>SUM('RR - Totals'!C10:C13)</f>
        <v>74</v>
      </c>
      <c r="D8" s="145">
        <f>B8/C8</f>
        <v>0.35135135135135137</v>
      </c>
      <c r="E8" s="153">
        <f>SUM('RR - Totals'!E10:E13)</f>
        <v>6</v>
      </c>
      <c r="F8" s="34">
        <f>SUM('RR - Totals'!F10:F13)</f>
        <v>36</v>
      </c>
      <c r="G8" s="34">
        <f>SUM('RR - Totals'!G10:G13)</f>
        <v>10</v>
      </c>
      <c r="H8" s="34">
        <f>SUM('RR - Totals'!H10:H13)</f>
        <v>9</v>
      </c>
      <c r="I8" s="34">
        <f>SUM('RR - Totals'!I10:I13)</f>
        <v>4</v>
      </c>
      <c r="J8" s="155">
        <f>SUM('RR - Totals'!J10:J13)</f>
        <v>14</v>
      </c>
      <c r="K8" s="79">
        <f>SUM(G8/J8)</f>
        <v>0.7142857142857143</v>
      </c>
      <c r="L8" s="122">
        <f>SUM('PWTs-Swag'!B10,'SSC-Swag'!B10,'Swag-GGs'!B18,'Swag-Grayps'!B18)</f>
        <v>35</v>
      </c>
      <c r="M8" s="26">
        <f>SUM('PWTs-Swag'!C10,'SSC-Swag'!C10,'Swag-GGs'!C18,'Swag-Grayps'!C18)</f>
        <v>84</v>
      </c>
      <c r="N8" s="149">
        <f>L8/M8</f>
        <v>0.41666666666666669</v>
      </c>
      <c r="O8" s="26">
        <f>SUM('PWTs-Swag'!F10,'SSC-Swag'!F10,'Swag-GGs'!F18,'Swag-Grayps'!F18)</f>
        <v>43</v>
      </c>
      <c r="P8" s="26">
        <f>SUM('PWTs-Swag'!G10,'SSC-Swag'!G10,'Swag-GGs'!G18,'Swag-Grayps'!G18)</f>
        <v>15</v>
      </c>
      <c r="Q8" s="172">
        <f>SUM('PWTs-Swag'!J10,'SSC-Swag'!J10,'Swag-GGs'!J18,'Swag-Grayps'!J18)</f>
        <v>11</v>
      </c>
      <c r="R8" s="176">
        <f>F8-O8</f>
        <v>-7</v>
      </c>
      <c r="S8" s="168"/>
    </row>
    <row r="9" spans="1:19" ht="30" customHeight="1" thickBot="1" x14ac:dyDescent="0.3">
      <c r="A9" s="116" t="s">
        <v>25</v>
      </c>
      <c r="B9" s="67">
        <f>ROUND((B8)/4,1)</f>
        <v>6.5</v>
      </c>
      <c r="C9" s="67">
        <f>ROUND((C8)/4,1)</f>
        <v>18.5</v>
      </c>
      <c r="D9" s="145">
        <f>B8/C8</f>
        <v>0.35135135135135137</v>
      </c>
      <c r="E9" s="157">
        <f t="shared" ref="E9:J9" si="1">ROUND((E8)/4,1)</f>
        <v>1.5</v>
      </c>
      <c r="F9" s="67">
        <f t="shared" si="1"/>
        <v>9</v>
      </c>
      <c r="G9" s="67">
        <f t="shared" si="1"/>
        <v>2.5</v>
      </c>
      <c r="H9" s="67">
        <f t="shared" si="1"/>
        <v>2.2999999999999998</v>
      </c>
      <c r="I9" s="67">
        <f t="shared" si="1"/>
        <v>1</v>
      </c>
      <c r="J9" s="158">
        <f t="shared" si="1"/>
        <v>3.5</v>
      </c>
      <c r="K9" s="79">
        <f>SUM(G8/J8)</f>
        <v>0.7142857142857143</v>
      </c>
      <c r="L9" s="123">
        <f>ROUND((L8)/4,1)</f>
        <v>8.8000000000000007</v>
      </c>
      <c r="M9" s="124">
        <f>ROUND((M8)/4,1)</f>
        <v>21</v>
      </c>
      <c r="N9" s="146">
        <f>L8/M8</f>
        <v>0.41666666666666669</v>
      </c>
      <c r="O9" s="124">
        <f>ROUND((O8)/4,1)</f>
        <v>10.8</v>
      </c>
      <c r="P9" s="124">
        <f>ROUND((P8)/4,1)</f>
        <v>3.8</v>
      </c>
      <c r="Q9" s="171">
        <f>ROUND((Q8)/4,1)</f>
        <v>2.8</v>
      </c>
      <c r="R9" s="177">
        <f>F9-O9</f>
        <v>-1.8000000000000007</v>
      </c>
      <c r="S9" s="168"/>
    </row>
    <row r="10" spans="1:19" ht="15.75" thickBot="1" x14ac:dyDescent="0.3">
      <c r="A10" s="1"/>
      <c r="B10" s="68"/>
      <c r="C10" s="68"/>
      <c r="D10" s="69"/>
      <c r="E10" s="68"/>
      <c r="F10" s="68"/>
      <c r="G10" s="68"/>
      <c r="H10" s="68"/>
      <c r="I10" s="68"/>
      <c r="J10" s="68"/>
      <c r="K10" s="72"/>
      <c r="N10" s="147"/>
      <c r="R10" s="23"/>
      <c r="S10" s="168"/>
    </row>
    <row r="11" spans="1:19" ht="30" customHeight="1" x14ac:dyDescent="0.25">
      <c r="A11" s="109" t="s">
        <v>136</v>
      </c>
      <c r="B11" s="20" t="s">
        <v>1</v>
      </c>
      <c r="C11" s="20" t="s">
        <v>9</v>
      </c>
      <c r="D11" s="71" t="s">
        <v>7</v>
      </c>
      <c r="E11" s="20" t="s">
        <v>8</v>
      </c>
      <c r="F11" s="20" t="s">
        <v>2</v>
      </c>
      <c r="G11" s="20" t="s">
        <v>3</v>
      </c>
      <c r="H11" s="20" t="s">
        <v>4</v>
      </c>
      <c r="I11" s="20" t="s">
        <v>5</v>
      </c>
      <c r="J11" s="20" t="s">
        <v>6</v>
      </c>
      <c r="K11" s="21" t="s">
        <v>19</v>
      </c>
      <c r="L11" s="80" t="s">
        <v>81</v>
      </c>
      <c r="M11" s="81" t="s">
        <v>80</v>
      </c>
      <c r="N11" s="148" t="s">
        <v>79</v>
      </c>
      <c r="O11" s="81" t="s">
        <v>82</v>
      </c>
      <c r="P11" s="81" t="s">
        <v>83</v>
      </c>
      <c r="Q11" s="169" t="s">
        <v>84</v>
      </c>
      <c r="R11" s="175" t="s">
        <v>190</v>
      </c>
      <c r="S11" s="168"/>
    </row>
    <row r="12" spans="1:19" ht="30" customHeight="1" x14ac:dyDescent="0.25">
      <c r="A12" s="114" t="s">
        <v>10</v>
      </c>
      <c r="B12" s="34">
        <f>SUM('RR - Totals'!B16:B19)</f>
        <v>33</v>
      </c>
      <c r="C12" s="34">
        <f>SUM('RR - Totals'!C16:C19)</f>
        <v>87</v>
      </c>
      <c r="D12" s="145">
        <f>B12/C12</f>
        <v>0.37931034482758619</v>
      </c>
      <c r="E12" s="34">
        <f>SUM('RR - Totals'!E16:E19)</f>
        <v>2</v>
      </c>
      <c r="F12" s="34">
        <f>SUM('RR - Totals'!F16:F19)</f>
        <v>35</v>
      </c>
      <c r="G12" s="34">
        <f>SUM('RR - Totals'!G16:G19)</f>
        <v>15</v>
      </c>
      <c r="H12" s="34">
        <f>SUM('RR - Totals'!H16:H19)</f>
        <v>9</v>
      </c>
      <c r="I12" s="34">
        <f>SUM('RR - Totals'!I16:I19)</f>
        <v>2</v>
      </c>
      <c r="J12" s="34">
        <f>SUM('RR - Totals'!J16:J19)</f>
        <v>12</v>
      </c>
      <c r="K12" s="73">
        <f>SUM(G12/J12)</f>
        <v>1.25</v>
      </c>
      <c r="L12" s="122">
        <f>SUM('GGs-SSC'!B10,'SSC-Swag'!B18,'SSC-PWTs'!B18,'Grayps-SSC'!B10)</f>
        <v>43</v>
      </c>
      <c r="M12" s="26">
        <f>SUM('GGs-SSC'!C10,'SSC-Swag'!C18,'SSC-PWTs'!C18,'Grayps-SSC'!C10)</f>
        <v>87</v>
      </c>
      <c r="N12" s="145">
        <f>L12/M12</f>
        <v>0.4942528735632184</v>
      </c>
      <c r="O12" s="26">
        <f>SUM('GGs-SSC'!F10,'SSC-Swag'!F18,'SSC-PWTs'!F18,'Grayps-SSC'!F10)</f>
        <v>48</v>
      </c>
      <c r="P12" s="26">
        <f>SUM('GGs-SSC'!G10,'SSC-Swag'!G18,'SSC-PWTs'!G18,'Grayps-SSC'!G10)</f>
        <v>18</v>
      </c>
      <c r="Q12" s="170">
        <f>SUM('GGs-SSC'!J10,'SSC-Swag'!J18,'SSC-PWTs'!J18,'Grayps-SSC'!J10)</f>
        <v>10</v>
      </c>
      <c r="R12" s="176">
        <f>F12-O12</f>
        <v>-13</v>
      </c>
      <c r="S12" s="168"/>
    </row>
    <row r="13" spans="1:19" ht="30" customHeight="1" thickBot="1" x14ac:dyDescent="0.3">
      <c r="A13" s="114" t="s">
        <v>25</v>
      </c>
      <c r="B13" s="67">
        <f>ROUND((B12)/4,1)</f>
        <v>8.3000000000000007</v>
      </c>
      <c r="C13" s="67">
        <f>ROUND((C12)/4,1)</f>
        <v>21.8</v>
      </c>
      <c r="D13" s="145">
        <f>B12/C12</f>
        <v>0.37931034482758619</v>
      </c>
      <c r="E13" s="67">
        <f t="shared" ref="E13:J13" si="2">ROUND((E12)/4,1)</f>
        <v>0.5</v>
      </c>
      <c r="F13" s="67">
        <f t="shared" si="2"/>
        <v>8.8000000000000007</v>
      </c>
      <c r="G13" s="67">
        <f t="shared" si="2"/>
        <v>3.8</v>
      </c>
      <c r="H13" s="67">
        <f t="shared" si="2"/>
        <v>2.2999999999999998</v>
      </c>
      <c r="I13" s="67">
        <f t="shared" si="2"/>
        <v>0.5</v>
      </c>
      <c r="J13" s="67">
        <f t="shared" si="2"/>
        <v>3</v>
      </c>
      <c r="K13" s="79">
        <f>SUM(G12/J12)</f>
        <v>1.25</v>
      </c>
      <c r="L13" s="123">
        <f>ROUND((L12)/4,1)</f>
        <v>10.8</v>
      </c>
      <c r="M13" s="124">
        <f>ROUND((M12)/4,1)</f>
        <v>21.8</v>
      </c>
      <c r="N13" s="146">
        <f>L12/M12</f>
        <v>0.4942528735632184</v>
      </c>
      <c r="O13" s="124">
        <f>ROUND((O12)/4,1)</f>
        <v>12</v>
      </c>
      <c r="P13" s="124">
        <f>ROUND((P12)/4,1)</f>
        <v>4.5</v>
      </c>
      <c r="Q13" s="171">
        <f>ROUND((Q12)/4,1)</f>
        <v>2.5</v>
      </c>
      <c r="R13" s="177">
        <f>F13-O13</f>
        <v>-3.1999999999999993</v>
      </c>
      <c r="S13" s="168"/>
    </row>
    <row r="14" spans="1:19" ht="15.75" thickBot="1" x14ac:dyDescent="0.3">
      <c r="A14" s="102"/>
      <c r="B14" s="97"/>
      <c r="C14" s="97"/>
      <c r="D14" s="104"/>
      <c r="E14" s="97"/>
      <c r="F14" s="97"/>
      <c r="G14" s="97"/>
      <c r="H14" s="97"/>
      <c r="I14" s="97"/>
      <c r="J14" s="97"/>
      <c r="K14" s="103"/>
      <c r="L14" s="32"/>
      <c r="M14" s="32"/>
      <c r="N14" s="150"/>
      <c r="O14" s="32"/>
      <c r="P14" s="32"/>
      <c r="Q14" s="32"/>
      <c r="R14" s="23"/>
      <c r="S14" s="168"/>
    </row>
    <row r="15" spans="1:19" ht="30" customHeight="1" x14ac:dyDescent="0.25">
      <c r="A15" s="143" t="s">
        <v>166</v>
      </c>
      <c r="B15" s="20" t="s">
        <v>1</v>
      </c>
      <c r="C15" s="20" t="s">
        <v>9</v>
      </c>
      <c r="D15" s="71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21" t="s">
        <v>19</v>
      </c>
      <c r="L15" s="80" t="s">
        <v>81</v>
      </c>
      <c r="M15" s="81" t="s">
        <v>80</v>
      </c>
      <c r="N15" s="148" t="s">
        <v>79</v>
      </c>
      <c r="O15" s="81" t="s">
        <v>82</v>
      </c>
      <c r="P15" s="81" t="s">
        <v>83</v>
      </c>
      <c r="Q15" s="169" t="s">
        <v>84</v>
      </c>
      <c r="R15" s="175" t="s">
        <v>190</v>
      </c>
      <c r="S15" s="168"/>
    </row>
    <row r="16" spans="1:19" ht="30" customHeight="1" x14ac:dyDescent="0.25">
      <c r="A16" s="115" t="s">
        <v>10</v>
      </c>
      <c r="B16" s="153">
        <f>SUM('RR - Totals'!B22:B25)</f>
        <v>38</v>
      </c>
      <c r="C16" s="153">
        <f>SUM('RR - Totals'!C22:C25)</f>
        <v>90</v>
      </c>
      <c r="D16" s="145">
        <f>B16/C16</f>
        <v>0.42222222222222222</v>
      </c>
      <c r="E16" s="34">
        <f>SUM('RR - Totals'!E22:E25)</f>
        <v>5</v>
      </c>
      <c r="F16" s="34">
        <f>SUM('RR - Totals'!F22:F25)</f>
        <v>48</v>
      </c>
      <c r="G16" s="153">
        <f>SUM('RR - Totals'!G22:G25)</f>
        <v>18</v>
      </c>
      <c r="H16" s="153">
        <f>SUM('RR - Totals'!H22:H25)</f>
        <v>15</v>
      </c>
      <c r="I16" s="34">
        <f>SUM('RR - Totals'!I22:I25)</f>
        <v>3</v>
      </c>
      <c r="J16" s="153">
        <f>SUM('RR - Totals'!J22:J25)</f>
        <v>10</v>
      </c>
      <c r="K16" s="160">
        <f>SUM(G16/J16)</f>
        <v>1.8</v>
      </c>
      <c r="L16" s="162">
        <f>SUM('GGs-SSC'!B18,'GGs-Grayps'!B18,'Swag-GGs'!B10,'PWTs-GGs'!B10)</f>
        <v>28</v>
      </c>
      <c r="M16" s="164">
        <f>SUM('GGs-SSC'!C18,'GGs-Grayps'!C18,'Swag-GGs'!C10,'PWTs-GGs'!C10)</f>
        <v>77</v>
      </c>
      <c r="N16" s="145">
        <f>L16/M16</f>
        <v>0.36363636363636365</v>
      </c>
      <c r="O16" s="26">
        <f>SUM('GGs-SSC'!F18,'GGs-Grayps'!F18,'Swag-GGs'!F10,'PWTs-GGs'!F10)</f>
        <v>37</v>
      </c>
      <c r="P16" s="26">
        <f>SUM('GGs-SSC'!G18,'GGs-Grayps'!G18,'Swag-GGs'!G10,'PWTs-GGs'!G10)</f>
        <v>15</v>
      </c>
      <c r="Q16" s="173">
        <f>SUM('GGs-SSC'!J18,'GGs-Grayps'!J18,'Swag-GGs'!J10,'PWTs-GGs'!J10)</f>
        <v>16</v>
      </c>
      <c r="R16" s="178">
        <f>F16-O16</f>
        <v>11</v>
      </c>
      <c r="S16" s="168"/>
    </row>
    <row r="17" spans="1:19" ht="30" customHeight="1" thickBot="1" x14ac:dyDescent="0.3">
      <c r="A17" s="115" t="s">
        <v>25</v>
      </c>
      <c r="B17" s="157">
        <f>ROUND((B16)/4,1)</f>
        <v>9.5</v>
      </c>
      <c r="C17" s="157">
        <f>ROUND((C16)/4,1)</f>
        <v>22.5</v>
      </c>
      <c r="D17" s="145">
        <f>B16/C16</f>
        <v>0.42222222222222222</v>
      </c>
      <c r="E17" s="67">
        <f t="shared" ref="E17:J17" si="3">ROUND((E16)/4,1)</f>
        <v>1.3</v>
      </c>
      <c r="F17" s="67">
        <f t="shared" si="3"/>
        <v>12</v>
      </c>
      <c r="G17" s="157">
        <f t="shared" si="3"/>
        <v>4.5</v>
      </c>
      <c r="H17" s="157">
        <f t="shared" si="3"/>
        <v>3.8</v>
      </c>
      <c r="I17" s="67">
        <f t="shared" si="3"/>
        <v>0.8</v>
      </c>
      <c r="J17" s="157">
        <f t="shared" si="3"/>
        <v>2.5</v>
      </c>
      <c r="K17" s="161">
        <f>SUM(G16/J16)</f>
        <v>1.8</v>
      </c>
      <c r="L17" s="163">
        <f>ROUND((L16)/4,1)</f>
        <v>7</v>
      </c>
      <c r="M17" s="165">
        <f>ROUND((M16)/4,1)</f>
        <v>19.3</v>
      </c>
      <c r="N17" s="146">
        <f>L16/M16</f>
        <v>0.36363636363636365</v>
      </c>
      <c r="O17" s="124">
        <f>ROUND((O16)/4,1)</f>
        <v>9.3000000000000007</v>
      </c>
      <c r="P17" s="124">
        <f>ROUND((P16)/4,1)</f>
        <v>3.8</v>
      </c>
      <c r="Q17" s="174">
        <f>ROUND((Q16)/4,1)</f>
        <v>4</v>
      </c>
      <c r="R17" s="179">
        <f>F17-O17</f>
        <v>2.6999999999999993</v>
      </c>
      <c r="S17" s="168"/>
    </row>
    <row r="18" spans="1:19" ht="15.75" thickBot="1" x14ac:dyDescent="0.3">
      <c r="A18" s="1"/>
      <c r="B18" s="68"/>
      <c r="C18" s="68"/>
      <c r="D18" s="69"/>
      <c r="E18" s="68"/>
      <c r="F18" s="68"/>
      <c r="G18" s="68"/>
      <c r="H18" s="68"/>
      <c r="I18" s="68"/>
      <c r="J18" s="68"/>
      <c r="K18" s="72"/>
      <c r="N18" s="147"/>
      <c r="R18" s="23"/>
      <c r="S18" s="168"/>
    </row>
    <row r="19" spans="1:19" ht="30" customHeight="1" x14ac:dyDescent="0.25">
      <c r="A19" s="111" t="s">
        <v>173</v>
      </c>
      <c r="B19" s="20" t="s">
        <v>1</v>
      </c>
      <c r="C19" s="20" t="s">
        <v>9</v>
      </c>
      <c r="D19" s="71" t="s">
        <v>7</v>
      </c>
      <c r="E19" s="20" t="s">
        <v>8</v>
      </c>
      <c r="F19" s="20" t="s">
        <v>2</v>
      </c>
      <c r="G19" s="20" t="s">
        <v>3</v>
      </c>
      <c r="H19" s="20" t="s">
        <v>4</v>
      </c>
      <c r="I19" s="20" t="s">
        <v>5</v>
      </c>
      <c r="J19" s="20" t="s">
        <v>6</v>
      </c>
      <c r="K19" s="21" t="s">
        <v>19</v>
      </c>
      <c r="L19" s="80" t="s">
        <v>81</v>
      </c>
      <c r="M19" s="81" t="s">
        <v>80</v>
      </c>
      <c r="N19" s="148" t="s">
        <v>79</v>
      </c>
      <c r="O19" s="81" t="s">
        <v>82</v>
      </c>
      <c r="P19" s="81" t="s">
        <v>83</v>
      </c>
      <c r="Q19" s="169" t="s">
        <v>84</v>
      </c>
      <c r="R19" s="175" t="s">
        <v>190</v>
      </c>
      <c r="S19" s="168"/>
    </row>
    <row r="20" spans="1:19" ht="30" customHeight="1" x14ac:dyDescent="0.25">
      <c r="A20" s="117" t="s">
        <v>10</v>
      </c>
      <c r="B20" s="34">
        <f>SUM('RR - Totals'!B28:B31)</f>
        <v>36</v>
      </c>
      <c r="C20" s="34">
        <f>SUM('RR - Totals'!C28:C31)</f>
        <v>88</v>
      </c>
      <c r="D20" s="145">
        <f>B20/C20</f>
        <v>0.40909090909090912</v>
      </c>
      <c r="E20" s="34">
        <f>SUM('RR - Totals'!E28:E31)</f>
        <v>1</v>
      </c>
      <c r="F20" s="153">
        <f>SUM('RR - Totals'!F28:F31)</f>
        <v>49</v>
      </c>
      <c r="G20" s="34">
        <f>SUM('RR - Totals'!G28:G31)</f>
        <v>16</v>
      </c>
      <c r="H20" s="34">
        <f>SUM('RR - Totals'!H28:H31)</f>
        <v>9</v>
      </c>
      <c r="I20" s="34">
        <f>SUM('RR - Totals'!I28:I31)</f>
        <v>2</v>
      </c>
      <c r="J20" s="153">
        <f>SUM('RR - Totals'!J28:J31)</f>
        <v>10</v>
      </c>
      <c r="K20" s="73">
        <f>SUM(G20/J20)</f>
        <v>1.6</v>
      </c>
      <c r="L20" s="162">
        <f>SUM('Grayps-PWTs'!B18,'GGs-Grayps'!B10,'Grayps-SSC'!B18,'Swag-Grayps'!B10)</f>
        <v>28</v>
      </c>
      <c r="M20" s="26">
        <f>SUM('Grayps-PWTs'!C18,'GGs-Grayps'!C10,'Grayps-SSC'!C18,'Swag-Grayps'!C10)</f>
        <v>88</v>
      </c>
      <c r="N20" s="159">
        <f>L20/M20</f>
        <v>0.31818181818181818</v>
      </c>
      <c r="O20" s="26">
        <f>SUM('Grayps-PWTs'!F18,'GGs-Grayps'!F10,'Grayps-SSC'!F18,'Swag-Grayps'!F10)</f>
        <v>47</v>
      </c>
      <c r="P20" s="164">
        <f>SUM('Grayps-PWTs'!G18,'GGs-Grayps'!G10,'Grayps-SSC'!G18,'Swag-Grayps'!G10)</f>
        <v>10</v>
      </c>
      <c r="Q20" s="170">
        <f>SUM('Grayps-PWTs'!J18,'GGs-Grayps'!J10,'Grayps-SSC'!J18,'Swag-Grayps'!J10)</f>
        <v>11</v>
      </c>
      <c r="R20" s="176">
        <f>F20-O20</f>
        <v>2</v>
      </c>
      <c r="S20" s="168"/>
    </row>
    <row r="21" spans="1:19" ht="30" customHeight="1" thickBot="1" x14ac:dyDescent="0.3">
      <c r="A21" s="117" t="s">
        <v>25</v>
      </c>
      <c r="B21" s="67">
        <f>ROUND((B20)/4,1)</f>
        <v>9</v>
      </c>
      <c r="C21" s="67">
        <f>ROUND((C20)/4,1)</f>
        <v>22</v>
      </c>
      <c r="D21" s="145">
        <f>B20/C20</f>
        <v>0.40909090909090912</v>
      </c>
      <c r="E21" s="67">
        <f t="shared" ref="E21:J21" si="4">ROUND((E20)/4,1)</f>
        <v>0.3</v>
      </c>
      <c r="F21" s="157">
        <f t="shared" si="4"/>
        <v>12.3</v>
      </c>
      <c r="G21" s="67">
        <f t="shared" si="4"/>
        <v>4</v>
      </c>
      <c r="H21" s="67">
        <f t="shared" si="4"/>
        <v>2.2999999999999998</v>
      </c>
      <c r="I21" s="67">
        <f t="shared" si="4"/>
        <v>0.5</v>
      </c>
      <c r="J21" s="157">
        <f t="shared" si="4"/>
        <v>2.5</v>
      </c>
      <c r="K21" s="79">
        <f>SUM(G20/J20)</f>
        <v>1.6</v>
      </c>
      <c r="L21" s="163">
        <f>ROUND((L20)/4,1)</f>
        <v>7</v>
      </c>
      <c r="M21" s="124">
        <f>ROUND((M20)/4,1)</f>
        <v>22</v>
      </c>
      <c r="N21" s="166">
        <f>L20/M20</f>
        <v>0.31818181818181818</v>
      </c>
      <c r="O21" s="124">
        <f>ROUND((O20)/4,1)</f>
        <v>11.8</v>
      </c>
      <c r="P21" s="165">
        <f>ROUND((P20)/4,1)</f>
        <v>2.5</v>
      </c>
      <c r="Q21" s="171">
        <f>ROUND((Q20)/4,1)</f>
        <v>2.8</v>
      </c>
      <c r="R21" s="177">
        <f>F21-O21</f>
        <v>0.5</v>
      </c>
      <c r="S21" s="167"/>
    </row>
    <row r="22" spans="1:19" x14ac:dyDescent="0.25">
      <c r="B22" s="68"/>
      <c r="C22" s="68"/>
      <c r="D22" s="69"/>
      <c r="E22" s="68"/>
      <c r="F22" s="68"/>
      <c r="G22" s="68"/>
      <c r="H22" s="68"/>
      <c r="I22" s="68"/>
      <c r="J22" s="68"/>
      <c r="K22" s="72"/>
    </row>
  </sheetData>
  <pageMargins left="0.7" right="0.7" top="0.75" bottom="0.75" header="0.3" footer="0.3"/>
  <pageSetup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80" zoomScaleNormal="80" workbookViewId="0">
      <selection activeCell="P12" sqref="P12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127</v>
      </c>
      <c r="B1" s="12"/>
      <c r="C1" s="13"/>
      <c r="D1" s="14"/>
    </row>
    <row r="3" spans="1:11" ht="30" customHeight="1" x14ac:dyDescent="0.25">
      <c r="A3" s="100" t="s">
        <v>143</v>
      </c>
      <c r="B3" s="11" t="s">
        <v>1</v>
      </c>
      <c r="C3" s="11" t="s">
        <v>9</v>
      </c>
      <c r="D3" s="11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20" t="s">
        <v>19</v>
      </c>
    </row>
    <row r="4" spans="1:11" ht="30" customHeight="1" x14ac:dyDescent="0.25">
      <c r="A4" s="101" t="s">
        <v>107</v>
      </c>
      <c r="B4" s="153">
        <f>SUM('Semis 2'!B14,Championship!B6)</f>
        <v>9</v>
      </c>
      <c r="C4" s="34">
        <f>SUM('Semis 2'!C14,Championship!C6)</f>
        <v>12</v>
      </c>
      <c r="D4" s="74">
        <f>SUM(B4/C4)</f>
        <v>0.75</v>
      </c>
      <c r="E4" s="34">
        <f>SUM('Semis 2'!E14,Championship!E6)</f>
        <v>2</v>
      </c>
      <c r="F4" s="153">
        <f>SUM('Semis 2'!F14,Championship!F6)</f>
        <v>15</v>
      </c>
      <c r="G4" s="34">
        <f>SUM('Semis 2'!G14,Championship!G6)</f>
        <v>2</v>
      </c>
      <c r="H4" s="34">
        <f>SUM('Semis 2'!H14,Championship!H6)</f>
        <v>0</v>
      </c>
      <c r="I4" s="153">
        <f>SUM('Semis 2'!I14,Championship!I6)</f>
        <v>2</v>
      </c>
      <c r="J4" s="155">
        <f>SUM('Semis 2'!J14,Championship!J6)</f>
        <v>3</v>
      </c>
      <c r="K4" s="121">
        <f>G4/J4</f>
        <v>0.66666666666666663</v>
      </c>
    </row>
    <row r="5" spans="1:11" ht="30" customHeight="1" x14ac:dyDescent="0.25">
      <c r="A5" s="101" t="s">
        <v>108</v>
      </c>
      <c r="B5" s="34">
        <f>SUM('Semis 2'!B15,Championship!B7)</f>
        <v>7</v>
      </c>
      <c r="C5" s="34">
        <f>SUM('Semis 2'!C15,Championship!C7)</f>
        <v>14</v>
      </c>
      <c r="D5" s="74">
        <f>SUM(B5/C5)</f>
        <v>0.5</v>
      </c>
      <c r="E5" s="34">
        <f>SUM('Semis 2'!E15,Championship!E7)</f>
        <v>0</v>
      </c>
      <c r="F5" s="34">
        <f>SUM('Semis 2'!F15,Championship!F7)</f>
        <v>5</v>
      </c>
      <c r="G5" s="34">
        <f>SUM('Semis 2'!G15,Championship!G7)</f>
        <v>2</v>
      </c>
      <c r="H5" s="34">
        <f>SUM('Semis 2'!H15,Championship!H7)</f>
        <v>1</v>
      </c>
      <c r="I5" s="34">
        <f>SUM('Semis 2'!I15,Championship!I7)</f>
        <v>0</v>
      </c>
      <c r="J5" s="34">
        <f>SUM('Semis 2'!J15,Championship!J7)</f>
        <v>0</v>
      </c>
      <c r="K5" s="121" t="e">
        <f>G5/J5</f>
        <v>#DIV/0!</v>
      </c>
    </row>
    <row r="6" spans="1:11" ht="30" customHeight="1" x14ac:dyDescent="0.25">
      <c r="A6" s="101" t="s">
        <v>109</v>
      </c>
      <c r="B6" s="34">
        <f>SUM('Semis 2'!B16,Championship!B8)</f>
        <v>2</v>
      </c>
      <c r="C6" s="34">
        <f>SUM('Semis 2'!C16,Championship!C8)</f>
        <v>4</v>
      </c>
      <c r="D6" s="74">
        <f>SUM(B6/C6)</f>
        <v>0.5</v>
      </c>
      <c r="E6" s="34">
        <f>SUM('Semis 2'!E16,Championship!E8)</f>
        <v>0</v>
      </c>
      <c r="F6" s="34">
        <f>SUM('Semis 2'!F16,Championship!F8)</f>
        <v>2</v>
      </c>
      <c r="G6" s="34">
        <f>SUM('Semis 2'!G16,Championship!G8)</f>
        <v>0</v>
      </c>
      <c r="H6" s="34">
        <f>SUM('Semis 2'!H16,Championship!H8)</f>
        <v>0</v>
      </c>
      <c r="I6" s="34">
        <f>SUM('Semis 2'!I16,Championship!I8)</f>
        <v>0</v>
      </c>
      <c r="J6" s="34">
        <f>SUM('Semis 2'!J16,Championship!J8)</f>
        <v>0</v>
      </c>
      <c r="K6" s="121" t="e">
        <f>G6/J6</f>
        <v>#DIV/0!</v>
      </c>
    </row>
    <row r="7" spans="1:11" ht="30" customHeight="1" x14ac:dyDescent="0.25">
      <c r="A7" s="101" t="s">
        <v>110</v>
      </c>
      <c r="B7" s="34">
        <f>SUM('Semis 2'!B17,Championship!B9)</f>
        <v>0</v>
      </c>
      <c r="C7" s="34">
        <f>SUM('Semis 2'!C17,Championship!C9)</f>
        <v>2</v>
      </c>
      <c r="D7" s="74">
        <f>SUM(B7/C7)</f>
        <v>0</v>
      </c>
      <c r="E7" s="34">
        <f>SUM('Semis 2'!E17,Championship!E9)</f>
        <v>0</v>
      </c>
      <c r="F7" s="34">
        <f>SUM('Semis 2'!F17,Championship!F9)</f>
        <v>0</v>
      </c>
      <c r="G7" s="34">
        <f>SUM('Semis 2'!G17,Championship!G9)</f>
        <v>0</v>
      </c>
      <c r="H7" s="34">
        <f>SUM('Semis 2'!H17,Championship!H9)</f>
        <v>0</v>
      </c>
      <c r="I7" s="34">
        <f>SUM('Semis 2'!I17,Championship!I9)</f>
        <v>0</v>
      </c>
      <c r="J7" s="34">
        <f>SUM('Semis 2'!J17,Championship!J9)</f>
        <v>0</v>
      </c>
      <c r="K7" s="121" t="e">
        <f>G7/J7</f>
        <v>#DIV/0!</v>
      </c>
    </row>
    <row r="8" spans="1:11" x14ac:dyDescent="0.25">
      <c r="A8" s="1"/>
      <c r="B8" s="68"/>
      <c r="C8" s="68"/>
      <c r="D8" s="75"/>
      <c r="E8" s="68"/>
      <c r="F8" s="68"/>
      <c r="G8" s="68"/>
      <c r="H8" s="68"/>
      <c r="I8" s="68"/>
      <c r="J8" s="68"/>
      <c r="K8" s="76"/>
    </row>
    <row r="9" spans="1:11" ht="30" customHeight="1" x14ac:dyDescent="0.25">
      <c r="A9" s="106" t="s">
        <v>135</v>
      </c>
      <c r="B9" s="20" t="s">
        <v>1</v>
      </c>
      <c r="C9" s="20" t="s">
        <v>9</v>
      </c>
      <c r="D9" s="77" t="s">
        <v>7</v>
      </c>
      <c r="E9" s="20" t="s">
        <v>8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119" t="s">
        <v>19</v>
      </c>
    </row>
    <row r="10" spans="1:11" ht="30" customHeight="1" x14ac:dyDescent="0.25">
      <c r="A10" s="107" t="s">
        <v>111</v>
      </c>
      <c r="B10" s="34">
        <f>SUM('Quarters 1'!B6,'Semis 1'!B6)</f>
        <v>8</v>
      </c>
      <c r="C10" s="153">
        <f>SUM('Quarters 1'!C6,'Semis 1'!C6)</f>
        <v>21</v>
      </c>
      <c r="D10" s="74">
        <f>SUM(B10/C10)</f>
        <v>0.38095238095238093</v>
      </c>
      <c r="E10" s="34">
        <f>SUM('Quarters 1'!E6,'Semis 1'!E6)</f>
        <v>0</v>
      </c>
      <c r="F10" s="34">
        <f>SUM('Quarters 1'!F6,'Semis 1'!F6)</f>
        <v>4</v>
      </c>
      <c r="G10" s="34">
        <f>SUM('Quarters 1'!G6,'Semis 1'!G6)</f>
        <v>2</v>
      </c>
      <c r="H10" s="153">
        <f>SUM('Quarters 1'!H6,'Semis 1'!H6)</f>
        <v>2</v>
      </c>
      <c r="I10" s="34">
        <f>SUM('Quarters 1'!I6,'Semis 1'!I6)</f>
        <v>0</v>
      </c>
      <c r="J10" s="155">
        <f>SUM('Quarters 1'!J6,'Semis 1'!J6)</f>
        <v>3</v>
      </c>
      <c r="K10" s="121">
        <f>G10/J10</f>
        <v>0.66666666666666663</v>
      </c>
    </row>
    <row r="11" spans="1:11" ht="30" customHeight="1" x14ac:dyDescent="0.25">
      <c r="A11" s="107" t="s">
        <v>112</v>
      </c>
      <c r="B11" s="34">
        <f>SUM('Quarters 1'!B7,'Semis 1'!B7)</f>
        <v>5</v>
      </c>
      <c r="C11" s="34">
        <f>SUM('Quarters 1'!C7,'Semis 1'!C7)</f>
        <v>8</v>
      </c>
      <c r="D11" s="74">
        <f>SUM(B11/C11)</f>
        <v>0.625</v>
      </c>
      <c r="E11" s="34">
        <f>SUM('Quarters 1'!E7,'Semis 1'!E7)</f>
        <v>2</v>
      </c>
      <c r="F11" s="34">
        <f>SUM('Quarters 1'!F7,'Semis 1'!F7)</f>
        <v>1</v>
      </c>
      <c r="G11" s="34">
        <f>SUM('Quarters 1'!G7,'Semis 1'!G7)</f>
        <v>1</v>
      </c>
      <c r="H11" s="34">
        <f>SUM('Quarters 1'!H7,'Semis 1'!H7)</f>
        <v>0</v>
      </c>
      <c r="I11" s="34">
        <f>SUM('Quarters 1'!I7,'Semis 1'!I7)</f>
        <v>1</v>
      </c>
      <c r="J11" s="34">
        <f>SUM('Quarters 1'!J7,'Semis 1'!J7)</f>
        <v>0</v>
      </c>
      <c r="K11" s="121" t="e">
        <f>G11/J11</f>
        <v>#DIV/0!</v>
      </c>
    </row>
    <row r="12" spans="1:11" ht="30" customHeight="1" x14ac:dyDescent="0.25">
      <c r="A12" s="107" t="s">
        <v>113</v>
      </c>
      <c r="B12" s="34">
        <f>SUM('Quarters 1'!B8,'Semis 1'!B8)</f>
        <v>6</v>
      </c>
      <c r="C12" s="34">
        <f>SUM('Quarters 1'!C8,'Semis 1'!C8)</f>
        <v>10</v>
      </c>
      <c r="D12" s="74">
        <f>SUM(B12/C12)</f>
        <v>0.6</v>
      </c>
      <c r="E12" s="34">
        <f>SUM('Quarters 1'!E8,'Semis 1'!E8)</f>
        <v>0</v>
      </c>
      <c r="F12" s="34">
        <f>SUM('Quarters 1'!F8,'Semis 1'!F8)</f>
        <v>7</v>
      </c>
      <c r="G12" s="34">
        <f>SUM('Quarters 1'!G8,'Semis 1'!G8)</f>
        <v>3</v>
      </c>
      <c r="H12" s="34">
        <f>SUM('Quarters 1'!H8,'Semis 1'!H8)</f>
        <v>0</v>
      </c>
      <c r="I12" s="34">
        <f>SUM('Quarters 1'!I8,'Semis 1'!I8)</f>
        <v>0</v>
      </c>
      <c r="J12" s="34">
        <f>SUM('Quarters 1'!J8,'Semis 1'!J8)</f>
        <v>2</v>
      </c>
      <c r="K12" s="121">
        <f>G12/J12</f>
        <v>1.5</v>
      </c>
    </row>
    <row r="13" spans="1:11" ht="30" customHeight="1" x14ac:dyDescent="0.25">
      <c r="A13" s="107" t="s">
        <v>114</v>
      </c>
      <c r="B13" s="34">
        <f>SUM('Quarters 1'!B9,'Semis 1'!B9)</f>
        <v>1</v>
      </c>
      <c r="C13" s="34">
        <f>SUM('Quarters 1'!C9,'Semis 1'!C9)</f>
        <v>2</v>
      </c>
      <c r="D13" s="74">
        <f>SUM(B13/C13)</f>
        <v>0.5</v>
      </c>
      <c r="E13" s="34">
        <f>SUM('Quarters 1'!E9,'Semis 1'!E9)</f>
        <v>1</v>
      </c>
      <c r="F13" s="34">
        <f>SUM('Quarters 1'!F9,'Semis 1'!F9)</f>
        <v>4</v>
      </c>
      <c r="G13" s="34">
        <f>SUM('Quarters 1'!G9,'Semis 1'!G9)</f>
        <v>3</v>
      </c>
      <c r="H13" s="34">
        <f>SUM('Quarters 1'!H9,'Semis 1'!H9)</f>
        <v>0</v>
      </c>
      <c r="I13" s="34">
        <f>SUM('Quarters 1'!I9,'Semis 1'!I9)</f>
        <v>0</v>
      </c>
      <c r="J13" s="34">
        <f>SUM('Quarters 1'!J9,'Semis 1'!J9)</f>
        <v>0</v>
      </c>
      <c r="K13" s="121" t="e">
        <f>G13/J13</f>
        <v>#DIV/0!</v>
      </c>
    </row>
    <row r="14" spans="1:11" x14ac:dyDescent="0.25">
      <c r="A14" s="1"/>
      <c r="B14" s="68"/>
      <c r="C14" s="68"/>
      <c r="D14" s="75"/>
      <c r="E14" s="68"/>
      <c r="F14" s="68"/>
      <c r="G14" s="68"/>
      <c r="H14" s="68"/>
      <c r="I14" s="68"/>
      <c r="J14" s="68"/>
      <c r="K14" s="76"/>
    </row>
    <row r="15" spans="1:11" ht="30" customHeight="1" x14ac:dyDescent="0.25">
      <c r="A15" s="109" t="s">
        <v>136</v>
      </c>
      <c r="B15" s="20" t="s">
        <v>1</v>
      </c>
      <c r="C15" s="20" t="s">
        <v>9</v>
      </c>
      <c r="D15" s="77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119" t="s">
        <v>19</v>
      </c>
    </row>
    <row r="16" spans="1:11" ht="30" customHeight="1" x14ac:dyDescent="0.25">
      <c r="A16" s="110" t="s">
        <v>115</v>
      </c>
      <c r="B16" s="34">
        <f>'Quarters 1'!B14</f>
        <v>5</v>
      </c>
      <c r="C16" s="34">
        <f>'Quarters 1'!C14</f>
        <v>7</v>
      </c>
      <c r="D16" s="74">
        <f>SUM(B16/C16)</f>
        <v>0.7142857142857143</v>
      </c>
      <c r="E16" s="34">
        <f>'Quarters 1'!E14</f>
        <v>0</v>
      </c>
      <c r="F16" s="34">
        <f>'Quarters 1'!F14</f>
        <v>4</v>
      </c>
      <c r="G16" s="34">
        <f>'Quarters 1'!G14</f>
        <v>1</v>
      </c>
      <c r="H16" s="34">
        <f>'Quarters 1'!H14</f>
        <v>0</v>
      </c>
      <c r="I16" s="34">
        <f>'Quarters 1'!I14</f>
        <v>0</v>
      </c>
      <c r="J16" s="34">
        <f>'Quarters 1'!J14</f>
        <v>1</v>
      </c>
      <c r="K16" s="121">
        <f>G16/J16</f>
        <v>1</v>
      </c>
    </row>
    <row r="17" spans="1:11" ht="30" customHeight="1" x14ac:dyDescent="0.25">
      <c r="A17" s="110" t="s">
        <v>116</v>
      </c>
      <c r="B17" s="34">
        <f>'Quarters 1'!B15</f>
        <v>4</v>
      </c>
      <c r="C17" s="34">
        <f>'Quarters 1'!C15</f>
        <v>5</v>
      </c>
      <c r="D17" s="154">
        <f>SUM(B17/C17)</f>
        <v>0.8</v>
      </c>
      <c r="E17" s="34">
        <f>'Quarters 1'!E15</f>
        <v>1</v>
      </c>
      <c r="F17" s="34">
        <f>'Quarters 1'!F15</f>
        <v>3</v>
      </c>
      <c r="G17" s="34">
        <f>'Quarters 1'!G15</f>
        <v>1</v>
      </c>
      <c r="H17" s="34">
        <f>'Quarters 1'!H15</f>
        <v>0</v>
      </c>
      <c r="I17" s="34">
        <f>'Quarters 1'!I15</f>
        <v>0</v>
      </c>
      <c r="J17" s="34">
        <f>'Quarters 1'!J15</f>
        <v>1</v>
      </c>
      <c r="K17" s="121">
        <f>G17/J17</f>
        <v>1</v>
      </c>
    </row>
    <row r="18" spans="1:11" ht="30" customHeight="1" x14ac:dyDescent="0.25">
      <c r="A18" s="110" t="s">
        <v>117</v>
      </c>
      <c r="B18" s="34">
        <f>'Quarters 1'!B16</f>
        <v>3</v>
      </c>
      <c r="C18" s="34">
        <f>'Quarters 1'!C16</f>
        <v>6</v>
      </c>
      <c r="D18" s="74">
        <f>SUM(B18/C18)</f>
        <v>0.5</v>
      </c>
      <c r="E18" s="34">
        <f>'Quarters 1'!E16</f>
        <v>1</v>
      </c>
      <c r="F18" s="34">
        <f>'Quarters 1'!F16</f>
        <v>4</v>
      </c>
      <c r="G18" s="34">
        <f>'Quarters 1'!G16</f>
        <v>3</v>
      </c>
      <c r="H18" s="34">
        <f>'Quarters 1'!H16</f>
        <v>0</v>
      </c>
      <c r="I18" s="34">
        <f>'Quarters 1'!I16</f>
        <v>0</v>
      </c>
      <c r="J18" s="34">
        <f>'Quarters 1'!J16</f>
        <v>1</v>
      </c>
      <c r="K18" s="156">
        <f>G18/J18</f>
        <v>3</v>
      </c>
    </row>
    <row r="19" spans="1:11" ht="30" customHeight="1" x14ac:dyDescent="0.25">
      <c r="A19" s="110" t="s">
        <v>118</v>
      </c>
      <c r="B19" s="34">
        <f>'Quarters 1'!B17</f>
        <v>2</v>
      </c>
      <c r="C19" s="34">
        <f>'Quarters 1'!C17</f>
        <v>9</v>
      </c>
      <c r="D19" s="74">
        <f>SUM(B19/C19)</f>
        <v>0.22222222222222221</v>
      </c>
      <c r="E19" s="34">
        <f>'Quarters 1'!E17</f>
        <v>0</v>
      </c>
      <c r="F19" s="34">
        <f>'Quarters 1'!F17</f>
        <v>0</v>
      </c>
      <c r="G19" s="34">
        <f>'Quarters 1'!G17</f>
        <v>1</v>
      </c>
      <c r="H19" s="34">
        <f>'Quarters 1'!H17</f>
        <v>1</v>
      </c>
      <c r="I19" s="34">
        <f>'Quarters 1'!I17</f>
        <v>0</v>
      </c>
      <c r="J19" s="34">
        <f>'Quarters 1'!J17</f>
        <v>0</v>
      </c>
      <c r="K19" s="121" t="e">
        <f>G19/J19</f>
        <v>#DIV/0!</v>
      </c>
    </row>
    <row r="20" spans="1:11" x14ac:dyDescent="0.25">
      <c r="A20" s="102"/>
      <c r="B20" s="97"/>
      <c r="C20" s="97"/>
      <c r="D20" s="98"/>
      <c r="E20" s="97"/>
      <c r="F20" s="97"/>
      <c r="G20" s="97"/>
      <c r="H20" s="97"/>
      <c r="I20" s="97"/>
      <c r="J20" s="97"/>
      <c r="K20" s="99"/>
    </row>
    <row r="21" spans="1:11" ht="30" customHeight="1" x14ac:dyDescent="0.25">
      <c r="A21" s="143" t="s">
        <v>166</v>
      </c>
      <c r="B21" s="20" t="s">
        <v>1</v>
      </c>
      <c r="C21" s="20" t="s">
        <v>9</v>
      </c>
      <c r="D21" s="77" t="s">
        <v>7</v>
      </c>
      <c r="E21" s="20" t="s">
        <v>8</v>
      </c>
      <c r="F21" s="20" t="s">
        <v>2</v>
      </c>
      <c r="G21" s="20" t="s">
        <v>3</v>
      </c>
      <c r="H21" s="20" t="s">
        <v>4</v>
      </c>
      <c r="I21" s="20" t="s">
        <v>5</v>
      </c>
      <c r="J21" s="20" t="s">
        <v>6</v>
      </c>
      <c r="K21" s="119" t="s">
        <v>19</v>
      </c>
    </row>
    <row r="22" spans="1:11" ht="30" customHeight="1" x14ac:dyDescent="0.25">
      <c r="A22" s="108" t="s">
        <v>119</v>
      </c>
      <c r="B22" s="153">
        <f>SUM('Semis 1'!B14,Championship!B14)</f>
        <v>9</v>
      </c>
      <c r="C22" s="34">
        <f>SUM('Semis 1'!C14,Championship!C14)</f>
        <v>14</v>
      </c>
      <c r="D22" s="74">
        <f>SUM(B22/C22)</f>
        <v>0.6428571428571429</v>
      </c>
      <c r="E22" s="153">
        <f>SUM('Semis 1'!E14,Championship!E14)</f>
        <v>4</v>
      </c>
      <c r="F22" s="34">
        <f>SUM('Semis 1'!F14,Championship!F14)</f>
        <v>4</v>
      </c>
      <c r="G22" s="153">
        <f>SUM('Semis 1'!G14,Championship!G14)</f>
        <v>4</v>
      </c>
      <c r="H22" s="34">
        <f>SUM('Semis 1'!H14,Championship!H14)</f>
        <v>1</v>
      </c>
      <c r="I22" s="34">
        <f>SUM('Semis 1'!I14,Championship!I14)</f>
        <v>1</v>
      </c>
      <c r="J22" s="34">
        <f>SUM('Semis 1'!J14,Championship!J14)</f>
        <v>0</v>
      </c>
      <c r="K22" s="156" t="e">
        <f>G22/J22</f>
        <v>#DIV/0!</v>
      </c>
    </row>
    <row r="23" spans="1:11" ht="30" customHeight="1" x14ac:dyDescent="0.25">
      <c r="A23" s="108" t="s">
        <v>120</v>
      </c>
      <c r="B23" s="34">
        <f>SUM('Semis 1'!B15,Championship!B15)</f>
        <v>4</v>
      </c>
      <c r="C23" s="34">
        <f>SUM('Semis 1'!C15,Championship!C15)</f>
        <v>7</v>
      </c>
      <c r="D23" s="74">
        <f>SUM(B23/C23)</f>
        <v>0.5714285714285714</v>
      </c>
      <c r="E23" s="34">
        <f>SUM('Semis 1'!E15,Championship!E15)</f>
        <v>0</v>
      </c>
      <c r="F23" s="34">
        <f>SUM('Semis 1'!F15,Championship!F15)</f>
        <v>5</v>
      </c>
      <c r="G23" s="34">
        <f>SUM('Semis 1'!G15,Championship!G15)</f>
        <v>2</v>
      </c>
      <c r="H23" s="34">
        <f>SUM('Semis 1'!H15,Championship!H15)</f>
        <v>1</v>
      </c>
      <c r="I23" s="34">
        <f>SUM('Semis 1'!I15,Championship!I15)</f>
        <v>1</v>
      </c>
      <c r="J23" s="34">
        <f>SUM('Semis 1'!J15,Championship!J15)</f>
        <v>0</v>
      </c>
      <c r="K23" s="121" t="e">
        <f>G23/J23</f>
        <v>#DIV/0!</v>
      </c>
    </row>
    <row r="24" spans="1:11" ht="30" customHeight="1" x14ac:dyDescent="0.25">
      <c r="A24" s="108" t="s">
        <v>121</v>
      </c>
      <c r="B24" s="34">
        <f>SUM('Semis 1'!B16,Championship!B16)</f>
        <v>1</v>
      </c>
      <c r="C24" s="34">
        <f>SUM('Semis 1'!C16,Championship!C16)</f>
        <v>6</v>
      </c>
      <c r="D24" s="74">
        <f>SUM(B24/C24)</f>
        <v>0.16666666666666666</v>
      </c>
      <c r="E24" s="34">
        <f>SUM('Semis 1'!E16,Championship!E16)</f>
        <v>0</v>
      </c>
      <c r="F24" s="34">
        <f>SUM('Semis 1'!F16,Championship!F16)</f>
        <v>3</v>
      </c>
      <c r="G24" s="34">
        <f>SUM('Semis 1'!G16,Championship!G16)</f>
        <v>3</v>
      </c>
      <c r="H24" s="34">
        <f>SUM('Semis 1'!H16,Championship!H16)</f>
        <v>0</v>
      </c>
      <c r="I24" s="34">
        <f>SUM('Semis 1'!I16,Championship!I16)</f>
        <v>0</v>
      </c>
      <c r="J24" s="34">
        <f>SUM('Semis 1'!J16,Championship!J16)</f>
        <v>2</v>
      </c>
      <c r="K24" s="121">
        <f>G24/J24</f>
        <v>1.5</v>
      </c>
    </row>
    <row r="25" spans="1:11" ht="30" customHeight="1" x14ac:dyDescent="0.25">
      <c r="A25" s="108" t="s">
        <v>185</v>
      </c>
      <c r="B25" s="34">
        <f>SUM('Semis 1'!B17,Championship!B17)</f>
        <v>2</v>
      </c>
      <c r="C25" s="34">
        <f>SUM('Semis 1'!C17,Championship!C17)</f>
        <v>3</v>
      </c>
      <c r="D25" s="74">
        <f>SUM(B25/C25)</f>
        <v>0.66666666666666663</v>
      </c>
      <c r="E25" s="34">
        <f>SUM('Semis 1'!E17,Championship!E17)</f>
        <v>0</v>
      </c>
      <c r="F25" s="34">
        <f>SUM('Semis 1'!F17,Championship!F17)</f>
        <v>2</v>
      </c>
      <c r="G25" s="34">
        <f>SUM('Semis 1'!G17,Championship!G17)</f>
        <v>0</v>
      </c>
      <c r="H25" s="153">
        <f>SUM('Semis 1'!H17,Championship!H17)</f>
        <v>2</v>
      </c>
      <c r="I25" s="34">
        <f>SUM('Semis 1'!I17,Championship!I17)</f>
        <v>0</v>
      </c>
      <c r="J25" s="34">
        <f>SUM('Semis 1'!J17,Championship!J17)</f>
        <v>1</v>
      </c>
      <c r="K25" s="121">
        <f>G25/J25</f>
        <v>0</v>
      </c>
    </row>
    <row r="26" spans="1:11" x14ac:dyDescent="0.25">
      <c r="A26" s="1"/>
      <c r="B26" s="68"/>
      <c r="C26" s="68"/>
      <c r="D26" s="75"/>
      <c r="E26" s="68"/>
      <c r="F26" s="68"/>
      <c r="G26" s="68"/>
      <c r="H26" s="68"/>
      <c r="I26" s="68"/>
      <c r="J26" s="68"/>
      <c r="K26" s="76"/>
    </row>
    <row r="27" spans="1:11" ht="30" customHeight="1" x14ac:dyDescent="0.25">
      <c r="A27" s="111" t="s">
        <v>173</v>
      </c>
      <c r="B27" s="20" t="s">
        <v>1</v>
      </c>
      <c r="C27" s="20" t="s">
        <v>9</v>
      </c>
      <c r="D27" s="77" t="s">
        <v>7</v>
      </c>
      <c r="E27" s="20" t="s">
        <v>8</v>
      </c>
      <c r="F27" s="20" t="s">
        <v>2</v>
      </c>
      <c r="G27" s="20" t="s">
        <v>3</v>
      </c>
      <c r="H27" s="20" t="s">
        <v>4</v>
      </c>
      <c r="I27" s="20" t="s">
        <v>5</v>
      </c>
      <c r="J27" s="20" t="s">
        <v>6</v>
      </c>
      <c r="K27" s="119" t="s">
        <v>19</v>
      </c>
    </row>
    <row r="28" spans="1:11" ht="30" customHeight="1" x14ac:dyDescent="0.25">
      <c r="A28" s="112" t="s">
        <v>123</v>
      </c>
      <c r="B28" s="34">
        <f>'Semis 2'!B6</f>
        <v>1</v>
      </c>
      <c r="C28" s="34">
        <f>'Semis 2'!C6</f>
        <v>3</v>
      </c>
      <c r="D28" s="74">
        <f>SUM(B28/C28)</f>
        <v>0.33333333333333331</v>
      </c>
      <c r="E28" s="34">
        <f>'Semis 2'!E6</f>
        <v>0</v>
      </c>
      <c r="F28" s="34">
        <f>'Semis 2'!F6</f>
        <v>4</v>
      </c>
      <c r="G28" s="34">
        <f>'Semis 2'!G6</f>
        <v>2</v>
      </c>
      <c r="H28" s="34">
        <f>'Semis 2'!H6</f>
        <v>0</v>
      </c>
      <c r="I28" s="34">
        <f>'Semis 2'!I6</f>
        <v>0</v>
      </c>
      <c r="J28" s="34">
        <f>'Semis 2'!J6</f>
        <v>0</v>
      </c>
      <c r="K28" s="121" t="e">
        <f>G28/J28</f>
        <v>#DIV/0!</v>
      </c>
    </row>
    <row r="29" spans="1:11" ht="30" customHeight="1" x14ac:dyDescent="0.25">
      <c r="A29" s="112" t="s">
        <v>124</v>
      </c>
      <c r="B29" s="34">
        <f>'Semis 2'!B7</f>
        <v>3</v>
      </c>
      <c r="C29" s="34">
        <f>'Semis 2'!C7</f>
        <v>7</v>
      </c>
      <c r="D29" s="74">
        <f>SUM(B29/C29)</f>
        <v>0.42857142857142855</v>
      </c>
      <c r="E29" s="34">
        <f>'Semis 2'!E7</f>
        <v>0</v>
      </c>
      <c r="F29" s="34">
        <f>'Semis 2'!F7</f>
        <v>1</v>
      </c>
      <c r="G29" s="34">
        <f>'Semis 2'!G7</f>
        <v>0</v>
      </c>
      <c r="H29" s="34">
        <f>'Semis 2'!H7</f>
        <v>0</v>
      </c>
      <c r="I29" s="34">
        <f>'Semis 2'!I7</f>
        <v>1</v>
      </c>
      <c r="J29" s="34">
        <f>'Semis 2'!J7</f>
        <v>0</v>
      </c>
      <c r="K29" s="121" t="e">
        <f>G29/J29</f>
        <v>#DIV/0!</v>
      </c>
    </row>
    <row r="30" spans="1:11" ht="30" customHeight="1" x14ac:dyDescent="0.25">
      <c r="A30" s="112" t="s">
        <v>125</v>
      </c>
      <c r="B30" s="34">
        <f>'Semis 2'!B8</f>
        <v>1</v>
      </c>
      <c r="C30" s="34">
        <f>'Semis 2'!C8</f>
        <v>2</v>
      </c>
      <c r="D30" s="74">
        <f>SUM(B30/C30)</f>
        <v>0.5</v>
      </c>
      <c r="E30" s="34">
        <f>'Semis 2'!E8</f>
        <v>0</v>
      </c>
      <c r="F30" s="34">
        <f>'Semis 2'!F8</f>
        <v>1</v>
      </c>
      <c r="G30" s="34">
        <f>'Semis 2'!G8</f>
        <v>0</v>
      </c>
      <c r="H30" s="34">
        <f>'Semis 2'!H8</f>
        <v>0</v>
      </c>
      <c r="I30" s="34">
        <f>'Semis 2'!I8</f>
        <v>0</v>
      </c>
      <c r="J30" s="34">
        <f>'Semis 2'!J8</f>
        <v>0</v>
      </c>
      <c r="K30" s="121" t="e">
        <f>G30/J30</f>
        <v>#DIV/0!</v>
      </c>
    </row>
    <row r="31" spans="1:11" ht="30" customHeight="1" x14ac:dyDescent="0.25">
      <c r="A31" s="112" t="s">
        <v>184</v>
      </c>
      <c r="B31" s="34">
        <f>'Semis 2'!B9</f>
        <v>2</v>
      </c>
      <c r="C31" s="34">
        <f>'Semis 2'!C9</f>
        <v>8</v>
      </c>
      <c r="D31" s="74">
        <f>SUM(B31/C31)</f>
        <v>0.25</v>
      </c>
      <c r="E31" s="34">
        <f>'Semis 2'!E9</f>
        <v>0</v>
      </c>
      <c r="F31" s="34">
        <f>'Semis 2'!F9</f>
        <v>2</v>
      </c>
      <c r="G31" s="34">
        <f>'Semis 2'!G9</f>
        <v>1</v>
      </c>
      <c r="H31" s="34">
        <f>'Semis 2'!H9</f>
        <v>0</v>
      </c>
      <c r="I31" s="34">
        <f>'Semis 2'!I9</f>
        <v>1</v>
      </c>
      <c r="J31" s="34">
        <f>'Semis 2'!J9</f>
        <v>0</v>
      </c>
      <c r="K31" s="121" t="e">
        <f>G31/J31</f>
        <v>#DIV/0!</v>
      </c>
    </row>
    <row r="32" spans="1:11" x14ac:dyDescent="0.25">
      <c r="B32" s="68"/>
      <c r="C32" s="68"/>
      <c r="D32" s="75"/>
      <c r="E32" s="68"/>
      <c r="F32" s="68"/>
      <c r="G32" s="68"/>
      <c r="H32" s="68"/>
      <c r="I32" s="68"/>
      <c r="J32" s="68"/>
      <c r="K32" s="7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80" zoomScaleNormal="80" workbookViewId="0">
      <selection activeCell="M27" sqref="M27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128</v>
      </c>
      <c r="B1" s="12"/>
      <c r="C1" s="13"/>
      <c r="D1" s="14"/>
    </row>
    <row r="3" spans="1:11" ht="30" customHeight="1" x14ac:dyDescent="0.25">
      <c r="A3" s="100" t="s">
        <v>143</v>
      </c>
      <c r="B3" s="11" t="s">
        <v>1</v>
      </c>
      <c r="C3" s="11" t="s">
        <v>9</v>
      </c>
      <c r="D3" s="11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20" t="s">
        <v>19</v>
      </c>
    </row>
    <row r="4" spans="1:11" ht="30" customHeight="1" x14ac:dyDescent="0.25">
      <c r="A4" s="101" t="s">
        <v>107</v>
      </c>
      <c r="B4" s="67">
        <f>ROUND(('Playoff - Totals'!B4)/2,1)</f>
        <v>4.5</v>
      </c>
      <c r="C4" s="67">
        <f>ROUND(('Playoff - Totals'!C4)/2,1)</f>
        <v>6</v>
      </c>
      <c r="D4" s="74">
        <f>SUM(B4/C4)</f>
        <v>0.75</v>
      </c>
      <c r="E4" s="67">
        <f>ROUND(('Playoff - Totals'!E4)/2,1)</f>
        <v>1</v>
      </c>
      <c r="F4" s="157">
        <f>ROUND(('Playoff - Totals'!F4)/2,1)</f>
        <v>7.5</v>
      </c>
      <c r="G4" s="67">
        <f>ROUND(('Playoff - Totals'!G4)/2,1)</f>
        <v>1</v>
      </c>
      <c r="H4" s="67">
        <f>ROUND(('Playoff - Totals'!H4)/2,1)</f>
        <v>0</v>
      </c>
      <c r="I4" s="157">
        <f>ROUND(('Playoff - Totals'!I4)/2,1)</f>
        <v>1</v>
      </c>
      <c r="J4" s="158">
        <f>ROUND(('Playoff - Totals'!J4)/2,1)</f>
        <v>1.5</v>
      </c>
      <c r="K4" s="121">
        <f>SUM(G4/J4)</f>
        <v>0.66666666666666663</v>
      </c>
    </row>
    <row r="5" spans="1:11" ht="30" customHeight="1" x14ac:dyDescent="0.25">
      <c r="A5" s="101" t="s">
        <v>108</v>
      </c>
      <c r="B5" s="67">
        <f>ROUND(('Playoff - Totals'!B5)/2,1)</f>
        <v>3.5</v>
      </c>
      <c r="C5" s="67">
        <f>ROUND(('Playoff - Totals'!C5)/2,1)</f>
        <v>7</v>
      </c>
      <c r="D5" s="74">
        <f>SUM(B5/C5)</f>
        <v>0.5</v>
      </c>
      <c r="E5" s="67">
        <f>ROUND(('Playoff - Totals'!E5)/2,1)</f>
        <v>0</v>
      </c>
      <c r="F5" s="67">
        <f>ROUND(('Playoff - Totals'!F5)/2,1)</f>
        <v>2.5</v>
      </c>
      <c r="G5" s="67">
        <f>ROUND(('Playoff - Totals'!G5)/2,1)</f>
        <v>1</v>
      </c>
      <c r="H5" s="67">
        <f>ROUND(('Playoff - Totals'!H5)/2,1)</f>
        <v>0.5</v>
      </c>
      <c r="I5" s="67">
        <f>ROUND(('Playoff - Totals'!I5)/2,1)</f>
        <v>0</v>
      </c>
      <c r="J5" s="67">
        <f>ROUND(('Playoff - Totals'!J5)/2,1)</f>
        <v>0</v>
      </c>
      <c r="K5" s="121" t="e">
        <f>SUM(G5/J5)</f>
        <v>#DIV/0!</v>
      </c>
    </row>
    <row r="6" spans="1:11" ht="30" customHeight="1" x14ac:dyDescent="0.25">
      <c r="A6" s="101" t="s">
        <v>109</v>
      </c>
      <c r="B6" s="67">
        <f>ROUND(('Playoff - Totals'!B6)/2,1)</f>
        <v>1</v>
      </c>
      <c r="C6" s="67">
        <f>ROUND(('Playoff - Totals'!C6)/2,1)</f>
        <v>2</v>
      </c>
      <c r="D6" s="74">
        <f>SUM(B6/C6)</f>
        <v>0.5</v>
      </c>
      <c r="E6" s="67">
        <f>ROUND(('Playoff - Totals'!E6)/2,1)</f>
        <v>0</v>
      </c>
      <c r="F6" s="67">
        <f>ROUND(('Playoff - Totals'!F6)/2,1)</f>
        <v>1</v>
      </c>
      <c r="G6" s="67">
        <f>ROUND(('Playoff - Totals'!G6)/2,1)</f>
        <v>0</v>
      </c>
      <c r="H6" s="67">
        <f>ROUND(('Playoff - Totals'!H6)/2,1)</f>
        <v>0</v>
      </c>
      <c r="I6" s="67">
        <f>ROUND(('Playoff - Totals'!I6)/2,1)</f>
        <v>0</v>
      </c>
      <c r="J6" s="67">
        <f>ROUND(('Playoff - Totals'!J6)/2,1)</f>
        <v>0</v>
      </c>
      <c r="K6" s="121" t="e">
        <f>SUM(G6/J6)</f>
        <v>#DIV/0!</v>
      </c>
    </row>
    <row r="7" spans="1:11" ht="30" customHeight="1" x14ac:dyDescent="0.25">
      <c r="A7" s="101" t="s">
        <v>110</v>
      </c>
      <c r="B7" s="67">
        <f>ROUND(('Playoff - Totals'!B7)/2,1)</f>
        <v>0</v>
      </c>
      <c r="C7" s="67">
        <f>ROUND(('Playoff - Totals'!C7)/2,1)</f>
        <v>1</v>
      </c>
      <c r="D7" s="74">
        <f>SUM(B7/C7)</f>
        <v>0</v>
      </c>
      <c r="E7" s="67">
        <f>ROUND(('Playoff - Totals'!E7)/2,1)</f>
        <v>0</v>
      </c>
      <c r="F7" s="67">
        <f>ROUND(('Playoff - Totals'!F7)/2,1)</f>
        <v>0</v>
      </c>
      <c r="G7" s="67">
        <f>ROUND(('Playoff - Totals'!G7)/2,1)</f>
        <v>0</v>
      </c>
      <c r="H7" s="67">
        <f>ROUND(('Playoff - Totals'!H7)/2,1)</f>
        <v>0</v>
      </c>
      <c r="I7" s="67">
        <f>ROUND(('Playoff - Totals'!I7)/2,1)</f>
        <v>0</v>
      </c>
      <c r="J7" s="67">
        <f>ROUND(('Playoff - Totals'!J7)/2,1)</f>
        <v>0</v>
      </c>
      <c r="K7" s="121" t="e">
        <f>SUM(G7/J7)</f>
        <v>#DIV/0!</v>
      </c>
    </row>
    <row r="8" spans="1:11" x14ac:dyDescent="0.25">
      <c r="A8" s="1"/>
      <c r="B8" s="68"/>
      <c r="C8" s="68"/>
      <c r="D8" s="75"/>
      <c r="E8" s="68"/>
      <c r="F8" s="68"/>
      <c r="G8" s="68"/>
      <c r="H8" s="68"/>
      <c r="I8" s="68"/>
      <c r="J8" s="68"/>
      <c r="K8" s="76"/>
    </row>
    <row r="9" spans="1:11" ht="30" customHeight="1" x14ac:dyDescent="0.25">
      <c r="A9" s="106" t="s">
        <v>135</v>
      </c>
      <c r="B9" s="20" t="s">
        <v>1</v>
      </c>
      <c r="C9" s="20" t="s">
        <v>9</v>
      </c>
      <c r="D9" s="77" t="s">
        <v>7</v>
      </c>
      <c r="E9" s="20" t="s">
        <v>8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119" t="s">
        <v>19</v>
      </c>
    </row>
    <row r="10" spans="1:11" ht="30" customHeight="1" x14ac:dyDescent="0.25">
      <c r="A10" s="107" t="s">
        <v>111</v>
      </c>
      <c r="B10" s="67">
        <f>ROUND(('Playoff - Totals'!B10)/2,1)</f>
        <v>4</v>
      </c>
      <c r="C10" s="157">
        <f>ROUND(('Playoff - Totals'!C10)/2,1)</f>
        <v>10.5</v>
      </c>
      <c r="D10" s="74">
        <f>SUM(B10/C10)</f>
        <v>0.38095238095238093</v>
      </c>
      <c r="E10" s="67">
        <f>ROUND(('Playoff - Totals'!E10)/2,1)</f>
        <v>0</v>
      </c>
      <c r="F10" s="67">
        <f>ROUND(('Playoff - Totals'!F10)/2,1)</f>
        <v>2</v>
      </c>
      <c r="G10" s="67">
        <f>ROUND(('Playoff - Totals'!G10)/2,1)</f>
        <v>1</v>
      </c>
      <c r="H10" s="157">
        <f>ROUND(('Playoff - Totals'!H10)/2,1)</f>
        <v>1</v>
      </c>
      <c r="I10" s="67">
        <f>ROUND(('Playoff - Totals'!I10)/2,1)</f>
        <v>0</v>
      </c>
      <c r="J10" s="158">
        <f>ROUND(('Playoff - Totals'!J10)/2,1)</f>
        <v>1.5</v>
      </c>
      <c r="K10" s="121">
        <f>SUM(G10/J10)</f>
        <v>0.66666666666666663</v>
      </c>
    </row>
    <row r="11" spans="1:11" ht="30" customHeight="1" x14ac:dyDescent="0.25">
      <c r="A11" s="107" t="s">
        <v>112</v>
      </c>
      <c r="B11" s="67">
        <f>ROUND(('Playoff - Totals'!B11)/2,1)</f>
        <v>2.5</v>
      </c>
      <c r="C11" s="67">
        <f>ROUND(('Playoff - Totals'!C11)/2,1)</f>
        <v>4</v>
      </c>
      <c r="D11" s="74">
        <f>SUM(B11/C11)</f>
        <v>0.625</v>
      </c>
      <c r="E11" s="67">
        <f>ROUND(('Playoff - Totals'!E11)/2,1)</f>
        <v>1</v>
      </c>
      <c r="F11" s="67">
        <f>ROUND(('Playoff - Totals'!F11)/2,1)</f>
        <v>0.5</v>
      </c>
      <c r="G11" s="67">
        <f>ROUND(('Playoff - Totals'!G11)/2,1)</f>
        <v>0.5</v>
      </c>
      <c r="H11" s="67">
        <f>ROUND(('Playoff - Totals'!H11)/2,1)</f>
        <v>0</v>
      </c>
      <c r="I11" s="67">
        <f>ROUND(('Playoff - Totals'!I11)/2,1)</f>
        <v>0.5</v>
      </c>
      <c r="J11" s="67">
        <f>ROUND(('Playoff - Totals'!J11)/2,1)</f>
        <v>0</v>
      </c>
      <c r="K11" s="121" t="e">
        <f>SUM(G11/J11)</f>
        <v>#DIV/0!</v>
      </c>
    </row>
    <row r="12" spans="1:11" ht="30" customHeight="1" x14ac:dyDescent="0.25">
      <c r="A12" s="107" t="s">
        <v>113</v>
      </c>
      <c r="B12" s="67">
        <f>ROUND(('Playoff - Totals'!B12)/2,1)</f>
        <v>3</v>
      </c>
      <c r="C12" s="67">
        <f>ROUND(('Playoff - Totals'!C12)/2,1)</f>
        <v>5</v>
      </c>
      <c r="D12" s="74">
        <f>SUM(B12/C12)</f>
        <v>0.6</v>
      </c>
      <c r="E12" s="67">
        <f>ROUND(('Playoff - Totals'!E12)/2,1)</f>
        <v>0</v>
      </c>
      <c r="F12" s="67">
        <f>ROUND(('Playoff - Totals'!F12)/2,1)</f>
        <v>3.5</v>
      </c>
      <c r="G12" s="67">
        <f>ROUND(('Playoff - Totals'!G12)/2,1)</f>
        <v>1.5</v>
      </c>
      <c r="H12" s="67">
        <f>ROUND(('Playoff - Totals'!H12)/2,1)</f>
        <v>0</v>
      </c>
      <c r="I12" s="67">
        <f>ROUND(('Playoff - Totals'!I12)/2,1)</f>
        <v>0</v>
      </c>
      <c r="J12" s="67">
        <f>ROUND(('Playoff - Totals'!J12)/2,1)</f>
        <v>1</v>
      </c>
      <c r="K12" s="121">
        <f>SUM(G12/J12)</f>
        <v>1.5</v>
      </c>
    </row>
    <row r="13" spans="1:11" ht="30" customHeight="1" x14ac:dyDescent="0.25">
      <c r="A13" s="107" t="s">
        <v>114</v>
      </c>
      <c r="B13" s="67">
        <f>ROUND(('Playoff - Totals'!B13)/2,1)</f>
        <v>0.5</v>
      </c>
      <c r="C13" s="67">
        <f>ROUND(('Playoff - Totals'!C13)/2,1)</f>
        <v>1</v>
      </c>
      <c r="D13" s="74">
        <f>SUM(B13/C13)</f>
        <v>0.5</v>
      </c>
      <c r="E13" s="67">
        <f>ROUND(('Playoff - Totals'!E13)/2,1)</f>
        <v>0.5</v>
      </c>
      <c r="F13" s="67">
        <f>ROUND(('Playoff - Totals'!F13)/2,1)</f>
        <v>2</v>
      </c>
      <c r="G13" s="67">
        <f>ROUND(('Playoff - Totals'!G13)/2,1)</f>
        <v>1.5</v>
      </c>
      <c r="H13" s="67">
        <f>ROUND(('Playoff - Totals'!H13)/2,1)</f>
        <v>0</v>
      </c>
      <c r="I13" s="67">
        <f>ROUND(('Playoff - Totals'!I13)/2,1)</f>
        <v>0</v>
      </c>
      <c r="J13" s="67">
        <f>ROUND(('Playoff - Totals'!J13)/2,1)</f>
        <v>0</v>
      </c>
      <c r="K13" s="121" t="e">
        <f>SUM(G13/J13)</f>
        <v>#DIV/0!</v>
      </c>
    </row>
    <row r="14" spans="1:11" x14ac:dyDescent="0.25">
      <c r="A14" s="1"/>
      <c r="B14" s="68"/>
      <c r="C14" s="68"/>
      <c r="D14" s="75"/>
      <c r="E14" s="68"/>
      <c r="F14" s="68"/>
      <c r="G14" s="68"/>
      <c r="H14" s="68"/>
      <c r="I14" s="68"/>
      <c r="J14" s="68"/>
      <c r="K14" s="76"/>
    </row>
    <row r="15" spans="1:11" ht="30" customHeight="1" x14ac:dyDescent="0.25">
      <c r="A15" s="109" t="s">
        <v>136</v>
      </c>
      <c r="B15" s="20" t="s">
        <v>1</v>
      </c>
      <c r="C15" s="20" t="s">
        <v>9</v>
      </c>
      <c r="D15" s="77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119" t="s">
        <v>19</v>
      </c>
    </row>
    <row r="16" spans="1:11" ht="30" customHeight="1" x14ac:dyDescent="0.25">
      <c r="A16" s="110" t="s">
        <v>115</v>
      </c>
      <c r="B16" s="157">
        <f>ROUND(('Playoff - Totals'!B16)/1,1)</f>
        <v>5</v>
      </c>
      <c r="C16" s="67">
        <f>ROUND(('Playoff - Totals'!C16)/1,1)</f>
        <v>7</v>
      </c>
      <c r="D16" s="74">
        <f>SUM(B16/C16)</f>
        <v>0.7142857142857143</v>
      </c>
      <c r="E16" s="67">
        <f>ROUND(('Playoff - Totals'!E16)/1,1)</f>
        <v>0</v>
      </c>
      <c r="F16" s="67">
        <f>ROUND(('Playoff - Totals'!F16)/1,1)</f>
        <v>4</v>
      </c>
      <c r="G16" s="67">
        <f>ROUND(('Playoff - Totals'!G16)/1,1)</f>
        <v>1</v>
      </c>
      <c r="H16" s="67">
        <f>ROUND(('Playoff - Totals'!H16)/1,1)</f>
        <v>0</v>
      </c>
      <c r="I16" s="67">
        <f>ROUND(('Playoff - Totals'!I16)/1,1)</f>
        <v>0</v>
      </c>
      <c r="J16" s="67">
        <f>ROUND(('Playoff - Totals'!J16)/1,1)</f>
        <v>1</v>
      </c>
      <c r="K16" s="121">
        <f>SUM(G16/J16)</f>
        <v>1</v>
      </c>
    </row>
    <row r="17" spans="1:11" ht="30" customHeight="1" x14ac:dyDescent="0.25">
      <c r="A17" s="110" t="s">
        <v>116</v>
      </c>
      <c r="B17" s="67">
        <f>ROUND(('Playoff - Totals'!B17)/1,1)</f>
        <v>4</v>
      </c>
      <c r="C17" s="67">
        <f>ROUND(('Playoff - Totals'!C17)/1,1)</f>
        <v>5</v>
      </c>
      <c r="D17" s="154">
        <f>SUM(B17/C17)</f>
        <v>0.8</v>
      </c>
      <c r="E17" s="67">
        <f>ROUND(('Playoff - Totals'!E17)/1,1)</f>
        <v>1</v>
      </c>
      <c r="F17" s="67">
        <f>ROUND(('Playoff - Totals'!F17)/1,1)</f>
        <v>3</v>
      </c>
      <c r="G17" s="67">
        <f>ROUND(('Playoff - Totals'!G17)/1,1)</f>
        <v>1</v>
      </c>
      <c r="H17" s="67">
        <f>ROUND(('Playoff - Totals'!H17)/1,1)</f>
        <v>0</v>
      </c>
      <c r="I17" s="67">
        <f>ROUND(('Playoff - Totals'!I17)/1,1)</f>
        <v>0</v>
      </c>
      <c r="J17" s="67">
        <f>ROUND(('Playoff - Totals'!J17)/1,1)</f>
        <v>1</v>
      </c>
      <c r="K17" s="121">
        <f>SUM(G17/J17)</f>
        <v>1</v>
      </c>
    </row>
    <row r="18" spans="1:11" ht="30" customHeight="1" x14ac:dyDescent="0.25">
      <c r="A18" s="110" t="s">
        <v>117</v>
      </c>
      <c r="B18" s="67">
        <f>ROUND(('Playoff - Totals'!B18)/1,1)</f>
        <v>3</v>
      </c>
      <c r="C18" s="67">
        <f>ROUND(('Playoff - Totals'!C18)/1,1)</f>
        <v>6</v>
      </c>
      <c r="D18" s="74">
        <f>SUM(B18/C18)</f>
        <v>0.5</v>
      </c>
      <c r="E18" s="67">
        <f>ROUND(('Playoff - Totals'!E18)/1,1)</f>
        <v>1</v>
      </c>
      <c r="F18" s="67">
        <f>ROUND(('Playoff - Totals'!F18)/1,1)</f>
        <v>4</v>
      </c>
      <c r="G18" s="157">
        <f>ROUND(('Playoff - Totals'!G18)/1,1)</f>
        <v>3</v>
      </c>
      <c r="H18" s="67">
        <f>ROUND(('Playoff - Totals'!H18)/1,1)</f>
        <v>0</v>
      </c>
      <c r="I18" s="67">
        <f>ROUND(('Playoff - Totals'!I18)/1,1)</f>
        <v>0</v>
      </c>
      <c r="J18" s="67">
        <f>ROUND(('Playoff - Totals'!J18)/1,1)</f>
        <v>1</v>
      </c>
      <c r="K18" s="156">
        <f>SUM(G18/J18)</f>
        <v>3</v>
      </c>
    </row>
    <row r="19" spans="1:11" ht="30" customHeight="1" x14ac:dyDescent="0.25">
      <c r="A19" s="110" t="s">
        <v>118</v>
      </c>
      <c r="B19" s="67">
        <f>ROUND(('Playoff - Totals'!B19)/1,1)</f>
        <v>2</v>
      </c>
      <c r="C19" s="67">
        <f>ROUND(('Playoff - Totals'!C19)/1,1)</f>
        <v>9</v>
      </c>
      <c r="D19" s="74">
        <f>SUM(B19/C19)</f>
        <v>0.22222222222222221</v>
      </c>
      <c r="E19" s="67">
        <f>ROUND(('Playoff - Totals'!E19)/1,1)</f>
        <v>0</v>
      </c>
      <c r="F19" s="67">
        <f>ROUND(('Playoff - Totals'!F19)/1,1)</f>
        <v>0</v>
      </c>
      <c r="G19" s="67">
        <f>ROUND(('Playoff - Totals'!G19)/1,1)</f>
        <v>1</v>
      </c>
      <c r="H19" s="157">
        <f>ROUND(('Playoff - Totals'!H19)/1,1)</f>
        <v>1</v>
      </c>
      <c r="I19" s="67">
        <f>ROUND(('Playoff - Totals'!I19)/1,1)</f>
        <v>0</v>
      </c>
      <c r="J19" s="67">
        <f>ROUND(('Playoff - Totals'!J19)/1,1)</f>
        <v>0</v>
      </c>
      <c r="K19" s="121" t="e">
        <f>SUM(G19/J19)</f>
        <v>#DIV/0!</v>
      </c>
    </row>
    <row r="20" spans="1:11" x14ac:dyDescent="0.25">
      <c r="A20" s="102"/>
      <c r="B20" s="97"/>
      <c r="C20" s="97"/>
      <c r="D20" s="98"/>
      <c r="E20" s="97"/>
      <c r="F20" s="97"/>
      <c r="G20" s="97"/>
      <c r="H20" s="97"/>
      <c r="I20" s="97"/>
      <c r="J20" s="97"/>
      <c r="K20" s="99"/>
    </row>
    <row r="21" spans="1:11" ht="30" customHeight="1" x14ac:dyDescent="0.25">
      <c r="A21" s="143" t="s">
        <v>166</v>
      </c>
      <c r="B21" s="20" t="s">
        <v>1</v>
      </c>
      <c r="C21" s="20" t="s">
        <v>9</v>
      </c>
      <c r="D21" s="77" t="s">
        <v>7</v>
      </c>
      <c r="E21" s="20" t="s">
        <v>8</v>
      </c>
      <c r="F21" s="20" t="s">
        <v>2</v>
      </c>
      <c r="G21" s="20" t="s">
        <v>3</v>
      </c>
      <c r="H21" s="20" t="s">
        <v>4</v>
      </c>
      <c r="I21" s="20" t="s">
        <v>5</v>
      </c>
      <c r="J21" s="20" t="s">
        <v>6</v>
      </c>
      <c r="K21" s="119" t="s">
        <v>19</v>
      </c>
    </row>
    <row r="22" spans="1:11" ht="30" customHeight="1" x14ac:dyDescent="0.25">
      <c r="A22" s="108" t="s">
        <v>119</v>
      </c>
      <c r="B22" s="67">
        <f>ROUND(('Playoff - Totals'!B22)/2,1)</f>
        <v>4.5</v>
      </c>
      <c r="C22" s="67">
        <f>ROUND(('Playoff - Totals'!C22)/2,1)</f>
        <v>7</v>
      </c>
      <c r="D22" s="74">
        <f>SUM(B22/C22)</f>
        <v>0.6428571428571429</v>
      </c>
      <c r="E22" s="157">
        <f>ROUND(('Playoff - Totals'!E22)/2,1)</f>
        <v>2</v>
      </c>
      <c r="F22" s="67">
        <f>ROUND(('Playoff - Totals'!F22)/2,1)</f>
        <v>2</v>
      </c>
      <c r="G22" s="67">
        <f>ROUND(('Playoff - Totals'!G22)/2,1)</f>
        <v>2</v>
      </c>
      <c r="H22" s="67">
        <f>ROUND(('Playoff - Totals'!H22)/2,1)</f>
        <v>0.5</v>
      </c>
      <c r="I22" s="67">
        <f>ROUND(('Playoff - Totals'!I22)/2,1)</f>
        <v>0.5</v>
      </c>
      <c r="J22" s="67">
        <f>ROUND(('Playoff - Totals'!J22)/2,1)</f>
        <v>0</v>
      </c>
      <c r="K22" s="156" t="e">
        <f>SUM(G22/J22)</f>
        <v>#DIV/0!</v>
      </c>
    </row>
    <row r="23" spans="1:11" ht="30" customHeight="1" x14ac:dyDescent="0.25">
      <c r="A23" s="108" t="s">
        <v>120</v>
      </c>
      <c r="B23" s="67">
        <f>ROUND(('Playoff - Totals'!B23)/2,1)</f>
        <v>2</v>
      </c>
      <c r="C23" s="67">
        <f>ROUND(('Playoff - Totals'!C23)/2,1)</f>
        <v>3.5</v>
      </c>
      <c r="D23" s="74">
        <f>SUM(B23/C23)</f>
        <v>0.5714285714285714</v>
      </c>
      <c r="E23" s="67">
        <f>ROUND(('Playoff - Totals'!E23)/2,1)</f>
        <v>0</v>
      </c>
      <c r="F23" s="67">
        <f>ROUND(('Playoff - Totals'!F23)/2,1)</f>
        <v>2.5</v>
      </c>
      <c r="G23" s="67">
        <f>ROUND(('Playoff - Totals'!G23)/2,1)</f>
        <v>1</v>
      </c>
      <c r="H23" s="67">
        <f>ROUND(('Playoff - Totals'!H23)/2,1)</f>
        <v>0.5</v>
      </c>
      <c r="I23" s="67">
        <f>ROUND(('Playoff - Totals'!I23)/2,1)</f>
        <v>0.5</v>
      </c>
      <c r="J23" s="67">
        <f>ROUND(('Playoff - Totals'!J23)/2,1)</f>
        <v>0</v>
      </c>
      <c r="K23" s="121" t="e">
        <f>SUM(G23/J23)</f>
        <v>#DIV/0!</v>
      </c>
    </row>
    <row r="24" spans="1:11" ht="30" customHeight="1" x14ac:dyDescent="0.25">
      <c r="A24" s="108" t="s">
        <v>121</v>
      </c>
      <c r="B24" s="67">
        <f>ROUND(('Playoff - Totals'!B24)/2,1)</f>
        <v>0.5</v>
      </c>
      <c r="C24" s="67">
        <f>ROUND(('Playoff - Totals'!C24)/2,1)</f>
        <v>3</v>
      </c>
      <c r="D24" s="74">
        <f>SUM(B24/C24)</f>
        <v>0.16666666666666666</v>
      </c>
      <c r="E24" s="67">
        <f>ROUND(('Playoff - Totals'!E24)/2,1)</f>
        <v>0</v>
      </c>
      <c r="F24" s="67">
        <f>ROUND(('Playoff - Totals'!F24)/2,1)</f>
        <v>1.5</v>
      </c>
      <c r="G24" s="67">
        <f>ROUND(('Playoff - Totals'!G24)/2,1)</f>
        <v>1.5</v>
      </c>
      <c r="H24" s="67">
        <f>ROUND(('Playoff - Totals'!H24)/2,1)</f>
        <v>0</v>
      </c>
      <c r="I24" s="67">
        <f>ROUND(('Playoff - Totals'!I24)/2,1)</f>
        <v>0</v>
      </c>
      <c r="J24" s="67">
        <f>ROUND(('Playoff - Totals'!J24)/2,1)</f>
        <v>1</v>
      </c>
      <c r="K24" s="121">
        <f>SUM(G24/J24)</f>
        <v>1.5</v>
      </c>
    </row>
    <row r="25" spans="1:11" ht="30" customHeight="1" x14ac:dyDescent="0.25">
      <c r="A25" s="108" t="s">
        <v>185</v>
      </c>
      <c r="B25" s="67">
        <f>ROUND(('Playoff - Totals'!B25)/2,1)</f>
        <v>1</v>
      </c>
      <c r="C25" s="67">
        <f>ROUND(('Playoff - Totals'!C25)/2,1)</f>
        <v>1.5</v>
      </c>
      <c r="D25" s="74">
        <f>SUM(B25/C25)</f>
        <v>0.66666666666666663</v>
      </c>
      <c r="E25" s="67">
        <f>ROUND(('Playoff - Totals'!E25)/2,1)</f>
        <v>0</v>
      </c>
      <c r="F25" s="67">
        <f>ROUND(('Playoff - Totals'!F25)/2,1)</f>
        <v>1</v>
      </c>
      <c r="G25" s="67">
        <f>ROUND(('Playoff - Totals'!G25)/2,1)</f>
        <v>0</v>
      </c>
      <c r="H25" s="157">
        <f>ROUND(('Playoff - Totals'!H25)/2,1)</f>
        <v>1</v>
      </c>
      <c r="I25" s="67">
        <f>ROUND(('Playoff - Totals'!I25)/2,1)</f>
        <v>0</v>
      </c>
      <c r="J25" s="67">
        <f>ROUND(('Playoff - Totals'!J25)/2,1)</f>
        <v>0.5</v>
      </c>
      <c r="K25" s="121">
        <f>SUM(G25/J25)</f>
        <v>0</v>
      </c>
    </row>
    <row r="26" spans="1:11" x14ac:dyDescent="0.25">
      <c r="A26" s="1"/>
      <c r="B26" s="68"/>
      <c r="C26" s="68"/>
      <c r="D26" s="75"/>
      <c r="E26" s="68"/>
      <c r="F26" s="68"/>
      <c r="G26" s="68"/>
      <c r="H26" s="68"/>
      <c r="I26" s="68"/>
      <c r="J26" s="68"/>
      <c r="K26" s="76"/>
    </row>
    <row r="27" spans="1:11" ht="30" customHeight="1" x14ac:dyDescent="0.25">
      <c r="A27" s="111" t="s">
        <v>173</v>
      </c>
      <c r="B27" s="20" t="s">
        <v>1</v>
      </c>
      <c r="C27" s="20" t="s">
        <v>9</v>
      </c>
      <c r="D27" s="77" t="s">
        <v>7</v>
      </c>
      <c r="E27" s="20" t="s">
        <v>8</v>
      </c>
      <c r="F27" s="20" t="s">
        <v>2</v>
      </c>
      <c r="G27" s="20" t="s">
        <v>3</v>
      </c>
      <c r="H27" s="20" t="s">
        <v>4</v>
      </c>
      <c r="I27" s="20" t="s">
        <v>5</v>
      </c>
      <c r="J27" s="20" t="s">
        <v>6</v>
      </c>
      <c r="K27" s="119" t="s">
        <v>19</v>
      </c>
    </row>
    <row r="28" spans="1:11" ht="30" customHeight="1" x14ac:dyDescent="0.25">
      <c r="A28" s="112" t="s">
        <v>123</v>
      </c>
      <c r="B28" s="67">
        <f>ROUND(('Playoff - Totals'!B28)/1,1)</f>
        <v>1</v>
      </c>
      <c r="C28" s="67">
        <f>ROUND(('Playoff - Totals'!C28)/1,1)</f>
        <v>3</v>
      </c>
      <c r="D28" s="74">
        <f>SUM(B28/C28)</f>
        <v>0.33333333333333331</v>
      </c>
      <c r="E28" s="67">
        <f>ROUND(('Playoff - Totals'!E28)/1,1)</f>
        <v>0</v>
      </c>
      <c r="F28" s="67">
        <f>ROUND(('Playoff - Totals'!F28)/1,1)</f>
        <v>4</v>
      </c>
      <c r="G28" s="67">
        <f>ROUND(('Playoff - Totals'!G28)/1,1)</f>
        <v>2</v>
      </c>
      <c r="H28" s="67">
        <f>ROUND(('Playoff - Totals'!H28)/1,1)</f>
        <v>0</v>
      </c>
      <c r="I28" s="67">
        <f>ROUND(('Playoff - Totals'!I28)/1,1)</f>
        <v>0</v>
      </c>
      <c r="J28" s="67">
        <f>ROUND(('Playoff - Totals'!J28)/1,1)</f>
        <v>0</v>
      </c>
      <c r="K28" s="121" t="e">
        <f>SUM(G28/J28)</f>
        <v>#DIV/0!</v>
      </c>
    </row>
    <row r="29" spans="1:11" ht="30" customHeight="1" x14ac:dyDescent="0.25">
      <c r="A29" s="112" t="s">
        <v>124</v>
      </c>
      <c r="B29" s="67">
        <f>ROUND(('Playoff - Totals'!B29)/1,1)</f>
        <v>3</v>
      </c>
      <c r="C29" s="67">
        <f>ROUND(('Playoff - Totals'!C29)/1,1)</f>
        <v>7</v>
      </c>
      <c r="D29" s="74">
        <f>SUM(B29/C29)</f>
        <v>0.42857142857142855</v>
      </c>
      <c r="E29" s="67">
        <f>ROUND(('Playoff - Totals'!E29)/1,1)</f>
        <v>0</v>
      </c>
      <c r="F29" s="67">
        <f>ROUND(('Playoff - Totals'!F29)/1,1)</f>
        <v>1</v>
      </c>
      <c r="G29" s="67">
        <f>ROUND(('Playoff - Totals'!G29)/1,1)</f>
        <v>0</v>
      </c>
      <c r="H29" s="67">
        <f>ROUND(('Playoff - Totals'!H29)/1,1)</f>
        <v>0</v>
      </c>
      <c r="I29" s="157">
        <f>ROUND(('Playoff - Totals'!I29)/1,1)</f>
        <v>1</v>
      </c>
      <c r="J29" s="67">
        <f>ROUND(('Playoff - Totals'!J29)/1,1)</f>
        <v>0</v>
      </c>
      <c r="K29" s="121" t="e">
        <f>SUM(G29/J29)</f>
        <v>#DIV/0!</v>
      </c>
    </row>
    <row r="30" spans="1:11" ht="30" customHeight="1" x14ac:dyDescent="0.25">
      <c r="A30" s="112" t="s">
        <v>125</v>
      </c>
      <c r="B30" s="67">
        <f>ROUND(('Playoff - Totals'!B30)/1,1)</f>
        <v>1</v>
      </c>
      <c r="C30" s="67">
        <f>ROUND(('Playoff - Totals'!C30)/1,1)</f>
        <v>2</v>
      </c>
      <c r="D30" s="74">
        <f>SUM(B30/C30)</f>
        <v>0.5</v>
      </c>
      <c r="E30" s="67">
        <f>ROUND(('Playoff - Totals'!E30)/1,1)</f>
        <v>0</v>
      </c>
      <c r="F30" s="67">
        <f>ROUND(('Playoff - Totals'!F30)/1,1)</f>
        <v>1</v>
      </c>
      <c r="G30" s="67">
        <f>ROUND(('Playoff - Totals'!G30)/1,1)</f>
        <v>0</v>
      </c>
      <c r="H30" s="67">
        <f>ROUND(('Playoff - Totals'!H30)/1,1)</f>
        <v>0</v>
      </c>
      <c r="I30" s="67">
        <f>ROUND(('Playoff - Totals'!I30)/1,1)</f>
        <v>0</v>
      </c>
      <c r="J30" s="67">
        <f>ROUND(('Playoff - Totals'!J30)/1,1)</f>
        <v>0</v>
      </c>
      <c r="K30" s="121" t="e">
        <f>SUM(G30/J30)</f>
        <v>#DIV/0!</v>
      </c>
    </row>
    <row r="31" spans="1:11" ht="30" customHeight="1" x14ac:dyDescent="0.25">
      <c r="A31" s="112" t="s">
        <v>184</v>
      </c>
      <c r="B31" s="67">
        <f>ROUND(('Playoff - Totals'!B31)/1,1)</f>
        <v>2</v>
      </c>
      <c r="C31" s="67">
        <f>ROUND(('Playoff - Totals'!C31)/1,1)</f>
        <v>8</v>
      </c>
      <c r="D31" s="74">
        <f>SUM(B31/C31)</f>
        <v>0.25</v>
      </c>
      <c r="E31" s="67">
        <f>ROUND(('Playoff - Totals'!E31)/1,1)</f>
        <v>0</v>
      </c>
      <c r="F31" s="67">
        <f>ROUND(('Playoff - Totals'!F31)/1,1)</f>
        <v>2</v>
      </c>
      <c r="G31" s="67">
        <f>ROUND(('Playoff - Totals'!G31)/1,1)</f>
        <v>1</v>
      </c>
      <c r="H31" s="67">
        <f>ROUND(('Playoff - Totals'!H31)/1,1)</f>
        <v>0</v>
      </c>
      <c r="I31" s="157">
        <f>ROUND(('Playoff - Totals'!I31)/1,1)</f>
        <v>1</v>
      </c>
      <c r="J31" s="67">
        <f>ROUND(('Playoff - Totals'!J31)/1,1)</f>
        <v>0</v>
      </c>
      <c r="K31" s="121" t="e">
        <f>SUM(G31/J31)</f>
        <v>#DIV/0!</v>
      </c>
    </row>
    <row r="32" spans="1:11" x14ac:dyDescent="0.25">
      <c r="B32" s="68"/>
      <c r="C32" s="68"/>
      <c r="D32" s="75"/>
      <c r="E32" s="68"/>
      <c r="F32" s="68"/>
      <c r="G32" s="68"/>
      <c r="H32" s="68"/>
      <c r="I32" s="68"/>
      <c r="J32" s="68"/>
      <c r="K32" s="7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workbookViewId="0">
      <selection activeCell="T6" sqref="T6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3" width="10.28515625" customWidth="1"/>
    <col min="14" max="14" width="9.85546875" customWidth="1"/>
    <col min="15" max="15" width="12.140625" customWidth="1"/>
    <col min="16" max="16" width="11.28515625" customWidth="1"/>
  </cols>
  <sheetData>
    <row r="1" spans="1:18" ht="30" customHeight="1" thickBot="1" x14ac:dyDescent="0.3">
      <c r="A1" s="16" t="s">
        <v>22</v>
      </c>
      <c r="B1" s="12"/>
      <c r="C1" s="13"/>
      <c r="D1" s="14"/>
    </row>
    <row r="2" spans="1:18" ht="15.75" thickBot="1" x14ac:dyDescent="0.3"/>
    <row r="3" spans="1:18" ht="30" customHeight="1" x14ac:dyDescent="0.25">
      <c r="A3" s="100" t="s">
        <v>143</v>
      </c>
      <c r="B3" s="11" t="s">
        <v>1</v>
      </c>
      <c r="C3" s="11" t="s">
        <v>9</v>
      </c>
      <c r="D3" s="20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78" t="s">
        <v>19</v>
      </c>
      <c r="L3" s="80" t="s">
        <v>81</v>
      </c>
      <c r="M3" s="81" t="s">
        <v>80</v>
      </c>
      <c r="N3" s="81" t="s">
        <v>79</v>
      </c>
      <c r="O3" s="81" t="s">
        <v>82</v>
      </c>
      <c r="P3" s="81" t="s">
        <v>83</v>
      </c>
      <c r="Q3" s="169" t="s">
        <v>84</v>
      </c>
      <c r="R3" s="175" t="s">
        <v>190</v>
      </c>
    </row>
    <row r="4" spans="1:18" ht="30" customHeight="1" x14ac:dyDescent="0.25">
      <c r="A4" s="113" t="s">
        <v>10</v>
      </c>
      <c r="B4" s="34">
        <f>SUM('Playoff - Totals'!B4:B7)</f>
        <v>18</v>
      </c>
      <c r="C4" s="34">
        <f>SUM('Playoff - Totals'!C4:C7)</f>
        <v>32</v>
      </c>
      <c r="D4" s="159">
        <f>B4/C4</f>
        <v>0.5625</v>
      </c>
      <c r="E4" s="34">
        <f>SUM('Playoff - Totals'!E4:E7)</f>
        <v>2</v>
      </c>
      <c r="F4" s="153">
        <f>SUM('Playoff - Totals'!F4:F7)</f>
        <v>22</v>
      </c>
      <c r="G4" s="34">
        <f>SUM('Playoff - Totals'!G4:G7)</f>
        <v>4</v>
      </c>
      <c r="H4" s="34">
        <f>SUM('Playoff - Totals'!H4:H7)</f>
        <v>1</v>
      </c>
      <c r="I4" s="153">
        <f>SUM('Playoff - Totals'!I4:I7)</f>
        <v>2</v>
      </c>
      <c r="J4" s="34">
        <f>SUM('Playoff - Totals'!J4:J7)</f>
        <v>3</v>
      </c>
      <c r="K4" s="186">
        <f>SUM(G4/J4)</f>
        <v>1.3333333333333333</v>
      </c>
      <c r="L4" s="122">
        <f>SUM('Semis 2'!B10,Championship!B18)</f>
        <v>16</v>
      </c>
      <c r="M4" s="26">
        <f>SUM('Semis 2'!C10,Championship!C18)</f>
        <v>37</v>
      </c>
      <c r="N4" s="187">
        <f>SUM(L4/M4)</f>
        <v>0.43243243243243246</v>
      </c>
      <c r="O4" s="26">
        <f>SUM('Semis 2'!F10,Championship!F18)</f>
        <v>14</v>
      </c>
      <c r="P4" s="26">
        <f>SUM('Semis 2'!G10,Championship!G18)</f>
        <v>8</v>
      </c>
      <c r="Q4" s="170">
        <f>SUM('Semis 2'!J10,Championship!J18)</f>
        <v>1</v>
      </c>
      <c r="R4" s="178">
        <f>F4-O4</f>
        <v>8</v>
      </c>
    </row>
    <row r="5" spans="1:18" ht="30" customHeight="1" thickBot="1" x14ac:dyDescent="0.3">
      <c r="A5" s="113" t="s">
        <v>25</v>
      </c>
      <c r="B5" s="67">
        <f>ROUND((B4)/2,1)</f>
        <v>9</v>
      </c>
      <c r="C5" s="67">
        <f>ROUND((C4)/2,1)</f>
        <v>16</v>
      </c>
      <c r="D5" s="159">
        <f>B4/C4</f>
        <v>0.5625</v>
      </c>
      <c r="E5" s="67">
        <f t="shared" ref="E5:J5" si="0">ROUND((E4)/2,1)</f>
        <v>1</v>
      </c>
      <c r="F5" s="157">
        <f t="shared" si="0"/>
        <v>11</v>
      </c>
      <c r="G5" s="67">
        <f t="shared" si="0"/>
        <v>2</v>
      </c>
      <c r="H5" s="67">
        <f t="shared" si="0"/>
        <v>0.5</v>
      </c>
      <c r="I5" s="67">
        <f t="shared" si="0"/>
        <v>1</v>
      </c>
      <c r="J5" s="67">
        <f t="shared" si="0"/>
        <v>1.5</v>
      </c>
      <c r="K5" s="79">
        <f>SUM(G5/J5)</f>
        <v>1.3333333333333333</v>
      </c>
      <c r="L5" s="123">
        <f>ROUND((L4)/2,1)</f>
        <v>8</v>
      </c>
      <c r="M5" s="124">
        <f>ROUND((M4)/2,1)</f>
        <v>18.5</v>
      </c>
      <c r="N5" s="188">
        <f>SUM(L4/M4)</f>
        <v>0.43243243243243246</v>
      </c>
      <c r="O5" s="165">
        <f>ROUND((O4)/2,1)</f>
        <v>7</v>
      </c>
      <c r="P5" s="124">
        <f>ROUND((P4)/2,1)</f>
        <v>4</v>
      </c>
      <c r="Q5" s="171">
        <f>ROUND((Q4)/2,1)</f>
        <v>0.5</v>
      </c>
      <c r="R5" s="179">
        <f>F5-O5</f>
        <v>4</v>
      </c>
    </row>
    <row r="6" spans="1:18" ht="15.75" thickBot="1" x14ac:dyDescent="0.3">
      <c r="A6" s="1"/>
      <c r="B6" s="68"/>
      <c r="C6" s="68"/>
      <c r="D6" s="69"/>
      <c r="E6" s="68"/>
      <c r="F6" s="68"/>
      <c r="G6" s="68"/>
      <c r="H6" s="68"/>
      <c r="I6" s="68"/>
      <c r="J6" s="68"/>
      <c r="K6" s="70"/>
      <c r="N6" s="147"/>
      <c r="R6" s="23"/>
    </row>
    <row r="7" spans="1:18" ht="30" customHeight="1" x14ac:dyDescent="0.25">
      <c r="A7" s="106" t="s">
        <v>135</v>
      </c>
      <c r="B7" s="20" t="s">
        <v>1</v>
      </c>
      <c r="C7" s="20" t="s">
        <v>9</v>
      </c>
      <c r="D7" s="71" t="s">
        <v>7</v>
      </c>
      <c r="E7" s="20" t="s">
        <v>8</v>
      </c>
      <c r="F7" s="20" t="s">
        <v>2</v>
      </c>
      <c r="G7" s="20" t="s">
        <v>3</v>
      </c>
      <c r="H7" s="20" t="s">
        <v>4</v>
      </c>
      <c r="I7" s="20" t="s">
        <v>5</v>
      </c>
      <c r="J7" s="20" t="s">
        <v>6</v>
      </c>
      <c r="K7" s="33" t="s">
        <v>19</v>
      </c>
      <c r="L7" s="80" t="s">
        <v>81</v>
      </c>
      <c r="M7" s="81" t="s">
        <v>80</v>
      </c>
      <c r="N7" s="148" t="s">
        <v>79</v>
      </c>
      <c r="O7" s="81" t="s">
        <v>82</v>
      </c>
      <c r="P7" s="81" t="s">
        <v>83</v>
      </c>
      <c r="Q7" s="169" t="s">
        <v>84</v>
      </c>
      <c r="R7" s="175" t="s">
        <v>190</v>
      </c>
    </row>
    <row r="8" spans="1:18" ht="30" customHeight="1" x14ac:dyDescent="0.25">
      <c r="A8" s="116" t="s">
        <v>10</v>
      </c>
      <c r="B8" s="153">
        <f>SUM('Playoff - Totals'!B10:B13)</f>
        <v>20</v>
      </c>
      <c r="C8" s="153">
        <f>SUM('Playoff - Totals'!C10:C13)</f>
        <v>41</v>
      </c>
      <c r="D8" s="24">
        <f>B8/C8</f>
        <v>0.48780487804878048</v>
      </c>
      <c r="E8" s="34">
        <f>SUM('Playoff - Totals'!E10:E13)</f>
        <v>3</v>
      </c>
      <c r="F8" s="34">
        <f>SUM('Playoff - Totals'!F10:F13)</f>
        <v>16</v>
      </c>
      <c r="G8" s="153">
        <f>SUM('Playoff - Totals'!G10:G13)</f>
        <v>9</v>
      </c>
      <c r="H8" s="34">
        <f>SUM('Playoff - Totals'!H10:H13)</f>
        <v>2</v>
      </c>
      <c r="I8" s="34">
        <f>SUM('Playoff - Totals'!I10:I13)</f>
        <v>1</v>
      </c>
      <c r="J8" s="153">
        <f>SUM('Playoff - Totals'!J10:J13)</f>
        <v>5</v>
      </c>
      <c r="K8" s="79">
        <f>SUM(G8/J8)</f>
        <v>1.8</v>
      </c>
      <c r="L8" s="122">
        <f>SUM('Quarters 1'!B18,'Semis 1'!B18)</f>
        <v>21</v>
      </c>
      <c r="M8" s="26">
        <f>SUM('Quarters 1'!C18,'Semis 1'!C18)</f>
        <v>40</v>
      </c>
      <c r="N8" s="151">
        <f>SUM(L8/M8)</f>
        <v>0.52500000000000002</v>
      </c>
      <c r="O8" s="26">
        <f>SUM('Quarters 1'!F18,'Semis 1'!F18)</f>
        <v>19</v>
      </c>
      <c r="P8" s="26">
        <f>SUM('Quarters 1'!G18,'Semis 1'!G18)</f>
        <v>10</v>
      </c>
      <c r="Q8" s="189">
        <f>SUM('Quarters 1'!J18,'Semis 1'!J18)</f>
        <v>5</v>
      </c>
      <c r="R8" s="176">
        <f>F8-O8</f>
        <v>-3</v>
      </c>
    </row>
    <row r="9" spans="1:18" ht="30" customHeight="1" thickBot="1" x14ac:dyDescent="0.3">
      <c r="A9" s="116" t="s">
        <v>25</v>
      </c>
      <c r="B9" s="67">
        <f>ROUND((B8)/2,1)</f>
        <v>10</v>
      </c>
      <c r="C9" s="67">
        <f>ROUND((C8)/2,1)</f>
        <v>20.5</v>
      </c>
      <c r="D9" s="24">
        <f>B8/C8</f>
        <v>0.48780487804878048</v>
      </c>
      <c r="E9" s="67">
        <f t="shared" ref="E9:J9" si="1">ROUND((E8)/2,1)</f>
        <v>1.5</v>
      </c>
      <c r="F9" s="67">
        <f t="shared" si="1"/>
        <v>8</v>
      </c>
      <c r="G9" s="67">
        <f t="shared" si="1"/>
        <v>4.5</v>
      </c>
      <c r="H9" s="67">
        <f t="shared" si="1"/>
        <v>1</v>
      </c>
      <c r="I9" s="67">
        <f t="shared" si="1"/>
        <v>0.5</v>
      </c>
      <c r="J9" s="67">
        <f t="shared" si="1"/>
        <v>2.5</v>
      </c>
      <c r="K9" s="79">
        <f>SUM(G9/J9)</f>
        <v>1.8</v>
      </c>
      <c r="L9" s="123">
        <f>ROUND((L8)/2,1)</f>
        <v>10.5</v>
      </c>
      <c r="M9" s="124">
        <f>ROUND((M8)/2,1)</f>
        <v>20</v>
      </c>
      <c r="N9" s="152">
        <f>SUM(L8/M8)</f>
        <v>0.52500000000000002</v>
      </c>
      <c r="O9" s="124">
        <f>ROUND((O8)/2,1)</f>
        <v>9.5</v>
      </c>
      <c r="P9" s="124">
        <f>ROUND((P8)/2,1)</f>
        <v>5</v>
      </c>
      <c r="Q9" s="171">
        <f>ROUND((Q8)/2,1)</f>
        <v>2.5</v>
      </c>
      <c r="R9" s="177">
        <f>F9-O9</f>
        <v>-1.5</v>
      </c>
    </row>
    <row r="10" spans="1:18" ht="15.75" thickBot="1" x14ac:dyDescent="0.3">
      <c r="A10" s="1"/>
      <c r="B10" s="68"/>
      <c r="C10" s="68"/>
      <c r="D10" s="69"/>
      <c r="E10" s="68"/>
      <c r="F10" s="68"/>
      <c r="G10" s="68"/>
      <c r="H10" s="68"/>
      <c r="I10" s="68"/>
      <c r="J10" s="68"/>
      <c r="K10" s="70"/>
      <c r="N10" s="147"/>
      <c r="R10" s="23"/>
    </row>
    <row r="11" spans="1:18" ht="30" customHeight="1" x14ac:dyDescent="0.25">
      <c r="A11" s="109" t="s">
        <v>136</v>
      </c>
      <c r="B11" s="20" t="s">
        <v>1</v>
      </c>
      <c r="C11" s="20" t="s">
        <v>9</v>
      </c>
      <c r="D11" s="71" t="s">
        <v>7</v>
      </c>
      <c r="E11" s="20" t="s">
        <v>8</v>
      </c>
      <c r="F11" s="20" t="s">
        <v>2</v>
      </c>
      <c r="G11" s="20" t="s">
        <v>3</v>
      </c>
      <c r="H11" s="20" t="s">
        <v>4</v>
      </c>
      <c r="I11" s="20" t="s">
        <v>5</v>
      </c>
      <c r="J11" s="20" t="s">
        <v>6</v>
      </c>
      <c r="K11" s="33" t="s">
        <v>19</v>
      </c>
      <c r="L11" s="80" t="s">
        <v>81</v>
      </c>
      <c r="M11" s="81" t="s">
        <v>80</v>
      </c>
      <c r="N11" s="148" t="s">
        <v>79</v>
      </c>
      <c r="O11" s="81" t="s">
        <v>82</v>
      </c>
      <c r="P11" s="81" t="s">
        <v>83</v>
      </c>
      <c r="Q11" s="169" t="s">
        <v>84</v>
      </c>
      <c r="R11" s="175" t="s">
        <v>190</v>
      </c>
    </row>
    <row r="12" spans="1:18" ht="30" customHeight="1" x14ac:dyDescent="0.25">
      <c r="A12" s="114" t="s">
        <v>10</v>
      </c>
      <c r="B12" s="34">
        <f>SUM('Playoff - Totals'!B16:B19)</f>
        <v>14</v>
      </c>
      <c r="C12" s="34">
        <f>SUM('Playoff - Totals'!C16:C19)</f>
        <v>27</v>
      </c>
      <c r="D12" s="24">
        <f>B12/C12</f>
        <v>0.51851851851851849</v>
      </c>
      <c r="E12" s="34">
        <f>SUM('Playoff - Totals'!E16:E19)</f>
        <v>2</v>
      </c>
      <c r="F12" s="34">
        <f>SUM('Playoff - Totals'!F16:F19)</f>
        <v>11</v>
      </c>
      <c r="G12" s="34">
        <f>SUM('Playoff - Totals'!G16:G19)</f>
        <v>6</v>
      </c>
      <c r="H12" s="34">
        <f>SUM('Playoff - Totals'!H16:H19)</f>
        <v>1</v>
      </c>
      <c r="I12" s="34">
        <f>SUM('Playoff - Totals'!I16:I19)</f>
        <v>0</v>
      </c>
      <c r="J12" s="34">
        <f>SUM('Playoff - Totals'!J16:J19)</f>
        <v>3</v>
      </c>
      <c r="K12" s="73">
        <f>SUM(G12/J12)</f>
        <v>2</v>
      </c>
      <c r="L12" s="122">
        <f>'Quarters 1'!B10</f>
        <v>15</v>
      </c>
      <c r="M12" s="26">
        <f>'Quarters 1'!C10</f>
        <v>28</v>
      </c>
      <c r="N12" s="151">
        <f>SUM(L12/M12)</f>
        <v>0.5357142857142857</v>
      </c>
      <c r="O12" s="164">
        <f>'Quarters 1'!F10</f>
        <v>12</v>
      </c>
      <c r="P12" s="26">
        <f>'Quarters 1'!G10</f>
        <v>7</v>
      </c>
      <c r="Q12" s="170">
        <f>'Quarters 1'!J10</f>
        <v>3</v>
      </c>
      <c r="R12" s="176">
        <f>F12-O12</f>
        <v>-1</v>
      </c>
    </row>
    <row r="13" spans="1:18" ht="30" customHeight="1" thickBot="1" x14ac:dyDescent="0.3">
      <c r="A13" s="114" t="s">
        <v>25</v>
      </c>
      <c r="B13" s="157">
        <f>ROUND((B12)/1,1)</f>
        <v>14</v>
      </c>
      <c r="C13" s="157">
        <f>ROUND((C12)/1,1)</f>
        <v>27</v>
      </c>
      <c r="D13" s="24">
        <f>B12/C12</f>
        <v>0.51851851851851849</v>
      </c>
      <c r="E13" s="157">
        <f t="shared" ref="E13:J13" si="2">ROUND((E12)/1,1)</f>
        <v>2</v>
      </c>
      <c r="F13" s="157">
        <f t="shared" si="2"/>
        <v>11</v>
      </c>
      <c r="G13" s="157">
        <f t="shared" si="2"/>
        <v>6</v>
      </c>
      <c r="H13" s="67">
        <f t="shared" si="2"/>
        <v>1</v>
      </c>
      <c r="I13" s="67">
        <f t="shared" si="2"/>
        <v>0</v>
      </c>
      <c r="J13" s="157">
        <f t="shared" si="2"/>
        <v>3</v>
      </c>
      <c r="K13" s="79">
        <f>SUM(G13/J13)</f>
        <v>2</v>
      </c>
      <c r="L13" s="123">
        <f>ROUND((L12)/1,1)</f>
        <v>15</v>
      </c>
      <c r="M13" s="124">
        <f>ROUND((M12)/1,1)</f>
        <v>28</v>
      </c>
      <c r="N13" s="152">
        <f>SUM(L12/M12)</f>
        <v>0.5357142857142857</v>
      </c>
      <c r="O13" s="124">
        <f>ROUND((O12)/1,1)</f>
        <v>12</v>
      </c>
      <c r="P13" s="124">
        <f>ROUND((P12)/1,1)</f>
        <v>7</v>
      </c>
      <c r="Q13" s="174">
        <f>ROUND((Q12)/1,1)</f>
        <v>3</v>
      </c>
      <c r="R13" s="177">
        <f>F13-O13</f>
        <v>-1</v>
      </c>
    </row>
    <row r="14" spans="1:18" ht="15.75" thickBot="1" x14ac:dyDescent="0.3">
      <c r="A14" s="102"/>
      <c r="B14" s="97"/>
      <c r="C14" s="97"/>
      <c r="D14" s="104"/>
      <c r="E14" s="97"/>
      <c r="F14" s="97"/>
      <c r="G14" s="97"/>
      <c r="H14" s="97"/>
      <c r="I14" s="97"/>
      <c r="J14" s="97"/>
      <c r="K14" s="105"/>
      <c r="L14" s="32"/>
      <c r="M14" s="32"/>
      <c r="N14" s="150"/>
      <c r="O14" s="32"/>
      <c r="P14" s="32"/>
      <c r="Q14" s="32"/>
      <c r="R14" s="23"/>
    </row>
    <row r="15" spans="1:18" ht="30" customHeight="1" x14ac:dyDescent="0.25">
      <c r="A15" s="143" t="s">
        <v>166</v>
      </c>
      <c r="B15" s="20" t="s">
        <v>1</v>
      </c>
      <c r="C15" s="20" t="s">
        <v>9</v>
      </c>
      <c r="D15" s="71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33" t="s">
        <v>19</v>
      </c>
      <c r="L15" s="80" t="s">
        <v>81</v>
      </c>
      <c r="M15" s="81" t="s">
        <v>80</v>
      </c>
      <c r="N15" s="148" t="s">
        <v>79</v>
      </c>
      <c r="O15" s="81" t="s">
        <v>82</v>
      </c>
      <c r="P15" s="81" t="s">
        <v>83</v>
      </c>
      <c r="Q15" s="169" t="s">
        <v>84</v>
      </c>
      <c r="R15" s="175" t="s">
        <v>190</v>
      </c>
    </row>
    <row r="16" spans="1:18" ht="30" customHeight="1" x14ac:dyDescent="0.25">
      <c r="A16" s="115" t="s">
        <v>10</v>
      </c>
      <c r="B16" s="34">
        <f>SUM('Playoff - Totals'!B22:B25)</f>
        <v>16</v>
      </c>
      <c r="C16" s="34">
        <f>SUM('Playoff - Totals'!C22:C25)</f>
        <v>30</v>
      </c>
      <c r="D16" s="24">
        <f>B16/C16</f>
        <v>0.53333333333333333</v>
      </c>
      <c r="E16" s="153">
        <f>SUM('Playoff - Totals'!E22:E25)</f>
        <v>4</v>
      </c>
      <c r="F16" s="34">
        <f>SUM('Playoff - Totals'!F22:F25)</f>
        <v>14</v>
      </c>
      <c r="G16" s="153">
        <f>SUM('Playoff - Totals'!G22:G25)</f>
        <v>9</v>
      </c>
      <c r="H16" s="153">
        <f>SUM('Playoff - Totals'!H22:H25)</f>
        <v>4</v>
      </c>
      <c r="I16" s="153">
        <f>SUM('Playoff - Totals'!I22:I25)</f>
        <v>2</v>
      </c>
      <c r="J16" s="34">
        <f>SUM('Playoff - Totals'!J22:J25)</f>
        <v>3</v>
      </c>
      <c r="K16" s="160">
        <f>SUM(G16/J16)</f>
        <v>3</v>
      </c>
      <c r="L16" s="122">
        <f>SUM('Semis 1'!B10,Championship!B10)</f>
        <v>13</v>
      </c>
      <c r="M16" s="26">
        <f>SUM('Semis 1'!C10,Championship!C10)</f>
        <v>29</v>
      </c>
      <c r="N16" s="151">
        <f>SUM(L16/M16)</f>
        <v>0.44827586206896552</v>
      </c>
      <c r="O16" s="26">
        <f>SUM('Semis 1'!F10,Championship!F10)</f>
        <v>16</v>
      </c>
      <c r="P16" s="26">
        <f>SUM('Semis 1'!G10,Championship!G10)</f>
        <v>4</v>
      </c>
      <c r="Q16" s="172">
        <f>SUM('Semis 1'!J10,Championship!J10)</f>
        <v>4</v>
      </c>
      <c r="R16" s="180">
        <f>F16-O16</f>
        <v>-2</v>
      </c>
    </row>
    <row r="17" spans="1:18" ht="30" customHeight="1" thickBot="1" x14ac:dyDescent="0.3">
      <c r="A17" s="115" t="s">
        <v>25</v>
      </c>
      <c r="B17" s="67">
        <f>ROUND((B16)/2,1)</f>
        <v>8</v>
      </c>
      <c r="C17" s="67">
        <f>ROUND((C16)/2,1)</f>
        <v>15</v>
      </c>
      <c r="D17" s="24">
        <f>B16/C16</f>
        <v>0.53333333333333333</v>
      </c>
      <c r="E17" s="157">
        <f t="shared" ref="E17:J17" si="3">ROUND((E16)/2,1)</f>
        <v>2</v>
      </c>
      <c r="F17" s="67">
        <f t="shared" si="3"/>
        <v>7</v>
      </c>
      <c r="G17" s="67">
        <f t="shared" si="3"/>
        <v>4.5</v>
      </c>
      <c r="H17" s="157">
        <f t="shared" si="3"/>
        <v>2</v>
      </c>
      <c r="I17" s="67">
        <f t="shared" si="3"/>
        <v>1</v>
      </c>
      <c r="J17" s="67">
        <f t="shared" si="3"/>
        <v>1.5</v>
      </c>
      <c r="K17" s="161">
        <f>SUM(G17/J17)</f>
        <v>3</v>
      </c>
      <c r="L17" s="163">
        <f>ROUND((L16)/2,1)</f>
        <v>6.5</v>
      </c>
      <c r="M17" s="165">
        <f>ROUND((M16)/2,1)</f>
        <v>14.5</v>
      </c>
      <c r="N17" s="152">
        <f>SUM(L16/M16)</f>
        <v>0.44827586206896552</v>
      </c>
      <c r="O17" s="124">
        <f>ROUND((O16)/2,1)</f>
        <v>8</v>
      </c>
      <c r="P17" s="124">
        <f>ROUND((P16)/2,1)</f>
        <v>2</v>
      </c>
      <c r="Q17" s="171">
        <f>ROUND((Q16)/2,1)</f>
        <v>2</v>
      </c>
      <c r="R17" s="181">
        <f>F17-O17</f>
        <v>-1</v>
      </c>
    </row>
    <row r="18" spans="1:18" ht="15.75" thickBot="1" x14ac:dyDescent="0.3">
      <c r="A18" s="1"/>
      <c r="B18" s="68"/>
      <c r="C18" s="68"/>
      <c r="D18" s="69"/>
      <c r="E18" s="68"/>
      <c r="F18" s="68"/>
      <c r="G18" s="68"/>
      <c r="H18" s="68"/>
      <c r="I18" s="68"/>
      <c r="J18" s="68"/>
      <c r="K18" s="70"/>
      <c r="N18" s="147"/>
      <c r="R18" s="23"/>
    </row>
    <row r="19" spans="1:18" ht="30" customHeight="1" x14ac:dyDescent="0.25">
      <c r="A19" s="111" t="s">
        <v>173</v>
      </c>
      <c r="B19" s="20" t="s">
        <v>1</v>
      </c>
      <c r="C19" s="20" t="s">
        <v>9</v>
      </c>
      <c r="D19" s="71" t="s">
        <v>7</v>
      </c>
      <c r="E19" s="20" t="s">
        <v>8</v>
      </c>
      <c r="F19" s="20" t="s">
        <v>2</v>
      </c>
      <c r="G19" s="20" t="s">
        <v>3</v>
      </c>
      <c r="H19" s="20" t="s">
        <v>4</v>
      </c>
      <c r="I19" s="20" t="s">
        <v>5</v>
      </c>
      <c r="J19" s="20" t="s">
        <v>6</v>
      </c>
      <c r="K19" s="33" t="s">
        <v>19</v>
      </c>
      <c r="L19" s="80" t="s">
        <v>81</v>
      </c>
      <c r="M19" s="81" t="s">
        <v>80</v>
      </c>
      <c r="N19" s="148" t="s">
        <v>79</v>
      </c>
      <c r="O19" s="81" t="s">
        <v>82</v>
      </c>
      <c r="P19" s="81" t="s">
        <v>83</v>
      </c>
      <c r="Q19" s="169" t="s">
        <v>84</v>
      </c>
      <c r="R19" s="175" t="s">
        <v>190</v>
      </c>
    </row>
    <row r="20" spans="1:18" ht="30" customHeight="1" x14ac:dyDescent="0.25">
      <c r="A20" s="117" t="s">
        <v>10</v>
      </c>
      <c r="B20" s="34">
        <f>SUM('Playoff - Totals'!B28:B31)</f>
        <v>7</v>
      </c>
      <c r="C20" s="34">
        <f>SUM('Playoff - Totals'!C28:C31)</f>
        <v>20</v>
      </c>
      <c r="D20" s="24">
        <f>B20/C20</f>
        <v>0.35</v>
      </c>
      <c r="E20" s="34">
        <f>SUM('Playoff - Totals'!E28:E31)</f>
        <v>0</v>
      </c>
      <c r="F20" s="34">
        <f>SUM('Playoff - Totals'!F28:F31)</f>
        <v>8</v>
      </c>
      <c r="G20" s="34">
        <f>SUM('Playoff - Totals'!G28:G31)</f>
        <v>3</v>
      </c>
      <c r="H20" s="34">
        <f>SUM('Playoff - Totals'!H28:H31)</f>
        <v>0</v>
      </c>
      <c r="I20" s="153">
        <f>SUM('Playoff - Totals'!I28:I31)</f>
        <v>2</v>
      </c>
      <c r="J20" s="34">
        <f>SUM('Playoff - Totals'!J28:J31)</f>
        <v>0</v>
      </c>
      <c r="K20" s="160" t="e">
        <f>SUM(G20/J20)</f>
        <v>#DIV/0!</v>
      </c>
      <c r="L20" s="162">
        <f>'Semis 2'!B18</f>
        <v>10</v>
      </c>
      <c r="M20" s="164">
        <f>'Semis 2'!C18</f>
        <v>16</v>
      </c>
      <c r="N20" s="151">
        <f>SUM(L20/M20)</f>
        <v>0.625</v>
      </c>
      <c r="O20" s="26">
        <f>'Semis 2'!F18</f>
        <v>10</v>
      </c>
      <c r="P20" s="164">
        <f>'Semis 2'!G18</f>
        <v>2</v>
      </c>
      <c r="Q20" s="172">
        <f>'Semis 2'!J18</f>
        <v>1</v>
      </c>
      <c r="R20" s="176">
        <f>F20-O20</f>
        <v>-2</v>
      </c>
    </row>
    <row r="21" spans="1:18" ht="30" customHeight="1" thickBot="1" x14ac:dyDescent="0.3">
      <c r="A21" s="117" t="s">
        <v>25</v>
      </c>
      <c r="B21" s="67">
        <f>ROUND((B20)/1,1)</f>
        <v>7</v>
      </c>
      <c r="C21" s="67">
        <f>ROUND((C20)/1,1)</f>
        <v>20</v>
      </c>
      <c r="D21" s="24">
        <f>B20/C20</f>
        <v>0.35</v>
      </c>
      <c r="E21" s="67">
        <f t="shared" ref="E21:J21" si="4">ROUND((E20)/1,1)</f>
        <v>0</v>
      </c>
      <c r="F21" s="67">
        <f t="shared" si="4"/>
        <v>8</v>
      </c>
      <c r="G21" s="67">
        <f t="shared" si="4"/>
        <v>3</v>
      </c>
      <c r="H21" s="67">
        <f t="shared" si="4"/>
        <v>0</v>
      </c>
      <c r="I21" s="157">
        <f t="shared" si="4"/>
        <v>2</v>
      </c>
      <c r="J21" s="67">
        <f t="shared" si="4"/>
        <v>0</v>
      </c>
      <c r="K21" s="161" t="e">
        <f>SUM(G21/J21)</f>
        <v>#DIV/0!</v>
      </c>
      <c r="L21" s="123">
        <f>ROUND((L20)/1,1)</f>
        <v>10</v>
      </c>
      <c r="M21" s="124">
        <f>ROUND((M20)/1,1)</f>
        <v>16</v>
      </c>
      <c r="N21" s="152">
        <f>SUM(L20/M20)</f>
        <v>0.625</v>
      </c>
      <c r="O21" s="124">
        <f>ROUND((O20)/1,1)</f>
        <v>10</v>
      </c>
      <c r="P21" s="165">
        <f>ROUND((P20)/1,1)</f>
        <v>2</v>
      </c>
      <c r="Q21" s="171">
        <f>ROUND((Q20)/1,1)</f>
        <v>1</v>
      </c>
      <c r="R21" s="177">
        <f>F21-O21</f>
        <v>-2</v>
      </c>
    </row>
    <row r="22" spans="1:18" x14ac:dyDescent="0.25">
      <c r="B22" s="68"/>
      <c r="C22" s="68"/>
      <c r="D22" s="69"/>
      <c r="E22" s="68"/>
      <c r="F22" s="68"/>
      <c r="G22" s="68"/>
      <c r="H22" s="68"/>
      <c r="I22" s="68"/>
      <c r="J22" s="68"/>
      <c r="K22" s="70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I26" sqref="I26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172</v>
      </c>
      <c r="B1" s="12"/>
      <c r="C1" s="13"/>
      <c r="D1" s="14"/>
      <c r="F1" s="5" t="s">
        <v>194</v>
      </c>
    </row>
    <row r="4" spans="1:11" x14ac:dyDescent="0.25">
      <c r="A4" s="5" t="s">
        <v>10</v>
      </c>
    </row>
    <row r="5" spans="1:11" ht="30" customHeight="1" x14ac:dyDescent="0.25">
      <c r="A5" s="100" t="s">
        <v>143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1" t="s">
        <v>107</v>
      </c>
      <c r="B6" s="22">
        <v>3</v>
      </c>
      <c r="C6" s="26">
        <v>5</v>
      </c>
      <c r="D6" s="64">
        <f>SUM(B6/C6)</f>
        <v>0.6</v>
      </c>
      <c r="E6" s="26">
        <v>0</v>
      </c>
      <c r="F6" s="26">
        <v>4</v>
      </c>
      <c r="G6" s="26">
        <v>2</v>
      </c>
      <c r="H6" s="26">
        <v>2</v>
      </c>
      <c r="I6" s="26">
        <v>1</v>
      </c>
      <c r="J6" s="26">
        <v>1</v>
      </c>
      <c r="K6" s="66">
        <f>SUM(G6/J6)</f>
        <v>2</v>
      </c>
    </row>
    <row r="7" spans="1:11" ht="30" customHeight="1" x14ac:dyDescent="0.25">
      <c r="A7" s="101" t="s">
        <v>108</v>
      </c>
      <c r="B7" s="22">
        <v>2</v>
      </c>
      <c r="C7" s="26">
        <v>4</v>
      </c>
      <c r="D7" s="63">
        <f>SUM(B7/C7)</f>
        <v>0.5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1</v>
      </c>
      <c r="K7" s="66">
        <f>SUM(G7/J7)</f>
        <v>0</v>
      </c>
    </row>
    <row r="8" spans="1:11" ht="30" customHeight="1" x14ac:dyDescent="0.25">
      <c r="A8" s="101" t="s">
        <v>109</v>
      </c>
      <c r="B8" s="22">
        <v>1</v>
      </c>
      <c r="C8" s="26">
        <v>5</v>
      </c>
      <c r="D8" s="63">
        <f>SUM(B8/C8)</f>
        <v>0.2</v>
      </c>
      <c r="E8" s="26">
        <v>0</v>
      </c>
      <c r="F8" s="26">
        <v>2</v>
      </c>
      <c r="G8" s="26">
        <v>1</v>
      </c>
      <c r="H8" s="26">
        <v>0</v>
      </c>
      <c r="I8" s="26">
        <v>0</v>
      </c>
      <c r="J8" s="26">
        <v>1</v>
      </c>
      <c r="K8" s="66">
        <f>SUM(G8/J8)</f>
        <v>1</v>
      </c>
    </row>
    <row r="9" spans="1:11" ht="30" customHeight="1" thickBot="1" x14ac:dyDescent="0.3">
      <c r="A9" s="101" t="s">
        <v>110</v>
      </c>
      <c r="B9" s="27">
        <v>0</v>
      </c>
      <c r="C9" s="28">
        <v>0</v>
      </c>
      <c r="D9" s="62" t="e">
        <f>SUM(B9/C9)</f>
        <v>#DIV/0!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9" t="s">
        <v>18</v>
      </c>
      <c r="B10" s="29">
        <f>SUM(B6:B9)</f>
        <v>6</v>
      </c>
      <c r="C10" s="29">
        <f>SUM(C6:C9)</f>
        <v>14</v>
      </c>
      <c r="D10" s="30">
        <f>SUM(B10/C10)</f>
        <v>0.42857142857142855</v>
      </c>
      <c r="E10" s="29">
        <f t="shared" ref="E10:J10" si="0">SUM(E6:E9)</f>
        <v>0</v>
      </c>
      <c r="F10" s="29">
        <f t="shared" si="0"/>
        <v>6</v>
      </c>
      <c r="G10" s="29">
        <f t="shared" si="0"/>
        <v>3</v>
      </c>
      <c r="H10" s="29">
        <f t="shared" si="0"/>
        <v>2</v>
      </c>
      <c r="I10" s="29">
        <f t="shared" si="0"/>
        <v>1</v>
      </c>
      <c r="J10" s="29">
        <f t="shared" si="0"/>
        <v>3</v>
      </c>
      <c r="K10" s="31">
        <f>SUM(G10/J10)</f>
        <v>1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06" t="s">
        <v>135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7" t="s">
        <v>111</v>
      </c>
      <c r="B14" s="22">
        <v>3</v>
      </c>
      <c r="C14" s="26">
        <v>6</v>
      </c>
      <c r="D14" s="63">
        <f>SUM(B14/C14)</f>
        <v>0.5</v>
      </c>
      <c r="E14" s="26">
        <v>0</v>
      </c>
      <c r="F14" s="26">
        <v>2</v>
      </c>
      <c r="G14" s="26">
        <v>1</v>
      </c>
      <c r="H14" s="26">
        <v>1</v>
      </c>
      <c r="I14" s="26">
        <v>0</v>
      </c>
      <c r="J14" s="26">
        <v>1</v>
      </c>
      <c r="K14" s="66">
        <f>SUM(G14/J14)</f>
        <v>1</v>
      </c>
    </row>
    <row r="15" spans="1:11" ht="30" customHeight="1" x14ac:dyDescent="0.25">
      <c r="A15" s="107" t="s">
        <v>112</v>
      </c>
      <c r="B15" s="22">
        <v>1</v>
      </c>
      <c r="C15" s="26">
        <v>4</v>
      </c>
      <c r="D15" s="63">
        <f>SUM(B15/C15)</f>
        <v>0.25</v>
      </c>
      <c r="E15" s="26">
        <v>1</v>
      </c>
      <c r="F15" s="26">
        <v>1</v>
      </c>
      <c r="G15" s="26">
        <v>0</v>
      </c>
      <c r="H15" s="26">
        <v>0</v>
      </c>
      <c r="I15" s="26">
        <v>1</v>
      </c>
      <c r="J15" s="26">
        <v>0</v>
      </c>
      <c r="K15" s="66" t="e">
        <f>SUM(G15/J15)</f>
        <v>#DIV/0!</v>
      </c>
    </row>
    <row r="16" spans="1:11" ht="30" customHeight="1" thickBot="1" x14ac:dyDescent="0.3">
      <c r="A16" s="107" t="s">
        <v>113</v>
      </c>
      <c r="B16" s="27">
        <v>2</v>
      </c>
      <c r="C16" s="28">
        <v>3</v>
      </c>
      <c r="D16" s="62">
        <f>SUM(B16/C16)</f>
        <v>0.66666666666666663</v>
      </c>
      <c r="E16" s="28">
        <v>0</v>
      </c>
      <c r="F16" s="28">
        <v>2</v>
      </c>
      <c r="G16" s="28">
        <v>1</v>
      </c>
      <c r="H16" s="28">
        <v>0</v>
      </c>
      <c r="I16" s="28">
        <v>0</v>
      </c>
      <c r="J16" s="28">
        <v>2</v>
      </c>
      <c r="K16" s="65">
        <f>SUM(G16/J16)</f>
        <v>0.5</v>
      </c>
    </row>
    <row r="17" spans="1:11" ht="30" customHeight="1" thickBot="1" x14ac:dyDescent="0.3">
      <c r="A17" s="107" t="s">
        <v>114</v>
      </c>
      <c r="B17" s="27">
        <v>1</v>
      </c>
      <c r="C17" s="28">
        <v>2</v>
      </c>
      <c r="D17" s="62">
        <f>SUM(B17/C17)</f>
        <v>0.5</v>
      </c>
      <c r="E17" s="28">
        <v>1</v>
      </c>
      <c r="F17" s="28">
        <v>0</v>
      </c>
      <c r="G17" s="28">
        <v>0</v>
      </c>
      <c r="H17" s="28">
        <v>1</v>
      </c>
      <c r="I17" s="28">
        <v>0</v>
      </c>
      <c r="J17" s="28">
        <v>0</v>
      </c>
      <c r="K17" s="65" t="e">
        <f>SUM(G17/J17)</f>
        <v>#DIV/0!</v>
      </c>
    </row>
    <row r="18" spans="1:11" ht="30" customHeight="1" thickBot="1" x14ac:dyDescent="0.3">
      <c r="A18" s="19" t="s">
        <v>18</v>
      </c>
      <c r="B18" s="29">
        <f>SUM(B14:B17)</f>
        <v>7</v>
      </c>
      <c r="C18" s="29">
        <f>SUM(C14:C17)</f>
        <v>15</v>
      </c>
      <c r="D18" s="30">
        <f>SUM(B18/C18)</f>
        <v>0.46666666666666667</v>
      </c>
      <c r="E18" s="29">
        <f t="shared" ref="E18:J18" si="1">SUM(E14:E17)</f>
        <v>2</v>
      </c>
      <c r="F18" s="29">
        <f t="shared" si="1"/>
        <v>5</v>
      </c>
      <c r="G18" s="29">
        <f t="shared" si="1"/>
        <v>2</v>
      </c>
      <c r="H18" s="29">
        <f t="shared" si="1"/>
        <v>2</v>
      </c>
      <c r="I18" s="29">
        <f t="shared" si="1"/>
        <v>1</v>
      </c>
      <c r="J18" s="29">
        <f t="shared" si="1"/>
        <v>3</v>
      </c>
      <c r="K18" s="31">
        <f>SUM(G18/J18)</f>
        <v>0.66666666666666663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I17" sqref="I17"/>
    </sheetView>
  </sheetViews>
  <sheetFormatPr defaultRowHeight="15" x14ac:dyDescent="0.25"/>
  <cols>
    <col min="1" max="1" width="19.710937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176</v>
      </c>
      <c r="B1" s="12"/>
      <c r="C1" s="13"/>
      <c r="D1" s="14"/>
    </row>
    <row r="4" spans="1:11" x14ac:dyDescent="0.25">
      <c r="A4" s="5" t="s">
        <v>10</v>
      </c>
    </row>
    <row r="5" spans="1:11" ht="30" customHeight="1" x14ac:dyDescent="0.25">
      <c r="A5" s="143" t="s">
        <v>166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8" t="s">
        <v>119</v>
      </c>
      <c r="B6" s="22">
        <v>6</v>
      </c>
      <c r="C6" s="26">
        <v>9</v>
      </c>
      <c r="D6" s="63">
        <f>SUM(B6/C6)</f>
        <v>0.66666666666666663</v>
      </c>
      <c r="E6" s="26">
        <v>1</v>
      </c>
      <c r="F6" s="26">
        <v>7</v>
      </c>
      <c r="G6" s="26">
        <v>1</v>
      </c>
      <c r="H6" s="26">
        <v>0</v>
      </c>
      <c r="I6" s="26">
        <v>1</v>
      </c>
      <c r="J6" s="26">
        <v>0</v>
      </c>
      <c r="K6" s="66" t="e">
        <f>SUM(G6/J6)</f>
        <v>#DIV/0!</v>
      </c>
    </row>
    <row r="7" spans="1:11" ht="30" customHeight="1" x14ac:dyDescent="0.25">
      <c r="A7" s="108" t="s">
        <v>120</v>
      </c>
      <c r="B7" s="22">
        <v>2</v>
      </c>
      <c r="C7" s="26">
        <v>3</v>
      </c>
      <c r="D7" s="63">
        <f>SUM(B7/C7)</f>
        <v>0.66666666666666663</v>
      </c>
      <c r="E7" s="26">
        <v>0</v>
      </c>
      <c r="F7" s="26">
        <v>0</v>
      </c>
      <c r="G7" s="26">
        <v>0</v>
      </c>
      <c r="H7" s="26">
        <v>1</v>
      </c>
      <c r="I7" s="26">
        <v>0</v>
      </c>
      <c r="J7" s="26">
        <v>0</v>
      </c>
      <c r="K7" s="66" t="e">
        <f>SUM(G7/J7)</f>
        <v>#DIV/0!</v>
      </c>
    </row>
    <row r="8" spans="1:11" ht="30" customHeight="1" x14ac:dyDescent="0.25">
      <c r="A8" s="108" t="s">
        <v>121</v>
      </c>
      <c r="B8" s="22">
        <v>2</v>
      </c>
      <c r="C8" s="26">
        <v>7</v>
      </c>
      <c r="D8" s="63">
        <f>SUM(B8/C8)</f>
        <v>0.2857142857142857</v>
      </c>
      <c r="E8" s="26">
        <v>1</v>
      </c>
      <c r="F8" s="26">
        <v>1</v>
      </c>
      <c r="G8" s="26">
        <v>3</v>
      </c>
      <c r="H8" s="26">
        <v>2</v>
      </c>
      <c r="I8" s="26">
        <v>0</v>
      </c>
      <c r="J8" s="26">
        <v>0</v>
      </c>
      <c r="K8" s="66" t="e">
        <f>SUM(G8/J8)</f>
        <v>#DIV/0!</v>
      </c>
    </row>
    <row r="9" spans="1:11" ht="30" customHeight="1" thickBot="1" x14ac:dyDescent="0.3">
      <c r="A9" s="108" t="s">
        <v>185</v>
      </c>
      <c r="B9" s="27">
        <v>4</v>
      </c>
      <c r="C9" s="28">
        <v>5</v>
      </c>
      <c r="D9" s="62">
        <f>SUM(B9/C9)</f>
        <v>0.8</v>
      </c>
      <c r="E9" s="28">
        <v>1</v>
      </c>
      <c r="F9" s="28">
        <v>3</v>
      </c>
      <c r="G9" s="28">
        <v>2</v>
      </c>
      <c r="H9" s="28">
        <v>1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9" t="s">
        <v>18</v>
      </c>
      <c r="B10" s="29">
        <f>SUM(B6:B9)</f>
        <v>14</v>
      </c>
      <c r="C10" s="29">
        <f>SUM(C6:C9)</f>
        <v>24</v>
      </c>
      <c r="D10" s="30">
        <f>SUM(B10/C10)</f>
        <v>0.58333333333333337</v>
      </c>
      <c r="E10" s="29">
        <f t="shared" ref="E10:J10" si="0">SUM(E6:E9)</f>
        <v>3</v>
      </c>
      <c r="F10" s="29">
        <f t="shared" si="0"/>
        <v>11</v>
      </c>
      <c r="G10" s="29">
        <f t="shared" si="0"/>
        <v>6</v>
      </c>
      <c r="H10" s="29">
        <f t="shared" si="0"/>
        <v>4</v>
      </c>
      <c r="I10" s="29">
        <f t="shared" si="0"/>
        <v>1</v>
      </c>
      <c r="J10" s="29">
        <f t="shared" si="0"/>
        <v>0</v>
      </c>
      <c r="K10" s="31" t="e">
        <f>SUM(G10/J10)</f>
        <v>#DIV/0!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09" t="s">
        <v>136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10" t="s">
        <v>115</v>
      </c>
      <c r="B14" s="22">
        <v>0</v>
      </c>
      <c r="C14" s="26">
        <v>0</v>
      </c>
      <c r="D14" s="63" t="e">
        <f>SUM(B14/C14)</f>
        <v>#DIV/0!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66" t="e">
        <f>SUM(G14/J14)</f>
        <v>#DIV/0!</v>
      </c>
    </row>
    <row r="15" spans="1:11" ht="30" customHeight="1" x14ac:dyDescent="0.25">
      <c r="A15" s="110" t="s">
        <v>116</v>
      </c>
      <c r="B15" s="22">
        <v>3</v>
      </c>
      <c r="C15" s="26">
        <v>7</v>
      </c>
      <c r="D15" s="63">
        <f>SUM(B15/C15)</f>
        <v>0.42857142857142855</v>
      </c>
      <c r="E15" s="26">
        <v>0</v>
      </c>
      <c r="F15" s="26">
        <v>2</v>
      </c>
      <c r="G15" s="26">
        <v>2</v>
      </c>
      <c r="H15" s="26">
        <v>0</v>
      </c>
      <c r="I15" s="26">
        <v>0</v>
      </c>
      <c r="J15" s="26">
        <v>1</v>
      </c>
      <c r="K15" s="66">
        <f>SUM(G15/J15)</f>
        <v>2</v>
      </c>
    </row>
    <row r="16" spans="1:11" ht="30" customHeight="1" x14ac:dyDescent="0.25">
      <c r="A16" s="110" t="s">
        <v>117</v>
      </c>
      <c r="B16" s="22">
        <v>3</v>
      </c>
      <c r="C16" s="26">
        <v>4</v>
      </c>
      <c r="D16" s="63">
        <f>SUM(B16/C16)</f>
        <v>0.75</v>
      </c>
      <c r="E16" s="26">
        <v>0</v>
      </c>
      <c r="F16" s="26">
        <v>0</v>
      </c>
      <c r="G16" s="26">
        <v>1</v>
      </c>
      <c r="H16" s="26">
        <v>0</v>
      </c>
      <c r="I16" s="26">
        <v>0</v>
      </c>
      <c r="J16" s="26">
        <v>1</v>
      </c>
      <c r="K16" s="66">
        <f>SUM(G16/J16)</f>
        <v>1</v>
      </c>
    </row>
    <row r="17" spans="1:11" ht="30" customHeight="1" thickBot="1" x14ac:dyDescent="0.3">
      <c r="A17" s="110" t="s">
        <v>118</v>
      </c>
      <c r="B17" s="27">
        <v>3</v>
      </c>
      <c r="C17" s="28">
        <v>6</v>
      </c>
      <c r="D17" s="62">
        <f>SUM(B17/C17)</f>
        <v>0.5</v>
      </c>
      <c r="E17" s="28">
        <v>0</v>
      </c>
      <c r="F17" s="28">
        <v>3</v>
      </c>
      <c r="G17" s="28">
        <v>2</v>
      </c>
      <c r="H17" s="28">
        <v>0</v>
      </c>
      <c r="I17" s="28">
        <v>0</v>
      </c>
      <c r="J17" s="28">
        <v>2</v>
      </c>
      <c r="K17" s="65">
        <f>SUM(G17/J17)</f>
        <v>1</v>
      </c>
    </row>
    <row r="18" spans="1:11" ht="30" customHeight="1" thickBot="1" x14ac:dyDescent="0.3">
      <c r="A18" s="19" t="s">
        <v>18</v>
      </c>
      <c r="B18" s="29">
        <f>SUM(B14:B17)</f>
        <v>9</v>
      </c>
      <c r="C18" s="29">
        <f>SUM(C14:C17)</f>
        <v>17</v>
      </c>
      <c r="D18" s="30">
        <f>SUM(B18/C18)</f>
        <v>0.52941176470588236</v>
      </c>
      <c r="E18" s="29">
        <f t="shared" ref="E18:J18" si="1">SUM(E14:E17)</f>
        <v>0</v>
      </c>
      <c r="F18" s="29">
        <f t="shared" si="1"/>
        <v>5</v>
      </c>
      <c r="G18" s="29">
        <f t="shared" si="1"/>
        <v>5</v>
      </c>
      <c r="H18" s="29">
        <f t="shared" si="1"/>
        <v>0</v>
      </c>
      <c r="I18" s="29">
        <f t="shared" si="1"/>
        <v>0</v>
      </c>
      <c r="J18" s="29">
        <f t="shared" si="1"/>
        <v>4</v>
      </c>
      <c r="K18" s="31">
        <f>SUM(G18/J18)</f>
        <v>1.25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P28" sqref="P28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174</v>
      </c>
      <c r="B1" s="12"/>
      <c r="C1" s="13"/>
      <c r="D1" s="14"/>
    </row>
    <row r="4" spans="1:11" x14ac:dyDescent="0.25">
      <c r="A4" s="5" t="s">
        <v>10</v>
      </c>
    </row>
    <row r="5" spans="1:11" ht="30" customHeight="1" x14ac:dyDescent="0.25">
      <c r="A5" s="111" t="s">
        <v>173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12" t="s">
        <v>123</v>
      </c>
      <c r="B6" s="22">
        <v>1</v>
      </c>
      <c r="C6" s="26">
        <v>3</v>
      </c>
      <c r="D6" s="63">
        <f>SUM(B6/C6)</f>
        <v>0.33333333333333331</v>
      </c>
      <c r="E6" s="26">
        <v>0</v>
      </c>
      <c r="F6" s="26">
        <v>5</v>
      </c>
      <c r="G6" s="26">
        <v>2</v>
      </c>
      <c r="H6" s="26">
        <v>0</v>
      </c>
      <c r="I6" s="26">
        <v>1</v>
      </c>
      <c r="J6" s="26">
        <v>1</v>
      </c>
      <c r="K6" s="66">
        <f>SUM(G6/J6)</f>
        <v>2</v>
      </c>
    </row>
    <row r="7" spans="1:11" ht="30" customHeight="1" x14ac:dyDescent="0.25">
      <c r="A7" s="112" t="s">
        <v>124</v>
      </c>
      <c r="B7" s="22">
        <v>4</v>
      </c>
      <c r="C7" s="26">
        <v>7</v>
      </c>
      <c r="D7" s="63">
        <f>SUM(B7/C7)</f>
        <v>0.5714285714285714</v>
      </c>
      <c r="E7" s="26">
        <v>0</v>
      </c>
      <c r="F7" s="26">
        <v>2</v>
      </c>
      <c r="G7" s="26">
        <v>0</v>
      </c>
      <c r="H7" s="26">
        <v>0</v>
      </c>
      <c r="I7" s="26">
        <v>0</v>
      </c>
      <c r="J7" s="26">
        <v>0</v>
      </c>
      <c r="K7" s="66" t="e">
        <f>SUM(G7/J7)</f>
        <v>#DIV/0!</v>
      </c>
    </row>
    <row r="8" spans="1:11" ht="30" customHeight="1" x14ac:dyDescent="0.25">
      <c r="A8" s="112" t="s">
        <v>125</v>
      </c>
      <c r="B8" s="22">
        <v>0</v>
      </c>
      <c r="C8" s="26">
        <v>1</v>
      </c>
      <c r="D8" s="63">
        <f>SUM(B8/C8)</f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66" t="e">
        <f>SUM(G8/J8)</f>
        <v>#DIV/0!</v>
      </c>
    </row>
    <row r="9" spans="1:11" ht="30" customHeight="1" thickBot="1" x14ac:dyDescent="0.3">
      <c r="A9" s="112" t="s">
        <v>184</v>
      </c>
      <c r="B9" s="27">
        <v>3</v>
      </c>
      <c r="C9" s="28">
        <v>8</v>
      </c>
      <c r="D9" s="62">
        <f>SUM(B9/C9)</f>
        <v>0.375</v>
      </c>
      <c r="E9" s="28">
        <v>0</v>
      </c>
      <c r="F9" s="28">
        <v>2</v>
      </c>
      <c r="G9" s="28">
        <v>1</v>
      </c>
      <c r="H9" s="28">
        <v>1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9" t="s">
        <v>18</v>
      </c>
      <c r="B10" s="29">
        <f>SUM(B6:B9)</f>
        <v>8</v>
      </c>
      <c r="C10" s="29">
        <f>SUM(C6:C9)</f>
        <v>19</v>
      </c>
      <c r="D10" s="30">
        <f>SUM(B10/C10)</f>
        <v>0.42105263157894735</v>
      </c>
      <c r="E10" s="29">
        <f t="shared" ref="E10:J10" si="0">SUM(E6:E9)</f>
        <v>0</v>
      </c>
      <c r="F10" s="29">
        <f t="shared" si="0"/>
        <v>9</v>
      </c>
      <c r="G10" s="29">
        <f t="shared" si="0"/>
        <v>3</v>
      </c>
      <c r="H10" s="29">
        <f t="shared" si="0"/>
        <v>1</v>
      </c>
      <c r="I10" s="29">
        <f t="shared" si="0"/>
        <v>1</v>
      </c>
      <c r="J10" s="29">
        <f t="shared" si="0"/>
        <v>1</v>
      </c>
      <c r="K10" s="31">
        <f>SUM(G10/J10)</f>
        <v>3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00" t="s">
        <v>143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1" t="s">
        <v>107</v>
      </c>
      <c r="B14" s="22">
        <v>5</v>
      </c>
      <c r="C14" s="26">
        <v>5</v>
      </c>
      <c r="D14" s="64">
        <f>SUM(B14/C14)</f>
        <v>1</v>
      </c>
      <c r="E14" s="26">
        <v>2</v>
      </c>
      <c r="F14" s="26">
        <v>6</v>
      </c>
      <c r="G14" s="26">
        <v>1</v>
      </c>
      <c r="H14" s="26">
        <v>0</v>
      </c>
      <c r="I14" s="26">
        <v>0</v>
      </c>
      <c r="J14" s="26">
        <v>0</v>
      </c>
      <c r="K14" s="66" t="e">
        <f>SUM(G14/J14)</f>
        <v>#DIV/0!</v>
      </c>
    </row>
    <row r="15" spans="1:11" ht="30" customHeight="1" x14ac:dyDescent="0.25">
      <c r="A15" s="101" t="s">
        <v>108</v>
      </c>
      <c r="B15" s="22">
        <v>4</v>
      </c>
      <c r="C15" s="26">
        <v>10</v>
      </c>
      <c r="D15" s="63">
        <f>SUM(B15/C15)</f>
        <v>0.4</v>
      </c>
      <c r="E15" s="26">
        <v>0</v>
      </c>
      <c r="F15" s="26">
        <v>1</v>
      </c>
      <c r="G15" s="26">
        <v>1</v>
      </c>
      <c r="H15" s="26">
        <v>0</v>
      </c>
      <c r="I15" s="26">
        <v>0</v>
      </c>
      <c r="J15" s="26">
        <v>0</v>
      </c>
      <c r="K15" s="66" t="e">
        <f>SUM(G15/J15)</f>
        <v>#DIV/0!</v>
      </c>
    </row>
    <row r="16" spans="1:11" ht="30" customHeight="1" x14ac:dyDescent="0.25">
      <c r="A16" s="101" t="s">
        <v>109</v>
      </c>
      <c r="B16" s="22">
        <v>0</v>
      </c>
      <c r="C16" s="26">
        <v>4</v>
      </c>
      <c r="D16" s="63">
        <f>SUM(B16/C16)</f>
        <v>0</v>
      </c>
      <c r="E16" s="26">
        <v>0</v>
      </c>
      <c r="F16" s="26">
        <v>6</v>
      </c>
      <c r="G16" s="26">
        <v>0</v>
      </c>
      <c r="H16" s="26">
        <v>0</v>
      </c>
      <c r="I16" s="26">
        <v>1</v>
      </c>
      <c r="J16" s="26">
        <v>1</v>
      </c>
      <c r="K16" s="66">
        <f>SUM(G16/J16)</f>
        <v>0</v>
      </c>
    </row>
    <row r="17" spans="1:11" ht="30" customHeight="1" thickBot="1" x14ac:dyDescent="0.3">
      <c r="A17" s="101" t="s">
        <v>110</v>
      </c>
      <c r="B17" s="27">
        <v>0</v>
      </c>
      <c r="C17" s="28">
        <v>2</v>
      </c>
      <c r="D17" s="62">
        <f>SUM(B17/C17)</f>
        <v>0</v>
      </c>
      <c r="E17" s="28">
        <v>0</v>
      </c>
      <c r="F17" s="28">
        <v>0</v>
      </c>
      <c r="G17" s="28">
        <v>1</v>
      </c>
      <c r="H17" s="28">
        <v>0</v>
      </c>
      <c r="I17" s="28">
        <v>0</v>
      </c>
      <c r="J17" s="28">
        <v>0</v>
      </c>
      <c r="K17" s="65" t="e">
        <f>SUM(G17/J17)</f>
        <v>#DIV/0!</v>
      </c>
    </row>
    <row r="18" spans="1:11" ht="30" customHeight="1" thickBot="1" x14ac:dyDescent="0.3">
      <c r="A18" s="19" t="s">
        <v>18</v>
      </c>
      <c r="B18" s="29">
        <f>SUM(B14:B17)</f>
        <v>9</v>
      </c>
      <c r="C18" s="29">
        <f>SUM(C14:C17)</f>
        <v>21</v>
      </c>
      <c r="D18" s="30">
        <f>SUM(B18/C18)</f>
        <v>0.42857142857142855</v>
      </c>
      <c r="E18" s="29">
        <f t="shared" ref="E18:J18" si="1">SUM(E14:E17)</f>
        <v>2</v>
      </c>
      <c r="F18" s="29">
        <f t="shared" si="1"/>
        <v>13</v>
      </c>
      <c r="G18" s="29">
        <f t="shared" si="1"/>
        <v>3</v>
      </c>
      <c r="H18" s="29">
        <f t="shared" si="1"/>
        <v>0</v>
      </c>
      <c r="I18" s="29">
        <f t="shared" si="1"/>
        <v>1</v>
      </c>
      <c r="J18" s="29">
        <f t="shared" si="1"/>
        <v>1</v>
      </c>
      <c r="K18" s="31">
        <f>SUM(G18/J18)</f>
        <v>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G20" sqref="G20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179</v>
      </c>
      <c r="B1" s="12"/>
      <c r="C1" s="13"/>
      <c r="D1" s="14"/>
    </row>
    <row r="4" spans="1:11" x14ac:dyDescent="0.25">
      <c r="A4" s="5" t="s">
        <v>10</v>
      </c>
    </row>
    <row r="5" spans="1:11" ht="30" customHeight="1" x14ac:dyDescent="0.25">
      <c r="A5" s="106" t="s">
        <v>135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7" t="s">
        <v>111</v>
      </c>
      <c r="B6" s="22">
        <v>1</v>
      </c>
      <c r="C6" s="26">
        <v>7</v>
      </c>
      <c r="D6" s="63">
        <f>SUM(B6/C6)</f>
        <v>0.14285714285714285</v>
      </c>
      <c r="E6" s="26">
        <v>0</v>
      </c>
      <c r="F6" s="26">
        <v>3</v>
      </c>
      <c r="G6" s="26">
        <v>1</v>
      </c>
      <c r="H6" s="26">
        <v>0</v>
      </c>
      <c r="I6" s="26">
        <v>1</v>
      </c>
      <c r="J6" s="26">
        <v>3</v>
      </c>
      <c r="K6" s="66">
        <f>SUM(G6/J6)</f>
        <v>0.33333333333333331</v>
      </c>
    </row>
    <row r="7" spans="1:11" ht="30" customHeight="1" x14ac:dyDescent="0.25">
      <c r="A7" s="107" t="s">
        <v>112</v>
      </c>
      <c r="B7" s="22">
        <v>1</v>
      </c>
      <c r="C7" s="26">
        <v>4</v>
      </c>
      <c r="D7" s="63">
        <f>SUM(B7/C7)</f>
        <v>0.25</v>
      </c>
      <c r="E7" s="26">
        <v>0</v>
      </c>
      <c r="F7" s="26">
        <v>2</v>
      </c>
      <c r="G7" s="26">
        <v>0</v>
      </c>
      <c r="H7" s="26">
        <v>1</v>
      </c>
      <c r="I7" s="26">
        <v>0</v>
      </c>
      <c r="J7" s="26">
        <v>0</v>
      </c>
      <c r="K7" s="66" t="e">
        <f>SUM(G7/J7)</f>
        <v>#DIV/0!</v>
      </c>
    </row>
    <row r="8" spans="1:11" ht="30" customHeight="1" x14ac:dyDescent="0.25">
      <c r="A8" s="107" t="s">
        <v>113</v>
      </c>
      <c r="B8" s="22">
        <v>0</v>
      </c>
      <c r="C8" s="26">
        <v>3</v>
      </c>
      <c r="D8" s="63">
        <f>SUM(B8/C8)</f>
        <v>0</v>
      </c>
      <c r="E8" s="26">
        <v>0</v>
      </c>
      <c r="F8" s="26">
        <v>3</v>
      </c>
      <c r="G8" s="26">
        <v>0</v>
      </c>
      <c r="H8" s="26">
        <v>0</v>
      </c>
      <c r="I8" s="26">
        <v>1</v>
      </c>
      <c r="J8" s="26">
        <v>1</v>
      </c>
      <c r="K8" s="66">
        <f>SUM(G8/J8)</f>
        <v>0</v>
      </c>
    </row>
    <row r="9" spans="1:11" ht="30" customHeight="1" thickBot="1" x14ac:dyDescent="0.3">
      <c r="A9" s="107" t="s">
        <v>114</v>
      </c>
      <c r="B9" s="27">
        <v>1</v>
      </c>
      <c r="C9" s="28">
        <v>2</v>
      </c>
      <c r="D9" s="62">
        <f>SUM(B9/C9)</f>
        <v>0.5</v>
      </c>
      <c r="E9" s="28">
        <v>1</v>
      </c>
      <c r="F9" s="28">
        <v>2</v>
      </c>
      <c r="G9" s="28">
        <v>0</v>
      </c>
      <c r="H9" s="28">
        <v>1</v>
      </c>
      <c r="I9" s="28">
        <v>0</v>
      </c>
      <c r="J9" s="28">
        <v>1</v>
      </c>
      <c r="K9" s="65">
        <f>SUM(G9/J9)</f>
        <v>0</v>
      </c>
    </row>
    <row r="10" spans="1:11" ht="30" customHeight="1" thickBot="1" x14ac:dyDescent="0.3">
      <c r="A10" s="19" t="s">
        <v>18</v>
      </c>
      <c r="B10" s="29">
        <f>SUM(B6:B9)</f>
        <v>3</v>
      </c>
      <c r="C10" s="29">
        <f>SUM(C6:C9)</f>
        <v>16</v>
      </c>
      <c r="D10" s="30">
        <f>SUM(B10/C10)</f>
        <v>0.1875</v>
      </c>
      <c r="E10" s="29">
        <f t="shared" ref="E10:J10" si="0">SUM(E6:E9)</f>
        <v>1</v>
      </c>
      <c r="F10" s="29">
        <f t="shared" si="0"/>
        <v>10</v>
      </c>
      <c r="G10" s="29">
        <f t="shared" si="0"/>
        <v>1</v>
      </c>
      <c r="H10" s="29">
        <f t="shared" si="0"/>
        <v>2</v>
      </c>
      <c r="I10" s="29">
        <f t="shared" si="0"/>
        <v>2</v>
      </c>
      <c r="J10" s="29">
        <f t="shared" si="0"/>
        <v>5</v>
      </c>
      <c r="K10" s="31">
        <f>SUM(G10/J10)</f>
        <v>0.2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43" t="s">
        <v>166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8" t="s">
        <v>119</v>
      </c>
      <c r="B14" s="22">
        <v>1</v>
      </c>
      <c r="C14" s="26">
        <v>6</v>
      </c>
      <c r="D14" s="63">
        <f>SUM(B14/C14)</f>
        <v>0.16666666666666666</v>
      </c>
      <c r="E14" s="26">
        <v>0</v>
      </c>
      <c r="F14" s="26">
        <v>3</v>
      </c>
      <c r="G14" s="26">
        <v>2</v>
      </c>
      <c r="H14" s="26">
        <v>0</v>
      </c>
      <c r="I14" s="26">
        <v>0</v>
      </c>
      <c r="J14" s="26">
        <v>0</v>
      </c>
      <c r="K14" s="66" t="e">
        <f>SUM(G14/J14)</f>
        <v>#DIV/0!</v>
      </c>
    </row>
    <row r="15" spans="1:11" ht="30" customHeight="1" x14ac:dyDescent="0.25">
      <c r="A15" s="108" t="s">
        <v>120</v>
      </c>
      <c r="B15" s="22">
        <v>2</v>
      </c>
      <c r="C15" s="26">
        <v>5</v>
      </c>
      <c r="D15" s="63">
        <f>SUM(B15/C15)</f>
        <v>0.4</v>
      </c>
      <c r="E15" s="26">
        <v>0</v>
      </c>
      <c r="F15" s="26">
        <v>3</v>
      </c>
      <c r="G15" s="26">
        <v>0</v>
      </c>
      <c r="H15" s="26">
        <v>0</v>
      </c>
      <c r="I15" s="26">
        <v>0</v>
      </c>
      <c r="J15" s="26">
        <v>0</v>
      </c>
      <c r="K15" s="66" t="e">
        <f>SUM(G15/J15)</f>
        <v>#DIV/0!</v>
      </c>
    </row>
    <row r="16" spans="1:11" ht="30" customHeight="1" x14ac:dyDescent="0.25">
      <c r="A16" s="108" t="s">
        <v>121</v>
      </c>
      <c r="B16" s="22">
        <v>2</v>
      </c>
      <c r="C16" s="26">
        <v>6</v>
      </c>
      <c r="D16" s="63">
        <f>SUM(B16/C16)</f>
        <v>0.33333333333333331</v>
      </c>
      <c r="E16" s="26">
        <v>0</v>
      </c>
      <c r="F16" s="26">
        <v>7</v>
      </c>
      <c r="G16" s="26">
        <v>0</v>
      </c>
      <c r="H16" s="26">
        <v>1</v>
      </c>
      <c r="I16" s="26">
        <v>0</v>
      </c>
      <c r="J16" s="26">
        <v>1</v>
      </c>
      <c r="K16" s="66">
        <f>SUM(G16/J16)</f>
        <v>0</v>
      </c>
    </row>
    <row r="17" spans="1:11" ht="30" customHeight="1" thickBot="1" x14ac:dyDescent="0.3">
      <c r="A17" s="108" t="s">
        <v>185</v>
      </c>
      <c r="B17" s="27">
        <v>2</v>
      </c>
      <c r="C17" s="28">
        <v>3</v>
      </c>
      <c r="D17" s="62">
        <f>SUM(B17/C17)</f>
        <v>0.66666666666666663</v>
      </c>
      <c r="E17" s="28">
        <v>0</v>
      </c>
      <c r="F17" s="28">
        <v>0</v>
      </c>
      <c r="G17" s="28">
        <v>2</v>
      </c>
      <c r="H17" s="28">
        <v>3</v>
      </c>
      <c r="I17" s="28">
        <v>0</v>
      </c>
      <c r="J17" s="28">
        <v>2</v>
      </c>
      <c r="K17" s="65">
        <f>SUM(G17/J17)</f>
        <v>1</v>
      </c>
    </row>
    <row r="18" spans="1:11" ht="30" customHeight="1" thickBot="1" x14ac:dyDescent="0.3">
      <c r="A18" s="19" t="s">
        <v>18</v>
      </c>
      <c r="B18" s="29">
        <f>SUM(B14:B17)</f>
        <v>7</v>
      </c>
      <c r="C18" s="29">
        <f>SUM(C14:C17)</f>
        <v>20</v>
      </c>
      <c r="D18" s="30">
        <f>SUM(B18/C18)</f>
        <v>0.35</v>
      </c>
      <c r="E18" s="29">
        <f t="shared" ref="E18:J18" si="1">SUM(E14:E17)</f>
        <v>0</v>
      </c>
      <c r="F18" s="29">
        <f t="shared" si="1"/>
        <v>13</v>
      </c>
      <c r="G18" s="29">
        <f t="shared" si="1"/>
        <v>4</v>
      </c>
      <c r="H18" s="29">
        <f t="shared" si="1"/>
        <v>4</v>
      </c>
      <c r="I18" s="29">
        <f t="shared" si="1"/>
        <v>0</v>
      </c>
      <c r="J18" s="29">
        <f t="shared" si="1"/>
        <v>3</v>
      </c>
      <c r="K18" s="31">
        <f>SUM(G18/J18)</f>
        <v>1.3333333333333333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I17" sqref="I17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180</v>
      </c>
      <c r="B1" s="12"/>
      <c r="C1" s="13"/>
      <c r="D1" s="14"/>
    </row>
    <row r="4" spans="1:11" x14ac:dyDescent="0.25">
      <c r="A4" s="5" t="s">
        <v>10</v>
      </c>
    </row>
    <row r="5" spans="1:11" ht="30" customHeight="1" x14ac:dyDescent="0.25">
      <c r="A5" s="111" t="s">
        <v>173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12" t="s">
        <v>123</v>
      </c>
      <c r="B6" s="22">
        <v>2</v>
      </c>
      <c r="C6" s="26">
        <v>11</v>
      </c>
      <c r="D6" s="63">
        <f>SUM(B6/C6)</f>
        <v>0.18181818181818182</v>
      </c>
      <c r="E6" s="26">
        <v>0</v>
      </c>
      <c r="F6" s="26">
        <v>8</v>
      </c>
      <c r="G6" s="26">
        <v>1</v>
      </c>
      <c r="H6" s="26">
        <v>0</v>
      </c>
      <c r="I6" s="26">
        <v>0</v>
      </c>
      <c r="J6" s="26">
        <v>1</v>
      </c>
      <c r="K6" s="66">
        <f>SUM(G6/J6)</f>
        <v>1</v>
      </c>
    </row>
    <row r="7" spans="1:11" ht="30" customHeight="1" x14ac:dyDescent="0.25">
      <c r="A7" s="112" t="s">
        <v>124</v>
      </c>
      <c r="B7" s="22">
        <v>1</v>
      </c>
      <c r="C7" s="26">
        <v>4</v>
      </c>
      <c r="D7" s="63">
        <f>SUM(B7/C7)</f>
        <v>0.25</v>
      </c>
      <c r="E7" s="26">
        <v>0</v>
      </c>
      <c r="F7" s="26">
        <v>2</v>
      </c>
      <c r="G7" s="26">
        <v>1</v>
      </c>
      <c r="H7" s="26">
        <v>1</v>
      </c>
      <c r="I7" s="26">
        <v>1</v>
      </c>
      <c r="J7" s="26">
        <v>0</v>
      </c>
      <c r="K7" s="66" t="e">
        <f>SUM(G7/J7)</f>
        <v>#DIV/0!</v>
      </c>
    </row>
    <row r="8" spans="1:11" ht="30" customHeight="1" x14ac:dyDescent="0.25">
      <c r="A8" s="112" t="s">
        <v>125</v>
      </c>
      <c r="B8" s="22">
        <v>2</v>
      </c>
      <c r="C8" s="26">
        <v>2</v>
      </c>
      <c r="D8" s="63">
        <f>SUM(B8/C8)</f>
        <v>1</v>
      </c>
      <c r="E8" s="26">
        <v>0</v>
      </c>
      <c r="F8" s="26">
        <v>1</v>
      </c>
      <c r="G8" s="26">
        <v>0</v>
      </c>
      <c r="H8" s="26">
        <v>1</v>
      </c>
      <c r="I8" s="26">
        <v>0</v>
      </c>
      <c r="J8" s="26">
        <v>0</v>
      </c>
      <c r="K8" s="66" t="e">
        <f>SUM(G8/J8)</f>
        <v>#DIV/0!</v>
      </c>
    </row>
    <row r="9" spans="1:11" ht="30" customHeight="1" thickBot="1" x14ac:dyDescent="0.3">
      <c r="A9" s="112" t="s">
        <v>184</v>
      </c>
      <c r="B9" s="27">
        <v>3</v>
      </c>
      <c r="C9" s="28">
        <v>4</v>
      </c>
      <c r="D9" s="62">
        <f>SUM(B9/C9)</f>
        <v>0.75</v>
      </c>
      <c r="E9" s="28">
        <v>1</v>
      </c>
      <c r="F9" s="28">
        <v>5</v>
      </c>
      <c r="G9" s="28">
        <v>1</v>
      </c>
      <c r="H9" s="28">
        <v>0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9" t="s">
        <v>18</v>
      </c>
      <c r="B10" s="29">
        <f>SUM(B6:B9)</f>
        <v>8</v>
      </c>
      <c r="C10" s="29">
        <f>SUM(C6:C9)</f>
        <v>21</v>
      </c>
      <c r="D10" s="30">
        <f>SUM(B10/C10)</f>
        <v>0.38095238095238093</v>
      </c>
      <c r="E10" s="29">
        <f t="shared" ref="E10:J10" si="0">SUM(E6:E9)</f>
        <v>1</v>
      </c>
      <c r="F10" s="29">
        <f t="shared" si="0"/>
        <v>16</v>
      </c>
      <c r="G10" s="29">
        <f t="shared" si="0"/>
        <v>3</v>
      </c>
      <c r="H10" s="29">
        <f t="shared" si="0"/>
        <v>2</v>
      </c>
      <c r="I10" s="29">
        <f t="shared" si="0"/>
        <v>1</v>
      </c>
      <c r="J10" s="29">
        <f t="shared" si="0"/>
        <v>1</v>
      </c>
      <c r="K10" s="31">
        <f>SUM(G10/J10)</f>
        <v>3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09" t="s">
        <v>136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10" t="s">
        <v>115</v>
      </c>
      <c r="B14" s="22">
        <v>0</v>
      </c>
      <c r="C14" s="26">
        <v>4</v>
      </c>
      <c r="D14" s="63">
        <f>SUM(B14/C14)</f>
        <v>0</v>
      </c>
      <c r="E14" s="26">
        <v>0</v>
      </c>
      <c r="F14" s="26">
        <v>4</v>
      </c>
      <c r="G14" s="26">
        <v>0</v>
      </c>
      <c r="H14" s="26">
        <v>0</v>
      </c>
      <c r="I14" s="26">
        <v>0</v>
      </c>
      <c r="J14" s="26">
        <v>1</v>
      </c>
      <c r="K14" s="66">
        <f>SUM(G14/J14)</f>
        <v>0</v>
      </c>
    </row>
    <row r="15" spans="1:11" ht="30" customHeight="1" x14ac:dyDescent="0.25">
      <c r="A15" s="110" t="s">
        <v>116</v>
      </c>
      <c r="B15" s="22">
        <v>1</v>
      </c>
      <c r="C15" s="26">
        <v>4</v>
      </c>
      <c r="D15" s="63">
        <f>SUM(B15/C15)</f>
        <v>0.25</v>
      </c>
      <c r="E15" s="26">
        <v>0</v>
      </c>
      <c r="F15" s="26">
        <v>5</v>
      </c>
      <c r="G15" s="26">
        <v>0</v>
      </c>
      <c r="H15" s="26">
        <v>1</v>
      </c>
      <c r="I15" s="26">
        <v>0</v>
      </c>
      <c r="J15" s="26">
        <v>0</v>
      </c>
      <c r="K15" s="66" t="e">
        <f>SUM(G15/J15)</f>
        <v>#DIV/0!</v>
      </c>
    </row>
    <row r="16" spans="1:11" ht="30" customHeight="1" x14ac:dyDescent="0.25">
      <c r="A16" s="110" t="s">
        <v>117</v>
      </c>
      <c r="B16" s="22">
        <v>0</v>
      </c>
      <c r="C16" s="26">
        <v>5</v>
      </c>
      <c r="D16" s="63">
        <f>SUM(B16/C16)</f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66" t="e">
        <f>SUM(G16/J16)</f>
        <v>#DIV/0!</v>
      </c>
    </row>
    <row r="17" spans="1:11" ht="30" customHeight="1" thickBot="1" x14ac:dyDescent="0.3">
      <c r="A17" s="110" t="s">
        <v>118</v>
      </c>
      <c r="B17" s="27">
        <v>2</v>
      </c>
      <c r="C17" s="28">
        <v>7</v>
      </c>
      <c r="D17" s="62">
        <f>SUM(B17/C17)</f>
        <v>0.2857142857142857</v>
      </c>
      <c r="E17" s="28">
        <v>0</v>
      </c>
      <c r="F17" s="28">
        <v>2</v>
      </c>
      <c r="G17" s="28">
        <v>0</v>
      </c>
      <c r="H17" s="28">
        <v>0</v>
      </c>
      <c r="I17" s="28">
        <v>0</v>
      </c>
      <c r="J17" s="28">
        <v>2</v>
      </c>
      <c r="K17" s="65">
        <f>SUM(G17/J17)</f>
        <v>0</v>
      </c>
    </row>
    <row r="18" spans="1:11" ht="30" customHeight="1" thickBot="1" x14ac:dyDescent="0.3">
      <c r="A18" s="19" t="s">
        <v>18</v>
      </c>
      <c r="B18" s="29">
        <f>SUM(B14:B17)</f>
        <v>3</v>
      </c>
      <c r="C18" s="29">
        <f>SUM(C14:C17)</f>
        <v>20</v>
      </c>
      <c r="D18" s="30">
        <f>SUM(B18/C18)</f>
        <v>0.15</v>
      </c>
      <c r="E18" s="29">
        <f t="shared" ref="E18:J18" si="1">SUM(E14:E17)</f>
        <v>0</v>
      </c>
      <c r="F18" s="29">
        <f t="shared" si="1"/>
        <v>11</v>
      </c>
      <c r="G18" s="29">
        <f t="shared" si="1"/>
        <v>0</v>
      </c>
      <c r="H18" s="29">
        <f t="shared" si="1"/>
        <v>1</v>
      </c>
      <c r="I18" s="29">
        <f t="shared" si="1"/>
        <v>0</v>
      </c>
      <c r="J18" s="29">
        <f t="shared" si="1"/>
        <v>3</v>
      </c>
      <c r="K18" s="31">
        <f>SUM(G18/J18)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N9" sqref="N9"/>
    </sheetView>
  </sheetViews>
  <sheetFormatPr defaultRowHeight="15" x14ac:dyDescent="0.25"/>
  <cols>
    <col min="1" max="1" width="20.42578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181</v>
      </c>
      <c r="B1" s="12"/>
      <c r="C1" s="13"/>
      <c r="D1" s="14"/>
      <c r="F1" s="5" t="s">
        <v>186</v>
      </c>
    </row>
    <row r="2" spans="1:11" x14ac:dyDescent="0.25">
      <c r="F2" s="5" t="s">
        <v>187</v>
      </c>
    </row>
    <row r="3" spans="1:11" x14ac:dyDescent="0.25">
      <c r="F3" s="5" t="s">
        <v>188</v>
      </c>
    </row>
    <row r="4" spans="1:11" x14ac:dyDescent="0.25">
      <c r="A4" s="5" t="s">
        <v>10</v>
      </c>
    </row>
    <row r="5" spans="1:11" ht="30" customHeight="1" x14ac:dyDescent="0.25">
      <c r="A5" s="100" t="s">
        <v>143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1" t="s">
        <v>107</v>
      </c>
      <c r="B6" s="22">
        <v>4</v>
      </c>
      <c r="C6" s="26">
        <v>8</v>
      </c>
      <c r="D6" s="63">
        <f>SUM(B6/C6)</f>
        <v>0.5</v>
      </c>
      <c r="E6" s="26">
        <v>2</v>
      </c>
      <c r="F6" s="26">
        <v>7</v>
      </c>
      <c r="G6" s="26">
        <v>2</v>
      </c>
      <c r="H6" s="26">
        <v>0</v>
      </c>
      <c r="I6" s="26">
        <v>1</v>
      </c>
      <c r="J6" s="26">
        <v>0</v>
      </c>
      <c r="K6" s="66" t="e">
        <f>SUM(G6/J6)</f>
        <v>#DIV/0!</v>
      </c>
    </row>
    <row r="7" spans="1:11" ht="30" customHeight="1" x14ac:dyDescent="0.25">
      <c r="A7" s="101" t="s">
        <v>108</v>
      </c>
      <c r="B7" s="22">
        <v>1</v>
      </c>
      <c r="C7" s="26">
        <v>6</v>
      </c>
      <c r="D7" s="63">
        <f>SUM(B7/C7)</f>
        <v>0.16666666666666666</v>
      </c>
      <c r="E7" s="26">
        <v>0</v>
      </c>
      <c r="F7" s="26">
        <v>2</v>
      </c>
      <c r="G7" s="26">
        <v>1</v>
      </c>
      <c r="H7" s="26">
        <v>2</v>
      </c>
      <c r="I7" s="26">
        <v>1</v>
      </c>
      <c r="J7" s="26">
        <v>1</v>
      </c>
      <c r="K7" s="66">
        <f>SUM(G7/J7)</f>
        <v>1</v>
      </c>
    </row>
    <row r="8" spans="1:11" ht="30" customHeight="1" x14ac:dyDescent="0.25">
      <c r="A8" s="101" t="s">
        <v>109</v>
      </c>
      <c r="B8" s="22">
        <v>2</v>
      </c>
      <c r="C8" s="26">
        <v>5</v>
      </c>
      <c r="D8" s="63">
        <f>SUM(B8/C8)</f>
        <v>0.4</v>
      </c>
      <c r="E8" s="26">
        <v>0</v>
      </c>
      <c r="F8" s="26">
        <v>2</v>
      </c>
      <c r="G8" s="26">
        <v>0</v>
      </c>
      <c r="H8" s="26">
        <v>0</v>
      </c>
      <c r="I8" s="26">
        <v>0</v>
      </c>
      <c r="J8" s="26">
        <v>0</v>
      </c>
      <c r="K8" s="66" t="e">
        <f>SUM(G8/J8)</f>
        <v>#DIV/0!</v>
      </c>
    </row>
    <row r="9" spans="1:11" ht="30" customHeight="1" thickBot="1" x14ac:dyDescent="0.3">
      <c r="A9" s="101" t="s">
        <v>110</v>
      </c>
      <c r="B9" s="27">
        <v>0</v>
      </c>
      <c r="C9" s="28">
        <v>2</v>
      </c>
      <c r="D9" s="62">
        <f>SUM(B9/C9)</f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9" t="s">
        <v>18</v>
      </c>
      <c r="B10" s="29">
        <f>SUM(B6:B9)</f>
        <v>7</v>
      </c>
      <c r="C10" s="29">
        <f>SUM(C6:C9)</f>
        <v>21</v>
      </c>
      <c r="D10" s="30">
        <f>SUM(B10/C10)</f>
        <v>0.33333333333333331</v>
      </c>
      <c r="E10" s="29">
        <f t="shared" ref="E10:J10" si="0">SUM(E6:E9)</f>
        <v>2</v>
      </c>
      <c r="F10" s="29">
        <f t="shared" si="0"/>
        <v>11</v>
      </c>
      <c r="G10" s="29">
        <f t="shared" si="0"/>
        <v>3</v>
      </c>
      <c r="H10" s="29">
        <f t="shared" si="0"/>
        <v>2</v>
      </c>
      <c r="I10" s="29">
        <f t="shared" si="0"/>
        <v>2</v>
      </c>
      <c r="J10" s="29">
        <f t="shared" si="0"/>
        <v>1</v>
      </c>
      <c r="K10" s="31">
        <f>SUM(G10/J10)</f>
        <v>3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43" t="s">
        <v>166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8" t="s">
        <v>119</v>
      </c>
      <c r="B14" s="22">
        <v>5</v>
      </c>
      <c r="C14" s="26">
        <v>8</v>
      </c>
      <c r="D14" s="63">
        <f>SUM(B14/C14)</f>
        <v>0.625</v>
      </c>
      <c r="E14" s="26">
        <v>1</v>
      </c>
      <c r="F14" s="26">
        <v>3</v>
      </c>
      <c r="G14" s="26">
        <v>1</v>
      </c>
      <c r="H14" s="26">
        <v>0</v>
      </c>
      <c r="I14" s="26">
        <v>0</v>
      </c>
      <c r="J14" s="26">
        <v>2</v>
      </c>
      <c r="K14" s="66">
        <f>SUM(G14/J14)</f>
        <v>0.5</v>
      </c>
    </row>
    <row r="15" spans="1:11" ht="30" customHeight="1" x14ac:dyDescent="0.25">
      <c r="A15" s="108" t="s">
        <v>120</v>
      </c>
      <c r="B15" s="22">
        <v>1</v>
      </c>
      <c r="C15" s="26">
        <v>4</v>
      </c>
      <c r="D15" s="63">
        <f>SUM(B15/C15)</f>
        <v>0.25</v>
      </c>
      <c r="E15" s="26">
        <v>0</v>
      </c>
      <c r="F15" s="26">
        <v>1</v>
      </c>
      <c r="G15" s="26">
        <v>1</v>
      </c>
      <c r="H15" s="26">
        <v>0</v>
      </c>
      <c r="I15" s="26">
        <v>0</v>
      </c>
      <c r="J15" s="26">
        <v>0</v>
      </c>
      <c r="K15" s="66" t="e">
        <f>SUM(G15/J15)</f>
        <v>#DIV/0!</v>
      </c>
    </row>
    <row r="16" spans="1:11" ht="30" customHeight="1" x14ac:dyDescent="0.25">
      <c r="A16" s="108" t="s">
        <v>121</v>
      </c>
      <c r="B16" s="22">
        <v>0</v>
      </c>
      <c r="C16" s="26">
        <v>5</v>
      </c>
      <c r="D16" s="63">
        <f>SUM(B16/C16)</f>
        <v>0</v>
      </c>
      <c r="E16" s="26">
        <v>0</v>
      </c>
      <c r="F16" s="26">
        <v>5</v>
      </c>
      <c r="G16" s="26">
        <v>2</v>
      </c>
      <c r="H16" s="26">
        <v>2</v>
      </c>
      <c r="I16" s="26">
        <v>1</v>
      </c>
      <c r="J16" s="26">
        <v>1</v>
      </c>
      <c r="K16" s="66">
        <f>SUM(G16/J16)</f>
        <v>2</v>
      </c>
    </row>
    <row r="17" spans="1:11" ht="30" customHeight="1" thickBot="1" x14ac:dyDescent="0.3">
      <c r="A17" s="108" t="s">
        <v>185</v>
      </c>
      <c r="B17" s="27">
        <v>1</v>
      </c>
      <c r="C17" s="28">
        <v>2</v>
      </c>
      <c r="D17" s="62">
        <f>SUM(B17/C17)</f>
        <v>0.5</v>
      </c>
      <c r="E17" s="28">
        <v>0</v>
      </c>
      <c r="F17" s="28">
        <v>2</v>
      </c>
      <c r="G17" s="28">
        <v>0</v>
      </c>
      <c r="H17" s="28">
        <v>0</v>
      </c>
      <c r="I17" s="28">
        <v>0</v>
      </c>
      <c r="J17" s="28">
        <v>0</v>
      </c>
      <c r="K17" s="65" t="e">
        <f>SUM(G17/J17)</f>
        <v>#DIV/0!</v>
      </c>
    </row>
    <row r="18" spans="1:11" ht="30" customHeight="1" thickBot="1" x14ac:dyDescent="0.3">
      <c r="A18" s="19" t="s">
        <v>18</v>
      </c>
      <c r="B18" s="29">
        <f>SUM(B14:B17)</f>
        <v>7</v>
      </c>
      <c r="C18" s="29">
        <f>SUM(C14:C17)</f>
        <v>19</v>
      </c>
      <c r="D18" s="30">
        <f>SUM(B18/C18)</f>
        <v>0.36842105263157893</v>
      </c>
      <c r="E18" s="29">
        <f t="shared" ref="E18:J18" si="1">SUM(E14:E17)</f>
        <v>1</v>
      </c>
      <c r="F18" s="29">
        <f t="shared" si="1"/>
        <v>11</v>
      </c>
      <c r="G18" s="29">
        <f t="shared" si="1"/>
        <v>4</v>
      </c>
      <c r="H18" s="29">
        <f t="shared" si="1"/>
        <v>2</v>
      </c>
      <c r="I18" s="29">
        <f t="shared" si="1"/>
        <v>1</v>
      </c>
      <c r="J18" s="29">
        <f t="shared" si="1"/>
        <v>3</v>
      </c>
      <c r="K18" s="31">
        <f>SUM(G18/J18)</f>
        <v>1.3333333333333333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35"/>
  <sheetViews>
    <sheetView showGridLines="0" workbookViewId="0">
      <selection activeCell="L26" sqref="L26"/>
    </sheetView>
  </sheetViews>
  <sheetFormatPr defaultRowHeight="15" x14ac:dyDescent="0.25"/>
  <cols>
    <col min="2" max="2" width="18.140625" customWidth="1"/>
    <col min="3" max="3" width="5.5703125" customWidth="1"/>
    <col min="4" max="4" width="10.28515625" customWidth="1"/>
    <col min="5" max="5" width="5.5703125" customWidth="1"/>
    <col min="6" max="6" width="9.28515625" customWidth="1"/>
    <col min="7" max="7" width="5.85546875" customWidth="1"/>
    <col min="8" max="8" width="16" customWidth="1"/>
    <col min="9" max="9" width="6" customWidth="1"/>
    <col min="11" max="11" width="11" customWidth="1"/>
    <col min="12" max="12" width="10.28515625" customWidth="1"/>
    <col min="16" max="16" width="9.140625" customWidth="1"/>
    <col min="24" max="24" width="9.140625" customWidth="1"/>
    <col min="25" max="25" width="6.5703125" customWidth="1"/>
    <col min="26" max="26" width="23.85546875" customWidth="1"/>
    <col min="27" max="27" width="23.5703125" customWidth="1"/>
    <col min="28" max="28" width="14.140625" customWidth="1"/>
    <col min="36" max="36" width="4" customWidth="1"/>
    <col min="41" max="41" width="3" customWidth="1"/>
  </cols>
  <sheetData>
    <row r="2" spans="1:39" ht="15.75" thickBot="1" x14ac:dyDescent="0.3">
      <c r="A2" s="32"/>
      <c r="B2" s="84"/>
      <c r="C2" s="84"/>
      <c r="D2" s="84"/>
      <c r="E2" s="84"/>
      <c r="F2" s="84"/>
      <c r="G2" s="84"/>
      <c r="H2" s="84"/>
      <c r="I2" s="84"/>
      <c r="J2" s="84"/>
      <c r="K2" s="32"/>
      <c r="N2" t="s">
        <v>85</v>
      </c>
    </row>
    <row r="3" spans="1:39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2"/>
      <c r="L3" s="32"/>
      <c r="O3" t="s">
        <v>86</v>
      </c>
      <c r="Y3" s="90" t="s">
        <v>96</v>
      </c>
      <c r="Z3" s="91" t="s">
        <v>92</v>
      </c>
      <c r="AA3" s="91" t="s">
        <v>93</v>
      </c>
      <c r="AB3" s="32"/>
      <c r="AE3" s="32"/>
      <c r="AF3" s="133" t="s">
        <v>138</v>
      </c>
      <c r="AG3" s="129" t="s">
        <v>143</v>
      </c>
      <c r="AH3" s="52"/>
      <c r="AI3" s="130"/>
      <c r="AJ3" s="53"/>
      <c r="AK3" s="84"/>
      <c r="AM3" s="84"/>
    </row>
    <row r="4" spans="1:39" x14ac:dyDescent="0.25">
      <c r="A4" s="32"/>
      <c r="B4" s="35"/>
      <c r="C4" s="35"/>
      <c r="D4" s="35"/>
      <c r="E4" s="35"/>
      <c r="F4" s="35"/>
      <c r="G4" s="35"/>
      <c r="H4" s="35"/>
      <c r="I4" s="35"/>
      <c r="J4" s="35"/>
      <c r="K4" s="1"/>
      <c r="L4" s="35"/>
      <c r="M4" s="85"/>
      <c r="O4" t="s">
        <v>62</v>
      </c>
      <c r="Y4" s="90">
        <v>1130</v>
      </c>
      <c r="Z4" s="92" t="s">
        <v>153</v>
      </c>
      <c r="AA4" s="96" t="s">
        <v>135</v>
      </c>
      <c r="AE4" s="35"/>
      <c r="AF4" s="134" t="s">
        <v>139</v>
      </c>
      <c r="AG4" s="126" t="s">
        <v>135</v>
      </c>
      <c r="AH4" s="32"/>
      <c r="AI4" s="35"/>
      <c r="AJ4" s="55"/>
      <c r="AK4" s="35"/>
      <c r="AM4" s="35"/>
    </row>
    <row r="5" spans="1:39" x14ac:dyDescent="0.25">
      <c r="B5" s="35"/>
      <c r="C5" s="1"/>
      <c r="D5" s="35"/>
      <c r="E5" s="1"/>
      <c r="F5" s="35"/>
      <c r="G5" s="1"/>
      <c r="H5" s="35"/>
      <c r="I5" s="1"/>
      <c r="J5" s="35"/>
      <c r="K5" s="1"/>
      <c r="L5" s="35"/>
      <c r="M5" s="85"/>
      <c r="O5" t="s">
        <v>87</v>
      </c>
      <c r="Y5" s="90">
        <v>1145</v>
      </c>
      <c r="Z5" s="95" t="s">
        <v>166</v>
      </c>
      <c r="AA5" s="94" t="s">
        <v>136</v>
      </c>
      <c r="AC5" s="32"/>
      <c r="AE5" s="32"/>
      <c r="AF5" s="134" t="s">
        <v>140</v>
      </c>
      <c r="AG5" s="127" t="s">
        <v>136</v>
      </c>
      <c r="AH5" s="32"/>
      <c r="AI5" s="35"/>
      <c r="AJ5" s="55"/>
      <c r="AK5" s="35"/>
      <c r="AM5" s="35"/>
    </row>
    <row r="6" spans="1:39" x14ac:dyDescent="0.25">
      <c r="B6" s="35"/>
      <c r="C6" s="1"/>
      <c r="D6" s="35"/>
      <c r="E6" s="1"/>
      <c r="F6" s="35"/>
      <c r="G6" s="1"/>
      <c r="H6" s="35"/>
      <c r="I6" s="1"/>
      <c r="J6" s="35"/>
      <c r="K6" s="1"/>
      <c r="L6" s="35"/>
      <c r="M6" s="85"/>
      <c r="O6" t="s">
        <v>88</v>
      </c>
      <c r="Y6" s="90">
        <v>1200</v>
      </c>
      <c r="Z6" s="4" t="s">
        <v>137</v>
      </c>
      <c r="AA6" s="92" t="s">
        <v>153</v>
      </c>
      <c r="AC6" s="32"/>
      <c r="AF6" s="134" t="s">
        <v>141</v>
      </c>
      <c r="AG6" s="127" t="s">
        <v>166</v>
      </c>
      <c r="AH6" s="32"/>
      <c r="AI6" s="35"/>
      <c r="AJ6" s="55"/>
      <c r="AK6" s="1"/>
      <c r="AM6" s="1"/>
    </row>
    <row r="7" spans="1:39" ht="15.75" thickBot="1" x14ac:dyDescent="0.3">
      <c r="B7" s="35"/>
      <c r="C7" s="1"/>
      <c r="D7" s="35"/>
      <c r="E7" s="1"/>
      <c r="F7" s="35"/>
      <c r="G7" s="1"/>
      <c r="H7" s="35"/>
      <c r="I7" s="1"/>
      <c r="J7" s="35"/>
      <c r="K7" s="1"/>
      <c r="L7" s="35"/>
      <c r="M7" s="85"/>
      <c r="O7" t="s">
        <v>89</v>
      </c>
      <c r="Y7" s="90">
        <v>1215</v>
      </c>
      <c r="Z7" s="94" t="s">
        <v>136</v>
      </c>
      <c r="AA7" s="96" t="s">
        <v>135</v>
      </c>
      <c r="AC7" s="32"/>
      <c r="AF7" s="135" t="s">
        <v>142</v>
      </c>
      <c r="AG7" s="131" t="s">
        <v>137</v>
      </c>
      <c r="AH7" s="57"/>
      <c r="AI7" s="132"/>
      <c r="AJ7" s="58"/>
      <c r="AK7" s="1"/>
      <c r="AM7" s="1"/>
    </row>
    <row r="8" spans="1:39" ht="15.75" thickBot="1" x14ac:dyDescent="0.3">
      <c r="A8" s="32"/>
      <c r="B8" s="35"/>
      <c r="C8" s="35"/>
      <c r="D8" s="35"/>
      <c r="E8" s="35"/>
      <c r="F8" s="35"/>
      <c r="G8" s="35"/>
      <c r="H8" s="35"/>
      <c r="I8" s="35"/>
      <c r="J8" s="35"/>
      <c r="K8" s="1"/>
      <c r="L8" s="35"/>
      <c r="M8" s="85"/>
      <c r="O8" t="s">
        <v>90</v>
      </c>
      <c r="Y8" s="90">
        <v>1230</v>
      </c>
      <c r="Z8" s="95" t="s">
        <v>166</v>
      </c>
      <c r="AA8" s="4" t="s">
        <v>137</v>
      </c>
      <c r="AC8" s="35"/>
      <c r="AG8" s="1"/>
      <c r="AI8" s="1"/>
      <c r="AK8" s="1"/>
      <c r="AM8" s="1"/>
    </row>
    <row r="9" spans="1:39" x14ac:dyDescent="0.25">
      <c r="A9" s="32"/>
      <c r="B9" s="35"/>
      <c r="C9" s="35"/>
      <c r="D9" s="35"/>
      <c r="E9" s="35"/>
      <c r="F9" s="35"/>
      <c r="G9" s="35"/>
      <c r="H9" s="35"/>
      <c r="I9" s="35"/>
      <c r="J9" s="35"/>
      <c r="K9" s="1"/>
      <c r="L9" s="35"/>
      <c r="M9" s="85"/>
      <c r="O9" t="s">
        <v>78</v>
      </c>
      <c r="Y9" s="90">
        <v>1245</v>
      </c>
      <c r="Z9" s="94" t="s">
        <v>136</v>
      </c>
      <c r="AA9" s="92" t="s">
        <v>153</v>
      </c>
      <c r="AC9" s="32"/>
      <c r="AD9" s="32"/>
      <c r="AE9" s="32"/>
      <c r="AF9" s="136" t="s">
        <v>144</v>
      </c>
      <c r="AG9" s="52"/>
      <c r="AH9" s="130" t="s">
        <v>145</v>
      </c>
      <c r="AI9" s="52"/>
      <c r="AJ9" s="53"/>
    </row>
    <row r="10" spans="1:39" x14ac:dyDescent="0.25">
      <c r="A10" s="86"/>
      <c r="B10" s="35"/>
      <c r="C10" s="125"/>
      <c r="D10" s="35"/>
      <c r="E10" s="125"/>
      <c r="F10" s="35"/>
      <c r="G10" s="35"/>
      <c r="H10" s="35"/>
      <c r="I10" s="125"/>
      <c r="J10" s="35"/>
      <c r="K10" s="1"/>
      <c r="L10" s="35"/>
      <c r="M10" s="85"/>
      <c r="Y10" s="90">
        <v>100</v>
      </c>
      <c r="Z10" s="96" t="s">
        <v>135</v>
      </c>
      <c r="AA10" s="95" t="s">
        <v>166</v>
      </c>
      <c r="AC10" s="32"/>
      <c r="AD10" s="32"/>
      <c r="AE10" s="32"/>
      <c r="AF10" s="137" t="s">
        <v>107</v>
      </c>
      <c r="AG10" s="32"/>
      <c r="AH10" s="35" t="s">
        <v>111</v>
      </c>
      <c r="AI10" s="32"/>
      <c r="AJ10" s="55"/>
    </row>
    <row r="11" spans="1:39" x14ac:dyDescent="0.25">
      <c r="A11" s="86"/>
      <c r="B11" s="35"/>
      <c r="C11" s="125"/>
      <c r="D11" s="35"/>
      <c r="E11" s="125"/>
      <c r="F11" s="35"/>
      <c r="G11" s="125"/>
      <c r="H11" s="35"/>
      <c r="I11" s="125"/>
      <c r="J11" s="35"/>
      <c r="K11" s="1"/>
      <c r="L11" s="35"/>
      <c r="M11" s="85"/>
      <c r="O11" t="s">
        <v>63</v>
      </c>
      <c r="Y11" s="90">
        <v>115</v>
      </c>
      <c r="Z11" s="4" t="s">
        <v>137</v>
      </c>
      <c r="AA11" s="94" t="s">
        <v>136</v>
      </c>
      <c r="AC11" s="35"/>
      <c r="AD11" s="35"/>
      <c r="AE11" s="35"/>
      <c r="AF11" s="137" t="s">
        <v>149</v>
      </c>
      <c r="AG11" s="32"/>
      <c r="AH11" s="35" t="s">
        <v>112</v>
      </c>
      <c r="AI11" s="32"/>
      <c r="AJ11" s="55"/>
    </row>
    <row r="12" spans="1:39" x14ac:dyDescent="0.25">
      <c r="A12" s="86"/>
      <c r="B12" s="35"/>
      <c r="C12" s="125"/>
      <c r="D12" s="35"/>
      <c r="E12" s="125"/>
      <c r="F12" s="35"/>
      <c r="G12" s="125"/>
      <c r="H12" s="35"/>
      <c r="I12" s="125"/>
      <c r="J12" s="35"/>
      <c r="K12" s="1"/>
      <c r="L12" s="35"/>
      <c r="M12" s="85"/>
      <c r="O12" t="s">
        <v>64</v>
      </c>
      <c r="R12" s="32"/>
      <c r="Y12" s="90">
        <v>130</v>
      </c>
      <c r="Z12" s="92" t="s">
        <v>153</v>
      </c>
      <c r="AA12" s="95" t="s">
        <v>166</v>
      </c>
      <c r="AC12" s="35"/>
      <c r="AD12" s="35"/>
      <c r="AE12" s="35"/>
      <c r="AF12" s="137" t="s">
        <v>109</v>
      </c>
      <c r="AG12" s="32"/>
      <c r="AH12" s="35" t="s">
        <v>113</v>
      </c>
      <c r="AI12" s="32"/>
      <c r="AJ12" s="55"/>
    </row>
    <row r="13" spans="1:39" x14ac:dyDescent="0.25">
      <c r="A13" s="86"/>
      <c r="B13" s="35"/>
      <c r="C13" s="125"/>
      <c r="D13" s="35"/>
      <c r="E13" s="125"/>
      <c r="F13" s="35"/>
      <c r="G13" s="125"/>
      <c r="H13" s="35"/>
      <c r="I13" s="125"/>
      <c r="J13" s="35"/>
      <c r="K13" s="1"/>
      <c r="L13" s="35"/>
      <c r="M13" s="85"/>
      <c r="O13" t="s">
        <v>91</v>
      </c>
      <c r="R13" s="32"/>
      <c r="Y13" s="90">
        <v>145</v>
      </c>
      <c r="Z13" s="96" t="s">
        <v>135</v>
      </c>
      <c r="AA13" s="4" t="s">
        <v>137</v>
      </c>
      <c r="AC13" s="35"/>
      <c r="AD13" s="35"/>
      <c r="AE13" s="35"/>
      <c r="AF13" s="137" t="s">
        <v>110</v>
      </c>
      <c r="AG13" s="32"/>
      <c r="AH13" s="35" t="s">
        <v>114</v>
      </c>
      <c r="AI13" s="32"/>
      <c r="AJ13" s="55"/>
    </row>
    <row r="14" spans="1:39" ht="15.75" thickBot="1" x14ac:dyDescent="0.3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1"/>
      <c r="L14" s="35"/>
      <c r="M14" s="85"/>
      <c r="O14" t="s">
        <v>65</v>
      </c>
      <c r="R14" s="32"/>
      <c r="AC14" s="35"/>
      <c r="AD14" s="35"/>
      <c r="AE14" s="35"/>
      <c r="AF14" s="54"/>
      <c r="AG14" s="32"/>
      <c r="AH14" s="32"/>
      <c r="AI14" s="32"/>
      <c r="AJ14" s="55"/>
    </row>
    <row r="15" spans="1:39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35"/>
      <c r="M15" s="85"/>
      <c r="O15" s="51" t="s">
        <v>66</v>
      </c>
      <c r="P15" s="52"/>
      <c r="Q15" s="52"/>
      <c r="R15" s="53"/>
      <c r="S15" s="52" t="s">
        <v>67</v>
      </c>
      <c r="T15" s="52"/>
      <c r="U15" s="52"/>
      <c r="V15" s="53"/>
      <c r="Y15" s="90" t="s">
        <v>96</v>
      </c>
      <c r="Z15" s="90" t="s">
        <v>92</v>
      </c>
      <c r="AA15" s="90" t="s">
        <v>93</v>
      </c>
      <c r="AB15" s="90" t="s">
        <v>106</v>
      </c>
      <c r="AC15" s="35"/>
      <c r="AD15" s="35"/>
      <c r="AE15" s="35"/>
      <c r="AF15" s="138" t="s">
        <v>146</v>
      </c>
      <c r="AG15" s="32"/>
      <c r="AH15" s="84" t="s">
        <v>147</v>
      </c>
      <c r="AI15" s="32"/>
      <c r="AJ15" s="55"/>
    </row>
    <row r="16" spans="1:39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35"/>
      <c r="M16" s="85"/>
      <c r="O16" s="54"/>
      <c r="P16" s="32" t="s">
        <v>68</v>
      </c>
      <c r="Q16" s="32"/>
      <c r="R16" s="55"/>
      <c r="S16" s="32"/>
      <c r="T16" s="32" t="s">
        <v>68</v>
      </c>
      <c r="U16" s="32"/>
      <c r="V16" s="55"/>
      <c r="Y16" s="90">
        <v>215</v>
      </c>
      <c r="Z16" s="3" t="s">
        <v>97</v>
      </c>
      <c r="AA16" s="3" t="s">
        <v>98</v>
      </c>
      <c r="AB16" s="90" t="s">
        <v>103</v>
      </c>
      <c r="AC16" s="35"/>
      <c r="AD16" s="35"/>
      <c r="AE16" s="35"/>
      <c r="AF16" s="137" t="s">
        <v>115</v>
      </c>
      <c r="AG16" s="35"/>
      <c r="AH16" s="35" t="s">
        <v>150</v>
      </c>
      <c r="AI16" s="32"/>
      <c r="AJ16" s="55"/>
    </row>
    <row r="17" spans="1:36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35"/>
      <c r="M17" s="85"/>
      <c r="O17" s="54" t="s">
        <v>69</v>
      </c>
      <c r="P17" s="32"/>
      <c r="Q17" s="32" t="s">
        <v>69</v>
      </c>
      <c r="R17" s="55"/>
      <c r="S17" s="32" t="s">
        <v>69</v>
      </c>
      <c r="T17" s="32"/>
      <c r="U17" s="32" t="s">
        <v>69</v>
      </c>
      <c r="V17" s="55"/>
      <c r="Y17" s="90">
        <v>230</v>
      </c>
      <c r="Z17" s="3" t="s">
        <v>102</v>
      </c>
      <c r="AA17" s="3" t="s">
        <v>99</v>
      </c>
      <c r="AB17" s="90" t="s">
        <v>104</v>
      </c>
      <c r="AC17" s="35"/>
      <c r="AD17" s="35"/>
      <c r="AE17" s="35"/>
      <c r="AF17" s="137" t="s">
        <v>116</v>
      </c>
      <c r="AG17" s="35"/>
      <c r="AH17" s="35" t="s">
        <v>120</v>
      </c>
      <c r="AI17" s="32"/>
      <c r="AJ17" s="55"/>
    </row>
    <row r="18" spans="1:3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35"/>
      <c r="M18" s="85"/>
      <c r="O18" s="54" t="s">
        <v>70</v>
      </c>
      <c r="P18" s="32"/>
      <c r="Q18" s="32" t="s">
        <v>70</v>
      </c>
      <c r="R18" s="55"/>
      <c r="S18" s="32" t="s">
        <v>70</v>
      </c>
      <c r="T18" s="32"/>
      <c r="U18" s="32" t="s">
        <v>70</v>
      </c>
      <c r="V18" s="55"/>
      <c r="Y18" s="90">
        <v>245</v>
      </c>
      <c r="Z18" s="3" t="s">
        <v>101</v>
      </c>
      <c r="AA18" s="3" t="s">
        <v>100</v>
      </c>
      <c r="AB18" s="90" t="s">
        <v>104</v>
      </c>
      <c r="AC18" s="35"/>
      <c r="AD18" s="35"/>
      <c r="AE18" s="35"/>
      <c r="AF18" s="137" t="s">
        <v>117</v>
      </c>
      <c r="AG18" s="35"/>
      <c r="AH18" s="35" t="s">
        <v>121</v>
      </c>
      <c r="AI18" s="32"/>
      <c r="AJ18" s="55"/>
    </row>
    <row r="19" spans="1:36" x14ac:dyDescent="0.25">
      <c r="B19" s="1" t="s">
        <v>129</v>
      </c>
      <c r="C19" s="1"/>
      <c r="D19" s="1"/>
      <c r="E19" s="1"/>
      <c r="F19" s="1"/>
      <c r="G19" s="1"/>
      <c r="H19" s="1"/>
      <c r="I19" s="1"/>
      <c r="J19" s="1"/>
      <c r="K19" s="1"/>
      <c r="L19" s="35"/>
      <c r="M19" s="85"/>
      <c r="O19" s="54" t="s">
        <v>69</v>
      </c>
      <c r="P19" s="32"/>
      <c r="Q19" s="32"/>
      <c r="R19" s="55"/>
      <c r="S19" s="32"/>
      <c r="T19" s="32"/>
      <c r="U19" s="32"/>
      <c r="V19" s="55"/>
      <c r="Y19" s="90">
        <v>300</v>
      </c>
      <c r="Z19" s="89" t="s">
        <v>95</v>
      </c>
      <c r="AA19" s="3" t="s">
        <v>94</v>
      </c>
      <c r="AB19" s="90" t="s">
        <v>105</v>
      </c>
      <c r="AC19" s="35"/>
      <c r="AD19" s="35"/>
      <c r="AE19" s="35"/>
      <c r="AF19" s="137" t="s">
        <v>118</v>
      </c>
      <c r="AG19" s="35"/>
      <c r="AH19" s="35" t="s">
        <v>122</v>
      </c>
      <c r="AI19" s="32"/>
      <c r="AJ19" s="55"/>
    </row>
    <row r="20" spans="1:36" x14ac:dyDescent="0.25">
      <c r="B20" s="139" t="s">
        <v>165</v>
      </c>
      <c r="C20" s="139"/>
      <c r="D20" s="139"/>
      <c r="E20" s="139"/>
      <c r="F20" s="139"/>
      <c r="G20" s="1"/>
      <c r="H20" s="1"/>
      <c r="I20" s="1"/>
      <c r="J20" s="1"/>
      <c r="K20" s="1"/>
      <c r="L20" s="35"/>
      <c r="M20" s="85"/>
      <c r="O20" s="54"/>
      <c r="P20" s="32" t="s">
        <v>71</v>
      </c>
      <c r="Q20" s="32"/>
      <c r="R20" s="55"/>
      <c r="S20" s="32"/>
      <c r="T20" s="32" t="s">
        <v>71</v>
      </c>
      <c r="U20" s="32"/>
      <c r="V20" s="55"/>
      <c r="Z20" s="35"/>
      <c r="AA20" s="35"/>
      <c r="AB20" s="35"/>
      <c r="AC20" s="35"/>
      <c r="AD20" s="35"/>
      <c r="AE20" s="35"/>
      <c r="AF20" s="54"/>
      <c r="AG20" s="32"/>
      <c r="AH20" s="32"/>
      <c r="AI20" s="32"/>
      <c r="AJ20" s="55"/>
    </row>
    <row r="21" spans="1:36" x14ac:dyDescent="0.25">
      <c r="B21" s="139" t="s">
        <v>170</v>
      </c>
      <c r="C21" s="139"/>
      <c r="D21" s="139"/>
      <c r="E21" s="139"/>
      <c r="F21" s="1"/>
      <c r="G21" s="1"/>
      <c r="H21" s="1"/>
      <c r="I21" s="1"/>
      <c r="J21" s="1"/>
      <c r="K21" s="1"/>
      <c r="L21" s="35"/>
      <c r="M21" s="85"/>
      <c r="O21" s="54"/>
      <c r="P21" s="32"/>
      <c r="Q21" s="32"/>
      <c r="R21" s="55"/>
      <c r="S21" s="32"/>
      <c r="T21" s="32"/>
      <c r="U21" s="32"/>
      <c r="V21" s="55"/>
      <c r="Z21" s="35"/>
      <c r="AA21" s="35"/>
      <c r="AB21" s="35"/>
      <c r="AC21" s="35"/>
      <c r="AD21" s="35"/>
      <c r="AE21" s="35"/>
      <c r="AF21" s="54"/>
      <c r="AG21" s="84" t="s">
        <v>148</v>
      </c>
      <c r="AH21" s="32"/>
      <c r="AI21" s="32"/>
      <c r="AJ21" s="55"/>
    </row>
    <row r="22" spans="1:36" ht="15.75" thickBot="1" x14ac:dyDescent="0.3">
      <c r="B22" s="139" t="s">
        <v>130</v>
      </c>
      <c r="C22" s="139"/>
      <c r="D22" s="139"/>
      <c r="E22" s="140"/>
      <c r="F22" s="35"/>
      <c r="G22" s="35"/>
      <c r="H22" s="1"/>
      <c r="I22" s="1"/>
      <c r="J22" s="1"/>
      <c r="K22" s="1"/>
      <c r="L22" s="35"/>
      <c r="M22" s="85"/>
      <c r="O22" s="56"/>
      <c r="P22" s="57"/>
      <c r="Q22" s="57"/>
      <c r="R22" s="58"/>
      <c r="S22" s="57"/>
      <c r="T22" s="57"/>
      <c r="U22" s="57" t="s">
        <v>69</v>
      </c>
      <c r="V22" s="58"/>
      <c r="Y22" s="128" t="s">
        <v>152</v>
      </c>
      <c r="Z22" s="128" t="s">
        <v>154</v>
      </c>
      <c r="AA22" s="93"/>
      <c r="AB22" s="35"/>
      <c r="AC22" s="35"/>
      <c r="AD22" s="35"/>
      <c r="AE22" s="35"/>
      <c r="AF22" s="137"/>
      <c r="AG22" s="35" t="s">
        <v>123</v>
      </c>
      <c r="AH22" s="35"/>
      <c r="AI22" s="32"/>
      <c r="AJ22" s="55"/>
    </row>
    <row r="23" spans="1:36" x14ac:dyDescent="0.25">
      <c r="B23" s="139" t="s">
        <v>131</v>
      </c>
      <c r="C23" s="139"/>
      <c r="D23" s="139"/>
      <c r="E23" s="140"/>
      <c r="F23" s="141"/>
      <c r="G23" s="35"/>
      <c r="H23" s="1"/>
      <c r="I23" s="1"/>
      <c r="J23" s="1"/>
      <c r="K23" s="1"/>
      <c r="L23" s="35"/>
      <c r="M23" s="85"/>
      <c r="O23" t="s">
        <v>72</v>
      </c>
      <c r="Y23" s="93"/>
      <c r="Z23" s="35" t="s">
        <v>161</v>
      </c>
      <c r="AA23" s="35"/>
      <c r="AB23" s="35"/>
      <c r="AC23" s="35"/>
      <c r="AD23" s="35"/>
      <c r="AE23" s="35"/>
      <c r="AF23" s="54"/>
      <c r="AG23" s="35" t="s">
        <v>124</v>
      </c>
      <c r="AH23" s="35"/>
      <c r="AI23" s="32"/>
      <c r="AJ23" s="55"/>
    </row>
    <row r="24" spans="1:36" x14ac:dyDescent="0.25">
      <c r="B24" s="139" t="s">
        <v>132</v>
      </c>
      <c r="C24" s="139"/>
      <c r="D24" s="139"/>
      <c r="E24" s="140"/>
      <c r="F24" s="35"/>
      <c r="G24" s="35"/>
      <c r="K24" s="32"/>
      <c r="L24" s="32"/>
      <c r="Y24" s="93"/>
      <c r="Z24" s="35" t="s">
        <v>162</v>
      </c>
      <c r="AA24" s="35"/>
      <c r="AB24" s="35"/>
      <c r="AC24" s="35"/>
      <c r="AD24" s="35"/>
      <c r="AE24" s="35"/>
      <c r="AF24" s="54"/>
      <c r="AG24" s="35" t="s">
        <v>125</v>
      </c>
      <c r="AH24" s="35"/>
      <c r="AI24" s="32"/>
      <c r="AJ24" s="55"/>
    </row>
    <row r="25" spans="1:36" ht="15.75" thickBot="1" x14ac:dyDescent="0.3">
      <c r="B25" s="139" t="s">
        <v>133</v>
      </c>
      <c r="C25" s="139"/>
      <c r="D25" s="139"/>
      <c r="E25" s="140"/>
      <c r="F25" s="35"/>
      <c r="G25" s="35"/>
      <c r="K25" s="32"/>
      <c r="L25" s="32"/>
      <c r="O25" t="s">
        <v>73</v>
      </c>
      <c r="Y25" s="93"/>
      <c r="Z25" s="35" t="s">
        <v>163</v>
      </c>
      <c r="AA25" s="35"/>
      <c r="AB25" s="35"/>
      <c r="AC25" s="35"/>
      <c r="AD25" s="35"/>
      <c r="AE25" s="35"/>
      <c r="AF25" s="56"/>
      <c r="AG25" s="132" t="s">
        <v>151</v>
      </c>
      <c r="AH25" s="132"/>
      <c r="AI25" s="57"/>
      <c r="AJ25" s="58"/>
    </row>
    <row r="26" spans="1:36" x14ac:dyDescent="0.25">
      <c r="B26" s="139" t="s">
        <v>167</v>
      </c>
      <c r="C26" s="139"/>
      <c r="D26" s="139"/>
      <c r="E26" s="140"/>
      <c r="F26" s="141"/>
      <c r="G26" s="141"/>
      <c r="O26" t="s">
        <v>74</v>
      </c>
      <c r="Y26" s="93"/>
      <c r="Z26" s="35" t="s">
        <v>155</v>
      </c>
      <c r="AA26" s="35"/>
      <c r="AB26" s="35"/>
      <c r="AC26" s="35"/>
      <c r="AD26" s="35"/>
      <c r="AE26" s="35"/>
      <c r="AG26" s="35"/>
      <c r="AH26" s="35"/>
    </row>
    <row r="27" spans="1:36" x14ac:dyDescent="0.25">
      <c r="B27" s="139" t="s">
        <v>169</v>
      </c>
      <c r="C27" s="139"/>
      <c r="D27" s="139"/>
      <c r="E27" s="140"/>
      <c r="F27" s="141"/>
      <c r="G27" s="141"/>
      <c r="H27" s="139"/>
      <c r="Y27" s="93"/>
      <c r="Z27" s="35" t="s">
        <v>156</v>
      </c>
      <c r="AA27" s="35"/>
    </row>
    <row r="28" spans="1:36" x14ac:dyDescent="0.25">
      <c r="A28" s="32"/>
      <c r="B28" s="141" t="s">
        <v>134</v>
      </c>
      <c r="C28" s="141"/>
      <c r="D28" s="141"/>
      <c r="E28" s="140"/>
      <c r="F28" s="35"/>
      <c r="G28" s="35"/>
      <c r="H28" s="32"/>
      <c r="I28" s="32"/>
      <c r="J28" s="32"/>
      <c r="K28" s="32"/>
      <c r="L28" s="35"/>
      <c r="O28" t="s">
        <v>75</v>
      </c>
      <c r="Y28" s="93"/>
      <c r="Z28" s="35" t="s">
        <v>157</v>
      </c>
      <c r="AA28" s="35"/>
    </row>
    <row r="29" spans="1:36" x14ac:dyDescent="0.25">
      <c r="A29" s="32"/>
      <c r="B29" s="141" t="s">
        <v>168</v>
      </c>
      <c r="C29" s="142"/>
      <c r="D29" s="142"/>
      <c r="E29" s="140"/>
      <c r="F29" s="141"/>
      <c r="G29" s="141"/>
      <c r="H29" s="142"/>
      <c r="I29" s="83"/>
      <c r="J29" s="83"/>
      <c r="K29" s="83"/>
      <c r="L29" s="87"/>
      <c r="Y29" s="93"/>
      <c r="Z29" s="35" t="s">
        <v>158</v>
      </c>
      <c r="AA29" s="35"/>
    </row>
    <row r="30" spans="1:36" x14ac:dyDescent="0.25">
      <c r="A30" s="32"/>
      <c r="B30" s="141" t="s">
        <v>171</v>
      </c>
      <c r="C30" s="141"/>
      <c r="D30" s="141"/>
      <c r="E30" s="140"/>
      <c r="F30" s="141"/>
      <c r="G30" s="141"/>
      <c r="H30" s="32"/>
      <c r="I30" s="32"/>
      <c r="J30" s="32"/>
      <c r="K30" s="32"/>
      <c r="L30" s="32"/>
      <c r="O30" t="s">
        <v>76</v>
      </c>
      <c r="Y30" s="93"/>
      <c r="Z30" s="35" t="s">
        <v>159</v>
      </c>
      <c r="AA30" s="35"/>
    </row>
    <row r="31" spans="1:36" x14ac:dyDescent="0.25">
      <c r="A31" s="32"/>
      <c r="B31" s="32"/>
      <c r="C31" s="32"/>
      <c r="D31" s="32"/>
      <c r="E31" s="93"/>
      <c r="F31" s="35"/>
      <c r="G31" s="35"/>
      <c r="H31" s="32"/>
      <c r="I31" s="32"/>
      <c r="J31" s="32"/>
      <c r="K31" s="32"/>
      <c r="L31" s="32"/>
      <c r="N31" s="35"/>
      <c r="Y31" s="93"/>
      <c r="Z31" s="35" t="s">
        <v>160</v>
      </c>
      <c r="AA31" s="35"/>
    </row>
    <row r="32" spans="1:36" x14ac:dyDescent="0.25">
      <c r="A32" s="32"/>
      <c r="B32" s="32"/>
      <c r="C32" s="83"/>
      <c r="D32" s="83"/>
      <c r="E32" s="88"/>
      <c r="F32" s="83"/>
      <c r="G32" s="83"/>
      <c r="H32" s="32"/>
      <c r="I32" s="32"/>
      <c r="J32" s="32"/>
      <c r="K32" s="32"/>
      <c r="L32" s="32"/>
      <c r="N32" s="35"/>
      <c r="O32" t="s">
        <v>77</v>
      </c>
      <c r="Y32" s="93"/>
      <c r="Z32" s="35" t="s">
        <v>164</v>
      </c>
      <c r="AA32" s="35"/>
    </row>
    <row r="33" spans="1:26" x14ac:dyDescent="0.2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26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spans="1:26" x14ac:dyDescent="0.25">
      <c r="A35" s="32"/>
      <c r="F35" s="32"/>
      <c r="G35" s="32"/>
      <c r="H35" s="32"/>
      <c r="I35" s="32"/>
      <c r="J35" s="32"/>
      <c r="K35" s="32"/>
      <c r="Z35" s="35"/>
    </row>
  </sheetData>
  <pageMargins left="0.7" right="0.7" top="0.75" bottom="0.75" header="0.3" footer="0.3"/>
  <pageSetup scale="68" orientation="portrait" r:id="rId1"/>
  <colBreaks count="2" manualBreakCount="2">
    <brk id="13" max="1048575" man="1"/>
    <brk id="2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Q34" sqref="Q34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182</v>
      </c>
      <c r="B1" s="12"/>
      <c r="C1" s="13"/>
      <c r="D1" s="14"/>
    </row>
    <row r="4" spans="1:11" x14ac:dyDescent="0.25">
      <c r="A4" s="5" t="s">
        <v>10</v>
      </c>
    </row>
    <row r="5" spans="1:11" ht="30" customHeight="1" x14ac:dyDescent="0.25">
      <c r="A5" s="106" t="s">
        <v>135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7" t="s">
        <v>111</v>
      </c>
      <c r="B6" s="22">
        <v>3</v>
      </c>
      <c r="C6" s="26">
        <v>7</v>
      </c>
      <c r="D6" s="63">
        <f>SUM(B6/C6)</f>
        <v>0.42857142857142855</v>
      </c>
      <c r="E6" s="26">
        <v>0</v>
      </c>
      <c r="F6" s="26">
        <v>3</v>
      </c>
      <c r="G6" s="26">
        <v>3</v>
      </c>
      <c r="H6" s="26">
        <v>1</v>
      </c>
      <c r="I6" s="26">
        <v>0</v>
      </c>
      <c r="J6" s="26">
        <v>0</v>
      </c>
      <c r="K6" s="66" t="e">
        <f>SUM(G6/J6)</f>
        <v>#DIV/0!</v>
      </c>
    </row>
    <row r="7" spans="1:11" ht="30" customHeight="1" x14ac:dyDescent="0.25">
      <c r="A7" s="107" t="s">
        <v>112</v>
      </c>
      <c r="B7" s="22">
        <v>1</v>
      </c>
      <c r="C7" s="26">
        <v>5</v>
      </c>
      <c r="D7" s="63">
        <f>SUM(B7/C7)</f>
        <v>0.2</v>
      </c>
      <c r="E7" s="26">
        <v>1</v>
      </c>
      <c r="F7" s="26">
        <v>4</v>
      </c>
      <c r="G7" s="26">
        <v>0</v>
      </c>
      <c r="H7" s="26">
        <v>0</v>
      </c>
      <c r="I7" s="26">
        <v>0</v>
      </c>
      <c r="J7" s="26">
        <v>1</v>
      </c>
      <c r="K7" s="66">
        <f>SUM(G7/J7)</f>
        <v>0</v>
      </c>
    </row>
    <row r="8" spans="1:11" ht="30" customHeight="1" x14ac:dyDescent="0.25">
      <c r="A8" s="107" t="s">
        <v>113</v>
      </c>
      <c r="B8" s="22">
        <v>2</v>
      </c>
      <c r="C8" s="26">
        <v>7</v>
      </c>
      <c r="D8" s="63">
        <f>SUM(B8/C8)</f>
        <v>0.2857142857142857</v>
      </c>
      <c r="E8" s="26">
        <v>1</v>
      </c>
      <c r="F8" s="26">
        <v>3</v>
      </c>
      <c r="G8" s="26">
        <v>0</v>
      </c>
      <c r="H8" s="26">
        <v>0</v>
      </c>
      <c r="I8" s="26">
        <v>0</v>
      </c>
      <c r="J8" s="26">
        <v>0</v>
      </c>
      <c r="K8" s="66" t="e">
        <f>SUM(G8/J8)</f>
        <v>#DIV/0!</v>
      </c>
    </row>
    <row r="9" spans="1:11" ht="30" customHeight="1" thickBot="1" x14ac:dyDescent="0.3">
      <c r="A9" s="107" t="s">
        <v>114</v>
      </c>
      <c r="B9" s="27">
        <v>0</v>
      </c>
      <c r="C9" s="28">
        <v>1</v>
      </c>
      <c r="D9" s="62">
        <f>SUM(B9/C9)</f>
        <v>0</v>
      </c>
      <c r="E9" s="28">
        <v>0</v>
      </c>
      <c r="F9" s="28">
        <v>0</v>
      </c>
      <c r="G9" s="28">
        <v>0</v>
      </c>
      <c r="H9" s="28">
        <v>1</v>
      </c>
      <c r="I9" s="28">
        <v>0</v>
      </c>
      <c r="J9" s="28">
        <v>2</v>
      </c>
      <c r="K9" s="65">
        <f>SUM(G9/J9)</f>
        <v>0</v>
      </c>
    </row>
    <row r="10" spans="1:11" ht="30" customHeight="1" thickBot="1" x14ac:dyDescent="0.3">
      <c r="A10" s="19" t="s">
        <v>18</v>
      </c>
      <c r="B10" s="29">
        <f>SUM(B6:B9)</f>
        <v>6</v>
      </c>
      <c r="C10" s="29">
        <f>SUM(C6:C9)</f>
        <v>20</v>
      </c>
      <c r="D10" s="30">
        <f>SUM(B10/C10)</f>
        <v>0.3</v>
      </c>
      <c r="E10" s="29">
        <f t="shared" ref="E10:J10" si="0">SUM(E6:E9)</f>
        <v>2</v>
      </c>
      <c r="F10" s="29">
        <f t="shared" si="0"/>
        <v>10</v>
      </c>
      <c r="G10" s="29">
        <f t="shared" si="0"/>
        <v>3</v>
      </c>
      <c r="H10" s="29">
        <f t="shared" si="0"/>
        <v>2</v>
      </c>
      <c r="I10" s="29">
        <f t="shared" si="0"/>
        <v>0</v>
      </c>
      <c r="J10" s="29">
        <f t="shared" si="0"/>
        <v>3</v>
      </c>
      <c r="K10" s="31">
        <f>SUM(G10/J10)</f>
        <v>1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11" t="s">
        <v>173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12" t="s">
        <v>123</v>
      </c>
      <c r="B14" s="22">
        <v>5</v>
      </c>
      <c r="C14" s="26">
        <v>10</v>
      </c>
      <c r="D14" s="63">
        <f>SUM(B14/C14)</f>
        <v>0.5</v>
      </c>
      <c r="E14" s="26">
        <v>0</v>
      </c>
      <c r="F14" s="26">
        <v>6</v>
      </c>
      <c r="G14" s="26">
        <v>0</v>
      </c>
      <c r="H14" s="26">
        <v>0</v>
      </c>
      <c r="I14" s="26">
        <v>0</v>
      </c>
      <c r="J14" s="26">
        <v>0</v>
      </c>
      <c r="K14" s="66" t="e">
        <f>SUM(G14/J14)</f>
        <v>#DIV/0!</v>
      </c>
    </row>
    <row r="15" spans="1:11" ht="30" customHeight="1" x14ac:dyDescent="0.25">
      <c r="A15" s="112" t="s">
        <v>124</v>
      </c>
      <c r="B15" s="22">
        <v>2</v>
      </c>
      <c r="C15" s="26">
        <v>5</v>
      </c>
      <c r="D15" s="63">
        <f>SUM(B15/C15)</f>
        <v>0.4</v>
      </c>
      <c r="E15" s="26">
        <v>0</v>
      </c>
      <c r="F15" s="26">
        <v>0</v>
      </c>
      <c r="G15" s="26">
        <v>1</v>
      </c>
      <c r="H15" s="26">
        <v>1</v>
      </c>
      <c r="I15" s="26">
        <v>0</v>
      </c>
      <c r="J15" s="26">
        <v>1</v>
      </c>
      <c r="K15" s="66">
        <f>SUM(G15/J15)</f>
        <v>1</v>
      </c>
    </row>
    <row r="16" spans="1:11" ht="30" customHeight="1" x14ac:dyDescent="0.25">
      <c r="A16" s="112" t="s">
        <v>125</v>
      </c>
      <c r="B16" s="22">
        <v>2</v>
      </c>
      <c r="C16" s="26">
        <v>3</v>
      </c>
      <c r="D16" s="63">
        <f>SUM(B16/C16)</f>
        <v>0.66666666666666663</v>
      </c>
      <c r="E16" s="26">
        <v>0</v>
      </c>
      <c r="F16" s="26">
        <v>1</v>
      </c>
      <c r="G16" s="26">
        <v>1</v>
      </c>
      <c r="H16" s="26">
        <v>2</v>
      </c>
      <c r="I16" s="26">
        <v>0</v>
      </c>
      <c r="J16" s="26">
        <v>0</v>
      </c>
      <c r="K16" s="66" t="e">
        <f>SUM(G16/J16)</f>
        <v>#DIV/0!</v>
      </c>
    </row>
    <row r="17" spans="1:11" ht="30" customHeight="1" thickBot="1" x14ac:dyDescent="0.3">
      <c r="A17" s="112" t="s">
        <v>184</v>
      </c>
      <c r="B17" s="27">
        <v>2</v>
      </c>
      <c r="C17" s="28">
        <v>7</v>
      </c>
      <c r="D17" s="62">
        <f>SUM(B17/C17)</f>
        <v>0.2857142857142857</v>
      </c>
      <c r="E17" s="28">
        <v>0</v>
      </c>
      <c r="F17" s="28">
        <v>6</v>
      </c>
      <c r="G17" s="28">
        <v>2</v>
      </c>
      <c r="H17" s="28">
        <v>0</v>
      </c>
      <c r="I17" s="28">
        <v>0</v>
      </c>
      <c r="J17" s="28">
        <v>1</v>
      </c>
      <c r="K17" s="65">
        <f>SUM(G17/J17)</f>
        <v>2</v>
      </c>
    </row>
    <row r="18" spans="1:11" ht="30" customHeight="1" thickBot="1" x14ac:dyDescent="0.3">
      <c r="A18" s="19" t="s">
        <v>18</v>
      </c>
      <c r="B18" s="29">
        <f>SUM(B14:B17)</f>
        <v>11</v>
      </c>
      <c r="C18" s="29">
        <f>SUM(C14:C17)</f>
        <v>25</v>
      </c>
      <c r="D18" s="30">
        <f>SUM(B18/C18)</f>
        <v>0.44</v>
      </c>
      <c r="E18" s="29">
        <f t="shared" ref="E18:J18" si="1">SUM(E14:E17)</f>
        <v>0</v>
      </c>
      <c r="F18" s="29">
        <f t="shared" si="1"/>
        <v>13</v>
      </c>
      <c r="G18" s="29">
        <f t="shared" si="1"/>
        <v>4</v>
      </c>
      <c r="H18" s="29">
        <f t="shared" si="1"/>
        <v>3</v>
      </c>
      <c r="I18" s="29">
        <f t="shared" si="1"/>
        <v>0</v>
      </c>
      <c r="J18" s="29">
        <f t="shared" si="1"/>
        <v>2</v>
      </c>
      <c r="K18" s="31">
        <f>SUM(G18/J18)</f>
        <v>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U34" sqref="U34"/>
    </sheetView>
  </sheetViews>
  <sheetFormatPr defaultRowHeight="15" x14ac:dyDescent="0.25"/>
  <cols>
    <col min="1" max="1" width="19.8554687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178</v>
      </c>
      <c r="B1" s="12"/>
      <c r="C1" s="13"/>
      <c r="D1" s="14"/>
      <c r="F1" s="5" t="s">
        <v>189</v>
      </c>
    </row>
    <row r="2" spans="1:11" x14ac:dyDescent="0.25">
      <c r="F2" s="5" t="s">
        <v>195</v>
      </c>
    </row>
    <row r="4" spans="1:11" x14ac:dyDescent="0.25">
      <c r="A4" s="5" t="s">
        <v>10</v>
      </c>
    </row>
    <row r="5" spans="1:11" ht="30" customHeight="1" x14ac:dyDescent="0.25">
      <c r="A5" s="109" t="s">
        <v>136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10" t="s">
        <v>115</v>
      </c>
      <c r="B6" s="22">
        <v>0</v>
      </c>
      <c r="C6" s="26">
        <v>6</v>
      </c>
      <c r="D6" s="63">
        <f>SUM(B6/C6)</f>
        <v>0</v>
      </c>
      <c r="E6" s="26">
        <v>0</v>
      </c>
      <c r="F6" s="26">
        <v>2</v>
      </c>
      <c r="G6" s="26">
        <v>2</v>
      </c>
      <c r="H6" s="26">
        <v>1</v>
      </c>
      <c r="I6" s="26">
        <v>0</v>
      </c>
      <c r="J6" s="26">
        <v>1</v>
      </c>
      <c r="K6" s="66">
        <f>SUM(G6/J6)</f>
        <v>2</v>
      </c>
    </row>
    <row r="7" spans="1:11" ht="30" customHeight="1" x14ac:dyDescent="0.25">
      <c r="A7" s="110" t="s">
        <v>116</v>
      </c>
      <c r="B7" s="22">
        <v>3</v>
      </c>
      <c r="C7" s="26">
        <v>4</v>
      </c>
      <c r="D7" s="63">
        <f>SUM(B7/C7)</f>
        <v>0.75</v>
      </c>
      <c r="E7" s="26">
        <v>0</v>
      </c>
      <c r="F7" s="26">
        <v>1</v>
      </c>
      <c r="G7" s="26">
        <v>0</v>
      </c>
      <c r="H7" s="26">
        <v>0</v>
      </c>
      <c r="I7" s="26">
        <v>0</v>
      </c>
      <c r="J7" s="26">
        <v>0</v>
      </c>
      <c r="K7" s="66" t="e">
        <f>SUM(G7/J7)</f>
        <v>#DIV/0!</v>
      </c>
    </row>
    <row r="8" spans="1:11" ht="30" customHeight="1" x14ac:dyDescent="0.25">
      <c r="A8" s="110" t="s">
        <v>117</v>
      </c>
      <c r="B8" s="22">
        <v>4</v>
      </c>
      <c r="C8" s="26">
        <v>8</v>
      </c>
      <c r="D8" s="63">
        <f>SUM(B8/C8)</f>
        <v>0.5</v>
      </c>
      <c r="E8" s="26">
        <v>1</v>
      </c>
      <c r="F8" s="26">
        <v>1</v>
      </c>
      <c r="G8" s="26">
        <v>1</v>
      </c>
      <c r="H8" s="26">
        <v>2</v>
      </c>
      <c r="I8" s="26">
        <v>1</v>
      </c>
      <c r="J8" s="26">
        <v>1</v>
      </c>
      <c r="K8" s="66">
        <f>SUM(G8/J8)</f>
        <v>1</v>
      </c>
    </row>
    <row r="9" spans="1:11" ht="30" customHeight="1" thickBot="1" x14ac:dyDescent="0.3">
      <c r="A9" s="110" t="s">
        <v>118</v>
      </c>
      <c r="B9" s="27">
        <v>3</v>
      </c>
      <c r="C9" s="28">
        <v>7</v>
      </c>
      <c r="D9" s="62">
        <v>0</v>
      </c>
      <c r="E9" s="28">
        <v>0</v>
      </c>
      <c r="F9" s="28">
        <v>4</v>
      </c>
      <c r="G9" s="28">
        <v>3</v>
      </c>
      <c r="H9" s="28">
        <v>2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9" t="s">
        <v>18</v>
      </c>
      <c r="B10" s="29">
        <f>SUM(B6:B9)</f>
        <v>10</v>
      </c>
      <c r="C10" s="29">
        <f>SUM(C6:C9)</f>
        <v>25</v>
      </c>
      <c r="D10" s="30">
        <f>SUM(B10/C10)</f>
        <v>0.4</v>
      </c>
      <c r="E10" s="29">
        <f t="shared" ref="E10:J10" si="0">SUM(E6:E9)</f>
        <v>1</v>
      </c>
      <c r="F10" s="29">
        <f t="shared" si="0"/>
        <v>8</v>
      </c>
      <c r="G10" s="29">
        <f t="shared" si="0"/>
        <v>6</v>
      </c>
      <c r="H10" s="29">
        <f t="shared" si="0"/>
        <v>5</v>
      </c>
      <c r="I10" s="29">
        <f t="shared" si="0"/>
        <v>1</v>
      </c>
      <c r="J10" s="29">
        <f t="shared" si="0"/>
        <v>2</v>
      </c>
      <c r="K10" s="31">
        <f>SUM(G10/J10)</f>
        <v>3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00" t="s">
        <v>143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1" t="s">
        <v>107</v>
      </c>
      <c r="B14" s="22">
        <v>7</v>
      </c>
      <c r="C14" s="26">
        <v>11</v>
      </c>
      <c r="D14" s="63">
        <f>SUM(B14/C14)</f>
        <v>0.63636363636363635</v>
      </c>
      <c r="E14" s="26">
        <v>1</v>
      </c>
      <c r="F14" s="26">
        <v>8</v>
      </c>
      <c r="G14" s="26">
        <v>4</v>
      </c>
      <c r="H14" s="26">
        <v>1</v>
      </c>
      <c r="I14" s="26">
        <v>2</v>
      </c>
      <c r="J14" s="26">
        <v>2</v>
      </c>
      <c r="K14" s="66">
        <f>SUM(G14/J14)</f>
        <v>2</v>
      </c>
    </row>
    <row r="15" spans="1:11" ht="30" customHeight="1" x14ac:dyDescent="0.25">
      <c r="A15" s="101" t="s">
        <v>108</v>
      </c>
      <c r="B15" s="22">
        <v>1</v>
      </c>
      <c r="C15" s="26">
        <v>1</v>
      </c>
      <c r="D15" s="63">
        <f>SUM(B15/C15)</f>
        <v>1</v>
      </c>
      <c r="E15" s="26">
        <v>0</v>
      </c>
      <c r="F15" s="26">
        <v>0</v>
      </c>
      <c r="G15" s="26">
        <v>1</v>
      </c>
      <c r="H15" s="26">
        <v>1</v>
      </c>
      <c r="I15" s="26">
        <v>0</v>
      </c>
      <c r="J15" s="26">
        <v>1</v>
      </c>
      <c r="K15" s="66">
        <f>SUM(G15/J15)</f>
        <v>1</v>
      </c>
    </row>
    <row r="16" spans="1:11" ht="30" customHeight="1" x14ac:dyDescent="0.25">
      <c r="A16" s="101" t="s">
        <v>109</v>
      </c>
      <c r="B16" s="22">
        <v>3</v>
      </c>
      <c r="C16" s="26">
        <v>5</v>
      </c>
      <c r="D16" s="63">
        <f>SUM(B16/C16)</f>
        <v>0.6</v>
      </c>
      <c r="E16" s="26">
        <v>0</v>
      </c>
      <c r="F16" s="26">
        <v>2</v>
      </c>
      <c r="G16" s="26">
        <v>0</v>
      </c>
      <c r="H16" s="26">
        <v>0</v>
      </c>
      <c r="I16" s="26">
        <v>1</v>
      </c>
      <c r="J16" s="26">
        <v>3</v>
      </c>
      <c r="K16" s="66">
        <f>SUM(G16/J16)</f>
        <v>0</v>
      </c>
    </row>
    <row r="17" spans="1:11" ht="30" customHeight="1" thickBot="1" x14ac:dyDescent="0.3">
      <c r="A17" s="101" t="s">
        <v>110</v>
      </c>
      <c r="B17" s="27">
        <v>0</v>
      </c>
      <c r="C17" s="28">
        <v>2</v>
      </c>
      <c r="D17" s="62">
        <f>SUM(B17/C17)</f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65" t="e">
        <f>SUM(G17/J17)</f>
        <v>#DIV/0!</v>
      </c>
    </row>
    <row r="18" spans="1:11" ht="30" customHeight="1" thickBot="1" x14ac:dyDescent="0.3">
      <c r="A18" s="19" t="s">
        <v>18</v>
      </c>
      <c r="B18" s="29">
        <f>SUM(B14:B17)</f>
        <v>11</v>
      </c>
      <c r="C18" s="29">
        <f>SUM(C14:C17)</f>
        <v>19</v>
      </c>
      <c r="D18" s="30">
        <f>SUM(B18/C18)</f>
        <v>0.57894736842105265</v>
      </c>
      <c r="E18" s="29">
        <f t="shared" ref="E18:J18" si="1">SUM(E14:E17)</f>
        <v>1</v>
      </c>
      <c r="F18" s="29">
        <f t="shared" si="1"/>
        <v>10</v>
      </c>
      <c r="G18" s="29">
        <f t="shared" si="1"/>
        <v>5</v>
      </c>
      <c r="H18" s="29">
        <f t="shared" si="1"/>
        <v>2</v>
      </c>
      <c r="I18" s="29">
        <f t="shared" si="1"/>
        <v>3</v>
      </c>
      <c r="J18" s="29">
        <f t="shared" si="1"/>
        <v>6</v>
      </c>
      <c r="K18" s="31">
        <f>SUM(G18/J18)</f>
        <v>0.83333333333333337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F4" sqref="F4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177</v>
      </c>
      <c r="B1" s="12"/>
      <c r="C1" s="13"/>
      <c r="D1" s="14"/>
      <c r="F1" s="5" t="s">
        <v>186</v>
      </c>
    </row>
    <row r="2" spans="1:11" x14ac:dyDescent="0.25">
      <c r="F2" s="5" t="s">
        <v>191</v>
      </c>
    </row>
    <row r="3" spans="1:11" x14ac:dyDescent="0.25">
      <c r="F3" s="5" t="s">
        <v>192</v>
      </c>
    </row>
    <row r="4" spans="1:11" x14ac:dyDescent="0.25">
      <c r="A4" s="5" t="s">
        <v>10</v>
      </c>
    </row>
    <row r="5" spans="1:11" ht="30" customHeight="1" x14ac:dyDescent="0.25">
      <c r="A5" s="143" t="s">
        <v>166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8" t="s">
        <v>119</v>
      </c>
      <c r="B6" s="22">
        <v>6</v>
      </c>
      <c r="C6" s="26">
        <v>12</v>
      </c>
      <c r="D6" s="63">
        <f>SUM(B6/C6)</f>
        <v>0.5</v>
      </c>
      <c r="E6" s="26">
        <v>1</v>
      </c>
      <c r="F6" s="26">
        <v>7</v>
      </c>
      <c r="G6" s="26">
        <v>2</v>
      </c>
      <c r="H6" s="26">
        <v>2</v>
      </c>
      <c r="I6" s="26">
        <v>1</v>
      </c>
      <c r="J6" s="26">
        <v>1</v>
      </c>
      <c r="K6" s="66">
        <f>SUM(G6/J6)</f>
        <v>2</v>
      </c>
    </row>
    <row r="7" spans="1:11" ht="30" customHeight="1" x14ac:dyDescent="0.25">
      <c r="A7" s="108" t="s">
        <v>120</v>
      </c>
      <c r="B7" s="22">
        <v>2</v>
      </c>
      <c r="C7" s="26">
        <v>6</v>
      </c>
      <c r="D7" s="63">
        <f>SUM(B7/C7)</f>
        <v>0.33333333333333331</v>
      </c>
      <c r="E7" s="26">
        <v>0</v>
      </c>
      <c r="F7" s="26">
        <v>4</v>
      </c>
      <c r="G7" s="26">
        <v>0</v>
      </c>
      <c r="H7" s="26">
        <v>0</v>
      </c>
      <c r="I7" s="26">
        <v>0</v>
      </c>
      <c r="J7" s="26">
        <v>1</v>
      </c>
      <c r="K7" s="66">
        <f>SUM(G7/J7)</f>
        <v>0</v>
      </c>
    </row>
    <row r="8" spans="1:11" ht="30" customHeight="1" x14ac:dyDescent="0.25">
      <c r="A8" s="108" t="s">
        <v>121</v>
      </c>
      <c r="B8" s="22">
        <v>1</v>
      </c>
      <c r="C8" s="26">
        <v>7</v>
      </c>
      <c r="D8" s="63">
        <f>SUM(B8/C8)</f>
        <v>0.14285714285714285</v>
      </c>
      <c r="E8" s="26">
        <v>0</v>
      </c>
      <c r="F8" s="26">
        <v>2</v>
      </c>
      <c r="G8" s="26">
        <v>1</v>
      </c>
      <c r="H8" s="26">
        <v>1</v>
      </c>
      <c r="I8" s="26">
        <v>0</v>
      </c>
      <c r="J8" s="26">
        <v>2</v>
      </c>
      <c r="K8" s="66">
        <f>SUM(G8/J8)</f>
        <v>0.5</v>
      </c>
    </row>
    <row r="9" spans="1:11" ht="30" customHeight="1" thickBot="1" x14ac:dyDescent="0.3">
      <c r="A9" s="108" t="s">
        <v>185</v>
      </c>
      <c r="B9" s="27">
        <v>1</v>
      </c>
      <c r="C9" s="28">
        <v>2</v>
      </c>
      <c r="D9" s="62">
        <f>SUM(B9/C9)</f>
        <v>0.5</v>
      </c>
      <c r="E9" s="28">
        <v>0</v>
      </c>
      <c r="F9" s="28">
        <v>0</v>
      </c>
      <c r="G9" s="28">
        <v>1</v>
      </c>
      <c r="H9" s="28">
        <v>2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9" t="s">
        <v>18</v>
      </c>
      <c r="B10" s="29">
        <f>SUM(B6:B9)</f>
        <v>10</v>
      </c>
      <c r="C10" s="29">
        <f>SUM(C6:C9)</f>
        <v>27</v>
      </c>
      <c r="D10" s="30">
        <f>SUM(B10/C10)</f>
        <v>0.37037037037037035</v>
      </c>
      <c r="E10" s="29">
        <f t="shared" ref="E10:J10" si="0">SUM(E6:E9)</f>
        <v>1</v>
      </c>
      <c r="F10" s="29">
        <f t="shared" si="0"/>
        <v>13</v>
      </c>
      <c r="G10" s="29">
        <f t="shared" si="0"/>
        <v>4</v>
      </c>
      <c r="H10" s="29">
        <f t="shared" si="0"/>
        <v>5</v>
      </c>
      <c r="I10" s="29">
        <f t="shared" si="0"/>
        <v>1</v>
      </c>
      <c r="J10" s="29">
        <f t="shared" si="0"/>
        <v>4</v>
      </c>
      <c r="K10" s="31">
        <f>SUM(G10/J10)</f>
        <v>1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11" t="s">
        <v>173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12" t="s">
        <v>123</v>
      </c>
      <c r="B14" s="22">
        <v>2</v>
      </c>
      <c r="C14" s="26">
        <v>8</v>
      </c>
      <c r="D14" s="63">
        <f>SUM(B14/C14)</f>
        <v>0.25</v>
      </c>
      <c r="E14" s="26">
        <v>0</v>
      </c>
      <c r="F14" s="26">
        <v>3</v>
      </c>
      <c r="G14" s="26">
        <v>4</v>
      </c>
      <c r="H14" s="26">
        <v>1</v>
      </c>
      <c r="I14" s="26">
        <v>0</v>
      </c>
      <c r="J14" s="26">
        <v>2</v>
      </c>
      <c r="K14" s="66">
        <f>SUM(G14/J14)</f>
        <v>2</v>
      </c>
    </row>
    <row r="15" spans="1:11" ht="30" customHeight="1" x14ac:dyDescent="0.25">
      <c r="A15" s="112" t="s">
        <v>124</v>
      </c>
      <c r="B15" s="22">
        <v>2</v>
      </c>
      <c r="C15" s="26">
        <v>6</v>
      </c>
      <c r="D15" s="63">
        <f>SUM(B15/C15)</f>
        <v>0.33333333333333331</v>
      </c>
      <c r="E15" s="26">
        <v>0</v>
      </c>
      <c r="F15" s="26">
        <v>3</v>
      </c>
      <c r="G15" s="26">
        <v>0</v>
      </c>
      <c r="H15" s="26">
        <v>1</v>
      </c>
      <c r="I15" s="26">
        <v>0</v>
      </c>
      <c r="J15" s="26">
        <v>1</v>
      </c>
      <c r="K15" s="66">
        <f>SUM(G15/J15)</f>
        <v>0</v>
      </c>
    </row>
    <row r="16" spans="1:11" ht="30" customHeight="1" x14ac:dyDescent="0.25">
      <c r="A16" s="112" t="s">
        <v>125</v>
      </c>
      <c r="B16" s="22">
        <v>1</v>
      </c>
      <c r="C16" s="26">
        <v>2</v>
      </c>
      <c r="D16" s="63">
        <f>SUM(B16/C16)</f>
        <v>0.5</v>
      </c>
      <c r="E16" s="26">
        <v>0</v>
      </c>
      <c r="F16" s="26">
        <v>2</v>
      </c>
      <c r="G16" s="26">
        <v>1</v>
      </c>
      <c r="H16" s="26">
        <v>1</v>
      </c>
      <c r="I16" s="26">
        <v>0</v>
      </c>
      <c r="J16" s="26">
        <v>1</v>
      </c>
      <c r="K16" s="66">
        <f>SUM(G16/J16)</f>
        <v>1</v>
      </c>
    </row>
    <row r="17" spans="1:11" ht="30" customHeight="1" thickBot="1" x14ac:dyDescent="0.3">
      <c r="A17" s="112" t="s">
        <v>184</v>
      </c>
      <c r="B17" s="27">
        <v>4</v>
      </c>
      <c r="C17" s="28">
        <v>7</v>
      </c>
      <c r="D17" s="62">
        <f>SUM(B17/C17)</f>
        <v>0.5714285714285714</v>
      </c>
      <c r="E17" s="28">
        <v>0</v>
      </c>
      <c r="F17" s="28">
        <v>3</v>
      </c>
      <c r="G17" s="28">
        <v>1</v>
      </c>
      <c r="H17" s="28">
        <v>0</v>
      </c>
      <c r="I17" s="28">
        <v>0</v>
      </c>
      <c r="J17" s="28">
        <v>2</v>
      </c>
      <c r="K17" s="65">
        <f>SUM(G17/J17)</f>
        <v>0.5</v>
      </c>
    </row>
    <row r="18" spans="1:11" ht="30" customHeight="1" thickBot="1" x14ac:dyDescent="0.3">
      <c r="A18" s="19" t="s">
        <v>18</v>
      </c>
      <c r="B18" s="29">
        <f>SUM(B14:B17)</f>
        <v>9</v>
      </c>
      <c r="C18" s="29">
        <f>SUM(C14:C17)</f>
        <v>23</v>
      </c>
      <c r="D18" s="30">
        <f>SUM(B18/C18)</f>
        <v>0.39130434782608697</v>
      </c>
      <c r="E18" s="29">
        <f t="shared" ref="E18:J18" si="1">SUM(E14:E17)</f>
        <v>0</v>
      </c>
      <c r="F18" s="29">
        <f t="shared" si="1"/>
        <v>11</v>
      </c>
      <c r="G18" s="29">
        <f t="shared" si="1"/>
        <v>6</v>
      </c>
      <c r="H18" s="29">
        <f t="shared" si="1"/>
        <v>3</v>
      </c>
      <c r="I18" s="29">
        <f t="shared" si="1"/>
        <v>0</v>
      </c>
      <c r="J18" s="29">
        <f t="shared" si="1"/>
        <v>6</v>
      </c>
      <c r="K18" s="31">
        <f>SUM(G18/J18)</f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V28" sqref="V28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175</v>
      </c>
      <c r="B1" s="12"/>
      <c r="C1" s="13"/>
      <c r="D1" s="14"/>
      <c r="F1" s="5" t="s">
        <v>193</v>
      </c>
    </row>
    <row r="2" spans="1:11" x14ac:dyDescent="0.25">
      <c r="F2" s="5" t="s">
        <v>196</v>
      </c>
    </row>
    <row r="4" spans="1:11" x14ac:dyDescent="0.25">
      <c r="A4" s="5" t="s">
        <v>10</v>
      </c>
    </row>
    <row r="5" spans="1:11" ht="30" customHeight="1" x14ac:dyDescent="0.25">
      <c r="A5" s="109" t="s">
        <v>136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10" t="s">
        <v>115</v>
      </c>
      <c r="B6" s="22">
        <v>3</v>
      </c>
      <c r="C6" s="26">
        <v>5</v>
      </c>
      <c r="D6" s="63">
        <f>SUM(B6/C6)</f>
        <v>0.6</v>
      </c>
      <c r="E6" s="26">
        <v>0</v>
      </c>
      <c r="F6" s="26">
        <v>3</v>
      </c>
      <c r="G6" s="26">
        <v>2</v>
      </c>
      <c r="H6" s="26">
        <v>1</v>
      </c>
      <c r="I6" s="26">
        <v>1</v>
      </c>
      <c r="J6" s="26">
        <v>0</v>
      </c>
      <c r="K6" s="66" t="e">
        <f>SUM(G6/J6)</f>
        <v>#DIV/0!</v>
      </c>
    </row>
    <row r="7" spans="1:11" ht="30" customHeight="1" x14ac:dyDescent="0.25">
      <c r="A7" s="110" t="s">
        <v>116</v>
      </c>
      <c r="B7" s="22">
        <v>2</v>
      </c>
      <c r="C7" s="26">
        <v>5</v>
      </c>
      <c r="D7" s="63">
        <f>SUM(B7/C7)</f>
        <v>0.4</v>
      </c>
      <c r="E7" s="26">
        <v>1</v>
      </c>
      <c r="F7" s="26">
        <v>3</v>
      </c>
      <c r="G7" s="26">
        <v>0</v>
      </c>
      <c r="H7" s="26">
        <v>0</v>
      </c>
      <c r="I7" s="26">
        <v>0</v>
      </c>
      <c r="J7" s="26">
        <v>2</v>
      </c>
      <c r="K7" s="66">
        <f>SUM(G7/J7)</f>
        <v>0</v>
      </c>
    </row>
    <row r="8" spans="1:11" ht="30" customHeight="1" x14ac:dyDescent="0.25">
      <c r="A8" s="110" t="s">
        <v>117</v>
      </c>
      <c r="B8" s="22">
        <v>3</v>
      </c>
      <c r="C8" s="26">
        <v>9</v>
      </c>
      <c r="D8" s="63">
        <f>SUM(B8/C8)</f>
        <v>0.33333333333333331</v>
      </c>
      <c r="E8" s="26">
        <v>0</v>
      </c>
      <c r="F8" s="26">
        <v>4</v>
      </c>
      <c r="G8" s="26">
        <v>1</v>
      </c>
      <c r="H8" s="26">
        <v>0</v>
      </c>
      <c r="I8" s="26">
        <v>0</v>
      </c>
      <c r="J8" s="26">
        <v>0</v>
      </c>
      <c r="K8" s="66" t="e">
        <f>SUM(G8/J8)</f>
        <v>#DIV/0!</v>
      </c>
    </row>
    <row r="9" spans="1:11" ht="30" customHeight="1" thickBot="1" x14ac:dyDescent="0.3">
      <c r="A9" s="110" t="s">
        <v>118</v>
      </c>
      <c r="B9" s="27">
        <v>3</v>
      </c>
      <c r="C9" s="28">
        <v>6</v>
      </c>
      <c r="D9" s="62">
        <f>SUM(B9/C9)</f>
        <v>0.5</v>
      </c>
      <c r="E9" s="28">
        <v>0</v>
      </c>
      <c r="F9" s="28">
        <v>1</v>
      </c>
      <c r="G9" s="28">
        <v>1</v>
      </c>
      <c r="H9" s="28">
        <v>2</v>
      </c>
      <c r="I9" s="28">
        <v>0</v>
      </c>
      <c r="J9" s="28">
        <v>1</v>
      </c>
      <c r="K9" s="65">
        <f>SUM(G9/J9)</f>
        <v>1</v>
      </c>
    </row>
    <row r="10" spans="1:11" ht="30" customHeight="1" thickBot="1" x14ac:dyDescent="0.3">
      <c r="A10" s="19" t="s">
        <v>18</v>
      </c>
      <c r="B10" s="29">
        <f>SUM(B6:B9)</f>
        <v>11</v>
      </c>
      <c r="C10" s="29">
        <f>SUM(C6:C9)</f>
        <v>25</v>
      </c>
      <c r="D10" s="30">
        <f>SUM(B10/C10)</f>
        <v>0.44</v>
      </c>
      <c r="E10" s="29">
        <f t="shared" ref="E10:J10" si="0">SUM(E6:E9)</f>
        <v>1</v>
      </c>
      <c r="F10" s="29">
        <f t="shared" si="0"/>
        <v>11</v>
      </c>
      <c r="G10" s="29">
        <f t="shared" si="0"/>
        <v>4</v>
      </c>
      <c r="H10" s="29">
        <f t="shared" si="0"/>
        <v>3</v>
      </c>
      <c r="I10" s="29">
        <f t="shared" si="0"/>
        <v>1</v>
      </c>
      <c r="J10" s="29">
        <f t="shared" si="0"/>
        <v>3</v>
      </c>
      <c r="K10" s="31">
        <f>SUM(G10/J10)</f>
        <v>1.3333333333333333</v>
      </c>
    </row>
    <row r="11" spans="1:11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5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06" t="s">
        <v>135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7" t="s">
        <v>111</v>
      </c>
      <c r="B14" s="22">
        <v>6</v>
      </c>
      <c r="C14" s="26">
        <v>11</v>
      </c>
      <c r="D14" s="63">
        <f>SUM(B14/C14)</f>
        <v>0.54545454545454541</v>
      </c>
      <c r="E14" s="26">
        <v>0</v>
      </c>
      <c r="F14" s="26">
        <v>5</v>
      </c>
      <c r="G14" s="26">
        <v>3</v>
      </c>
      <c r="H14" s="26">
        <v>0</v>
      </c>
      <c r="I14" s="26">
        <v>0</v>
      </c>
      <c r="J14" s="26">
        <v>1</v>
      </c>
      <c r="K14" s="66">
        <f>SUM(G14/J14)</f>
        <v>3</v>
      </c>
    </row>
    <row r="15" spans="1:11" ht="30" customHeight="1" x14ac:dyDescent="0.25">
      <c r="A15" s="107" t="s">
        <v>112</v>
      </c>
      <c r="B15" s="22">
        <v>1</v>
      </c>
      <c r="C15" s="26">
        <v>7</v>
      </c>
      <c r="D15" s="63">
        <f>SUM(B15/C15)</f>
        <v>0.14285714285714285</v>
      </c>
      <c r="E15" s="26">
        <v>0</v>
      </c>
      <c r="F15" s="26">
        <v>3</v>
      </c>
      <c r="G15" s="26">
        <v>0</v>
      </c>
      <c r="H15" s="26">
        <v>1</v>
      </c>
      <c r="I15" s="26">
        <v>1</v>
      </c>
      <c r="J15" s="26">
        <v>0</v>
      </c>
      <c r="K15" s="66" t="e">
        <f>SUM(G15/J15)</f>
        <v>#DIV/0!</v>
      </c>
    </row>
    <row r="16" spans="1:11" ht="30" customHeight="1" x14ac:dyDescent="0.25">
      <c r="A16" s="107" t="s">
        <v>113</v>
      </c>
      <c r="B16" s="22">
        <v>2</v>
      </c>
      <c r="C16" s="26">
        <v>3</v>
      </c>
      <c r="D16" s="63">
        <f>SUM(B16/C16)</f>
        <v>0.66666666666666663</v>
      </c>
      <c r="E16" s="26">
        <v>0</v>
      </c>
      <c r="F16" s="26">
        <v>3</v>
      </c>
      <c r="G16" s="26">
        <v>1</v>
      </c>
      <c r="H16" s="26">
        <v>0</v>
      </c>
      <c r="I16" s="26">
        <v>0</v>
      </c>
      <c r="J16" s="26">
        <v>1</v>
      </c>
      <c r="K16" s="66">
        <f>SUM(G16/J16)</f>
        <v>1</v>
      </c>
    </row>
    <row r="17" spans="1:11" ht="30" customHeight="1" thickBot="1" x14ac:dyDescent="0.3">
      <c r="A17" s="107" t="s">
        <v>114</v>
      </c>
      <c r="B17" s="27">
        <v>1</v>
      </c>
      <c r="C17" s="28">
        <v>2</v>
      </c>
      <c r="D17" s="62">
        <f>SUM(B17/C17)</f>
        <v>0.5</v>
      </c>
      <c r="E17" s="28">
        <v>1</v>
      </c>
      <c r="F17" s="28">
        <v>0</v>
      </c>
      <c r="G17" s="28">
        <v>0</v>
      </c>
      <c r="H17" s="28">
        <v>2</v>
      </c>
      <c r="I17" s="28">
        <v>0</v>
      </c>
      <c r="J17" s="28">
        <v>1</v>
      </c>
      <c r="K17" s="65">
        <f>SUM(G17/J17)</f>
        <v>0</v>
      </c>
    </row>
    <row r="18" spans="1:11" ht="30" customHeight="1" thickBot="1" x14ac:dyDescent="0.3">
      <c r="A18" s="19" t="s">
        <v>18</v>
      </c>
      <c r="B18" s="29">
        <f>SUM(B14:B17)</f>
        <v>10</v>
      </c>
      <c r="C18" s="29">
        <f>SUM(C14:C17)</f>
        <v>23</v>
      </c>
      <c r="D18" s="30">
        <f>SUM(B18/C18)</f>
        <v>0.43478260869565216</v>
      </c>
      <c r="E18" s="29">
        <f t="shared" ref="E18:J18" si="1">SUM(E14:E17)</f>
        <v>1</v>
      </c>
      <c r="F18" s="29">
        <f t="shared" si="1"/>
        <v>11</v>
      </c>
      <c r="G18" s="29">
        <f t="shared" si="1"/>
        <v>4</v>
      </c>
      <c r="H18" s="29">
        <f t="shared" si="1"/>
        <v>3</v>
      </c>
      <c r="I18" s="29">
        <f t="shared" si="1"/>
        <v>1</v>
      </c>
      <c r="J18" s="29">
        <f t="shared" si="1"/>
        <v>3</v>
      </c>
      <c r="K18" s="31">
        <f>SUM(G18/J18)</f>
        <v>1.3333333333333333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F2" sqref="F2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183</v>
      </c>
      <c r="B1" s="12"/>
      <c r="C1" s="13"/>
      <c r="D1" s="14"/>
      <c r="F1" s="5" t="s">
        <v>197</v>
      </c>
    </row>
    <row r="2" spans="1:11" x14ac:dyDescent="0.25">
      <c r="F2" s="5"/>
    </row>
    <row r="4" spans="1:11" x14ac:dyDescent="0.25">
      <c r="A4" s="5" t="s">
        <v>10</v>
      </c>
    </row>
    <row r="5" spans="1:11" ht="30" customHeight="1" x14ac:dyDescent="0.25">
      <c r="A5" s="106" t="s">
        <v>135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7" t="s">
        <v>111</v>
      </c>
      <c r="B6" s="22">
        <v>5</v>
      </c>
      <c r="C6" s="26">
        <v>13</v>
      </c>
      <c r="D6" s="63">
        <f>SUM(B6/C6)</f>
        <v>0.38461538461538464</v>
      </c>
      <c r="E6" s="26">
        <v>0</v>
      </c>
      <c r="F6" s="26">
        <v>3</v>
      </c>
      <c r="G6" s="26">
        <v>1</v>
      </c>
      <c r="H6" s="26">
        <v>2</v>
      </c>
      <c r="I6" s="26">
        <v>0</v>
      </c>
      <c r="J6" s="26">
        <v>2</v>
      </c>
      <c r="K6" s="66">
        <f>SUM(G6/J6)</f>
        <v>0.5</v>
      </c>
    </row>
    <row r="7" spans="1:11" ht="30" customHeight="1" x14ac:dyDescent="0.25">
      <c r="A7" s="107" t="s">
        <v>112</v>
      </c>
      <c r="B7" s="22">
        <v>3</v>
      </c>
      <c r="C7" s="26">
        <v>5</v>
      </c>
      <c r="D7" s="63">
        <f>SUM(B7/C7)</f>
        <v>0.6</v>
      </c>
      <c r="E7" s="26">
        <v>1</v>
      </c>
      <c r="F7" s="26">
        <v>1</v>
      </c>
      <c r="G7" s="26">
        <v>1</v>
      </c>
      <c r="H7" s="26">
        <v>0</v>
      </c>
      <c r="I7" s="26">
        <v>0</v>
      </c>
      <c r="J7" s="26">
        <v>0</v>
      </c>
      <c r="K7" s="66" t="e">
        <f>SUM(G7/J7)</f>
        <v>#DIV/0!</v>
      </c>
    </row>
    <row r="8" spans="1:11" ht="30" customHeight="1" x14ac:dyDescent="0.25">
      <c r="A8" s="107" t="s">
        <v>113</v>
      </c>
      <c r="B8" s="22">
        <v>6</v>
      </c>
      <c r="C8" s="26">
        <v>8</v>
      </c>
      <c r="D8" s="63">
        <f>SUM(B8/C8)</f>
        <v>0.75</v>
      </c>
      <c r="E8" s="26">
        <v>0</v>
      </c>
      <c r="F8" s="26">
        <v>5</v>
      </c>
      <c r="G8" s="26">
        <v>3</v>
      </c>
      <c r="H8" s="26">
        <v>0</v>
      </c>
      <c r="I8" s="26">
        <v>0</v>
      </c>
      <c r="J8" s="26">
        <v>1</v>
      </c>
      <c r="K8" s="66">
        <f>SUM(G8/J8)</f>
        <v>3</v>
      </c>
    </row>
    <row r="9" spans="1:11" ht="30" customHeight="1" thickBot="1" x14ac:dyDescent="0.3">
      <c r="A9" s="107" t="s">
        <v>114</v>
      </c>
      <c r="B9" s="27">
        <v>1</v>
      </c>
      <c r="C9" s="28">
        <v>2</v>
      </c>
      <c r="D9" s="62">
        <f>SUM(B9/C9)</f>
        <v>0.5</v>
      </c>
      <c r="E9" s="28">
        <v>1</v>
      </c>
      <c r="F9" s="28">
        <v>3</v>
      </c>
      <c r="G9" s="28">
        <v>2</v>
      </c>
      <c r="H9" s="28">
        <v>0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9" t="s">
        <v>18</v>
      </c>
      <c r="B10" s="29">
        <f>SUM(B6:B9)</f>
        <v>15</v>
      </c>
      <c r="C10" s="29">
        <f>SUM(C6:C9)</f>
        <v>28</v>
      </c>
      <c r="D10" s="30">
        <f>SUM(B10/C10)</f>
        <v>0.5357142857142857</v>
      </c>
      <c r="E10" s="29">
        <f t="shared" ref="E10:J10" si="0">SUM(E6:E9)</f>
        <v>2</v>
      </c>
      <c r="F10" s="29">
        <f t="shared" si="0"/>
        <v>12</v>
      </c>
      <c r="G10" s="29">
        <f t="shared" si="0"/>
        <v>7</v>
      </c>
      <c r="H10" s="29">
        <f t="shared" si="0"/>
        <v>2</v>
      </c>
      <c r="I10" s="29">
        <f t="shared" si="0"/>
        <v>0</v>
      </c>
      <c r="J10" s="29">
        <f t="shared" si="0"/>
        <v>3</v>
      </c>
      <c r="K10" s="31">
        <f>SUM(G10/J10)</f>
        <v>2.3333333333333335</v>
      </c>
    </row>
    <row r="11" spans="1:11" x14ac:dyDescent="0.2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7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09" t="s">
        <v>136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10" t="s">
        <v>115</v>
      </c>
      <c r="B14" s="22">
        <v>5</v>
      </c>
      <c r="C14" s="26">
        <v>7</v>
      </c>
      <c r="D14" s="63">
        <f>SUM(B14/C14)</f>
        <v>0.7142857142857143</v>
      </c>
      <c r="E14" s="26">
        <v>0</v>
      </c>
      <c r="F14" s="26">
        <v>4</v>
      </c>
      <c r="G14" s="26">
        <v>1</v>
      </c>
      <c r="H14" s="26">
        <v>0</v>
      </c>
      <c r="I14" s="26">
        <v>0</v>
      </c>
      <c r="J14" s="26">
        <v>1</v>
      </c>
      <c r="K14" s="66">
        <f>SUM(G14/J14)</f>
        <v>1</v>
      </c>
    </row>
    <row r="15" spans="1:11" ht="30" customHeight="1" x14ac:dyDescent="0.25">
      <c r="A15" s="110" t="s">
        <v>116</v>
      </c>
      <c r="B15" s="22">
        <v>4</v>
      </c>
      <c r="C15" s="26">
        <v>5</v>
      </c>
      <c r="D15" s="63">
        <f>SUM(B15/C15)</f>
        <v>0.8</v>
      </c>
      <c r="E15" s="26">
        <v>1</v>
      </c>
      <c r="F15" s="26">
        <v>3</v>
      </c>
      <c r="G15" s="26">
        <v>1</v>
      </c>
      <c r="H15" s="26">
        <v>0</v>
      </c>
      <c r="I15" s="26">
        <v>0</v>
      </c>
      <c r="J15" s="26">
        <v>1</v>
      </c>
      <c r="K15" s="66">
        <f>SUM(G15/J15)</f>
        <v>1</v>
      </c>
    </row>
    <row r="16" spans="1:11" ht="30" customHeight="1" x14ac:dyDescent="0.25">
      <c r="A16" s="110" t="s">
        <v>117</v>
      </c>
      <c r="B16" s="22">
        <v>3</v>
      </c>
      <c r="C16" s="26">
        <v>6</v>
      </c>
      <c r="D16" s="63">
        <f>SUM(B16/C16)</f>
        <v>0.5</v>
      </c>
      <c r="E16" s="26">
        <v>1</v>
      </c>
      <c r="F16" s="26">
        <v>4</v>
      </c>
      <c r="G16" s="26">
        <v>3</v>
      </c>
      <c r="H16" s="26">
        <v>0</v>
      </c>
      <c r="I16" s="26">
        <v>0</v>
      </c>
      <c r="J16" s="26">
        <v>1</v>
      </c>
      <c r="K16" s="66">
        <f>SUM(G16/J16)</f>
        <v>3</v>
      </c>
    </row>
    <row r="17" spans="1:11" ht="30" customHeight="1" thickBot="1" x14ac:dyDescent="0.3">
      <c r="A17" s="110" t="s">
        <v>118</v>
      </c>
      <c r="B17" s="27">
        <v>2</v>
      </c>
      <c r="C17" s="28">
        <v>9</v>
      </c>
      <c r="D17" s="62">
        <f>SUM(B17/C17)</f>
        <v>0.22222222222222221</v>
      </c>
      <c r="E17" s="28">
        <v>0</v>
      </c>
      <c r="F17" s="28">
        <v>0</v>
      </c>
      <c r="G17" s="28">
        <v>1</v>
      </c>
      <c r="H17" s="28">
        <v>1</v>
      </c>
      <c r="I17" s="28">
        <v>0</v>
      </c>
      <c r="J17" s="28">
        <v>0</v>
      </c>
      <c r="K17" s="65" t="e">
        <f>SUM(G17/J17)</f>
        <v>#DIV/0!</v>
      </c>
    </row>
    <row r="18" spans="1:11" ht="30" customHeight="1" thickBot="1" x14ac:dyDescent="0.3">
      <c r="A18" s="118" t="s">
        <v>18</v>
      </c>
      <c r="B18" s="29">
        <f>SUM(B14:B17)</f>
        <v>14</v>
      </c>
      <c r="C18" s="29">
        <f>SUM(C14:C17)</f>
        <v>27</v>
      </c>
      <c r="D18" s="30">
        <f>SUM(B18/C18)</f>
        <v>0.51851851851851849</v>
      </c>
      <c r="E18" s="29">
        <f t="shared" ref="E18:J18" si="1">SUM(E14:E17)</f>
        <v>2</v>
      </c>
      <c r="F18" s="29">
        <f t="shared" si="1"/>
        <v>11</v>
      </c>
      <c r="G18" s="29">
        <f t="shared" si="1"/>
        <v>6</v>
      </c>
      <c r="H18" s="29">
        <f t="shared" si="1"/>
        <v>1</v>
      </c>
      <c r="I18" s="29">
        <f t="shared" si="1"/>
        <v>0</v>
      </c>
      <c r="J18" s="29">
        <f t="shared" si="1"/>
        <v>3</v>
      </c>
      <c r="K18" s="31">
        <f>SUM(G18/J18)</f>
        <v>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M9" sqref="M9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179</v>
      </c>
      <c r="B1" s="12"/>
      <c r="C1" s="13"/>
      <c r="D1" s="14"/>
    </row>
    <row r="4" spans="1:11" x14ac:dyDescent="0.25">
      <c r="A4" s="5" t="s">
        <v>10</v>
      </c>
    </row>
    <row r="5" spans="1:11" ht="30" customHeight="1" x14ac:dyDescent="0.25">
      <c r="A5" s="106" t="s">
        <v>135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7" t="s">
        <v>111</v>
      </c>
      <c r="B6" s="22">
        <v>3</v>
      </c>
      <c r="C6" s="26">
        <v>8</v>
      </c>
      <c r="D6" s="63">
        <f>SUM(B6/C6)</f>
        <v>0.375</v>
      </c>
      <c r="E6" s="26">
        <v>0</v>
      </c>
      <c r="F6" s="26">
        <v>1</v>
      </c>
      <c r="G6" s="26">
        <v>1</v>
      </c>
      <c r="H6" s="26">
        <v>0</v>
      </c>
      <c r="I6" s="26">
        <v>0</v>
      </c>
      <c r="J6" s="26">
        <v>1</v>
      </c>
      <c r="K6" s="66">
        <f>SUM(G6/J6)</f>
        <v>1</v>
      </c>
    </row>
    <row r="7" spans="1:11" ht="30" customHeight="1" x14ac:dyDescent="0.25">
      <c r="A7" s="107" t="s">
        <v>112</v>
      </c>
      <c r="B7" s="22">
        <v>2</v>
      </c>
      <c r="C7" s="26">
        <v>3</v>
      </c>
      <c r="D7" s="63">
        <f>SUM(B7/C7)</f>
        <v>0.66666666666666663</v>
      </c>
      <c r="E7" s="26">
        <v>1</v>
      </c>
      <c r="F7" s="26">
        <v>0</v>
      </c>
      <c r="G7" s="26">
        <v>0</v>
      </c>
      <c r="H7" s="26">
        <v>0</v>
      </c>
      <c r="I7" s="26">
        <v>1</v>
      </c>
      <c r="J7" s="26">
        <v>0</v>
      </c>
      <c r="K7" s="66" t="e">
        <f>SUM(G7/J7)</f>
        <v>#DIV/0!</v>
      </c>
    </row>
    <row r="8" spans="1:11" ht="30" customHeight="1" x14ac:dyDescent="0.25">
      <c r="A8" s="107" t="s">
        <v>113</v>
      </c>
      <c r="B8" s="22">
        <v>0</v>
      </c>
      <c r="C8" s="26">
        <v>2</v>
      </c>
      <c r="D8" s="63">
        <f>SUM(B8/C8)</f>
        <v>0</v>
      </c>
      <c r="E8" s="26">
        <v>0</v>
      </c>
      <c r="F8" s="26">
        <v>2</v>
      </c>
      <c r="G8" s="26">
        <v>0</v>
      </c>
      <c r="H8" s="26">
        <v>0</v>
      </c>
      <c r="I8" s="26">
        <v>0</v>
      </c>
      <c r="J8" s="26">
        <v>1</v>
      </c>
      <c r="K8" s="66">
        <f>SUM(G8/J8)</f>
        <v>0</v>
      </c>
    </row>
    <row r="9" spans="1:11" ht="30" customHeight="1" thickBot="1" x14ac:dyDescent="0.3">
      <c r="A9" s="107" t="s">
        <v>114</v>
      </c>
      <c r="B9" s="27">
        <v>0</v>
      </c>
      <c r="C9" s="28">
        <v>0</v>
      </c>
      <c r="D9" s="62" t="e">
        <f>SUM(B9/C9)</f>
        <v>#DIV/0!</v>
      </c>
      <c r="E9" s="28">
        <v>0</v>
      </c>
      <c r="F9" s="28">
        <v>1</v>
      </c>
      <c r="G9" s="28">
        <v>1</v>
      </c>
      <c r="H9" s="28">
        <v>0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18" t="s">
        <v>18</v>
      </c>
      <c r="B10" s="29">
        <f>SUM(B6:B9)</f>
        <v>5</v>
      </c>
      <c r="C10" s="29">
        <f>SUM(C6:C9)</f>
        <v>13</v>
      </c>
      <c r="D10" s="30">
        <f>SUM(B10/C10)</f>
        <v>0.38461538461538464</v>
      </c>
      <c r="E10" s="29">
        <f t="shared" ref="E10:J10" si="0">SUM(E6:E9)</f>
        <v>1</v>
      </c>
      <c r="F10" s="29">
        <f t="shared" si="0"/>
        <v>4</v>
      </c>
      <c r="G10" s="29">
        <f t="shared" si="0"/>
        <v>2</v>
      </c>
      <c r="H10" s="29">
        <f t="shared" si="0"/>
        <v>0</v>
      </c>
      <c r="I10" s="29">
        <f t="shared" si="0"/>
        <v>1</v>
      </c>
      <c r="J10" s="29">
        <f t="shared" si="0"/>
        <v>2</v>
      </c>
      <c r="K10" s="31">
        <f>SUM(G10/J10)</f>
        <v>1</v>
      </c>
    </row>
    <row r="11" spans="1:11" x14ac:dyDescent="0.2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7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43" t="s">
        <v>166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8" t="s">
        <v>119</v>
      </c>
      <c r="B14" s="22">
        <v>5</v>
      </c>
      <c r="C14" s="26">
        <v>7</v>
      </c>
      <c r="D14" s="63">
        <f>SUM(B14/C14)</f>
        <v>0.7142857142857143</v>
      </c>
      <c r="E14" s="26">
        <v>3</v>
      </c>
      <c r="F14" s="26">
        <v>2</v>
      </c>
      <c r="G14" s="26">
        <v>2</v>
      </c>
      <c r="H14" s="26">
        <v>1</v>
      </c>
      <c r="I14" s="26">
        <v>1</v>
      </c>
      <c r="J14" s="26">
        <v>0</v>
      </c>
      <c r="K14" s="66" t="e">
        <f>SUM(G14/J14)</f>
        <v>#DIV/0!</v>
      </c>
    </row>
    <row r="15" spans="1:11" ht="30" customHeight="1" x14ac:dyDescent="0.25">
      <c r="A15" s="108" t="s">
        <v>120</v>
      </c>
      <c r="B15" s="22">
        <v>1</v>
      </c>
      <c r="C15" s="26">
        <v>3</v>
      </c>
      <c r="D15" s="63">
        <f>SUM(B15/C15)</f>
        <v>0.33333333333333331</v>
      </c>
      <c r="E15" s="26">
        <v>0</v>
      </c>
      <c r="F15" s="26">
        <v>3</v>
      </c>
      <c r="G15" s="26">
        <v>1</v>
      </c>
      <c r="H15" s="26">
        <v>0</v>
      </c>
      <c r="I15" s="26">
        <v>0</v>
      </c>
      <c r="J15" s="26">
        <v>0</v>
      </c>
      <c r="K15" s="66" t="e">
        <f>SUM(G15/J15)</f>
        <v>#DIV/0!</v>
      </c>
    </row>
    <row r="16" spans="1:11" ht="30" customHeight="1" x14ac:dyDescent="0.25">
      <c r="A16" s="108" t="s">
        <v>121</v>
      </c>
      <c r="B16" s="22">
        <v>0</v>
      </c>
      <c r="C16" s="26">
        <v>2</v>
      </c>
      <c r="D16" s="63">
        <f>SUM(B16/C16)</f>
        <v>0</v>
      </c>
      <c r="E16" s="26">
        <v>0</v>
      </c>
      <c r="F16" s="26">
        <v>1</v>
      </c>
      <c r="G16" s="26">
        <v>1</v>
      </c>
      <c r="H16" s="26">
        <v>0</v>
      </c>
      <c r="I16" s="26">
        <v>0</v>
      </c>
      <c r="J16" s="26">
        <v>2</v>
      </c>
      <c r="K16" s="66">
        <f>SUM(G16/J16)</f>
        <v>0.5</v>
      </c>
    </row>
    <row r="17" spans="1:11" ht="30" customHeight="1" thickBot="1" x14ac:dyDescent="0.3">
      <c r="A17" s="108" t="s">
        <v>185</v>
      </c>
      <c r="B17" s="27">
        <v>1</v>
      </c>
      <c r="C17" s="28">
        <v>1</v>
      </c>
      <c r="D17" s="62">
        <f>SUM(B17/C17)</f>
        <v>1</v>
      </c>
      <c r="E17" s="28">
        <v>0</v>
      </c>
      <c r="F17" s="28">
        <v>2</v>
      </c>
      <c r="G17" s="28">
        <v>0</v>
      </c>
      <c r="H17" s="28">
        <v>1</v>
      </c>
      <c r="I17" s="28">
        <v>0</v>
      </c>
      <c r="J17" s="28">
        <v>0</v>
      </c>
      <c r="K17" s="65" t="e">
        <f>SUM(G17/J17)</f>
        <v>#DIV/0!</v>
      </c>
    </row>
    <row r="18" spans="1:11" ht="30" customHeight="1" thickBot="1" x14ac:dyDescent="0.3">
      <c r="A18" s="118" t="s">
        <v>18</v>
      </c>
      <c r="B18" s="29">
        <f>SUM(B14:B17)</f>
        <v>7</v>
      </c>
      <c r="C18" s="29">
        <f>SUM(C14:C17)</f>
        <v>13</v>
      </c>
      <c r="D18" s="30">
        <f>SUM(B18/C18)</f>
        <v>0.53846153846153844</v>
      </c>
      <c r="E18" s="29">
        <f t="shared" ref="E18:J18" si="1">SUM(E14:E17)</f>
        <v>3</v>
      </c>
      <c r="F18" s="29">
        <f t="shared" si="1"/>
        <v>8</v>
      </c>
      <c r="G18" s="29">
        <f t="shared" si="1"/>
        <v>4</v>
      </c>
      <c r="H18" s="29">
        <f t="shared" si="1"/>
        <v>2</v>
      </c>
      <c r="I18" s="29">
        <f t="shared" si="1"/>
        <v>1</v>
      </c>
      <c r="J18" s="29">
        <f t="shared" si="1"/>
        <v>2</v>
      </c>
      <c r="K18" s="31">
        <f>SUM(G18/J18)</f>
        <v>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H20" sqref="H20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174</v>
      </c>
      <c r="B1" s="12"/>
      <c r="C1" s="13"/>
      <c r="D1" s="14"/>
    </row>
    <row r="4" spans="1:11" x14ac:dyDescent="0.25">
      <c r="A4" s="5" t="s">
        <v>10</v>
      </c>
    </row>
    <row r="5" spans="1:11" ht="30" customHeight="1" x14ac:dyDescent="0.25">
      <c r="A5" s="111" t="s">
        <v>173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12" t="s">
        <v>123</v>
      </c>
      <c r="B6" s="22">
        <v>1</v>
      </c>
      <c r="C6" s="26">
        <v>3</v>
      </c>
      <c r="D6" s="63">
        <f>SUM(B6/C6)</f>
        <v>0.33333333333333331</v>
      </c>
      <c r="E6" s="26">
        <v>0</v>
      </c>
      <c r="F6" s="26">
        <v>4</v>
      </c>
      <c r="G6" s="26">
        <v>2</v>
      </c>
      <c r="H6" s="26">
        <v>0</v>
      </c>
      <c r="I6" s="26">
        <v>0</v>
      </c>
      <c r="J6" s="26">
        <v>0</v>
      </c>
      <c r="K6" s="66" t="e">
        <f>SUM(G6/J6)</f>
        <v>#DIV/0!</v>
      </c>
    </row>
    <row r="7" spans="1:11" ht="30" customHeight="1" x14ac:dyDescent="0.25">
      <c r="A7" s="112" t="s">
        <v>124</v>
      </c>
      <c r="B7" s="22">
        <v>3</v>
      </c>
      <c r="C7" s="26">
        <v>7</v>
      </c>
      <c r="D7" s="63">
        <f>SUM(B7/C7)</f>
        <v>0.42857142857142855</v>
      </c>
      <c r="E7" s="26">
        <v>0</v>
      </c>
      <c r="F7" s="26">
        <v>1</v>
      </c>
      <c r="G7" s="26">
        <v>0</v>
      </c>
      <c r="H7" s="26">
        <v>0</v>
      </c>
      <c r="I7" s="26">
        <v>1</v>
      </c>
      <c r="J7" s="26">
        <v>0</v>
      </c>
      <c r="K7" s="66" t="e">
        <f>SUM(G7/J7)</f>
        <v>#DIV/0!</v>
      </c>
    </row>
    <row r="8" spans="1:11" ht="30" customHeight="1" x14ac:dyDescent="0.25">
      <c r="A8" s="112" t="s">
        <v>125</v>
      </c>
      <c r="B8" s="22">
        <v>1</v>
      </c>
      <c r="C8" s="26">
        <v>2</v>
      </c>
      <c r="D8" s="63">
        <f>SUM(B8/C8)</f>
        <v>0.5</v>
      </c>
      <c r="E8" s="26">
        <v>0</v>
      </c>
      <c r="F8" s="26">
        <v>1</v>
      </c>
      <c r="G8" s="26">
        <v>0</v>
      </c>
      <c r="H8" s="26">
        <v>0</v>
      </c>
      <c r="I8" s="26">
        <v>0</v>
      </c>
      <c r="J8" s="26">
        <v>0</v>
      </c>
      <c r="K8" s="66" t="e">
        <f>SUM(G8/J8)</f>
        <v>#DIV/0!</v>
      </c>
    </row>
    <row r="9" spans="1:11" ht="30" customHeight="1" thickBot="1" x14ac:dyDescent="0.3">
      <c r="A9" s="112" t="s">
        <v>184</v>
      </c>
      <c r="B9" s="27">
        <v>2</v>
      </c>
      <c r="C9" s="28">
        <v>8</v>
      </c>
      <c r="D9" s="62">
        <f>SUM(B9/C9)</f>
        <v>0.25</v>
      </c>
      <c r="E9" s="28">
        <v>0</v>
      </c>
      <c r="F9" s="28">
        <v>2</v>
      </c>
      <c r="G9" s="28">
        <v>1</v>
      </c>
      <c r="H9" s="28">
        <v>0</v>
      </c>
      <c r="I9" s="28">
        <v>1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18" t="s">
        <v>18</v>
      </c>
      <c r="B10" s="29">
        <f>SUM(B6:B9)</f>
        <v>7</v>
      </c>
      <c r="C10" s="29">
        <f>SUM(C6:C9)</f>
        <v>20</v>
      </c>
      <c r="D10" s="30">
        <f>SUM(B10/C10)</f>
        <v>0.35</v>
      </c>
      <c r="E10" s="29">
        <f t="shared" ref="E10:J10" si="0">SUM(E6:E9)</f>
        <v>0</v>
      </c>
      <c r="F10" s="29">
        <f t="shared" si="0"/>
        <v>8</v>
      </c>
      <c r="G10" s="29">
        <f t="shared" si="0"/>
        <v>3</v>
      </c>
      <c r="H10" s="29">
        <f t="shared" si="0"/>
        <v>0</v>
      </c>
      <c r="I10" s="29">
        <f t="shared" si="0"/>
        <v>2</v>
      </c>
      <c r="J10" s="29">
        <f t="shared" si="0"/>
        <v>0</v>
      </c>
      <c r="K10" s="31" t="e">
        <f>SUM(G10/J10)</f>
        <v>#DIV/0!</v>
      </c>
    </row>
    <row r="11" spans="1:11" x14ac:dyDescent="0.2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7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00" t="s">
        <v>143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1" t="s">
        <v>107</v>
      </c>
      <c r="B14" s="22">
        <v>4</v>
      </c>
      <c r="C14" s="26">
        <v>5</v>
      </c>
      <c r="D14" s="63">
        <f>SUM(B14/C14)</f>
        <v>0.8</v>
      </c>
      <c r="E14" s="26">
        <v>1</v>
      </c>
      <c r="F14" s="26">
        <v>7</v>
      </c>
      <c r="G14" s="26">
        <v>2</v>
      </c>
      <c r="H14" s="26">
        <v>0</v>
      </c>
      <c r="I14" s="26">
        <v>1</v>
      </c>
      <c r="J14" s="26">
        <v>1</v>
      </c>
      <c r="K14" s="66">
        <f>SUM(G14/J14)</f>
        <v>2</v>
      </c>
    </row>
    <row r="15" spans="1:11" ht="30" customHeight="1" x14ac:dyDescent="0.25">
      <c r="A15" s="101" t="s">
        <v>108</v>
      </c>
      <c r="B15" s="22">
        <v>4</v>
      </c>
      <c r="C15" s="26">
        <v>6</v>
      </c>
      <c r="D15" s="63">
        <f>SUM(B15/C15)</f>
        <v>0.66666666666666663</v>
      </c>
      <c r="E15" s="26">
        <v>0</v>
      </c>
      <c r="F15" s="26">
        <v>1</v>
      </c>
      <c r="G15" s="26">
        <v>0</v>
      </c>
      <c r="H15" s="26">
        <v>0</v>
      </c>
      <c r="I15" s="26">
        <v>0</v>
      </c>
      <c r="J15" s="26">
        <v>0</v>
      </c>
      <c r="K15" s="66" t="e">
        <f>SUM(G15/J15)</f>
        <v>#DIV/0!</v>
      </c>
    </row>
    <row r="16" spans="1:11" ht="30" customHeight="1" x14ac:dyDescent="0.25">
      <c r="A16" s="101" t="s">
        <v>109</v>
      </c>
      <c r="B16" s="22">
        <v>2</v>
      </c>
      <c r="C16" s="26">
        <v>4</v>
      </c>
      <c r="D16" s="63">
        <f>SUM(B16/C16)</f>
        <v>0.5</v>
      </c>
      <c r="E16" s="26">
        <v>0</v>
      </c>
      <c r="F16" s="26">
        <v>2</v>
      </c>
      <c r="G16" s="26">
        <v>0</v>
      </c>
      <c r="H16" s="26">
        <v>0</v>
      </c>
      <c r="I16" s="26">
        <v>0</v>
      </c>
      <c r="J16" s="26">
        <v>0</v>
      </c>
      <c r="K16" s="66" t="e">
        <f>SUM(G16/J16)</f>
        <v>#DIV/0!</v>
      </c>
    </row>
    <row r="17" spans="1:11" ht="30" customHeight="1" thickBot="1" x14ac:dyDescent="0.3">
      <c r="A17" s="101" t="s">
        <v>110</v>
      </c>
      <c r="B17" s="27">
        <v>0</v>
      </c>
      <c r="C17" s="28">
        <v>1</v>
      </c>
      <c r="D17" s="62">
        <f>SUM(B17/C17)</f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65" t="e">
        <f>SUM(G17/J17)</f>
        <v>#DIV/0!</v>
      </c>
    </row>
    <row r="18" spans="1:11" ht="30" customHeight="1" thickBot="1" x14ac:dyDescent="0.3">
      <c r="A18" s="118" t="s">
        <v>18</v>
      </c>
      <c r="B18" s="29">
        <f>SUM(B14:B17)</f>
        <v>10</v>
      </c>
      <c r="C18" s="29">
        <f>SUM(C14:C17)</f>
        <v>16</v>
      </c>
      <c r="D18" s="30">
        <f>SUM(B18/C18)</f>
        <v>0.625</v>
      </c>
      <c r="E18" s="29">
        <f t="shared" ref="E18:J18" si="1">SUM(E14:E17)</f>
        <v>1</v>
      </c>
      <c r="F18" s="29">
        <f t="shared" si="1"/>
        <v>10</v>
      </c>
      <c r="G18" s="29">
        <f t="shared" si="1"/>
        <v>2</v>
      </c>
      <c r="H18" s="29">
        <f t="shared" si="1"/>
        <v>0</v>
      </c>
      <c r="I18" s="29">
        <f t="shared" si="1"/>
        <v>1</v>
      </c>
      <c r="J18" s="29">
        <f t="shared" si="1"/>
        <v>1</v>
      </c>
      <c r="K18" s="31">
        <f>SUM(G18/J18)</f>
        <v>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K17" sqref="K17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181</v>
      </c>
      <c r="B1" s="12"/>
      <c r="C1" s="13"/>
      <c r="D1" s="14"/>
    </row>
    <row r="4" spans="1:11" x14ac:dyDescent="0.25">
      <c r="A4" s="5" t="s">
        <v>10</v>
      </c>
    </row>
    <row r="5" spans="1:11" ht="30" customHeight="1" x14ac:dyDescent="0.25">
      <c r="A5" s="100" t="s">
        <v>143</v>
      </c>
      <c r="B5" s="11" t="s">
        <v>1</v>
      </c>
      <c r="C5" s="11" t="s">
        <v>9</v>
      </c>
      <c r="D5" s="11" t="s">
        <v>7</v>
      </c>
      <c r="E5" s="11" t="s">
        <v>8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  <c r="K5" s="20" t="s">
        <v>19</v>
      </c>
    </row>
    <row r="6" spans="1:11" ht="30" customHeight="1" x14ac:dyDescent="0.25">
      <c r="A6" s="101" t="s">
        <v>107</v>
      </c>
      <c r="B6" s="22">
        <v>5</v>
      </c>
      <c r="C6" s="26">
        <v>7</v>
      </c>
      <c r="D6" s="63">
        <f>SUM(B6/C6)</f>
        <v>0.7142857142857143</v>
      </c>
      <c r="E6" s="26">
        <v>1</v>
      </c>
      <c r="F6" s="26">
        <v>8</v>
      </c>
      <c r="G6" s="26">
        <v>0</v>
      </c>
      <c r="H6" s="26">
        <v>0</v>
      </c>
      <c r="I6" s="26">
        <v>1</v>
      </c>
      <c r="J6" s="26">
        <v>2</v>
      </c>
      <c r="K6" s="66">
        <f>SUM(G6/J6)</f>
        <v>0</v>
      </c>
    </row>
    <row r="7" spans="1:11" ht="30" customHeight="1" x14ac:dyDescent="0.25">
      <c r="A7" s="101" t="s">
        <v>108</v>
      </c>
      <c r="B7" s="22">
        <v>3</v>
      </c>
      <c r="C7" s="26">
        <v>8</v>
      </c>
      <c r="D7" s="63">
        <f>SUM(B7/C7)</f>
        <v>0.375</v>
      </c>
      <c r="E7" s="26">
        <v>0</v>
      </c>
      <c r="F7" s="26">
        <v>4</v>
      </c>
      <c r="G7" s="26">
        <v>2</v>
      </c>
      <c r="H7" s="26">
        <v>1</v>
      </c>
      <c r="I7" s="26">
        <v>0</v>
      </c>
      <c r="J7" s="26">
        <v>0</v>
      </c>
      <c r="K7" s="66" t="e">
        <f>SUM(G7/J7)</f>
        <v>#DIV/0!</v>
      </c>
    </row>
    <row r="8" spans="1:11" ht="30" customHeight="1" x14ac:dyDescent="0.25">
      <c r="A8" s="101" t="s">
        <v>109</v>
      </c>
      <c r="B8" s="22">
        <v>0</v>
      </c>
      <c r="C8" s="26">
        <v>0</v>
      </c>
      <c r="D8" s="63" t="e">
        <f>SUM(B8/C8)</f>
        <v>#DIV/0!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66" t="e">
        <f>SUM(G8/J8)</f>
        <v>#DIV/0!</v>
      </c>
    </row>
    <row r="9" spans="1:11" ht="30" customHeight="1" thickBot="1" x14ac:dyDescent="0.3">
      <c r="A9" s="101" t="s">
        <v>110</v>
      </c>
      <c r="B9" s="27">
        <v>0</v>
      </c>
      <c r="C9" s="28">
        <v>1</v>
      </c>
      <c r="D9" s="62">
        <f>SUM(B9/C9)</f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65" t="e">
        <f>SUM(G9/J9)</f>
        <v>#DIV/0!</v>
      </c>
    </row>
    <row r="10" spans="1:11" ht="30" customHeight="1" thickBot="1" x14ac:dyDescent="0.3">
      <c r="A10" s="118" t="s">
        <v>18</v>
      </c>
      <c r="B10" s="29">
        <f>SUM(B6:B9)</f>
        <v>8</v>
      </c>
      <c r="C10" s="29">
        <f>SUM(C6:C9)</f>
        <v>16</v>
      </c>
      <c r="D10" s="30">
        <f>SUM(B10/C10)</f>
        <v>0.5</v>
      </c>
      <c r="E10" s="29">
        <f t="shared" ref="E10:J10" si="0">SUM(E6:E9)</f>
        <v>1</v>
      </c>
      <c r="F10" s="29">
        <f t="shared" si="0"/>
        <v>12</v>
      </c>
      <c r="G10" s="29">
        <f t="shared" si="0"/>
        <v>2</v>
      </c>
      <c r="H10" s="29">
        <f t="shared" si="0"/>
        <v>1</v>
      </c>
      <c r="I10" s="29">
        <f t="shared" si="0"/>
        <v>1</v>
      </c>
      <c r="J10" s="29">
        <f t="shared" si="0"/>
        <v>2</v>
      </c>
      <c r="K10" s="31">
        <f>SUM(G10/J10)</f>
        <v>1</v>
      </c>
    </row>
    <row r="11" spans="1:11" x14ac:dyDescent="0.25">
      <c r="A11" s="1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x14ac:dyDescent="0.25">
      <c r="A12" s="7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30" customHeight="1" x14ac:dyDescent="0.25">
      <c r="A13" s="143" t="s">
        <v>166</v>
      </c>
      <c r="B13" s="11" t="s">
        <v>1</v>
      </c>
      <c r="C13" s="11" t="s">
        <v>9</v>
      </c>
      <c r="D13" s="11" t="s">
        <v>7</v>
      </c>
      <c r="E13" s="11" t="s">
        <v>8</v>
      </c>
      <c r="F13" s="11" t="s">
        <v>2</v>
      </c>
      <c r="G13" s="11" t="s">
        <v>3</v>
      </c>
      <c r="H13" s="11" t="s">
        <v>4</v>
      </c>
      <c r="I13" s="11" t="s">
        <v>5</v>
      </c>
      <c r="J13" s="11" t="s">
        <v>6</v>
      </c>
      <c r="K13" s="20" t="s">
        <v>19</v>
      </c>
    </row>
    <row r="14" spans="1:11" ht="30" customHeight="1" x14ac:dyDescent="0.25">
      <c r="A14" s="108" t="s">
        <v>119</v>
      </c>
      <c r="B14" s="22">
        <v>4</v>
      </c>
      <c r="C14" s="26">
        <v>7</v>
      </c>
      <c r="D14" s="63">
        <f>SUM(B14/C14)</f>
        <v>0.5714285714285714</v>
      </c>
      <c r="E14" s="26">
        <v>1</v>
      </c>
      <c r="F14" s="26">
        <v>2</v>
      </c>
      <c r="G14" s="26">
        <v>2</v>
      </c>
      <c r="H14" s="26">
        <v>0</v>
      </c>
      <c r="I14" s="26">
        <v>0</v>
      </c>
      <c r="J14" s="26">
        <v>0</v>
      </c>
      <c r="K14" s="66" t="e">
        <f>SUM(G14/J14)</f>
        <v>#DIV/0!</v>
      </c>
    </row>
    <row r="15" spans="1:11" ht="30" customHeight="1" x14ac:dyDescent="0.25">
      <c r="A15" s="108" t="s">
        <v>120</v>
      </c>
      <c r="B15" s="22">
        <v>3</v>
      </c>
      <c r="C15" s="26">
        <v>4</v>
      </c>
      <c r="D15" s="63">
        <f>SUM(B15/C15)</f>
        <v>0.75</v>
      </c>
      <c r="E15" s="26">
        <v>0</v>
      </c>
      <c r="F15" s="26">
        <v>2</v>
      </c>
      <c r="G15" s="26">
        <v>1</v>
      </c>
      <c r="H15" s="26">
        <v>1</v>
      </c>
      <c r="I15" s="26">
        <v>1</v>
      </c>
      <c r="J15" s="26">
        <v>0</v>
      </c>
      <c r="K15" s="66" t="e">
        <f>SUM(G15/J15)</f>
        <v>#DIV/0!</v>
      </c>
    </row>
    <row r="16" spans="1:11" ht="30" customHeight="1" x14ac:dyDescent="0.25">
      <c r="A16" s="108" t="s">
        <v>121</v>
      </c>
      <c r="B16" s="22">
        <v>1</v>
      </c>
      <c r="C16" s="26">
        <v>4</v>
      </c>
      <c r="D16" s="63">
        <f>SUM(B16/C16)</f>
        <v>0.25</v>
      </c>
      <c r="E16" s="26">
        <v>0</v>
      </c>
      <c r="F16" s="26">
        <v>2</v>
      </c>
      <c r="G16" s="26">
        <v>2</v>
      </c>
      <c r="H16" s="26">
        <v>0</v>
      </c>
      <c r="I16" s="26">
        <v>0</v>
      </c>
      <c r="J16" s="26">
        <v>0</v>
      </c>
      <c r="K16" s="66" t="e">
        <f>SUM(G16/J16)</f>
        <v>#DIV/0!</v>
      </c>
    </row>
    <row r="17" spans="1:11" ht="30" customHeight="1" thickBot="1" x14ac:dyDescent="0.3">
      <c r="A17" s="108" t="s">
        <v>185</v>
      </c>
      <c r="B17" s="27">
        <v>1</v>
      </c>
      <c r="C17" s="28">
        <v>2</v>
      </c>
      <c r="D17" s="62">
        <f>SUM(B17/C17)</f>
        <v>0.5</v>
      </c>
      <c r="E17" s="28">
        <v>0</v>
      </c>
      <c r="F17" s="28">
        <v>0</v>
      </c>
      <c r="G17" s="28">
        <v>0</v>
      </c>
      <c r="H17" s="28">
        <v>1</v>
      </c>
      <c r="I17" s="28">
        <v>0</v>
      </c>
      <c r="J17" s="28">
        <v>1</v>
      </c>
      <c r="K17" s="65">
        <f>SUM(G17/J17)</f>
        <v>0</v>
      </c>
    </row>
    <row r="18" spans="1:11" ht="30" customHeight="1" thickBot="1" x14ac:dyDescent="0.3">
      <c r="A18" s="118" t="s">
        <v>18</v>
      </c>
      <c r="B18" s="29">
        <f>SUM(B14:B17)</f>
        <v>9</v>
      </c>
      <c r="C18" s="29">
        <f>SUM(C14:C17)</f>
        <v>17</v>
      </c>
      <c r="D18" s="30">
        <f>SUM(B18/C18)</f>
        <v>0.52941176470588236</v>
      </c>
      <c r="E18" s="29">
        <f t="shared" ref="E18:J18" si="1">SUM(E14:E17)</f>
        <v>1</v>
      </c>
      <c r="F18" s="29">
        <f t="shared" si="1"/>
        <v>6</v>
      </c>
      <c r="G18" s="29">
        <f t="shared" si="1"/>
        <v>5</v>
      </c>
      <c r="H18" s="29">
        <f t="shared" si="1"/>
        <v>2</v>
      </c>
      <c r="I18" s="29">
        <f t="shared" si="1"/>
        <v>1</v>
      </c>
      <c r="J18" s="29">
        <f t="shared" si="1"/>
        <v>1</v>
      </c>
      <c r="K18" s="31">
        <f>SUM(G18/J18)</f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zoomScale="90" zoomScaleNormal="90" workbookViewId="0">
      <selection activeCell="P24" sqref="P24"/>
    </sheetView>
  </sheetViews>
  <sheetFormatPr defaultRowHeight="15" x14ac:dyDescent="0.25"/>
  <cols>
    <col min="1" max="1" width="18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12</v>
      </c>
      <c r="B1" s="12"/>
      <c r="C1" s="13"/>
      <c r="D1" s="14"/>
    </row>
    <row r="3" spans="1:11" x14ac:dyDescent="0.25">
      <c r="A3" s="5" t="s">
        <v>11</v>
      </c>
    </row>
    <row r="4" spans="1:11" ht="30" customHeight="1" x14ac:dyDescent="0.25">
      <c r="A4" s="17" t="s">
        <v>16</v>
      </c>
      <c r="B4" s="11" t="s">
        <v>1</v>
      </c>
      <c r="C4" s="11" t="s">
        <v>9</v>
      </c>
      <c r="D4" s="11" t="s">
        <v>7</v>
      </c>
      <c r="E4" s="11" t="s">
        <v>8</v>
      </c>
      <c r="F4" s="11" t="s">
        <v>2</v>
      </c>
      <c r="G4" s="11" t="s">
        <v>3</v>
      </c>
      <c r="H4" s="11" t="s">
        <v>4</v>
      </c>
      <c r="I4" s="11" t="s">
        <v>5</v>
      </c>
      <c r="J4" s="11" t="s">
        <v>6</v>
      </c>
      <c r="K4" s="20" t="s">
        <v>19</v>
      </c>
    </row>
    <row r="5" spans="1:11" ht="30" customHeight="1" x14ac:dyDescent="0.25">
      <c r="A5" s="17" t="s">
        <v>13</v>
      </c>
      <c r="B5" s="10"/>
      <c r="C5" s="3"/>
      <c r="D5" s="4"/>
      <c r="E5" s="3"/>
      <c r="F5" s="3"/>
      <c r="G5" s="3"/>
      <c r="H5" s="3"/>
      <c r="I5" s="3"/>
      <c r="J5" s="3"/>
      <c r="K5" s="4"/>
    </row>
    <row r="6" spans="1:11" ht="30" customHeight="1" x14ac:dyDescent="0.25">
      <c r="A6" s="17" t="s">
        <v>15</v>
      </c>
      <c r="B6" s="10"/>
      <c r="C6" s="3"/>
      <c r="D6" s="4"/>
      <c r="E6" s="3"/>
      <c r="F6" s="3"/>
      <c r="G6" s="3"/>
      <c r="H6" s="3"/>
      <c r="I6" s="3"/>
      <c r="J6" s="3"/>
      <c r="K6" s="4"/>
    </row>
    <row r="7" spans="1:11" ht="30" customHeight="1" x14ac:dyDescent="0.25">
      <c r="A7" s="17" t="s">
        <v>14</v>
      </c>
      <c r="B7" s="10"/>
      <c r="C7" s="3"/>
      <c r="D7" s="4"/>
      <c r="E7" s="3"/>
      <c r="F7" s="3"/>
      <c r="G7" s="3"/>
      <c r="H7" s="3"/>
      <c r="I7" s="3"/>
      <c r="J7" s="3"/>
      <c r="K7" s="4"/>
    </row>
    <row r="8" spans="1:11" ht="30" customHeight="1" x14ac:dyDescent="0.25">
      <c r="A8" s="17" t="s">
        <v>126</v>
      </c>
      <c r="B8" s="10"/>
      <c r="C8" s="3"/>
      <c r="D8" s="4"/>
      <c r="E8" s="3"/>
      <c r="F8" s="3"/>
      <c r="G8" s="3"/>
      <c r="H8" s="3"/>
      <c r="I8" s="3"/>
      <c r="J8" s="3"/>
      <c r="K8" s="4"/>
    </row>
    <row r="10" spans="1:11" x14ac:dyDescent="0.25">
      <c r="A10" s="5" t="s">
        <v>11</v>
      </c>
    </row>
    <row r="11" spans="1:11" ht="30" customHeight="1" x14ac:dyDescent="0.25">
      <c r="A11" s="17" t="s">
        <v>17</v>
      </c>
      <c r="B11" s="11" t="s">
        <v>1</v>
      </c>
      <c r="C11" s="11" t="s">
        <v>9</v>
      </c>
      <c r="D11" s="11" t="s">
        <v>7</v>
      </c>
      <c r="E11" s="11" t="s">
        <v>8</v>
      </c>
      <c r="F11" s="11" t="s">
        <v>2</v>
      </c>
      <c r="G11" s="11" t="s">
        <v>3</v>
      </c>
      <c r="H11" s="11" t="s">
        <v>4</v>
      </c>
      <c r="I11" s="11" t="s">
        <v>5</v>
      </c>
      <c r="J11" s="11" t="s">
        <v>6</v>
      </c>
      <c r="K11" s="20" t="s">
        <v>19</v>
      </c>
    </row>
    <row r="12" spans="1:11" ht="30" customHeight="1" x14ac:dyDescent="0.25">
      <c r="A12" s="17" t="s">
        <v>13</v>
      </c>
      <c r="B12" s="10"/>
      <c r="C12" s="3"/>
      <c r="D12" s="4"/>
      <c r="E12" s="3"/>
      <c r="F12" s="3"/>
      <c r="G12" s="3"/>
      <c r="H12" s="3"/>
      <c r="I12" s="3"/>
      <c r="J12" s="3"/>
      <c r="K12" s="4"/>
    </row>
    <row r="13" spans="1:11" ht="30" customHeight="1" x14ac:dyDescent="0.25">
      <c r="A13" s="17" t="s">
        <v>15</v>
      </c>
      <c r="B13" s="10"/>
      <c r="C13" s="3"/>
      <c r="D13" s="4"/>
      <c r="E13" s="3"/>
      <c r="F13" s="3"/>
      <c r="G13" s="3"/>
      <c r="H13" s="3"/>
      <c r="I13" s="3"/>
      <c r="J13" s="3"/>
      <c r="K13" s="4"/>
    </row>
    <row r="14" spans="1:11" ht="30" customHeight="1" x14ac:dyDescent="0.25">
      <c r="A14" s="17" t="s">
        <v>14</v>
      </c>
      <c r="B14" s="10"/>
      <c r="C14" s="3"/>
      <c r="D14" s="4"/>
      <c r="E14" s="3"/>
      <c r="F14" s="3"/>
      <c r="G14" s="3"/>
      <c r="H14" s="3"/>
      <c r="I14" s="3"/>
      <c r="J14" s="3"/>
      <c r="K14" s="4"/>
    </row>
    <row r="15" spans="1:11" ht="30" customHeight="1" x14ac:dyDescent="0.25">
      <c r="A15" s="17" t="s">
        <v>126</v>
      </c>
      <c r="B15" s="10"/>
      <c r="C15" s="3"/>
      <c r="D15" s="4"/>
      <c r="E15" s="3"/>
      <c r="F15" s="3"/>
      <c r="G15" s="3"/>
      <c r="H15" s="3"/>
      <c r="I15" s="3"/>
      <c r="J15" s="3"/>
      <c r="K15" s="4"/>
    </row>
    <row r="17" spans="1:1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9" spans="1:11" x14ac:dyDescent="0.25">
      <c r="A19" s="5" t="s">
        <v>10</v>
      </c>
    </row>
    <row r="20" spans="1:11" ht="30" customHeight="1" x14ac:dyDescent="0.25">
      <c r="A20" s="17" t="s">
        <v>16</v>
      </c>
      <c r="B20" s="11" t="s">
        <v>1</v>
      </c>
      <c r="C20" s="11" t="s">
        <v>9</v>
      </c>
      <c r="D20" s="11" t="s">
        <v>7</v>
      </c>
      <c r="E20" s="11" t="s">
        <v>8</v>
      </c>
      <c r="F20" s="11" t="s">
        <v>2</v>
      </c>
      <c r="G20" s="11" t="s">
        <v>3</v>
      </c>
      <c r="H20" s="11" t="s">
        <v>4</v>
      </c>
      <c r="I20" s="11" t="s">
        <v>5</v>
      </c>
      <c r="J20" s="11" t="s">
        <v>6</v>
      </c>
      <c r="K20" s="20" t="s">
        <v>19</v>
      </c>
    </row>
    <row r="21" spans="1:11" ht="30" customHeight="1" x14ac:dyDescent="0.25">
      <c r="A21" s="17" t="s">
        <v>13</v>
      </c>
      <c r="B21" s="22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30" customHeight="1" x14ac:dyDescent="0.25">
      <c r="A22" s="17" t="s">
        <v>15</v>
      </c>
      <c r="B22" s="22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30" customHeight="1" x14ac:dyDescent="0.25">
      <c r="A23" s="17" t="s">
        <v>14</v>
      </c>
      <c r="B23" s="22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30" customHeight="1" thickBot="1" x14ac:dyDescent="0.3">
      <c r="A24" s="18" t="s">
        <v>126</v>
      </c>
      <c r="B24" s="27"/>
      <c r="C24" s="28"/>
      <c r="D24" s="28"/>
      <c r="E24" s="28"/>
      <c r="F24" s="28"/>
      <c r="G24" s="28"/>
      <c r="H24" s="28"/>
      <c r="I24" s="28"/>
      <c r="J24" s="28"/>
      <c r="K24" s="28"/>
    </row>
    <row r="25" spans="1:11" ht="30" customHeight="1" thickBot="1" x14ac:dyDescent="0.3">
      <c r="A25" s="19" t="s">
        <v>18</v>
      </c>
      <c r="B25" s="29">
        <f>SUM(B21:B24)</f>
        <v>0</v>
      </c>
      <c r="C25" s="29">
        <f>SUM(C21:C24)</f>
        <v>0</v>
      </c>
      <c r="D25" s="30" t="e">
        <f>SUM(B25/C25)</f>
        <v>#DIV/0!</v>
      </c>
      <c r="E25" s="29">
        <f t="shared" ref="E25:J25" si="0">SUM(E21:E24)</f>
        <v>0</v>
      </c>
      <c r="F25" s="29">
        <f t="shared" si="0"/>
        <v>0</v>
      </c>
      <c r="G25" s="29">
        <f t="shared" si="0"/>
        <v>0</v>
      </c>
      <c r="H25" s="29">
        <f t="shared" si="0"/>
        <v>0</v>
      </c>
      <c r="I25" s="29">
        <f t="shared" si="0"/>
        <v>0</v>
      </c>
      <c r="J25" s="29">
        <f t="shared" si="0"/>
        <v>0</v>
      </c>
      <c r="K25" s="31" t="e">
        <f>SUM(G25/J25)</f>
        <v>#DIV/0!</v>
      </c>
    </row>
    <row r="26" spans="1:11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25">
      <c r="A27" s="5" t="s">
        <v>10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30" customHeight="1" x14ac:dyDescent="0.25">
      <c r="A28" s="17" t="s">
        <v>17</v>
      </c>
      <c r="B28" s="11" t="s">
        <v>1</v>
      </c>
      <c r="C28" s="11" t="s">
        <v>9</v>
      </c>
      <c r="D28" s="11" t="s">
        <v>7</v>
      </c>
      <c r="E28" s="11" t="s">
        <v>8</v>
      </c>
      <c r="F28" s="11" t="s">
        <v>2</v>
      </c>
      <c r="G28" s="11" t="s">
        <v>3</v>
      </c>
      <c r="H28" s="11" t="s">
        <v>4</v>
      </c>
      <c r="I28" s="11" t="s">
        <v>5</v>
      </c>
      <c r="J28" s="11" t="s">
        <v>6</v>
      </c>
      <c r="K28" s="20" t="s">
        <v>19</v>
      </c>
    </row>
    <row r="29" spans="1:11" ht="30" customHeight="1" x14ac:dyDescent="0.25">
      <c r="A29" s="17" t="s">
        <v>13</v>
      </c>
      <c r="B29" s="22"/>
      <c r="C29" s="26"/>
      <c r="D29" s="26"/>
      <c r="E29" s="26"/>
      <c r="F29" s="26"/>
      <c r="G29" s="26"/>
      <c r="H29" s="26"/>
      <c r="I29" s="26"/>
      <c r="J29" s="26"/>
      <c r="K29" s="26"/>
    </row>
    <row r="30" spans="1:11" ht="30" customHeight="1" x14ac:dyDescent="0.25">
      <c r="A30" s="17" t="s">
        <v>15</v>
      </c>
      <c r="B30" s="22"/>
      <c r="C30" s="26"/>
      <c r="D30" s="26"/>
      <c r="E30" s="26"/>
      <c r="F30" s="26"/>
      <c r="G30" s="26"/>
      <c r="H30" s="26"/>
      <c r="I30" s="26"/>
      <c r="J30" s="26"/>
      <c r="K30" s="26"/>
    </row>
    <row r="31" spans="1:11" ht="30" customHeight="1" x14ac:dyDescent="0.25">
      <c r="A31" s="17" t="s">
        <v>14</v>
      </c>
      <c r="B31" s="22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30" customHeight="1" thickBot="1" x14ac:dyDescent="0.3">
      <c r="A32" s="18" t="s">
        <v>126</v>
      </c>
      <c r="B32" s="27"/>
      <c r="C32" s="28"/>
      <c r="D32" s="28"/>
      <c r="E32" s="28"/>
      <c r="F32" s="28"/>
      <c r="G32" s="28"/>
      <c r="H32" s="28"/>
      <c r="I32" s="28"/>
      <c r="J32" s="28"/>
      <c r="K32" s="28"/>
    </row>
    <row r="33" spans="1:11" ht="30" customHeight="1" thickBot="1" x14ac:dyDescent="0.3">
      <c r="A33" s="19" t="s">
        <v>18</v>
      </c>
      <c r="B33" s="29">
        <f>SUM(B29:B32)</f>
        <v>0</v>
      </c>
      <c r="C33" s="29">
        <f>SUM(C29:C32)</f>
        <v>0</v>
      </c>
      <c r="D33" s="30" t="e">
        <f>SUM(B33/C33)</f>
        <v>#DIV/0!</v>
      </c>
      <c r="E33" s="29">
        <f t="shared" ref="E33:J33" si="1">SUM(E29:E32)</f>
        <v>0</v>
      </c>
      <c r="F33" s="29">
        <f t="shared" si="1"/>
        <v>0</v>
      </c>
      <c r="G33" s="29">
        <f t="shared" si="1"/>
        <v>0</v>
      </c>
      <c r="H33" s="29">
        <f t="shared" si="1"/>
        <v>0</v>
      </c>
      <c r="I33" s="29">
        <f t="shared" si="1"/>
        <v>0</v>
      </c>
      <c r="J33" s="29">
        <f t="shared" si="1"/>
        <v>0</v>
      </c>
      <c r="K33" s="31" t="e">
        <f>SUM(G33/J33)</f>
        <v>#DIV/0!</v>
      </c>
    </row>
  </sheetData>
  <pageMargins left="0.7" right="0.7" top="0.75" bottom="0.75" header="0.3" footer="0.3"/>
  <pageSetup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C20" sqref="C20"/>
    </sheetView>
  </sheetViews>
  <sheetFormatPr defaultRowHeight="15" x14ac:dyDescent="0.25"/>
  <cols>
    <col min="1" max="1" width="10.85546875" customWidth="1"/>
    <col min="2" max="2" width="9.42578125" customWidth="1"/>
    <col min="5" max="5" width="13.5703125" customWidth="1"/>
    <col min="8" max="8" width="15.140625" customWidth="1"/>
  </cols>
  <sheetData>
    <row r="1" spans="1:11" ht="18.75" x14ac:dyDescent="0.3">
      <c r="A1" s="194" t="s">
        <v>207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3" spans="1:11" x14ac:dyDescent="0.25">
      <c r="A3" s="196" t="s">
        <v>203</v>
      </c>
      <c r="B3" s="197"/>
      <c r="D3" s="210" t="s">
        <v>198</v>
      </c>
      <c r="E3" s="211"/>
      <c r="G3" s="196" t="s">
        <v>199</v>
      </c>
      <c r="H3" s="197"/>
      <c r="J3" s="196" t="s">
        <v>200</v>
      </c>
      <c r="K3" s="197"/>
    </row>
    <row r="4" spans="1:11" x14ac:dyDescent="0.25">
      <c r="A4" s="198" t="s">
        <v>119</v>
      </c>
      <c r="B4" s="199"/>
      <c r="D4" s="95" t="s">
        <v>119</v>
      </c>
      <c r="E4" s="95"/>
      <c r="G4" s="200" t="s">
        <v>123</v>
      </c>
      <c r="H4" s="201"/>
      <c r="J4" s="96" t="s">
        <v>113</v>
      </c>
      <c r="K4" s="96"/>
    </row>
    <row r="5" spans="1:11" x14ac:dyDescent="0.25">
      <c r="D5" s="204" t="s">
        <v>107</v>
      </c>
      <c r="E5" s="205"/>
      <c r="G5" s="95" t="s">
        <v>120</v>
      </c>
      <c r="H5" s="95"/>
      <c r="J5" s="94" t="s">
        <v>118</v>
      </c>
      <c r="K5" s="94"/>
    </row>
    <row r="6" spans="1:11" x14ac:dyDescent="0.25">
      <c r="A6" s="196" t="s">
        <v>204</v>
      </c>
      <c r="B6" s="197"/>
      <c r="D6" s="96" t="s">
        <v>111</v>
      </c>
      <c r="E6" s="96"/>
      <c r="G6" s="3" t="s">
        <v>108</v>
      </c>
      <c r="H6" s="3"/>
      <c r="J6" s="4" t="s">
        <v>124</v>
      </c>
      <c r="K6" s="4"/>
    </row>
    <row r="7" spans="1:11" x14ac:dyDescent="0.25">
      <c r="A7" s="206" t="s">
        <v>107</v>
      </c>
      <c r="B7" s="207"/>
      <c r="D7" s="208" t="s">
        <v>116</v>
      </c>
      <c r="E7" s="209"/>
      <c r="G7" s="4" t="s">
        <v>184</v>
      </c>
      <c r="H7" s="4"/>
      <c r="J7" s="95" t="s">
        <v>185</v>
      </c>
      <c r="K7" s="95"/>
    </row>
    <row r="9" spans="1:11" x14ac:dyDescent="0.25">
      <c r="A9" s="196" t="s">
        <v>205</v>
      </c>
      <c r="B9" s="197"/>
      <c r="D9" s="196" t="s">
        <v>201</v>
      </c>
      <c r="E9" s="197"/>
      <c r="G9" s="196" t="s">
        <v>202</v>
      </c>
      <c r="H9" s="197"/>
    </row>
    <row r="10" spans="1:11" x14ac:dyDescent="0.25">
      <c r="A10" s="198" t="s">
        <v>120</v>
      </c>
      <c r="B10" s="199"/>
      <c r="D10" s="192" t="s">
        <v>107</v>
      </c>
      <c r="E10" s="193"/>
      <c r="G10" s="96" t="s">
        <v>111</v>
      </c>
      <c r="H10" s="96"/>
    </row>
    <row r="11" spans="1:11" x14ac:dyDescent="0.25">
      <c r="D11" s="191" t="s">
        <v>119</v>
      </c>
      <c r="E11" s="191"/>
      <c r="G11" s="4" t="s">
        <v>124</v>
      </c>
      <c r="H11" s="4"/>
    </row>
    <row r="12" spans="1:11" x14ac:dyDescent="0.25">
      <c r="A12" s="196" t="s">
        <v>206</v>
      </c>
      <c r="B12" s="197"/>
      <c r="D12" s="191" t="s">
        <v>185</v>
      </c>
      <c r="E12" s="191"/>
      <c r="G12" s="200" t="s">
        <v>125</v>
      </c>
      <c r="H12" s="201"/>
    </row>
    <row r="13" spans="1:11" x14ac:dyDescent="0.25">
      <c r="A13" s="202" t="s">
        <v>184</v>
      </c>
      <c r="B13" s="203"/>
      <c r="D13" s="191" t="s">
        <v>121</v>
      </c>
      <c r="E13" s="191"/>
      <c r="G13" s="92" t="s">
        <v>108</v>
      </c>
      <c r="H13" s="92"/>
    </row>
    <row r="15" spans="1:11" x14ac:dyDescent="0.25">
      <c r="A15" s="195" t="s">
        <v>208</v>
      </c>
      <c r="B15" s="15"/>
      <c r="C15" s="15"/>
      <c r="D15" s="15"/>
      <c r="E15" s="15"/>
      <c r="F15" s="15"/>
      <c r="G15" s="15"/>
    </row>
    <row r="16" spans="1:11" x14ac:dyDescent="0.25">
      <c r="A16" t="s">
        <v>209</v>
      </c>
    </row>
    <row r="17" spans="1:1" x14ac:dyDescent="0.25">
      <c r="A17" t="s">
        <v>210</v>
      </c>
    </row>
  </sheetData>
  <mergeCells count="17">
    <mergeCell ref="A3:B3"/>
    <mergeCell ref="D3:E3"/>
    <mergeCell ref="G3:H3"/>
    <mergeCell ref="J3:K3"/>
    <mergeCell ref="A4:B4"/>
    <mergeCell ref="G4:H4"/>
    <mergeCell ref="D5:E5"/>
    <mergeCell ref="A6:B6"/>
    <mergeCell ref="A7:B7"/>
    <mergeCell ref="D7:E7"/>
    <mergeCell ref="A9:B9"/>
    <mergeCell ref="D9:E9"/>
    <mergeCell ref="G9:H9"/>
    <mergeCell ref="A10:B10"/>
    <mergeCell ref="A12:B12"/>
    <mergeCell ref="G12:H12"/>
    <mergeCell ref="A13:B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80" zoomScaleNormal="80" workbookViewId="0">
      <selection activeCell="B22" sqref="B22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  <col min="13" max="13" width="8.7109375" customWidth="1"/>
  </cols>
  <sheetData>
    <row r="1" spans="1:11" ht="30" customHeight="1" thickBot="1" x14ac:dyDescent="0.3">
      <c r="A1" s="16" t="s">
        <v>27</v>
      </c>
      <c r="B1" s="12"/>
      <c r="C1" s="13"/>
      <c r="D1" s="14"/>
    </row>
    <row r="3" spans="1:11" ht="30" customHeight="1" x14ac:dyDescent="0.25">
      <c r="A3" s="100" t="s">
        <v>143</v>
      </c>
      <c r="B3" s="11" t="s">
        <v>1</v>
      </c>
      <c r="C3" s="11" t="s">
        <v>9</v>
      </c>
      <c r="D3" s="11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20" t="s">
        <v>19</v>
      </c>
    </row>
    <row r="4" spans="1:11" ht="30" customHeight="1" x14ac:dyDescent="0.25">
      <c r="A4" s="101" t="s">
        <v>107</v>
      </c>
      <c r="B4" s="153">
        <f>SUM('RR - Totals'!B4,'Playoff - Totals'!B4)</f>
        <v>28</v>
      </c>
      <c r="C4" s="34">
        <f>SUM('RR - Totals'!C4,'Playoff - Totals'!C4)</f>
        <v>41</v>
      </c>
      <c r="D4" s="154">
        <f>SUM(B4/C4)</f>
        <v>0.68292682926829273</v>
      </c>
      <c r="E4" s="153">
        <f>SUM('RR - Totals'!E4,'Playoff - Totals'!E4)</f>
        <v>7</v>
      </c>
      <c r="F4" s="153">
        <f>SUM('RR - Totals'!F4,'Playoff - Totals'!F4)</f>
        <v>40</v>
      </c>
      <c r="G4" s="153">
        <f>SUM('RR - Totals'!G4,'Playoff - Totals'!G4)</f>
        <v>11</v>
      </c>
      <c r="H4" s="34">
        <f>SUM('RR - Totals'!H4,'Playoff - Totals'!H4)</f>
        <v>3</v>
      </c>
      <c r="I4" s="153">
        <f>SUM('RR - Totals'!I4,'Playoff - Totals'!I4)</f>
        <v>6</v>
      </c>
      <c r="J4" s="34">
        <f>SUM('RR - Totals'!J4,'Playoff - Totals'!J4)</f>
        <v>6</v>
      </c>
      <c r="K4" s="121">
        <f>G4/J4</f>
        <v>1.8333333333333333</v>
      </c>
    </row>
    <row r="5" spans="1:11" ht="30" customHeight="1" x14ac:dyDescent="0.25">
      <c r="A5" s="101" t="s">
        <v>108</v>
      </c>
      <c r="B5" s="34">
        <f>SUM('RR - Totals'!B5,'Playoff - Totals'!B5)</f>
        <v>15</v>
      </c>
      <c r="C5" s="34">
        <f>SUM('RR - Totals'!C5,'Playoff - Totals'!C5)</f>
        <v>35</v>
      </c>
      <c r="D5" s="74">
        <f>SUM(B5/C5)</f>
        <v>0.42857142857142855</v>
      </c>
      <c r="E5" s="34">
        <f>SUM('RR - Totals'!E5,'Playoff - Totals'!E5)</f>
        <v>0</v>
      </c>
      <c r="F5" s="34">
        <f>SUM('RR - Totals'!F5,'Playoff - Totals'!F5)</f>
        <v>8</v>
      </c>
      <c r="G5" s="34">
        <f>SUM('RR - Totals'!G5,'Playoff - Totals'!G5)</f>
        <v>5</v>
      </c>
      <c r="H5" s="34">
        <f>SUM('RR - Totals'!H5,'Playoff - Totals'!H5)</f>
        <v>4</v>
      </c>
      <c r="I5" s="34">
        <f>SUM('RR - Totals'!I5,'Playoff - Totals'!I5)</f>
        <v>1</v>
      </c>
      <c r="J5" s="34">
        <f>SUM('RR - Totals'!J5,'Playoff - Totals'!J5)</f>
        <v>3</v>
      </c>
      <c r="K5" s="121">
        <f>G5/J5</f>
        <v>1.6666666666666667</v>
      </c>
    </row>
    <row r="6" spans="1:11" ht="30" customHeight="1" x14ac:dyDescent="0.25">
      <c r="A6" s="101" t="s">
        <v>109</v>
      </c>
      <c r="B6" s="34">
        <f>SUM('RR - Totals'!B6,'Playoff - Totals'!B6)</f>
        <v>8</v>
      </c>
      <c r="C6" s="34">
        <f>SUM('RR - Totals'!C6,'Playoff - Totals'!C6)</f>
        <v>23</v>
      </c>
      <c r="D6" s="74">
        <f>SUM(B6/C6)</f>
        <v>0.34782608695652173</v>
      </c>
      <c r="E6" s="34">
        <f>SUM('RR - Totals'!E5,'Playoff - Totals'!E5)</f>
        <v>0</v>
      </c>
      <c r="F6" s="34">
        <f>SUM('RR - Totals'!F6,'Playoff - Totals'!F6)</f>
        <v>14</v>
      </c>
      <c r="G6" s="34">
        <f>SUM('RR - Totals'!G6,'Playoff - Totals'!G6)</f>
        <v>1</v>
      </c>
      <c r="H6" s="34">
        <f>SUM('RR - Totals'!H6,'Playoff - Totals'!H6)</f>
        <v>0</v>
      </c>
      <c r="I6" s="34">
        <f>SUM('RR - Totals'!I6,'Playoff - Totals'!I6)</f>
        <v>2</v>
      </c>
      <c r="J6" s="34">
        <f>SUM('RR - Totals'!J6,'Playoff - Totals'!J6)</f>
        <v>5</v>
      </c>
      <c r="K6" s="121">
        <f>G6/J6</f>
        <v>0.2</v>
      </c>
    </row>
    <row r="7" spans="1:11" ht="30" customHeight="1" x14ac:dyDescent="0.25">
      <c r="A7" s="101" t="s">
        <v>110</v>
      </c>
      <c r="B7" s="34">
        <f>SUM('RR - Totals'!B7,'Playoff - Totals'!B7)</f>
        <v>0</v>
      </c>
      <c r="C7" s="34">
        <f>SUM('RR - Totals'!C7,'Playoff - Totals'!C7)</f>
        <v>8</v>
      </c>
      <c r="D7" s="74">
        <f>SUM(B7/C7)</f>
        <v>0</v>
      </c>
      <c r="E7" s="34">
        <f>SUM('RR - Totals'!E6,'Playoff - Totals'!E6)</f>
        <v>0</v>
      </c>
      <c r="F7" s="34">
        <f>SUM('RR - Totals'!F7,'Playoff - Totals'!F7)</f>
        <v>0</v>
      </c>
      <c r="G7" s="34">
        <f>SUM('RR - Totals'!G7,'Playoff - Totals'!G7)</f>
        <v>1</v>
      </c>
      <c r="H7" s="34">
        <f>SUM('RR - Totals'!H7,'Playoff - Totals'!H7)</f>
        <v>0</v>
      </c>
      <c r="I7" s="34">
        <f>SUM('RR - Totals'!I7,'Playoff - Totals'!I7)</f>
        <v>0</v>
      </c>
      <c r="J7" s="34">
        <f>SUM('RR - Totals'!J7,'Playoff - Totals'!J7)</f>
        <v>0</v>
      </c>
      <c r="K7" s="121" t="e">
        <f>G7/J7</f>
        <v>#DIV/0!</v>
      </c>
    </row>
    <row r="8" spans="1:11" x14ac:dyDescent="0.25">
      <c r="A8" s="1"/>
      <c r="B8" s="68"/>
      <c r="C8" s="68"/>
      <c r="D8" s="75"/>
      <c r="E8" s="68"/>
      <c r="F8" s="68"/>
      <c r="G8" s="68"/>
      <c r="H8" s="68"/>
      <c r="I8" s="68"/>
      <c r="J8" s="68"/>
      <c r="K8" s="76"/>
    </row>
    <row r="9" spans="1:11" ht="30" customHeight="1" x14ac:dyDescent="0.25">
      <c r="A9" s="106" t="s">
        <v>135</v>
      </c>
      <c r="B9" s="20" t="s">
        <v>1</v>
      </c>
      <c r="C9" s="20" t="s">
        <v>9</v>
      </c>
      <c r="D9" s="77" t="s">
        <v>7</v>
      </c>
      <c r="E9" s="20" t="s">
        <v>8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119" t="s">
        <v>19</v>
      </c>
    </row>
    <row r="10" spans="1:11" ht="30" customHeight="1" x14ac:dyDescent="0.25">
      <c r="A10" s="107" t="s">
        <v>111</v>
      </c>
      <c r="B10" s="34">
        <f>SUM('RR - Totals'!B10,'Playoff - Totals'!B10)</f>
        <v>21</v>
      </c>
      <c r="C10" s="153">
        <f>SUM('RR - Totals'!C10,'Playoff - Totals'!C10)</f>
        <v>52</v>
      </c>
      <c r="D10" s="74">
        <f>SUM(B10/C10)</f>
        <v>0.40384615384615385</v>
      </c>
      <c r="E10" s="34">
        <f>SUM('RR - Totals'!E10,'Playoff - Totals'!E10)</f>
        <v>0</v>
      </c>
      <c r="F10" s="34">
        <f>SUM('RR - Totals'!F10,'Playoff - Totals'!F10)</f>
        <v>17</v>
      </c>
      <c r="G10" s="34">
        <f>SUM('RR - Totals'!G10,'Playoff - Totals'!G10)</f>
        <v>10</v>
      </c>
      <c r="H10" s="34">
        <f>SUM('RR - Totals'!H10,'Playoff - Totals'!H10)</f>
        <v>4</v>
      </c>
      <c r="I10" s="34">
        <f>SUM('RR - Totals'!I10,'Playoff - Totals'!I10)</f>
        <v>1</v>
      </c>
      <c r="J10" s="155">
        <f>SUM('RR - Totals'!J10,'Playoff - Totals'!J10)</f>
        <v>8</v>
      </c>
      <c r="K10" s="121">
        <f>G10/J10</f>
        <v>1.25</v>
      </c>
    </row>
    <row r="11" spans="1:11" ht="30" customHeight="1" x14ac:dyDescent="0.25">
      <c r="A11" s="107" t="s">
        <v>112</v>
      </c>
      <c r="B11" s="34">
        <f>SUM('RR - Totals'!B11,'Playoff - Totals'!B11)</f>
        <v>9</v>
      </c>
      <c r="C11" s="34">
        <f>SUM('RR - Totals'!C11,'Playoff - Totals'!C11)</f>
        <v>28</v>
      </c>
      <c r="D11" s="74">
        <f>SUM(B11/C11)</f>
        <v>0.32142857142857145</v>
      </c>
      <c r="E11" s="34">
        <f>SUM('RR - Totals'!E11,'Playoff - Totals'!E11)</f>
        <v>4</v>
      </c>
      <c r="F11" s="34">
        <f>SUM('RR - Totals'!F11,'Playoff - Totals'!F11)</f>
        <v>11</v>
      </c>
      <c r="G11" s="34">
        <f>SUM('RR - Totals'!G11,'Playoff - Totals'!G11)</f>
        <v>1</v>
      </c>
      <c r="H11" s="34">
        <f>SUM('RR - Totals'!H11,'Playoff - Totals'!H11)</f>
        <v>2</v>
      </c>
      <c r="I11" s="34">
        <f>SUM('RR - Totals'!I11,'Playoff - Totals'!I11)</f>
        <v>3</v>
      </c>
      <c r="J11" s="34">
        <f>SUM('RR - Totals'!J11,'Playoff - Totals'!J11)</f>
        <v>1</v>
      </c>
      <c r="K11" s="121">
        <f>G11/J11</f>
        <v>1</v>
      </c>
    </row>
    <row r="12" spans="1:11" ht="30" customHeight="1" x14ac:dyDescent="0.25">
      <c r="A12" s="107" t="s">
        <v>113</v>
      </c>
      <c r="B12" s="34">
        <f>SUM('RR - Totals'!B12,'Playoff - Totals'!B12)</f>
        <v>12</v>
      </c>
      <c r="C12" s="34">
        <f>SUM('RR - Totals'!C12,'Playoff - Totals'!C12)</f>
        <v>26</v>
      </c>
      <c r="D12" s="74">
        <f>SUM(B12/C12)</f>
        <v>0.46153846153846156</v>
      </c>
      <c r="E12" s="34">
        <f>SUM('RR - Totals'!E12,'Playoff - Totals'!E12)</f>
        <v>1</v>
      </c>
      <c r="F12" s="34">
        <f>SUM('RR - Totals'!F12,'Playoff - Totals'!F12)</f>
        <v>18</v>
      </c>
      <c r="G12" s="34">
        <f>SUM('RR - Totals'!G12,'Playoff - Totals'!G12)</f>
        <v>5</v>
      </c>
      <c r="H12" s="34">
        <f>SUM('RR - Totals'!H12,'Playoff - Totals'!H12)</f>
        <v>0</v>
      </c>
      <c r="I12" s="34">
        <f>SUM('RR - Totals'!I12,'Playoff - Totals'!I12)</f>
        <v>1</v>
      </c>
      <c r="J12" s="34">
        <f>SUM('RR - Totals'!J12,'Playoff - Totals'!J12)</f>
        <v>6</v>
      </c>
      <c r="K12" s="121">
        <f>G12/J12</f>
        <v>0.83333333333333337</v>
      </c>
    </row>
    <row r="13" spans="1:11" ht="30" customHeight="1" x14ac:dyDescent="0.25">
      <c r="A13" s="107" t="s">
        <v>114</v>
      </c>
      <c r="B13" s="34">
        <f>SUM('RR - Totals'!B13,'Playoff - Totals'!B13)</f>
        <v>4</v>
      </c>
      <c r="C13" s="34">
        <f>SUM('RR - Totals'!C13,'Playoff - Totals'!C13)</f>
        <v>9</v>
      </c>
      <c r="D13" s="74">
        <f>SUM(B13/C13)</f>
        <v>0.44444444444444442</v>
      </c>
      <c r="E13" s="34">
        <f>SUM('RR - Totals'!E13,'Playoff - Totals'!E13)</f>
        <v>4</v>
      </c>
      <c r="F13" s="34">
        <f>SUM('RR - Totals'!F13,'Playoff - Totals'!F13)</f>
        <v>6</v>
      </c>
      <c r="G13" s="34">
        <f>SUM('RR - Totals'!G13,'Playoff - Totals'!G13)</f>
        <v>3</v>
      </c>
      <c r="H13" s="34">
        <f>SUM('RR - Totals'!H13,'Playoff - Totals'!H13)</f>
        <v>5</v>
      </c>
      <c r="I13" s="34">
        <f>SUM('RR - Totals'!I13,'Playoff - Totals'!I13)</f>
        <v>0</v>
      </c>
      <c r="J13" s="34">
        <f>SUM('RR - Totals'!J13,'Playoff - Totals'!J13)</f>
        <v>4</v>
      </c>
      <c r="K13" s="121">
        <f>G13/J13</f>
        <v>0.75</v>
      </c>
    </row>
    <row r="14" spans="1:11" x14ac:dyDescent="0.25">
      <c r="A14" s="1"/>
      <c r="B14" s="68"/>
      <c r="C14" s="68"/>
      <c r="D14" s="75"/>
      <c r="E14" s="68"/>
      <c r="F14" s="68"/>
      <c r="G14" s="68"/>
      <c r="H14" s="68"/>
      <c r="I14" s="68"/>
      <c r="J14" s="68"/>
      <c r="K14" s="76"/>
    </row>
    <row r="15" spans="1:11" ht="30" customHeight="1" x14ac:dyDescent="0.25">
      <c r="A15" s="109" t="s">
        <v>136</v>
      </c>
      <c r="B15" s="20" t="s">
        <v>1</v>
      </c>
      <c r="C15" s="20" t="s">
        <v>9</v>
      </c>
      <c r="D15" s="77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119" t="s">
        <v>19</v>
      </c>
    </row>
    <row r="16" spans="1:11" ht="30" customHeight="1" x14ac:dyDescent="0.25">
      <c r="A16" s="110" t="s">
        <v>115</v>
      </c>
      <c r="B16" s="34">
        <f>SUM('RR - Totals'!B16,'Playoff - Totals'!B16)</f>
        <v>8</v>
      </c>
      <c r="C16" s="34">
        <f>SUM('RR - Totals'!C16,'Playoff - Totals'!C16)</f>
        <v>22</v>
      </c>
      <c r="D16" s="74">
        <f>SUM(B16/C16)</f>
        <v>0.36363636363636365</v>
      </c>
      <c r="E16" s="34">
        <f>SUM('RR - Totals'!E16,'Playoff - Totals'!E16)</f>
        <v>0</v>
      </c>
      <c r="F16" s="34">
        <f>SUM('RR - Totals'!F16,'Playoff - Totals'!F16)</f>
        <v>13</v>
      </c>
      <c r="G16" s="34">
        <f>SUM('RR - Totals'!G16,'Playoff - Totals'!G16)</f>
        <v>5</v>
      </c>
      <c r="H16" s="34">
        <f>SUM('RR - Totals'!H16,'Playoff - Totals'!H16)</f>
        <v>2</v>
      </c>
      <c r="I16" s="34">
        <f>SUM('RR - Totals'!I16,'Playoff - Totals'!I16)</f>
        <v>1</v>
      </c>
      <c r="J16" s="34">
        <f>SUM('RR - Totals'!J16,'Playoff - Totals'!J16)</f>
        <v>3</v>
      </c>
      <c r="K16" s="121">
        <f>G16/J16</f>
        <v>1.6666666666666667</v>
      </c>
    </row>
    <row r="17" spans="1:11" ht="30" customHeight="1" x14ac:dyDescent="0.25">
      <c r="A17" s="110" t="s">
        <v>116</v>
      </c>
      <c r="B17" s="34">
        <f>SUM('RR - Totals'!B17,'Playoff - Totals'!B17)</f>
        <v>13</v>
      </c>
      <c r="C17" s="34">
        <f>SUM('RR - Totals'!C17,'Playoff - Totals'!C17)</f>
        <v>25</v>
      </c>
      <c r="D17" s="74">
        <f>SUM(B17/C17)</f>
        <v>0.52</v>
      </c>
      <c r="E17" s="34">
        <f>SUM('RR - Totals'!E17,'Playoff - Totals'!E17)</f>
        <v>2</v>
      </c>
      <c r="F17" s="34">
        <f>SUM('RR - Totals'!F17,'Playoff - Totals'!F17)</f>
        <v>14</v>
      </c>
      <c r="G17" s="34">
        <f>SUM('RR - Totals'!G17,'Playoff - Totals'!G17)</f>
        <v>3</v>
      </c>
      <c r="H17" s="34">
        <f>SUM('RR - Totals'!H17,'Playoff - Totals'!H17)</f>
        <v>1</v>
      </c>
      <c r="I17" s="34">
        <f>SUM('RR - Totals'!I17,'Playoff - Totals'!I17)</f>
        <v>0</v>
      </c>
      <c r="J17" s="34">
        <f>SUM('RR - Totals'!J17,'Playoff - Totals'!J17)</f>
        <v>4</v>
      </c>
      <c r="K17" s="121">
        <f>G17/J17</f>
        <v>0.75</v>
      </c>
    </row>
    <row r="18" spans="1:11" ht="30" customHeight="1" x14ac:dyDescent="0.25">
      <c r="A18" s="110" t="s">
        <v>117</v>
      </c>
      <c r="B18" s="34">
        <f>SUM('RR - Totals'!B18,'Playoff - Totals'!B18)</f>
        <v>13</v>
      </c>
      <c r="C18" s="34">
        <f>SUM('RR - Totals'!C18,'Playoff - Totals'!C18)</f>
        <v>32</v>
      </c>
      <c r="D18" s="74">
        <f>SUM(B18/C18)</f>
        <v>0.40625</v>
      </c>
      <c r="E18" s="34">
        <f>SUM('RR - Totals'!E18,'Playoff - Totals'!E18)</f>
        <v>2</v>
      </c>
      <c r="F18" s="34">
        <f>SUM('RR - Totals'!F18,'Playoff - Totals'!F18)</f>
        <v>9</v>
      </c>
      <c r="G18" s="34">
        <f>SUM('RR - Totals'!G18,'Playoff - Totals'!G18)</f>
        <v>6</v>
      </c>
      <c r="H18" s="34">
        <f>SUM('RR - Totals'!H18,'Playoff - Totals'!H18)</f>
        <v>2</v>
      </c>
      <c r="I18" s="34">
        <f>SUM('RR - Totals'!I18,'Playoff - Totals'!I18)</f>
        <v>1</v>
      </c>
      <c r="J18" s="34">
        <f>SUM('RR - Totals'!J18,'Playoff - Totals'!J18)</f>
        <v>3</v>
      </c>
      <c r="K18" s="121">
        <f>G18/J18</f>
        <v>2</v>
      </c>
    </row>
    <row r="19" spans="1:11" ht="30" customHeight="1" x14ac:dyDescent="0.25">
      <c r="A19" s="110" t="s">
        <v>118</v>
      </c>
      <c r="B19" s="34">
        <f>SUM('RR - Totals'!B19,'Playoff - Totals'!B19)</f>
        <v>13</v>
      </c>
      <c r="C19" s="34">
        <f>SUM('RR - Totals'!C19,'Playoff - Totals'!C19)</f>
        <v>35</v>
      </c>
      <c r="D19" s="74">
        <f>SUM(B19/C19)</f>
        <v>0.37142857142857144</v>
      </c>
      <c r="E19" s="34">
        <f>SUM('RR - Totals'!E19,'Playoff - Totals'!E19)</f>
        <v>0</v>
      </c>
      <c r="F19" s="34">
        <f>SUM('RR - Totals'!F19,'Playoff - Totals'!F19)</f>
        <v>10</v>
      </c>
      <c r="G19" s="34">
        <f>SUM('RR - Totals'!G19,'Playoff - Totals'!G19)</f>
        <v>7</v>
      </c>
      <c r="H19" s="34">
        <f>SUM('RR - Totals'!H19,'Playoff - Totals'!H19)</f>
        <v>5</v>
      </c>
      <c r="I19" s="34">
        <f>SUM('RR - Totals'!I19,'Playoff - Totals'!I19)</f>
        <v>0</v>
      </c>
      <c r="J19" s="34">
        <f>SUM('RR - Totals'!J19,'Playoff - Totals'!J19)</f>
        <v>5</v>
      </c>
      <c r="K19" s="121">
        <f>G19/J19</f>
        <v>1.4</v>
      </c>
    </row>
    <row r="20" spans="1:11" x14ac:dyDescent="0.25">
      <c r="A20" s="102"/>
      <c r="B20" s="97"/>
      <c r="C20" s="97"/>
      <c r="D20" s="98"/>
      <c r="E20" s="97"/>
      <c r="F20" s="97"/>
      <c r="G20" s="97"/>
      <c r="H20" s="97"/>
      <c r="I20" s="97"/>
      <c r="J20" s="97"/>
      <c r="K20" s="99"/>
    </row>
    <row r="21" spans="1:11" ht="30" customHeight="1" x14ac:dyDescent="0.25">
      <c r="A21" s="143" t="s">
        <v>166</v>
      </c>
      <c r="B21" s="20" t="s">
        <v>1</v>
      </c>
      <c r="C21" s="20" t="s">
        <v>9</v>
      </c>
      <c r="D21" s="77" t="s">
        <v>7</v>
      </c>
      <c r="E21" s="20" t="s">
        <v>8</v>
      </c>
      <c r="F21" s="20" t="s">
        <v>2</v>
      </c>
      <c r="G21" s="20" t="s">
        <v>3</v>
      </c>
      <c r="H21" s="20" t="s">
        <v>4</v>
      </c>
      <c r="I21" s="20" t="s">
        <v>5</v>
      </c>
      <c r="J21" s="20" t="s">
        <v>6</v>
      </c>
      <c r="K21" s="119" t="s">
        <v>19</v>
      </c>
    </row>
    <row r="22" spans="1:11" ht="30" customHeight="1" x14ac:dyDescent="0.25">
      <c r="A22" s="108" t="s">
        <v>119</v>
      </c>
      <c r="B22" s="34">
        <f>SUM('RR - Totals'!B22,'Playoff - Totals'!B22)</f>
        <v>27</v>
      </c>
      <c r="C22" s="34">
        <f>SUM('RR - Totals'!C22,'Playoff - Totals'!C22)</f>
        <v>49</v>
      </c>
      <c r="D22" s="74">
        <f>SUM(B22/C22)</f>
        <v>0.55102040816326525</v>
      </c>
      <c r="E22" s="153">
        <f>SUM('RR - Totals'!E22,'Playoff - Totals'!E22)</f>
        <v>7</v>
      </c>
      <c r="F22" s="34">
        <f>SUM('RR - Totals'!F22,'Playoff - Totals'!F22)</f>
        <v>24</v>
      </c>
      <c r="G22" s="34">
        <f>SUM('RR - Totals'!G22,'Playoff - Totals'!G22)</f>
        <v>10</v>
      </c>
      <c r="H22" s="34">
        <f>SUM('RR - Totals'!H22,'Playoff - Totals'!H22)</f>
        <v>3</v>
      </c>
      <c r="I22" s="34">
        <f>SUM('RR - Totals'!I22,'Playoff - Totals'!I22)</f>
        <v>3</v>
      </c>
      <c r="J22" s="34">
        <f>SUM('RR - Totals'!J22,'Playoff - Totals'!J22)</f>
        <v>3</v>
      </c>
      <c r="K22" s="156">
        <f>G22/J22</f>
        <v>3.3333333333333335</v>
      </c>
    </row>
    <row r="23" spans="1:11" ht="30" customHeight="1" x14ac:dyDescent="0.25">
      <c r="A23" s="108" t="s">
        <v>120</v>
      </c>
      <c r="B23" s="34">
        <f>SUM('RR - Totals'!B23,'Playoff - Totals'!B23)</f>
        <v>11</v>
      </c>
      <c r="C23" s="34">
        <f>SUM('RR - Totals'!C23,'Playoff - Totals'!C23)</f>
        <v>25</v>
      </c>
      <c r="D23" s="74">
        <f>SUM(B23/C23)</f>
        <v>0.44</v>
      </c>
      <c r="E23" s="34">
        <f>SUM('RR - Totals'!E23,'Playoff - Totals'!E23)</f>
        <v>0</v>
      </c>
      <c r="F23" s="34">
        <f>SUM('RR - Totals'!F23,'Playoff - Totals'!F23)</f>
        <v>13</v>
      </c>
      <c r="G23" s="34">
        <f>SUM('RR - Totals'!G23,'Playoff - Totals'!G23)</f>
        <v>3</v>
      </c>
      <c r="H23" s="34">
        <f>SUM('RR - Totals'!H23,'Playoff - Totals'!H23)</f>
        <v>2</v>
      </c>
      <c r="I23" s="34">
        <f>SUM('RR - Totals'!I23,'Playoff - Totals'!I23)</f>
        <v>1</v>
      </c>
      <c r="J23" s="34">
        <f>SUM('RR - Totals'!J23,'Playoff - Totals'!J23)</f>
        <v>1</v>
      </c>
      <c r="K23" s="121">
        <f>G23/J23</f>
        <v>3</v>
      </c>
    </row>
    <row r="24" spans="1:11" ht="30" customHeight="1" x14ac:dyDescent="0.25">
      <c r="A24" s="108" t="s">
        <v>121</v>
      </c>
      <c r="B24" s="34">
        <f>SUM('RR - Totals'!B24,'Playoff - Totals'!B24)</f>
        <v>6</v>
      </c>
      <c r="C24" s="34">
        <f>SUM('RR - Totals'!C24,'Playoff - Totals'!C24)</f>
        <v>31</v>
      </c>
      <c r="D24" s="74">
        <f>SUM(B24/C24)</f>
        <v>0.19354838709677419</v>
      </c>
      <c r="E24" s="34">
        <f>SUM('RR - Totals'!E24,'Playoff - Totals'!E24)</f>
        <v>1</v>
      </c>
      <c r="F24" s="34">
        <f>SUM('RR - Totals'!F24,'Playoff - Totals'!F24)</f>
        <v>18</v>
      </c>
      <c r="G24" s="34">
        <f>SUM('RR - Totals'!G24,'Playoff - Totals'!G24)</f>
        <v>9</v>
      </c>
      <c r="H24" s="34">
        <f>SUM('RR - Totals'!H24,'Playoff - Totals'!H24)</f>
        <v>6</v>
      </c>
      <c r="I24" s="34">
        <f>SUM('RR - Totals'!I24,'Playoff - Totals'!I24)</f>
        <v>1</v>
      </c>
      <c r="J24" s="34">
        <f>SUM('RR - Totals'!J24,'Playoff - Totals'!J24)</f>
        <v>6</v>
      </c>
      <c r="K24" s="121">
        <f>G24/J24</f>
        <v>1.5</v>
      </c>
    </row>
    <row r="25" spans="1:11" ht="30" customHeight="1" x14ac:dyDescent="0.25">
      <c r="A25" s="108" t="s">
        <v>185</v>
      </c>
      <c r="B25" s="34">
        <f>SUM('RR - Totals'!B25,'Playoff - Totals'!B25)</f>
        <v>10</v>
      </c>
      <c r="C25" s="34">
        <f>SUM('RR - Totals'!C25,'Playoff - Totals'!C25)</f>
        <v>15</v>
      </c>
      <c r="D25" s="74">
        <f>SUM(B25/C25)</f>
        <v>0.66666666666666663</v>
      </c>
      <c r="E25" s="34">
        <f>SUM('RR - Totals'!E25,'Playoff - Totals'!E25)</f>
        <v>1</v>
      </c>
      <c r="F25" s="34">
        <f>SUM('RR - Totals'!F25,'Playoff - Totals'!F25)</f>
        <v>7</v>
      </c>
      <c r="G25" s="34">
        <f>SUM('RR - Totals'!G25,'Playoff - Totals'!G25)</f>
        <v>5</v>
      </c>
      <c r="H25" s="153">
        <f>SUM('RR - Totals'!H25,'Playoff - Totals'!H25)</f>
        <v>8</v>
      </c>
      <c r="I25" s="34">
        <f>SUM('RR - Totals'!I25,'Playoff - Totals'!I25)</f>
        <v>0</v>
      </c>
      <c r="J25" s="34">
        <f>SUM('RR - Totals'!J25,'Playoff - Totals'!J25)</f>
        <v>3</v>
      </c>
      <c r="K25" s="121">
        <f>G25/J25</f>
        <v>1.6666666666666667</v>
      </c>
    </row>
    <row r="26" spans="1:11" x14ac:dyDescent="0.25">
      <c r="A26" s="1"/>
      <c r="B26" s="68"/>
      <c r="C26" s="68"/>
      <c r="D26" s="75"/>
      <c r="E26" s="68"/>
      <c r="F26" s="68"/>
      <c r="G26" s="68"/>
      <c r="H26" s="68"/>
      <c r="I26" s="68"/>
      <c r="J26" s="68"/>
      <c r="K26" s="76"/>
    </row>
    <row r="27" spans="1:11" ht="30" customHeight="1" x14ac:dyDescent="0.25">
      <c r="A27" s="111" t="s">
        <v>173</v>
      </c>
      <c r="B27" s="20" t="s">
        <v>1</v>
      </c>
      <c r="C27" s="20" t="s">
        <v>9</v>
      </c>
      <c r="D27" s="77" t="s">
        <v>7</v>
      </c>
      <c r="E27" s="20" t="s">
        <v>8</v>
      </c>
      <c r="F27" s="20" t="s">
        <v>2</v>
      </c>
      <c r="G27" s="20" t="s">
        <v>3</v>
      </c>
      <c r="H27" s="20" t="s">
        <v>4</v>
      </c>
      <c r="I27" s="20" t="s">
        <v>5</v>
      </c>
      <c r="J27" s="20" t="s">
        <v>6</v>
      </c>
      <c r="K27" s="119" t="s">
        <v>19</v>
      </c>
    </row>
    <row r="28" spans="1:11" ht="30" customHeight="1" x14ac:dyDescent="0.25">
      <c r="A28" s="112" t="s">
        <v>123</v>
      </c>
      <c r="B28" s="34">
        <f>SUM('RR - Totals'!B28,'Playoff - Totals'!B28)</f>
        <v>11</v>
      </c>
      <c r="C28" s="34">
        <f>SUM('RR - Totals'!C28,'Playoff - Totals'!C28)</f>
        <v>35</v>
      </c>
      <c r="D28" s="74">
        <f>SUM(B28/C28)</f>
        <v>0.31428571428571428</v>
      </c>
      <c r="E28" s="34">
        <f>SUM('RR - Totals'!E28,'Playoff - Totals'!E28)</f>
        <v>0</v>
      </c>
      <c r="F28" s="34">
        <f>SUM('RR - Totals'!F28,'Playoff - Totals'!F28)</f>
        <v>26</v>
      </c>
      <c r="G28" s="34">
        <f>SUM('RR - Totals'!G28,'Playoff - Totals'!G28)</f>
        <v>9</v>
      </c>
      <c r="H28" s="34">
        <f>SUM('RR - Totals'!H28,'Playoff - Totals'!H28)</f>
        <v>1</v>
      </c>
      <c r="I28" s="34">
        <f>SUM('RR - Totals'!I28,'Playoff - Totals'!I28)</f>
        <v>1</v>
      </c>
      <c r="J28" s="34">
        <f>SUM('RR - Totals'!J28,'Playoff - Totals'!J28)</f>
        <v>4</v>
      </c>
      <c r="K28" s="121">
        <f>G28/J28</f>
        <v>2.25</v>
      </c>
    </row>
    <row r="29" spans="1:11" ht="30" customHeight="1" x14ac:dyDescent="0.25">
      <c r="A29" s="112" t="s">
        <v>124</v>
      </c>
      <c r="B29" s="34">
        <f>SUM('RR - Totals'!B29,'Playoff - Totals'!B29)</f>
        <v>12</v>
      </c>
      <c r="C29" s="34">
        <f>SUM('RR - Totals'!C29,'Playoff - Totals'!C29)</f>
        <v>29</v>
      </c>
      <c r="D29" s="74">
        <f>SUM(B29/C29)</f>
        <v>0.41379310344827586</v>
      </c>
      <c r="E29" s="34">
        <f>SUM('RR - Totals'!E29,'Playoff - Totals'!E29)</f>
        <v>0</v>
      </c>
      <c r="F29" s="34">
        <f>SUM('RR - Totals'!F29,'Playoff - Totals'!F29)</f>
        <v>8</v>
      </c>
      <c r="G29" s="34">
        <f>SUM('RR - Totals'!G29,'Playoff - Totals'!G29)</f>
        <v>2</v>
      </c>
      <c r="H29" s="34">
        <f>SUM('RR - Totals'!H29,'Playoff - Totals'!H29)</f>
        <v>3</v>
      </c>
      <c r="I29" s="34">
        <f>SUM('RR - Totals'!I29,'Playoff - Totals'!I29)</f>
        <v>2</v>
      </c>
      <c r="J29" s="34">
        <f>SUM('RR - Totals'!J29,'Playoff - Totals'!J29)</f>
        <v>2</v>
      </c>
      <c r="K29" s="121">
        <f>G29/J29</f>
        <v>1</v>
      </c>
    </row>
    <row r="30" spans="1:11" ht="30" customHeight="1" x14ac:dyDescent="0.25">
      <c r="A30" s="112" t="s">
        <v>125</v>
      </c>
      <c r="B30" s="34">
        <f>SUM('RR - Totals'!B30,'Playoff - Totals'!B30)</f>
        <v>6</v>
      </c>
      <c r="C30" s="34">
        <f>SUM('RR - Totals'!C30,'Playoff - Totals'!C30)</f>
        <v>10</v>
      </c>
      <c r="D30" s="74">
        <f>SUM(B30/C30)</f>
        <v>0.6</v>
      </c>
      <c r="E30" s="34">
        <f>SUM('RR - Totals'!E30,'Playoff - Totals'!E30)</f>
        <v>0</v>
      </c>
      <c r="F30" s="34">
        <f>SUM('RR - Totals'!F30,'Playoff - Totals'!F30)</f>
        <v>5</v>
      </c>
      <c r="G30" s="34">
        <f>SUM('RR - Totals'!G30,'Playoff - Totals'!G30)</f>
        <v>2</v>
      </c>
      <c r="H30" s="34">
        <f>SUM('RR - Totals'!H30,'Playoff - Totals'!H30)</f>
        <v>4</v>
      </c>
      <c r="I30" s="34">
        <f>SUM('RR - Totals'!I30,'Playoff - Totals'!I30)</f>
        <v>0</v>
      </c>
      <c r="J30" s="34">
        <f>SUM('RR - Totals'!J30,'Playoff - Totals'!J30)</f>
        <v>1</v>
      </c>
      <c r="K30" s="121">
        <f>G30/J30</f>
        <v>2</v>
      </c>
    </row>
    <row r="31" spans="1:11" ht="30" customHeight="1" x14ac:dyDescent="0.25">
      <c r="A31" s="112" t="s">
        <v>184</v>
      </c>
      <c r="B31" s="34">
        <f>SUM('RR - Totals'!B31,'Playoff - Totals'!B31)</f>
        <v>14</v>
      </c>
      <c r="C31" s="34">
        <f>SUM('RR - Totals'!C31,'Playoff - Totals'!C31)</f>
        <v>34</v>
      </c>
      <c r="D31" s="74">
        <f>SUM(B31/C31)</f>
        <v>0.41176470588235292</v>
      </c>
      <c r="E31" s="34">
        <f>SUM('RR - Totals'!E31,'Playoff - Totals'!E31)</f>
        <v>1</v>
      </c>
      <c r="F31" s="34">
        <f>SUM('RR - Totals'!F31,'Playoff - Totals'!F31)</f>
        <v>18</v>
      </c>
      <c r="G31" s="34">
        <f>SUM('RR - Totals'!G31,'Playoff - Totals'!G31)</f>
        <v>6</v>
      </c>
      <c r="H31" s="34">
        <f>SUM('RR - Totals'!H31,'Playoff - Totals'!H31)</f>
        <v>1</v>
      </c>
      <c r="I31" s="34">
        <f>SUM('RR - Totals'!I31,'Playoff - Totals'!I31)</f>
        <v>1</v>
      </c>
      <c r="J31" s="34">
        <f>SUM('RR - Totals'!J31,'Playoff - Totals'!J31)</f>
        <v>3</v>
      </c>
      <c r="K31" s="121">
        <f>G31/J31</f>
        <v>2</v>
      </c>
    </row>
    <row r="32" spans="1:11" x14ac:dyDescent="0.25">
      <c r="B32" s="68"/>
      <c r="C32" s="68"/>
      <c r="D32" s="75"/>
      <c r="E32" s="68"/>
      <c r="F32" s="68"/>
      <c r="G32" s="68"/>
      <c r="H32" s="68"/>
      <c r="I32" s="68"/>
      <c r="J32" s="68"/>
      <c r="K32" s="7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80" zoomScaleNormal="80" workbookViewId="0">
      <selection activeCell="Q13" sqref="Q13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26</v>
      </c>
      <c r="B1" s="12"/>
      <c r="C1" s="13"/>
      <c r="D1" s="14"/>
    </row>
    <row r="3" spans="1:11" ht="30" customHeight="1" x14ac:dyDescent="0.25">
      <c r="A3" s="100" t="s">
        <v>143</v>
      </c>
      <c r="B3" s="11" t="s">
        <v>1</v>
      </c>
      <c r="C3" s="11" t="s">
        <v>9</v>
      </c>
      <c r="D3" s="11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20" t="s">
        <v>19</v>
      </c>
    </row>
    <row r="4" spans="1:11" ht="30" customHeight="1" x14ac:dyDescent="0.25">
      <c r="A4" s="101" t="s">
        <v>107</v>
      </c>
      <c r="B4" s="157">
        <f>ROUND(('Overall - Totals'!B4)/6,1)</f>
        <v>4.7</v>
      </c>
      <c r="C4" s="67">
        <f>ROUND(('Overall - Totals'!C4)/6,1)</f>
        <v>6.8</v>
      </c>
      <c r="D4" s="159">
        <f>'Overall - Totals'!D4</f>
        <v>0.68292682926829273</v>
      </c>
      <c r="E4" s="157">
        <f>ROUND(('Overall - Totals'!E4)/6,1)</f>
        <v>1.2</v>
      </c>
      <c r="F4" s="157">
        <f>ROUND(('Overall - Totals'!F4)/6,1)</f>
        <v>6.7</v>
      </c>
      <c r="G4" s="157">
        <f>ROUND(('Overall - Totals'!G4)/6,1)</f>
        <v>1.8</v>
      </c>
      <c r="H4" s="67">
        <f>ROUND(('Overall - Totals'!H4)/6,1)</f>
        <v>0.5</v>
      </c>
      <c r="I4" s="157">
        <f>ROUND(('Overall - Totals'!I4)/6,1)</f>
        <v>1</v>
      </c>
      <c r="J4" s="67">
        <f>ROUND(('Overall - Totals'!J4)/6,1)</f>
        <v>1</v>
      </c>
      <c r="K4" s="25">
        <f>'Overall - Totals'!K4</f>
        <v>1.8333333333333333</v>
      </c>
    </row>
    <row r="5" spans="1:11" ht="30" customHeight="1" x14ac:dyDescent="0.25">
      <c r="A5" s="101" t="s">
        <v>108</v>
      </c>
      <c r="B5" s="67">
        <f>ROUND(('Overall - Totals'!B5)/6,1)</f>
        <v>2.5</v>
      </c>
      <c r="C5" s="67">
        <f>ROUND(('Overall - Totals'!C5)/6,1)</f>
        <v>5.8</v>
      </c>
      <c r="D5" s="24">
        <f>'Overall - Totals'!D5</f>
        <v>0.42857142857142855</v>
      </c>
      <c r="E5" s="67">
        <f>ROUND(('Overall - Totals'!E5)/6,1)</f>
        <v>0</v>
      </c>
      <c r="F5" s="67">
        <f>ROUND(('Overall - Totals'!F5)/6,1)</f>
        <v>1.3</v>
      </c>
      <c r="G5" s="67">
        <f>ROUND(('Overall - Totals'!G5)/6,1)</f>
        <v>0.8</v>
      </c>
      <c r="H5" s="67">
        <f>ROUND(('Overall - Totals'!H5)/6,1)</f>
        <v>0.7</v>
      </c>
      <c r="I5" s="67">
        <f>ROUND(('Overall - Totals'!I5)/6,1)</f>
        <v>0.2</v>
      </c>
      <c r="J5" s="67">
        <f>ROUND(('Overall - Totals'!J5)/6,1)</f>
        <v>0.5</v>
      </c>
      <c r="K5" s="25">
        <f>'Overall - Totals'!K5</f>
        <v>1.6666666666666667</v>
      </c>
    </row>
    <row r="6" spans="1:11" ht="30" customHeight="1" x14ac:dyDescent="0.25">
      <c r="A6" s="101" t="s">
        <v>109</v>
      </c>
      <c r="B6" s="67">
        <f>ROUND(('Overall - Totals'!B6)/6,1)</f>
        <v>1.3</v>
      </c>
      <c r="C6" s="67">
        <f>ROUND(('Overall - Totals'!C6)/6,1)</f>
        <v>3.8</v>
      </c>
      <c r="D6" s="24">
        <f>'Overall - Totals'!D6</f>
        <v>0.34782608695652173</v>
      </c>
      <c r="E6" s="67">
        <f>ROUND(('Overall - Totals'!E6)/6,1)</f>
        <v>0</v>
      </c>
      <c r="F6" s="67">
        <f>ROUND(('Overall - Totals'!F6)/6,1)</f>
        <v>2.2999999999999998</v>
      </c>
      <c r="G6" s="67">
        <f>ROUND(('Overall - Totals'!G6)/6,1)</f>
        <v>0.2</v>
      </c>
      <c r="H6" s="67">
        <f>ROUND(('Overall - Totals'!H6)/6,1)</f>
        <v>0</v>
      </c>
      <c r="I6" s="67">
        <f>ROUND(('Overall - Totals'!I6)/6,1)</f>
        <v>0.3</v>
      </c>
      <c r="J6" s="67">
        <f>ROUND(('Overall - Totals'!J6)/6,1)</f>
        <v>0.8</v>
      </c>
      <c r="K6" s="25">
        <f>'Overall - Totals'!K6</f>
        <v>0.2</v>
      </c>
    </row>
    <row r="7" spans="1:11" ht="30" customHeight="1" x14ac:dyDescent="0.25">
      <c r="A7" s="101" t="s">
        <v>110</v>
      </c>
      <c r="B7" s="67">
        <f>ROUND(('Overall - Totals'!B7)/6,1)</f>
        <v>0</v>
      </c>
      <c r="C7" s="67">
        <f>ROUND(('Overall - Totals'!C7)/6,1)</f>
        <v>1.3</v>
      </c>
      <c r="D7" s="24">
        <f>'Overall - Totals'!D7</f>
        <v>0</v>
      </c>
      <c r="E7" s="67">
        <f>ROUND(('Overall - Totals'!E7)/6,1)</f>
        <v>0</v>
      </c>
      <c r="F7" s="67">
        <f>ROUND(('Overall - Totals'!F7)/6,1)</f>
        <v>0</v>
      </c>
      <c r="G7" s="67">
        <f>ROUND(('Overall - Totals'!G7)/6,1)</f>
        <v>0.2</v>
      </c>
      <c r="H7" s="67">
        <f>ROUND(('Overall - Totals'!H7)/6,1)</f>
        <v>0</v>
      </c>
      <c r="I7" s="67">
        <f>ROUND(('Overall - Totals'!I7)/6,1)</f>
        <v>0</v>
      </c>
      <c r="J7" s="67">
        <f>ROUND(('Overall - Totals'!J7)/6,1)</f>
        <v>0</v>
      </c>
      <c r="K7" s="25" t="e">
        <f>'Overall - Totals'!K7</f>
        <v>#DIV/0!</v>
      </c>
    </row>
    <row r="8" spans="1:11" x14ac:dyDescent="0.25">
      <c r="A8" s="1"/>
      <c r="B8" s="68"/>
      <c r="C8" s="68"/>
      <c r="D8" s="68"/>
      <c r="E8" s="68"/>
      <c r="F8" s="68"/>
      <c r="G8" s="68"/>
      <c r="H8" s="68"/>
      <c r="I8" s="68"/>
      <c r="J8" s="68"/>
      <c r="K8" s="72"/>
    </row>
    <row r="9" spans="1:11" ht="30" customHeight="1" x14ac:dyDescent="0.25">
      <c r="A9" s="106" t="s">
        <v>135</v>
      </c>
      <c r="B9" s="20" t="s">
        <v>1</v>
      </c>
      <c r="C9" s="20" t="s">
        <v>9</v>
      </c>
      <c r="D9" s="20" t="s">
        <v>7</v>
      </c>
      <c r="E9" s="20" t="s">
        <v>8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21" t="s">
        <v>19</v>
      </c>
    </row>
    <row r="10" spans="1:11" ht="30" customHeight="1" x14ac:dyDescent="0.25">
      <c r="A10" s="107" t="s">
        <v>111</v>
      </c>
      <c r="B10" s="67">
        <f>ROUND(('Overall - Totals'!B10)/6,1)</f>
        <v>3.5</v>
      </c>
      <c r="C10" s="157">
        <f>ROUND(('Overall - Totals'!C10)/6,1)</f>
        <v>8.6999999999999993</v>
      </c>
      <c r="D10" s="24">
        <f>'Overall - Totals'!D10</f>
        <v>0.40384615384615385</v>
      </c>
      <c r="E10" s="67">
        <f>ROUND(('Overall - Totals'!E10)/6,1)</f>
        <v>0</v>
      </c>
      <c r="F10" s="67">
        <f>ROUND(('Overall - Totals'!F10)/6,1)</f>
        <v>2.8</v>
      </c>
      <c r="G10" s="67">
        <f>ROUND(('Overall - Totals'!G10)/6,1)</f>
        <v>1.7</v>
      </c>
      <c r="H10" s="67">
        <f>ROUND(('Overall - Totals'!H10)/6,1)</f>
        <v>0.7</v>
      </c>
      <c r="I10" s="67">
        <f>ROUND(('Overall - Totals'!I10)/6,1)</f>
        <v>0.2</v>
      </c>
      <c r="J10" s="158">
        <f>ROUND(('Overall - Totals'!J10)/6,1)</f>
        <v>1.3</v>
      </c>
      <c r="K10" s="25">
        <f>'Overall - Totals'!K10</f>
        <v>1.25</v>
      </c>
    </row>
    <row r="11" spans="1:11" ht="30" customHeight="1" x14ac:dyDescent="0.25">
      <c r="A11" s="107" t="s">
        <v>112</v>
      </c>
      <c r="B11" s="67">
        <f>ROUND(('Overall - Totals'!B11)/6,1)</f>
        <v>1.5</v>
      </c>
      <c r="C11" s="67">
        <f>ROUND(('Overall - Totals'!C11)/6,1)</f>
        <v>4.7</v>
      </c>
      <c r="D11" s="24">
        <f>'Overall - Totals'!D11</f>
        <v>0.32142857142857145</v>
      </c>
      <c r="E11" s="67">
        <f>ROUND(('Overall - Totals'!E11)/6,1)</f>
        <v>0.7</v>
      </c>
      <c r="F11" s="67">
        <f>ROUND(('Overall - Totals'!F11)/6,1)</f>
        <v>1.8</v>
      </c>
      <c r="G11" s="67">
        <f>ROUND(('Overall - Totals'!G11)/6,1)</f>
        <v>0.2</v>
      </c>
      <c r="H11" s="67">
        <f>ROUND(('Overall - Totals'!H11)/6,1)</f>
        <v>0.3</v>
      </c>
      <c r="I11" s="67">
        <f>ROUND(('Overall - Totals'!I11)/6,1)</f>
        <v>0.5</v>
      </c>
      <c r="J11" s="67">
        <f>ROUND(('Overall - Totals'!J11)/6,1)</f>
        <v>0.2</v>
      </c>
      <c r="K11" s="25">
        <f>'Overall - Totals'!K11</f>
        <v>1</v>
      </c>
    </row>
    <row r="12" spans="1:11" ht="30" customHeight="1" x14ac:dyDescent="0.25">
      <c r="A12" s="107" t="s">
        <v>113</v>
      </c>
      <c r="B12" s="67">
        <f>ROUND(('Overall - Totals'!B12)/6,1)</f>
        <v>2</v>
      </c>
      <c r="C12" s="67">
        <f>ROUND(('Overall - Totals'!C12)/6,1)</f>
        <v>4.3</v>
      </c>
      <c r="D12" s="24">
        <f>'Overall - Totals'!D12</f>
        <v>0.46153846153846156</v>
      </c>
      <c r="E12" s="67">
        <f>ROUND(('Overall - Totals'!E12)/6,1)</f>
        <v>0.2</v>
      </c>
      <c r="F12" s="67">
        <f>ROUND(('Overall - Totals'!F12)/6,1)</f>
        <v>3</v>
      </c>
      <c r="G12" s="67">
        <f>ROUND(('Overall - Totals'!G12)/6,1)</f>
        <v>0.8</v>
      </c>
      <c r="H12" s="67">
        <f>ROUND(('Overall - Totals'!H12)/6,1)</f>
        <v>0</v>
      </c>
      <c r="I12" s="67">
        <f>ROUND(('Overall - Totals'!I12)/6,1)</f>
        <v>0.2</v>
      </c>
      <c r="J12" s="67">
        <f>ROUND(('Overall - Totals'!J12)/6,1)</f>
        <v>1</v>
      </c>
      <c r="K12" s="25">
        <f>'Overall - Totals'!K12</f>
        <v>0.83333333333333337</v>
      </c>
    </row>
    <row r="13" spans="1:11" ht="30" customHeight="1" x14ac:dyDescent="0.25">
      <c r="A13" s="107" t="s">
        <v>114</v>
      </c>
      <c r="B13" s="67">
        <f>ROUND(('Overall - Totals'!B13)/6,1)</f>
        <v>0.7</v>
      </c>
      <c r="C13" s="67">
        <f>ROUND(('Overall - Totals'!C13)/6,1)</f>
        <v>1.5</v>
      </c>
      <c r="D13" s="24">
        <f>'Overall - Totals'!D13</f>
        <v>0.44444444444444442</v>
      </c>
      <c r="E13" s="67">
        <f>ROUND(('Overall - Totals'!E13)/6,1)</f>
        <v>0.7</v>
      </c>
      <c r="F13" s="67">
        <f>ROUND(('Overall - Totals'!F13)/6,1)</f>
        <v>1</v>
      </c>
      <c r="G13" s="67">
        <f>ROUND(('Overall - Totals'!G13)/6,1)</f>
        <v>0.5</v>
      </c>
      <c r="H13" s="67">
        <f>ROUND(('Overall - Totals'!H13)/6,1)</f>
        <v>0.8</v>
      </c>
      <c r="I13" s="67">
        <f>ROUND(('Overall - Totals'!I13)/6,1)</f>
        <v>0</v>
      </c>
      <c r="J13" s="67">
        <f>ROUND(('Overall - Totals'!J13)/6,1)</f>
        <v>0.7</v>
      </c>
      <c r="K13" s="25">
        <f>'Overall - Totals'!K13</f>
        <v>0.75</v>
      </c>
    </row>
    <row r="14" spans="1:11" x14ac:dyDescent="0.25">
      <c r="A14" s="1"/>
      <c r="B14" s="68"/>
      <c r="C14" s="68"/>
      <c r="D14" s="68"/>
      <c r="E14" s="68"/>
      <c r="F14" s="68"/>
      <c r="G14" s="68"/>
      <c r="H14" s="68"/>
      <c r="I14" s="68"/>
      <c r="J14" s="68"/>
      <c r="K14" s="72"/>
    </row>
    <row r="15" spans="1:11" ht="30" customHeight="1" x14ac:dyDescent="0.25">
      <c r="A15" s="109" t="s">
        <v>136</v>
      </c>
      <c r="B15" s="20" t="s">
        <v>1</v>
      </c>
      <c r="C15" s="20" t="s">
        <v>9</v>
      </c>
      <c r="D15" s="20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21" t="s">
        <v>19</v>
      </c>
    </row>
    <row r="16" spans="1:11" ht="30" customHeight="1" x14ac:dyDescent="0.25">
      <c r="A16" s="110" t="s">
        <v>115</v>
      </c>
      <c r="B16" s="67">
        <f>ROUND(('Overall - Totals'!B16)/5,1)</f>
        <v>1.6</v>
      </c>
      <c r="C16" s="67">
        <f>ROUND(('Overall - Totals'!C16)/5,1)</f>
        <v>4.4000000000000004</v>
      </c>
      <c r="D16" s="24">
        <f>'Overall - Totals'!D16</f>
        <v>0.36363636363636365</v>
      </c>
      <c r="E16" s="67">
        <f>ROUND(('Overall - Totals'!E16)/5,1)</f>
        <v>0</v>
      </c>
      <c r="F16" s="67">
        <f>ROUND(('Overall - Totals'!F16)/5,1)</f>
        <v>2.6</v>
      </c>
      <c r="G16" s="67">
        <f>ROUND(('Overall - Totals'!G16)/5,1)</f>
        <v>1</v>
      </c>
      <c r="H16" s="67">
        <f>ROUND(('Overall - Totals'!H16)/5,1)</f>
        <v>0.4</v>
      </c>
      <c r="I16" s="67">
        <f>ROUND(('Overall - Totals'!I16)/5,1)</f>
        <v>0.2</v>
      </c>
      <c r="J16" s="67">
        <f>ROUND(('Overall - Totals'!J16)/5,1)</f>
        <v>0.6</v>
      </c>
      <c r="K16" s="25">
        <f>'Overall - Totals'!K16</f>
        <v>1.6666666666666667</v>
      </c>
    </row>
    <row r="17" spans="1:11" ht="30" customHeight="1" x14ac:dyDescent="0.25">
      <c r="A17" s="110" t="s">
        <v>116</v>
      </c>
      <c r="B17" s="67">
        <f>ROUND(('Overall - Totals'!B17)/5,1)</f>
        <v>2.6</v>
      </c>
      <c r="C17" s="67">
        <f>ROUND(('Overall - Totals'!C17)/5,1)</f>
        <v>5</v>
      </c>
      <c r="D17" s="24">
        <f>'Overall - Totals'!D17</f>
        <v>0.52</v>
      </c>
      <c r="E17" s="67">
        <f>ROUND(('Overall - Totals'!E17)/5,1)</f>
        <v>0.4</v>
      </c>
      <c r="F17" s="67">
        <f>ROUND(('Overall - Totals'!F17)/5,1)</f>
        <v>2.8</v>
      </c>
      <c r="G17" s="67">
        <f>ROUND(('Overall - Totals'!G17)/5,1)</f>
        <v>0.6</v>
      </c>
      <c r="H17" s="67">
        <f>ROUND(('Overall - Totals'!H17)/5,1)</f>
        <v>0.2</v>
      </c>
      <c r="I17" s="67">
        <f>ROUND(('Overall - Totals'!I17)/5,1)</f>
        <v>0</v>
      </c>
      <c r="J17" s="67">
        <f>ROUND(('Overall - Totals'!J17)/5,1)</f>
        <v>0.8</v>
      </c>
      <c r="K17" s="25">
        <f>'Overall - Totals'!K17</f>
        <v>0.75</v>
      </c>
    </row>
    <row r="18" spans="1:11" ht="30" customHeight="1" x14ac:dyDescent="0.25">
      <c r="A18" s="110" t="s">
        <v>117</v>
      </c>
      <c r="B18" s="67">
        <f>ROUND(('Overall - Totals'!B18)/5,1)</f>
        <v>2.6</v>
      </c>
      <c r="C18" s="67">
        <f>ROUND(('Overall - Totals'!C18)/5,1)</f>
        <v>6.4</v>
      </c>
      <c r="D18" s="24">
        <f>'Overall - Totals'!D18</f>
        <v>0.40625</v>
      </c>
      <c r="E18" s="67">
        <f>ROUND(('Overall - Totals'!E18)/5,1)</f>
        <v>0.4</v>
      </c>
      <c r="F18" s="67">
        <f>ROUND(('Overall - Totals'!F18)/5,1)</f>
        <v>1.8</v>
      </c>
      <c r="G18" s="67">
        <f>ROUND(('Overall - Totals'!G18)/5,1)</f>
        <v>1.2</v>
      </c>
      <c r="H18" s="67">
        <f>ROUND(('Overall - Totals'!H18)/5,1)</f>
        <v>0.4</v>
      </c>
      <c r="I18" s="67">
        <f>ROUND(('Overall - Totals'!I18)/5,1)</f>
        <v>0.2</v>
      </c>
      <c r="J18" s="67">
        <f>ROUND(('Overall - Totals'!J18)/5,1)</f>
        <v>0.6</v>
      </c>
      <c r="K18" s="25">
        <f>'Overall - Totals'!K18</f>
        <v>2</v>
      </c>
    </row>
    <row r="19" spans="1:11" ht="30" customHeight="1" x14ac:dyDescent="0.25">
      <c r="A19" s="110" t="s">
        <v>118</v>
      </c>
      <c r="B19" s="67">
        <f>ROUND(('Overall - Totals'!B19)/5,1)</f>
        <v>2.6</v>
      </c>
      <c r="C19" s="67">
        <f>ROUND(('Overall - Totals'!C19)/5,1)</f>
        <v>7</v>
      </c>
      <c r="D19" s="24">
        <f>'Overall - Totals'!D19</f>
        <v>0.37142857142857144</v>
      </c>
      <c r="E19" s="67">
        <f>ROUND(('Overall - Totals'!E19)/5,1)</f>
        <v>0</v>
      </c>
      <c r="F19" s="67">
        <f>ROUND(('Overall - Totals'!F19)/5,1)</f>
        <v>2</v>
      </c>
      <c r="G19" s="67">
        <f>ROUND(('Overall - Totals'!G19)/5,1)</f>
        <v>1.4</v>
      </c>
      <c r="H19" s="67">
        <f>ROUND(('Overall - Totals'!H19)/5,1)</f>
        <v>1</v>
      </c>
      <c r="I19" s="67">
        <f>ROUND(('Overall - Totals'!I19)/5,1)</f>
        <v>0</v>
      </c>
      <c r="J19" s="67">
        <f>ROUND(('Overall - Totals'!J19)/5,1)</f>
        <v>1</v>
      </c>
      <c r="K19" s="25">
        <f>'Overall - Totals'!K19</f>
        <v>1.4</v>
      </c>
    </row>
    <row r="20" spans="1:11" x14ac:dyDescent="0.25">
      <c r="A20" s="102"/>
      <c r="B20" s="97"/>
      <c r="C20" s="97"/>
      <c r="D20" s="97"/>
      <c r="E20" s="97"/>
      <c r="F20" s="97"/>
      <c r="G20" s="97"/>
      <c r="H20" s="97"/>
      <c r="I20" s="97"/>
      <c r="J20" s="97"/>
      <c r="K20" s="103"/>
    </row>
    <row r="21" spans="1:11" ht="30" customHeight="1" x14ac:dyDescent="0.25">
      <c r="A21" s="143" t="s">
        <v>166</v>
      </c>
      <c r="B21" s="20" t="s">
        <v>1</v>
      </c>
      <c r="C21" s="20" t="s">
        <v>9</v>
      </c>
      <c r="D21" s="20" t="s">
        <v>7</v>
      </c>
      <c r="E21" s="20" t="s">
        <v>8</v>
      </c>
      <c r="F21" s="20" t="s">
        <v>2</v>
      </c>
      <c r="G21" s="20" t="s">
        <v>3</v>
      </c>
      <c r="H21" s="20" t="s">
        <v>4</v>
      </c>
      <c r="I21" s="20" t="s">
        <v>5</v>
      </c>
      <c r="J21" s="20" t="s">
        <v>6</v>
      </c>
      <c r="K21" s="21" t="s">
        <v>19</v>
      </c>
    </row>
    <row r="22" spans="1:11" ht="30" customHeight="1" x14ac:dyDescent="0.25">
      <c r="A22" s="108" t="s">
        <v>119</v>
      </c>
      <c r="B22" s="67">
        <f>ROUND(('Overall - Totals'!B22)/6,1)</f>
        <v>4.5</v>
      </c>
      <c r="C22" s="67">
        <f>ROUND(('Overall - Totals'!C22)/6,1)</f>
        <v>8.1999999999999993</v>
      </c>
      <c r="D22" s="24">
        <f>'Overall - Totals'!D22</f>
        <v>0.55102040816326525</v>
      </c>
      <c r="E22" s="67">
        <f>ROUND(('Overall - Totals'!E22)/6,1)</f>
        <v>1.2</v>
      </c>
      <c r="F22" s="67">
        <f>ROUND(('Overall - Totals'!F22)/6,1)</f>
        <v>4</v>
      </c>
      <c r="G22" s="67">
        <f>ROUND(('Overall - Totals'!G22)/6,1)</f>
        <v>1.7</v>
      </c>
      <c r="H22" s="67">
        <f>ROUND(('Overall - Totals'!H22)/6,1)</f>
        <v>0.5</v>
      </c>
      <c r="I22" s="67">
        <f>ROUND(('Overall - Totals'!I22)/6,1)</f>
        <v>0.5</v>
      </c>
      <c r="J22" s="67">
        <f>ROUND(('Overall - Totals'!J22)/6,1)</f>
        <v>0.5</v>
      </c>
      <c r="K22" s="156">
        <f>'Overall - Totals'!K22</f>
        <v>3.3333333333333335</v>
      </c>
    </row>
    <row r="23" spans="1:11" ht="30" customHeight="1" x14ac:dyDescent="0.25">
      <c r="A23" s="108" t="s">
        <v>120</v>
      </c>
      <c r="B23" s="67">
        <f>ROUND(('Overall - Totals'!B23)/6,1)</f>
        <v>1.8</v>
      </c>
      <c r="C23" s="67">
        <f>ROUND(('Overall - Totals'!C23)/6,1)</f>
        <v>4.2</v>
      </c>
      <c r="D23" s="24">
        <f>'Overall - Totals'!D23</f>
        <v>0.44</v>
      </c>
      <c r="E23" s="67">
        <f>ROUND(('Overall - Totals'!E23)/6,1)</f>
        <v>0</v>
      </c>
      <c r="F23" s="67">
        <f>ROUND(('Overall - Totals'!F23)/6,1)</f>
        <v>2.2000000000000002</v>
      </c>
      <c r="G23" s="67">
        <f>ROUND(('Overall - Totals'!G23)/6,1)</f>
        <v>0.5</v>
      </c>
      <c r="H23" s="67">
        <f>ROUND(('Overall - Totals'!H23)/6,1)</f>
        <v>0.3</v>
      </c>
      <c r="I23" s="67">
        <f>ROUND(('Overall - Totals'!I23)/6,1)</f>
        <v>0.2</v>
      </c>
      <c r="J23" s="67">
        <f>ROUND(('Overall - Totals'!J23)/6,1)</f>
        <v>0.2</v>
      </c>
      <c r="K23" s="25">
        <f>'Overall - Totals'!K23</f>
        <v>3</v>
      </c>
    </row>
    <row r="24" spans="1:11" ht="30" customHeight="1" x14ac:dyDescent="0.25">
      <c r="A24" s="108" t="s">
        <v>121</v>
      </c>
      <c r="B24" s="67">
        <f>ROUND(('Overall - Totals'!B24)/6,1)</f>
        <v>1</v>
      </c>
      <c r="C24" s="67">
        <f>ROUND(('Overall - Totals'!C24)/6,1)</f>
        <v>5.2</v>
      </c>
      <c r="D24" s="24">
        <f>'Overall - Totals'!D24</f>
        <v>0.19354838709677419</v>
      </c>
      <c r="E24" s="67">
        <f>ROUND(('Overall - Totals'!E24)/6,1)</f>
        <v>0.2</v>
      </c>
      <c r="F24" s="67">
        <f>ROUND(('Overall - Totals'!F24)/6,1)</f>
        <v>3</v>
      </c>
      <c r="G24" s="67">
        <f>ROUND(('Overall - Totals'!G24)/6,1)</f>
        <v>1.5</v>
      </c>
      <c r="H24" s="67">
        <f>ROUND(('Overall - Totals'!H24)/6,1)</f>
        <v>1</v>
      </c>
      <c r="I24" s="67">
        <f>ROUND(('Overall - Totals'!I24)/6,1)</f>
        <v>0.2</v>
      </c>
      <c r="J24" s="67">
        <f>ROUND(('Overall - Totals'!J24)/6,1)</f>
        <v>1</v>
      </c>
      <c r="K24" s="25">
        <f>'Overall - Totals'!K24</f>
        <v>1.5</v>
      </c>
    </row>
    <row r="25" spans="1:11" ht="30" customHeight="1" x14ac:dyDescent="0.25">
      <c r="A25" s="108" t="s">
        <v>185</v>
      </c>
      <c r="B25" s="67">
        <f>ROUND(('Overall - Totals'!B25)/6,1)</f>
        <v>1.7</v>
      </c>
      <c r="C25" s="67">
        <f>ROUND(('Overall - Totals'!C25)/6,1)</f>
        <v>2.5</v>
      </c>
      <c r="D25" s="24">
        <f>'Overall - Totals'!D25</f>
        <v>0.66666666666666663</v>
      </c>
      <c r="E25" s="67">
        <f>ROUND(('Overall - Totals'!E25)/6,1)</f>
        <v>0.2</v>
      </c>
      <c r="F25" s="67">
        <f>ROUND(('Overall - Totals'!F25)/6,1)</f>
        <v>1.2</v>
      </c>
      <c r="G25" s="67">
        <f>ROUND(('Overall - Totals'!G25)/6,1)</f>
        <v>0.8</v>
      </c>
      <c r="H25" s="157">
        <f>ROUND(('Overall - Totals'!H25)/6,1)</f>
        <v>1.3</v>
      </c>
      <c r="I25" s="67">
        <f>ROUND(('Overall - Totals'!I25)/6,1)</f>
        <v>0</v>
      </c>
      <c r="J25" s="67">
        <f>ROUND(('Overall - Totals'!J25)/6,1)</f>
        <v>0.5</v>
      </c>
      <c r="K25" s="25">
        <f>'Overall - Totals'!K25</f>
        <v>1.6666666666666667</v>
      </c>
    </row>
    <row r="26" spans="1:11" x14ac:dyDescent="0.25">
      <c r="A26" s="1"/>
      <c r="B26" s="68"/>
      <c r="C26" s="68"/>
      <c r="D26" s="68"/>
      <c r="E26" s="68"/>
      <c r="F26" s="68"/>
      <c r="G26" s="68"/>
      <c r="H26" s="68"/>
      <c r="I26" s="68"/>
      <c r="J26" s="68"/>
      <c r="K26" s="72"/>
    </row>
    <row r="27" spans="1:11" ht="30" customHeight="1" x14ac:dyDescent="0.25">
      <c r="A27" s="111" t="s">
        <v>173</v>
      </c>
      <c r="B27" s="20" t="s">
        <v>1</v>
      </c>
      <c r="C27" s="20" t="s">
        <v>9</v>
      </c>
      <c r="D27" s="20" t="s">
        <v>7</v>
      </c>
      <c r="E27" s="20" t="s">
        <v>8</v>
      </c>
      <c r="F27" s="20" t="s">
        <v>2</v>
      </c>
      <c r="G27" s="20" t="s">
        <v>3</v>
      </c>
      <c r="H27" s="20" t="s">
        <v>4</v>
      </c>
      <c r="I27" s="20" t="s">
        <v>5</v>
      </c>
      <c r="J27" s="20" t="s">
        <v>6</v>
      </c>
      <c r="K27" s="21" t="s">
        <v>19</v>
      </c>
    </row>
    <row r="28" spans="1:11" ht="30" customHeight="1" x14ac:dyDescent="0.25">
      <c r="A28" s="112" t="s">
        <v>123</v>
      </c>
      <c r="B28" s="67">
        <f>ROUND(('Overall - Totals'!B28)/5,1)</f>
        <v>2.2000000000000002</v>
      </c>
      <c r="C28" s="67">
        <f>ROUND(('Overall - Totals'!C28)/5,1)</f>
        <v>7</v>
      </c>
      <c r="D28" s="24">
        <f>'Overall - Totals'!D28</f>
        <v>0.31428571428571428</v>
      </c>
      <c r="E28" s="67">
        <f>ROUND(('Overall - Totals'!E28)/5,1)</f>
        <v>0</v>
      </c>
      <c r="F28" s="67">
        <f>ROUND(('Overall - Totals'!F28)/5,1)</f>
        <v>5.2</v>
      </c>
      <c r="G28" s="67">
        <f>ROUND(('Overall - Totals'!G28)/5,1)</f>
        <v>1.8</v>
      </c>
      <c r="H28" s="67">
        <f>ROUND(('Overall - Totals'!H28)/5,1)</f>
        <v>0.2</v>
      </c>
      <c r="I28" s="67">
        <f>ROUND(('Overall - Totals'!I28)/5,1)</f>
        <v>0.2</v>
      </c>
      <c r="J28" s="67">
        <f>ROUND(('Overall - Totals'!J28)/5,1)</f>
        <v>0.8</v>
      </c>
      <c r="K28" s="25">
        <f>'Overall - Totals'!K28</f>
        <v>2.25</v>
      </c>
    </row>
    <row r="29" spans="1:11" ht="30" customHeight="1" x14ac:dyDescent="0.25">
      <c r="A29" s="112" t="s">
        <v>124</v>
      </c>
      <c r="B29" s="67">
        <f>ROUND(('Overall - Totals'!B29)/5,1)</f>
        <v>2.4</v>
      </c>
      <c r="C29" s="67">
        <f>ROUND(('Overall - Totals'!C29)/5,1)</f>
        <v>5.8</v>
      </c>
      <c r="D29" s="24">
        <f>'Overall - Totals'!D29</f>
        <v>0.41379310344827586</v>
      </c>
      <c r="E29" s="67">
        <f>ROUND(('Overall - Totals'!E29)/5,1)</f>
        <v>0</v>
      </c>
      <c r="F29" s="67">
        <f>ROUND(('Overall - Totals'!F29)/5,1)</f>
        <v>1.6</v>
      </c>
      <c r="G29" s="67">
        <f>ROUND(('Overall - Totals'!G29)/5,1)</f>
        <v>0.4</v>
      </c>
      <c r="H29" s="67">
        <f>ROUND(('Overall - Totals'!H29)/5,1)</f>
        <v>0.6</v>
      </c>
      <c r="I29" s="67">
        <f>ROUND(('Overall - Totals'!I29)/5,1)</f>
        <v>0.4</v>
      </c>
      <c r="J29" s="67">
        <f>ROUND(('Overall - Totals'!J29)/5,1)</f>
        <v>0.4</v>
      </c>
      <c r="K29" s="25">
        <f>'Overall - Totals'!K29</f>
        <v>1</v>
      </c>
    </row>
    <row r="30" spans="1:11" ht="30" customHeight="1" x14ac:dyDescent="0.25">
      <c r="A30" s="112" t="s">
        <v>125</v>
      </c>
      <c r="B30" s="67">
        <f>ROUND(('Overall - Totals'!B30)/5,1)</f>
        <v>1.2</v>
      </c>
      <c r="C30" s="67">
        <f>ROUND(('Overall - Totals'!C30)/5,1)</f>
        <v>2</v>
      </c>
      <c r="D30" s="24">
        <f>'Overall - Totals'!D30</f>
        <v>0.6</v>
      </c>
      <c r="E30" s="67">
        <f>ROUND(('Overall - Totals'!E30)/5,1)</f>
        <v>0</v>
      </c>
      <c r="F30" s="67">
        <f>ROUND(('Overall - Totals'!F30)/5,1)</f>
        <v>1</v>
      </c>
      <c r="G30" s="67">
        <f>ROUND(('Overall - Totals'!G30)/5,1)</f>
        <v>0.4</v>
      </c>
      <c r="H30" s="67">
        <f>ROUND(('Overall - Totals'!H30)/5,1)</f>
        <v>0.8</v>
      </c>
      <c r="I30" s="67">
        <f>ROUND(('Overall - Totals'!I30)/5,1)</f>
        <v>0</v>
      </c>
      <c r="J30" s="67">
        <f>ROUND(('Overall - Totals'!J30)/5,1)</f>
        <v>0.2</v>
      </c>
      <c r="K30" s="25">
        <f>'Overall - Totals'!K30</f>
        <v>2</v>
      </c>
    </row>
    <row r="31" spans="1:11" ht="30" customHeight="1" x14ac:dyDescent="0.25">
      <c r="A31" s="112" t="s">
        <v>184</v>
      </c>
      <c r="B31" s="67">
        <f>ROUND(('Overall - Totals'!B31)/5,1)</f>
        <v>2.8</v>
      </c>
      <c r="C31" s="67">
        <f>ROUND(('Overall - Totals'!C31)/5,1)</f>
        <v>6.8</v>
      </c>
      <c r="D31" s="24">
        <f>'Overall - Totals'!D31</f>
        <v>0.41176470588235292</v>
      </c>
      <c r="E31" s="67">
        <f>ROUND(('Overall - Totals'!E31)/5,1)</f>
        <v>0.2</v>
      </c>
      <c r="F31" s="67">
        <f>ROUND(('Overall - Totals'!F31)/5,1)</f>
        <v>3.6</v>
      </c>
      <c r="G31" s="67">
        <f>ROUND(('Overall - Totals'!G31)/5,1)</f>
        <v>1.2</v>
      </c>
      <c r="H31" s="67">
        <f>ROUND(('Overall - Totals'!H31)/5,1)</f>
        <v>0.2</v>
      </c>
      <c r="I31" s="67">
        <f>ROUND(('Overall - Totals'!I31)/5,1)</f>
        <v>0.2</v>
      </c>
      <c r="J31" s="67">
        <f>ROUND(('Overall - Totals'!J31)/5,1)</f>
        <v>0.6</v>
      </c>
      <c r="K31" s="25">
        <f>'Overall - Totals'!K31</f>
        <v>2</v>
      </c>
    </row>
    <row r="32" spans="1:11" x14ac:dyDescent="0.25">
      <c r="B32" s="68"/>
      <c r="C32" s="68"/>
      <c r="D32" s="68"/>
      <c r="E32" s="68"/>
      <c r="F32" s="68"/>
      <c r="G32" s="68"/>
      <c r="H32" s="68"/>
      <c r="I32" s="68"/>
      <c r="J32" s="68"/>
      <c r="K32" s="7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workbookViewId="0">
      <selection activeCell="E23" sqref="E23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3" width="10.28515625" customWidth="1"/>
    <col min="14" max="14" width="9.85546875" customWidth="1"/>
    <col min="15" max="15" width="12.140625" customWidth="1"/>
    <col min="16" max="16" width="11.28515625" customWidth="1"/>
  </cols>
  <sheetData>
    <row r="1" spans="1:18" ht="30" customHeight="1" thickBot="1" x14ac:dyDescent="0.3">
      <c r="A1" s="16" t="s">
        <v>20</v>
      </c>
      <c r="B1" s="12"/>
      <c r="C1" s="13"/>
      <c r="D1" s="14"/>
      <c r="L1" s="16" t="s">
        <v>20</v>
      </c>
      <c r="M1" s="12"/>
      <c r="N1" s="13"/>
      <c r="O1" s="14"/>
    </row>
    <row r="2" spans="1:18" ht="15.75" thickBot="1" x14ac:dyDescent="0.3"/>
    <row r="3" spans="1:18" ht="30" customHeight="1" x14ac:dyDescent="0.25">
      <c r="A3" s="100" t="s">
        <v>143</v>
      </c>
      <c r="B3" s="11" t="s">
        <v>1</v>
      </c>
      <c r="C3" s="11" t="s">
        <v>9</v>
      </c>
      <c r="D3" s="20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78" t="s">
        <v>19</v>
      </c>
      <c r="L3" s="80" t="s">
        <v>81</v>
      </c>
      <c r="M3" s="81" t="s">
        <v>80</v>
      </c>
      <c r="N3" s="81" t="s">
        <v>79</v>
      </c>
      <c r="O3" s="81" t="s">
        <v>82</v>
      </c>
      <c r="P3" s="81" t="s">
        <v>83</v>
      </c>
      <c r="Q3" s="169" t="s">
        <v>84</v>
      </c>
      <c r="R3" s="175" t="s">
        <v>190</v>
      </c>
    </row>
    <row r="4" spans="1:18" ht="30" customHeight="1" x14ac:dyDescent="0.25">
      <c r="A4" s="113" t="s">
        <v>10</v>
      </c>
      <c r="B4" s="34">
        <f>SUM('Overall - Totals'!B4:B7)</f>
        <v>51</v>
      </c>
      <c r="C4" s="34">
        <f>SUM('Overall - Totals'!C4:C7)</f>
        <v>107</v>
      </c>
      <c r="D4" s="159">
        <f>B4/C4</f>
        <v>0.47663551401869159</v>
      </c>
      <c r="E4" s="34">
        <f>SUM('Overall - Totals'!E4:E7)</f>
        <v>7</v>
      </c>
      <c r="F4" s="153">
        <f>SUM('Overall - Totals'!F4:F7)</f>
        <v>62</v>
      </c>
      <c r="G4" s="34">
        <f>SUM('Overall - Totals'!G4:G7)</f>
        <v>18</v>
      </c>
      <c r="H4" s="34">
        <f>SUM('Overall - Totals'!H4:H7)</f>
        <v>7</v>
      </c>
      <c r="I4" s="153">
        <f>SUM('Overall - Totals'!I4:I7)</f>
        <v>9</v>
      </c>
      <c r="J4" s="34">
        <f>SUM('Overall - Totals'!J4:J7)</f>
        <v>14</v>
      </c>
      <c r="K4" s="79">
        <f>SUM(G4/J4)</f>
        <v>1.2857142857142858</v>
      </c>
      <c r="L4" s="144">
        <f>SUM('RR Team Stats'!L4,'Playoff Team Stats'!L4)</f>
        <v>48</v>
      </c>
      <c r="M4" s="26">
        <f>SUM('RR Team Stats'!M4,'Playoff Team Stats'!M4)</f>
        <v>115</v>
      </c>
      <c r="N4" s="145">
        <f>L4/M4</f>
        <v>0.41739130434782606</v>
      </c>
      <c r="O4" s="164">
        <f>SUM('RR Team Stats'!O4,'Playoff Team Stats'!O4)</f>
        <v>47</v>
      </c>
      <c r="P4" s="26">
        <f>SUM('RR Team Stats'!P4,'Playoff Team Stats'!P4)</f>
        <v>23</v>
      </c>
      <c r="Q4" s="170">
        <f>SUM('RR Team Stats'!Q4,'Playoff Team Stats'!Q4)</f>
        <v>10</v>
      </c>
      <c r="R4" s="178">
        <f>F4-O4</f>
        <v>15</v>
      </c>
    </row>
    <row r="5" spans="1:18" ht="30" customHeight="1" thickBot="1" x14ac:dyDescent="0.3">
      <c r="A5" s="113" t="s">
        <v>25</v>
      </c>
      <c r="B5" s="67">
        <f>ROUND((B4)/6,1)</f>
        <v>8.5</v>
      </c>
      <c r="C5" s="67">
        <f>ROUND((C4)/6,1)</f>
        <v>17.8</v>
      </c>
      <c r="D5" s="159">
        <f>B4/C4</f>
        <v>0.47663551401869159</v>
      </c>
      <c r="E5" s="67">
        <f t="shared" ref="E5:J5" si="0">ROUND((E4)/6,1)</f>
        <v>1.2</v>
      </c>
      <c r="F5" s="67">
        <f t="shared" si="0"/>
        <v>10.3</v>
      </c>
      <c r="G5" s="67">
        <f t="shared" si="0"/>
        <v>3</v>
      </c>
      <c r="H5" s="67">
        <f t="shared" si="0"/>
        <v>1.2</v>
      </c>
      <c r="I5" s="157">
        <f t="shared" si="0"/>
        <v>1.5</v>
      </c>
      <c r="J5" s="67">
        <f t="shared" si="0"/>
        <v>2.2999999999999998</v>
      </c>
      <c r="K5" s="79">
        <f>SUM(G4/J4)</f>
        <v>1.2857142857142858</v>
      </c>
      <c r="L5" s="123">
        <f>ROUND((L4)/6,1)</f>
        <v>8</v>
      </c>
      <c r="M5" s="124">
        <f>ROUND((M4)/6,1)</f>
        <v>19.2</v>
      </c>
      <c r="N5" s="152">
        <f>L4/M4</f>
        <v>0.41739130434782606</v>
      </c>
      <c r="O5" s="165">
        <f>ROUND((O4)/6,1)</f>
        <v>7.8</v>
      </c>
      <c r="P5" s="124">
        <f>ROUND((P4)/6,1)</f>
        <v>3.8</v>
      </c>
      <c r="Q5" s="171">
        <f>ROUND((Q4)/6,1)</f>
        <v>1.7</v>
      </c>
      <c r="R5" s="190">
        <f>F5-O5</f>
        <v>2.5000000000000009</v>
      </c>
    </row>
    <row r="6" spans="1:18" ht="15.75" thickBot="1" x14ac:dyDescent="0.3">
      <c r="A6" s="1"/>
      <c r="B6" s="68"/>
      <c r="C6" s="68"/>
      <c r="D6" s="69"/>
      <c r="E6" s="68"/>
      <c r="F6" s="68"/>
      <c r="G6" s="68"/>
      <c r="H6" s="68"/>
      <c r="I6" s="68"/>
      <c r="J6" s="68"/>
      <c r="K6" s="72"/>
      <c r="N6" s="147"/>
      <c r="R6" s="183"/>
    </row>
    <row r="7" spans="1:18" ht="30" customHeight="1" x14ac:dyDescent="0.25">
      <c r="A7" s="106" t="s">
        <v>135</v>
      </c>
      <c r="B7" s="20" t="s">
        <v>1</v>
      </c>
      <c r="C7" s="20" t="s">
        <v>9</v>
      </c>
      <c r="D7" s="71" t="s">
        <v>7</v>
      </c>
      <c r="E7" s="20" t="s">
        <v>8</v>
      </c>
      <c r="F7" s="20" t="s">
        <v>2</v>
      </c>
      <c r="G7" s="20" t="s">
        <v>3</v>
      </c>
      <c r="H7" s="20" t="s">
        <v>4</v>
      </c>
      <c r="I7" s="20" t="s">
        <v>5</v>
      </c>
      <c r="J7" s="20" t="s">
        <v>6</v>
      </c>
      <c r="K7" s="82" t="s">
        <v>19</v>
      </c>
      <c r="L7" s="80" t="s">
        <v>81</v>
      </c>
      <c r="M7" s="81" t="s">
        <v>80</v>
      </c>
      <c r="N7" s="148" t="s">
        <v>79</v>
      </c>
      <c r="O7" s="81" t="s">
        <v>82</v>
      </c>
      <c r="P7" s="81" t="s">
        <v>83</v>
      </c>
      <c r="Q7" s="169" t="s">
        <v>84</v>
      </c>
      <c r="R7" s="184" t="s">
        <v>190</v>
      </c>
    </row>
    <row r="8" spans="1:18" ht="30" customHeight="1" x14ac:dyDescent="0.25">
      <c r="A8" s="116" t="s">
        <v>10</v>
      </c>
      <c r="B8" s="34">
        <f>SUM('Overall - Totals'!B10:B13)</f>
        <v>46</v>
      </c>
      <c r="C8" s="34">
        <f>SUM('Overall - Totals'!C10:C13)</f>
        <v>115</v>
      </c>
      <c r="D8" s="24">
        <f>B8/C8</f>
        <v>0.4</v>
      </c>
      <c r="E8" s="153">
        <f>SUM('Overall - Totals'!E10:E13)</f>
        <v>9</v>
      </c>
      <c r="F8" s="34">
        <f>SUM('Overall - Totals'!F10:F13)</f>
        <v>52</v>
      </c>
      <c r="G8" s="34">
        <f>SUM('Overall - Totals'!G10:G13)</f>
        <v>19</v>
      </c>
      <c r="H8" s="34">
        <f>SUM('Overall - Totals'!H10:H13)</f>
        <v>11</v>
      </c>
      <c r="I8" s="34">
        <f>SUM('Overall - Totals'!I10:I13)</f>
        <v>5</v>
      </c>
      <c r="J8" s="155">
        <f>SUM('Overall - Totals'!J10:J13)</f>
        <v>19</v>
      </c>
      <c r="K8" s="79">
        <f>SUM(G8/J8)</f>
        <v>1</v>
      </c>
      <c r="L8" s="122">
        <f>SUM('RR Team Stats'!L8,'Playoff Team Stats'!L8)</f>
        <v>56</v>
      </c>
      <c r="M8" s="26">
        <f>SUM('RR Team Stats'!M8,'Playoff Team Stats'!M8)</f>
        <v>124</v>
      </c>
      <c r="N8" s="145">
        <f>L8/M8</f>
        <v>0.45161290322580644</v>
      </c>
      <c r="O8" s="26">
        <f>SUM('RR Team Stats'!O8,'Playoff Team Stats'!O8)</f>
        <v>62</v>
      </c>
      <c r="P8" s="26">
        <f>SUM('RR Team Stats'!P8,'Playoff Team Stats'!P8)</f>
        <v>25</v>
      </c>
      <c r="Q8" s="170">
        <f>SUM('RR Team Stats'!Q8,'Playoff Team Stats'!Q8)</f>
        <v>16</v>
      </c>
      <c r="R8" s="176">
        <f>F8-O8</f>
        <v>-10</v>
      </c>
    </row>
    <row r="9" spans="1:18" ht="30" customHeight="1" thickBot="1" x14ac:dyDescent="0.3">
      <c r="A9" s="116" t="s">
        <v>25</v>
      </c>
      <c r="B9" s="67">
        <f>ROUND((B8)/6,1)</f>
        <v>7.7</v>
      </c>
      <c r="C9" s="67">
        <f>ROUND((C8)/6,1)</f>
        <v>19.2</v>
      </c>
      <c r="D9" s="24">
        <f>B8/C8</f>
        <v>0.4</v>
      </c>
      <c r="E9" s="157">
        <f t="shared" ref="E9:J9" si="1">ROUND((E8)/6,1)</f>
        <v>1.5</v>
      </c>
      <c r="F9" s="67">
        <f t="shared" si="1"/>
        <v>8.6999999999999993</v>
      </c>
      <c r="G9" s="67">
        <f t="shared" si="1"/>
        <v>3.2</v>
      </c>
      <c r="H9" s="67">
        <f t="shared" si="1"/>
        <v>1.8</v>
      </c>
      <c r="I9" s="67">
        <f t="shared" si="1"/>
        <v>0.8</v>
      </c>
      <c r="J9" s="158">
        <f t="shared" si="1"/>
        <v>3.2</v>
      </c>
      <c r="K9" s="79">
        <f>SUM(G8/J8)</f>
        <v>1</v>
      </c>
      <c r="L9" s="123">
        <f>ROUND((L8)/6,1)</f>
        <v>9.3000000000000007</v>
      </c>
      <c r="M9" s="124">
        <f>ROUND((M8)/6,1)</f>
        <v>20.7</v>
      </c>
      <c r="N9" s="152">
        <f>L8/M8</f>
        <v>0.45161290322580644</v>
      </c>
      <c r="O9" s="124">
        <f>ROUND((O8)/6,1)</f>
        <v>10.3</v>
      </c>
      <c r="P9" s="124">
        <f>ROUND((P8)/6,1)</f>
        <v>4.2</v>
      </c>
      <c r="Q9" s="171">
        <f>ROUND((Q8)/6,1)</f>
        <v>2.7</v>
      </c>
      <c r="R9" s="182">
        <f>F9-O9</f>
        <v>-1.6000000000000014</v>
      </c>
    </row>
    <row r="10" spans="1:18" ht="15.75" thickBot="1" x14ac:dyDescent="0.3">
      <c r="A10" s="1"/>
      <c r="B10" s="68"/>
      <c r="C10" s="68"/>
      <c r="D10" s="69"/>
      <c r="E10" s="68"/>
      <c r="F10" s="68"/>
      <c r="G10" s="68"/>
      <c r="H10" s="68"/>
      <c r="I10" s="68"/>
      <c r="J10" s="68"/>
      <c r="K10" s="72"/>
      <c r="N10" s="147"/>
      <c r="R10" s="183"/>
    </row>
    <row r="11" spans="1:18" ht="30" customHeight="1" x14ac:dyDescent="0.25">
      <c r="A11" s="109" t="s">
        <v>136</v>
      </c>
      <c r="B11" s="20" t="s">
        <v>1</v>
      </c>
      <c r="C11" s="20" t="s">
        <v>9</v>
      </c>
      <c r="D11" s="71" t="s">
        <v>7</v>
      </c>
      <c r="E11" s="20" t="s">
        <v>8</v>
      </c>
      <c r="F11" s="20" t="s">
        <v>2</v>
      </c>
      <c r="G11" s="20" t="s">
        <v>3</v>
      </c>
      <c r="H11" s="20" t="s">
        <v>4</v>
      </c>
      <c r="I11" s="20" t="s">
        <v>5</v>
      </c>
      <c r="J11" s="20" t="s">
        <v>6</v>
      </c>
      <c r="K11" s="82" t="s">
        <v>19</v>
      </c>
      <c r="L11" s="80" t="s">
        <v>81</v>
      </c>
      <c r="M11" s="81" t="s">
        <v>80</v>
      </c>
      <c r="N11" s="148" t="s">
        <v>79</v>
      </c>
      <c r="O11" s="81" t="s">
        <v>82</v>
      </c>
      <c r="P11" s="81" t="s">
        <v>83</v>
      </c>
      <c r="Q11" s="169" t="s">
        <v>84</v>
      </c>
      <c r="R11" s="184" t="s">
        <v>190</v>
      </c>
    </row>
    <row r="12" spans="1:18" ht="30" customHeight="1" x14ac:dyDescent="0.25">
      <c r="A12" s="114" t="s">
        <v>10</v>
      </c>
      <c r="B12" s="34">
        <f>SUM('Overall - Totals'!B16:B19)</f>
        <v>47</v>
      </c>
      <c r="C12" s="34">
        <f>SUM('Overall - Totals'!C16:C19)</f>
        <v>114</v>
      </c>
      <c r="D12" s="24">
        <f>B12/C12</f>
        <v>0.41228070175438597</v>
      </c>
      <c r="E12" s="34">
        <f>SUM('Overall - Totals'!E16:E19)</f>
        <v>4</v>
      </c>
      <c r="F12" s="34">
        <f>SUM('Overall - Totals'!F16:F19)</f>
        <v>46</v>
      </c>
      <c r="G12" s="34">
        <f>SUM('Overall - Totals'!G16:G19)</f>
        <v>21</v>
      </c>
      <c r="H12" s="34">
        <f>SUM('Overall - Totals'!H16:H19)</f>
        <v>10</v>
      </c>
      <c r="I12" s="34">
        <f>SUM('Overall - Totals'!I16:I19)</f>
        <v>2</v>
      </c>
      <c r="J12" s="34">
        <f>SUM('Overall - Totals'!J16:J19)</f>
        <v>15</v>
      </c>
      <c r="K12" s="79">
        <f>SUM(G12/J12)</f>
        <v>1.4</v>
      </c>
      <c r="L12" s="122">
        <f>SUM('RR Team Stats'!L12,'Playoff Team Stats'!L12)</f>
        <v>58</v>
      </c>
      <c r="M12" s="26">
        <f>SUM('RR Team Stats'!M12,'Playoff Team Stats'!M12)</f>
        <v>115</v>
      </c>
      <c r="N12" s="145">
        <f>L12/M12</f>
        <v>0.5043478260869565</v>
      </c>
      <c r="O12" s="26">
        <f>SUM('RR Team Stats'!O12,'Playoff Team Stats'!O12)</f>
        <v>60</v>
      </c>
      <c r="P12" s="26">
        <f>SUM('RR Team Stats'!P12,'Playoff Team Stats'!P12)</f>
        <v>25</v>
      </c>
      <c r="Q12" s="172">
        <f>SUM('RR Team Stats'!Q12,'Playoff Team Stats'!Q12)</f>
        <v>13</v>
      </c>
      <c r="R12" s="176">
        <f>F12-O12</f>
        <v>-14</v>
      </c>
    </row>
    <row r="13" spans="1:18" ht="30" customHeight="1" thickBot="1" x14ac:dyDescent="0.3">
      <c r="A13" s="114" t="s">
        <v>25</v>
      </c>
      <c r="B13" s="157">
        <f>ROUND((B12)/5,1)</f>
        <v>9.4</v>
      </c>
      <c r="C13" s="157">
        <f>ROUND((C12)/5,1)</f>
        <v>22.8</v>
      </c>
      <c r="D13" s="24">
        <f>B12/C12</f>
        <v>0.41228070175438597</v>
      </c>
      <c r="E13" s="67">
        <f t="shared" ref="E13:J13" si="2">ROUND((E12)/5,1)</f>
        <v>0.8</v>
      </c>
      <c r="F13" s="67">
        <f t="shared" si="2"/>
        <v>9.1999999999999993</v>
      </c>
      <c r="G13" s="67">
        <f t="shared" si="2"/>
        <v>4.2</v>
      </c>
      <c r="H13" s="67">
        <f t="shared" si="2"/>
        <v>2</v>
      </c>
      <c r="I13" s="67">
        <f t="shared" si="2"/>
        <v>0.4</v>
      </c>
      <c r="J13" s="67">
        <f t="shared" si="2"/>
        <v>3</v>
      </c>
      <c r="K13" s="79">
        <f>SUM(G12/J12)</f>
        <v>1.4</v>
      </c>
      <c r="L13" s="123">
        <f>ROUND((L12)/5,1)</f>
        <v>11.6</v>
      </c>
      <c r="M13" s="124">
        <f>ROUND((M12)/5,1)</f>
        <v>23</v>
      </c>
      <c r="N13" s="152">
        <f>L12/M12</f>
        <v>0.5043478260869565</v>
      </c>
      <c r="O13" s="124">
        <f>ROUND((O12)/5,1)</f>
        <v>12</v>
      </c>
      <c r="P13" s="124">
        <f>ROUND((P12)/5,1)</f>
        <v>5</v>
      </c>
      <c r="Q13" s="171">
        <f>ROUND((Q12)/5,1)</f>
        <v>2.6</v>
      </c>
      <c r="R13" s="182">
        <f>F13-O13</f>
        <v>-2.8000000000000007</v>
      </c>
    </row>
    <row r="14" spans="1:18" ht="15.75" thickBot="1" x14ac:dyDescent="0.3">
      <c r="A14" s="102"/>
      <c r="B14" s="97"/>
      <c r="C14" s="97"/>
      <c r="D14" s="104"/>
      <c r="E14" s="97"/>
      <c r="F14" s="97"/>
      <c r="G14" s="97"/>
      <c r="H14" s="97"/>
      <c r="I14" s="97"/>
      <c r="J14" s="97"/>
      <c r="K14" s="103"/>
      <c r="L14" s="32"/>
      <c r="M14" s="32"/>
      <c r="N14" s="150"/>
      <c r="O14" s="32"/>
      <c r="P14" s="32"/>
      <c r="Q14" s="32"/>
      <c r="R14" s="183"/>
    </row>
    <row r="15" spans="1:18" ht="30" customHeight="1" x14ac:dyDescent="0.25">
      <c r="A15" s="143" t="s">
        <v>166</v>
      </c>
      <c r="B15" s="20" t="s">
        <v>1</v>
      </c>
      <c r="C15" s="20" t="s">
        <v>9</v>
      </c>
      <c r="D15" s="71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82" t="s">
        <v>19</v>
      </c>
      <c r="L15" s="80" t="s">
        <v>81</v>
      </c>
      <c r="M15" s="81" t="s">
        <v>80</v>
      </c>
      <c r="N15" s="148" t="s">
        <v>79</v>
      </c>
      <c r="O15" s="81" t="s">
        <v>82</v>
      </c>
      <c r="P15" s="81" t="s">
        <v>83</v>
      </c>
      <c r="Q15" s="169" t="s">
        <v>84</v>
      </c>
      <c r="R15" s="184" t="s">
        <v>190</v>
      </c>
    </row>
    <row r="16" spans="1:18" ht="30" customHeight="1" x14ac:dyDescent="0.25">
      <c r="A16" s="115" t="s">
        <v>10</v>
      </c>
      <c r="B16" s="153">
        <f>SUM('Overall - Totals'!B22:B25)</f>
        <v>54</v>
      </c>
      <c r="C16" s="153">
        <f>SUM('Overall - Totals'!C22:C25)</f>
        <v>120</v>
      </c>
      <c r="D16" s="24">
        <f>B16/C16</f>
        <v>0.45</v>
      </c>
      <c r="E16" s="153">
        <f>SUM('Overall - Totals'!E22:E25)</f>
        <v>9</v>
      </c>
      <c r="F16" s="153">
        <f>SUM('Overall - Totals'!F22:F25)</f>
        <v>62</v>
      </c>
      <c r="G16" s="153">
        <f>SUM('Overall - Totals'!G22:G25)</f>
        <v>27</v>
      </c>
      <c r="H16" s="153">
        <f>SUM('Overall - Totals'!H22:H25)</f>
        <v>19</v>
      </c>
      <c r="I16" s="34">
        <f>SUM('Overall - Totals'!I22:I25)</f>
        <v>5</v>
      </c>
      <c r="J16" s="34">
        <f>SUM('Overall - Totals'!J22:J25)</f>
        <v>13</v>
      </c>
      <c r="K16" s="161">
        <f>SUM(G16/J16)</f>
        <v>2.0769230769230771</v>
      </c>
      <c r="L16" s="122">
        <f>SUM('RR Team Stats'!L16,'Playoff Team Stats'!L16)</f>
        <v>41</v>
      </c>
      <c r="M16" s="26">
        <f>SUM('RR Team Stats'!M16,'Playoff Team Stats'!M16)</f>
        <v>106</v>
      </c>
      <c r="N16" s="145">
        <f>L16/M16</f>
        <v>0.3867924528301887</v>
      </c>
      <c r="O16" s="26">
        <f>SUM('RR Team Stats'!O16,'Playoff Team Stats'!O16)</f>
        <v>53</v>
      </c>
      <c r="P16" s="26">
        <f>SUM('RR Team Stats'!P16,'Playoff Team Stats'!P16)</f>
        <v>19</v>
      </c>
      <c r="Q16" s="189">
        <f>SUM('RR Team Stats'!Q16,'Playoff Team Stats'!Q16)</f>
        <v>20</v>
      </c>
      <c r="R16" s="180">
        <f>F16-O16</f>
        <v>9</v>
      </c>
    </row>
    <row r="17" spans="1:18" ht="30" customHeight="1" thickBot="1" x14ac:dyDescent="0.3">
      <c r="A17" s="115" t="s">
        <v>25</v>
      </c>
      <c r="B17" s="67">
        <f>ROUND((B16)/6,1)</f>
        <v>9</v>
      </c>
      <c r="C17" s="67">
        <f>ROUND((C16)/6,1)</f>
        <v>20</v>
      </c>
      <c r="D17" s="24">
        <f>B16/C16</f>
        <v>0.45</v>
      </c>
      <c r="E17" s="157">
        <f t="shared" ref="E17:J17" si="3">ROUND((E16)/6,1)</f>
        <v>1.5</v>
      </c>
      <c r="F17" s="67">
        <f t="shared" si="3"/>
        <v>10.3</v>
      </c>
      <c r="G17" s="157">
        <f t="shared" si="3"/>
        <v>4.5</v>
      </c>
      <c r="H17" s="157">
        <f t="shared" si="3"/>
        <v>3.2</v>
      </c>
      <c r="I17" s="67">
        <f t="shared" si="3"/>
        <v>0.8</v>
      </c>
      <c r="J17" s="67">
        <f t="shared" si="3"/>
        <v>2.2000000000000002</v>
      </c>
      <c r="K17" s="161">
        <f>SUM(G16/J16)</f>
        <v>2.0769230769230771</v>
      </c>
      <c r="L17" s="163">
        <f>ROUND((L16)/6,1)</f>
        <v>6.8</v>
      </c>
      <c r="M17" s="165">
        <f>ROUND((M16)/6,1)</f>
        <v>17.7</v>
      </c>
      <c r="N17" s="152">
        <f>L16/M16</f>
        <v>0.3867924528301887</v>
      </c>
      <c r="O17" s="124">
        <f>ROUND((O16)/6,1)</f>
        <v>8.8000000000000007</v>
      </c>
      <c r="P17" s="124">
        <f>ROUND((P16)/6,1)</f>
        <v>3.2</v>
      </c>
      <c r="Q17" s="174">
        <f>ROUND((Q16)/6,1)</f>
        <v>3.3</v>
      </c>
      <c r="R17" s="185">
        <f>F17-O17</f>
        <v>1.5</v>
      </c>
    </row>
    <row r="18" spans="1:18" ht="15.75" thickBot="1" x14ac:dyDescent="0.3">
      <c r="A18" s="1"/>
      <c r="B18" s="68"/>
      <c r="C18" s="68"/>
      <c r="D18" s="69"/>
      <c r="E18" s="68"/>
      <c r="F18" s="68"/>
      <c r="G18" s="68"/>
      <c r="H18" s="68"/>
      <c r="I18" s="68"/>
      <c r="J18" s="68"/>
      <c r="K18" s="72"/>
      <c r="N18" s="147"/>
      <c r="R18" s="183"/>
    </row>
    <row r="19" spans="1:18" ht="30" customHeight="1" x14ac:dyDescent="0.25">
      <c r="A19" s="111" t="s">
        <v>173</v>
      </c>
      <c r="B19" s="20" t="s">
        <v>1</v>
      </c>
      <c r="C19" s="20" t="s">
        <v>9</v>
      </c>
      <c r="D19" s="71" t="s">
        <v>7</v>
      </c>
      <c r="E19" s="20" t="s">
        <v>8</v>
      </c>
      <c r="F19" s="20" t="s">
        <v>2</v>
      </c>
      <c r="G19" s="20" t="s">
        <v>3</v>
      </c>
      <c r="H19" s="20" t="s">
        <v>4</v>
      </c>
      <c r="I19" s="20" t="s">
        <v>5</v>
      </c>
      <c r="J19" s="20" t="s">
        <v>6</v>
      </c>
      <c r="K19" s="82" t="s">
        <v>19</v>
      </c>
      <c r="L19" s="80" t="s">
        <v>81</v>
      </c>
      <c r="M19" s="81" t="s">
        <v>80</v>
      </c>
      <c r="N19" s="148" t="s">
        <v>79</v>
      </c>
      <c r="O19" s="81" t="s">
        <v>82</v>
      </c>
      <c r="P19" s="81" t="s">
        <v>83</v>
      </c>
      <c r="Q19" s="169" t="s">
        <v>84</v>
      </c>
      <c r="R19" s="184" t="s">
        <v>190</v>
      </c>
    </row>
    <row r="20" spans="1:18" ht="30" customHeight="1" x14ac:dyDescent="0.25">
      <c r="A20" s="117" t="s">
        <v>10</v>
      </c>
      <c r="B20" s="34">
        <f>SUM('Overall - Totals'!B28:B31)</f>
        <v>43</v>
      </c>
      <c r="C20" s="34">
        <f>SUM('Overall - Totals'!C28:C31)</f>
        <v>108</v>
      </c>
      <c r="D20" s="24">
        <f>B20/C20</f>
        <v>0.39814814814814814</v>
      </c>
      <c r="E20" s="34">
        <f>SUM('Overall - Totals'!E28:E31)</f>
        <v>1</v>
      </c>
      <c r="F20" s="34">
        <f>SUM('Overall - Totals'!F28:F31)</f>
        <v>57</v>
      </c>
      <c r="G20" s="34">
        <f>SUM('Overall - Totals'!G28:G31)</f>
        <v>19</v>
      </c>
      <c r="H20" s="34">
        <f>SUM('Overall - Totals'!H28:H31)</f>
        <v>9</v>
      </c>
      <c r="I20" s="34">
        <f>SUM('Overall - Totals'!I28:I31)</f>
        <v>4</v>
      </c>
      <c r="J20" s="34">
        <f>SUM('Overall - Totals'!J28:J31)</f>
        <v>10</v>
      </c>
      <c r="K20" s="79">
        <f>SUM(G20/J20)</f>
        <v>1.9</v>
      </c>
      <c r="L20" s="162">
        <f>SUM('RR Team Stats'!L20,'Playoff Team Stats'!L20)</f>
        <v>38</v>
      </c>
      <c r="M20" s="164">
        <f>SUM('RR Team Stats'!M20,'Playoff Team Stats'!M20)</f>
        <v>104</v>
      </c>
      <c r="N20" s="159">
        <f>L20/M20</f>
        <v>0.36538461538461536</v>
      </c>
      <c r="O20" s="26">
        <f>SUM('RR Team Stats'!O20,'Playoff Team Stats'!O20)</f>
        <v>57</v>
      </c>
      <c r="P20" s="164">
        <f>SUM('RR Team Stats'!P20,'Playoff Team Stats'!P20)</f>
        <v>12</v>
      </c>
      <c r="Q20" s="172">
        <f>SUM('RR Team Stats'!Q20,'Playoff Team Stats'!Q20)</f>
        <v>12</v>
      </c>
      <c r="R20" s="176">
        <f>F20-O20</f>
        <v>0</v>
      </c>
    </row>
    <row r="21" spans="1:18" ht="30" customHeight="1" thickBot="1" x14ac:dyDescent="0.3">
      <c r="A21" s="117" t="s">
        <v>25</v>
      </c>
      <c r="B21" s="67">
        <f>ROUND((B20)/5,1)</f>
        <v>8.6</v>
      </c>
      <c r="C21" s="67">
        <f>ROUND((C20)/5,1)</f>
        <v>21.6</v>
      </c>
      <c r="D21" s="24">
        <f>B20/C20</f>
        <v>0.39814814814814814</v>
      </c>
      <c r="E21" s="67">
        <f t="shared" ref="E21:J21" si="4">ROUND((E20)/5,1)</f>
        <v>0.2</v>
      </c>
      <c r="F21" s="157">
        <f t="shared" si="4"/>
        <v>11.4</v>
      </c>
      <c r="G21" s="67">
        <f t="shared" si="4"/>
        <v>3.8</v>
      </c>
      <c r="H21" s="67">
        <f t="shared" si="4"/>
        <v>1.8</v>
      </c>
      <c r="I21" s="67">
        <f t="shared" si="4"/>
        <v>0.8</v>
      </c>
      <c r="J21" s="67">
        <f t="shared" si="4"/>
        <v>2</v>
      </c>
      <c r="K21" s="79">
        <f>SUM(G20/J20)</f>
        <v>1.9</v>
      </c>
      <c r="L21" s="123">
        <f>ROUND((L20)/5,1)</f>
        <v>7.6</v>
      </c>
      <c r="M21" s="124">
        <f>ROUND((M20)/5,1)</f>
        <v>20.8</v>
      </c>
      <c r="N21" s="188">
        <f>L20/M20</f>
        <v>0.36538461538461536</v>
      </c>
      <c r="O21" s="124">
        <f>ROUND((O20)/5,1)</f>
        <v>11.4</v>
      </c>
      <c r="P21" s="165">
        <f>ROUND((P20)/5,1)</f>
        <v>2.4</v>
      </c>
      <c r="Q21" s="171">
        <f>ROUND((Q20)/5,1)</f>
        <v>2.4</v>
      </c>
      <c r="R21" s="182">
        <f>F21-O21</f>
        <v>0</v>
      </c>
    </row>
    <row r="22" spans="1:18" x14ac:dyDescent="0.25">
      <c r="B22" s="68"/>
      <c r="C22" s="68"/>
      <c r="D22" s="69"/>
      <c r="E22" s="68"/>
      <c r="F22" s="68"/>
      <c r="G22" s="68"/>
      <c r="H22" s="68"/>
      <c r="I22" s="68"/>
      <c r="J22" s="68"/>
      <c r="K22" s="72"/>
    </row>
  </sheetData>
  <pageMargins left="0.7" right="0.7" top="0.75" bottom="0.75" header="0.3" footer="0.3"/>
  <pageSetup scale="71" orientation="portrait" r:id="rId1"/>
  <colBreaks count="1" manualBreakCount="1">
    <brk id="11" max="1048575" man="1"/>
  </colBreaks>
  <ignoredErrors>
    <ignoredError sqref="N5 K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zoomScale="80" zoomScaleNormal="80" workbookViewId="0">
      <selection activeCell="N10" sqref="N10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3" ht="30" customHeight="1" thickBot="1" x14ac:dyDescent="0.3">
      <c r="A1" s="16" t="s">
        <v>23</v>
      </c>
      <c r="B1" s="12"/>
      <c r="C1" s="13"/>
      <c r="D1" s="14"/>
    </row>
    <row r="3" spans="1:13" ht="30" customHeight="1" x14ac:dyDescent="0.25">
      <c r="A3" s="100" t="s">
        <v>143</v>
      </c>
      <c r="B3" s="11" t="s">
        <v>1</v>
      </c>
      <c r="C3" s="11" t="s">
        <v>9</v>
      </c>
      <c r="D3" s="11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20" t="s">
        <v>19</v>
      </c>
    </row>
    <row r="4" spans="1:13" ht="30" customHeight="1" x14ac:dyDescent="0.25">
      <c r="A4" s="101" t="s">
        <v>107</v>
      </c>
      <c r="B4" s="153">
        <f>SUM('PWTs-Swag'!B6,'Grayps-PWTs'!B14,'SSC-PWTs'!B14,'PWTs-GGs'!B6)</f>
        <v>19</v>
      </c>
      <c r="C4" s="34">
        <f>SUM('PWTs-Swag'!C6,'Grayps-PWTs'!C14,'SSC-PWTs'!C14,'PWTs-GGs'!C6)</f>
        <v>29</v>
      </c>
      <c r="D4" s="74">
        <f>SUM(B4/C4)</f>
        <v>0.65517241379310343</v>
      </c>
      <c r="E4" s="153">
        <f>SUM('PWTs-Swag'!E6,'Grayps-PWTs'!E14,'SSC-PWTs'!E14,'PWTs-GGs'!E6)</f>
        <v>5</v>
      </c>
      <c r="F4" s="153">
        <f>SUM('PWTs-Swag'!F6,'Grayps-PWTs'!F14,'SSC-PWTs'!F14,'PWTs-GGs'!F6)</f>
        <v>25</v>
      </c>
      <c r="G4" s="153">
        <f>SUM('PWTs-Swag'!G6,'Grayps-PWTs'!G14,'SSC-PWTs'!G14,'PWTs-GGs'!G6)</f>
        <v>9</v>
      </c>
      <c r="H4" s="34">
        <f>SUM('PWTs-Swag'!H6,'Grayps-PWTs'!H14,'SSC-PWTs'!H14,'PWTs-GGs'!H6)</f>
        <v>3</v>
      </c>
      <c r="I4" s="153">
        <f>SUM('PWTs-Swag'!I6,'Grayps-PWTs'!I14,'SSC-PWTs'!I14,'PWTs-GGs'!I6)</f>
        <v>4</v>
      </c>
      <c r="J4" s="34">
        <f>SUM('PWTs-Swag'!J6,'Grayps-PWTs'!J14,'SSC-PWTs'!J14,'PWTs-GGs'!J6)</f>
        <v>3</v>
      </c>
      <c r="K4" s="156">
        <f>SUM(G4/J4)</f>
        <v>3</v>
      </c>
      <c r="M4" s="120"/>
    </row>
    <row r="5" spans="1:13" ht="30" customHeight="1" x14ac:dyDescent="0.25">
      <c r="A5" s="101" t="s">
        <v>108</v>
      </c>
      <c r="B5" s="34">
        <f>SUM('PWTs-Swag'!B7,'Grayps-PWTs'!B15,'SSC-PWTs'!B15,'PWTs-GGs'!B7)</f>
        <v>8</v>
      </c>
      <c r="C5" s="34">
        <f>SUM('PWTs-Swag'!C7,'Grayps-PWTs'!C15,'SSC-PWTs'!C15,'PWTs-GGs'!C7)</f>
        <v>21</v>
      </c>
      <c r="D5" s="74">
        <f>SUM(B5/C5)</f>
        <v>0.38095238095238093</v>
      </c>
      <c r="E5" s="34">
        <f>SUM('PWTs-Swag'!E7,'Grayps-PWTs'!E15,'SSC-PWTs'!E15,'PWTs-GGs'!E7)</f>
        <v>0</v>
      </c>
      <c r="F5" s="34">
        <f>SUM('PWTs-Swag'!F7,'Grayps-PWTs'!F15,'SSC-PWTs'!F15,'PWTs-GGs'!F7)</f>
        <v>3</v>
      </c>
      <c r="G5" s="34">
        <f>SUM('PWTs-Swag'!G7,'Grayps-PWTs'!G15,'SSC-PWTs'!G15,'PWTs-GGs'!G7)</f>
        <v>3</v>
      </c>
      <c r="H5" s="34">
        <f>SUM('PWTs-Swag'!H7,'Grayps-PWTs'!H15,'SSC-PWTs'!H15,'PWTs-GGs'!H7)</f>
        <v>3</v>
      </c>
      <c r="I5" s="34">
        <f>SUM('PWTs-Swag'!I7,'Grayps-PWTs'!I15,'SSC-PWTs'!I15,'PWTs-GGs'!I7)</f>
        <v>1</v>
      </c>
      <c r="J5" s="34">
        <f>SUM('PWTs-Swag'!J7,'Grayps-PWTs'!J15,'SSC-PWTs'!J15,'PWTs-GGs'!J7)</f>
        <v>3</v>
      </c>
      <c r="K5" s="121">
        <f>SUM(G5/J5)</f>
        <v>1</v>
      </c>
    </row>
    <row r="6" spans="1:13" ht="30" customHeight="1" x14ac:dyDescent="0.25">
      <c r="A6" s="101" t="s">
        <v>109</v>
      </c>
      <c r="B6" s="34">
        <f>SUM('PWTs-Swag'!B8,'Grayps-PWTs'!B16,'SSC-PWTs'!B16,'PWTs-GGs'!B8)</f>
        <v>6</v>
      </c>
      <c r="C6" s="34">
        <f>SUM('PWTs-Swag'!C8,'Grayps-PWTs'!C16,'SSC-PWTs'!C16,'PWTs-GGs'!C8)</f>
        <v>19</v>
      </c>
      <c r="D6" s="74">
        <f>SUM(B6/C6)</f>
        <v>0.31578947368421051</v>
      </c>
      <c r="E6" s="34">
        <f>SUM('PWTs-Swag'!E8,'Grayps-PWTs'!E16,'SSC-PWTs'!E16,'PWTs-GGs'!E8)</f>
        <v>0</v>
      </c>
      <c r="F6" s="34">
        <f>SUM('PWTs-Swag'!F8,'Grayps-PWTs'!F16,'SSC-PWTs'!F16,'PWTs-GGs'!F8)</f>
        <v>12</v>
      </c>
      <c r="G6" s="34">
        <f>SUM('PWTs-Swag'!G8,'Grayps-PWTs'!G16,'SSC-PWTs'!G16,'PWTs-GGs'!G8)</f>
        <v>1</v>
      </c>
      <c r="H6" s="34">
        <f>SUM('PWTs-Swag'!H8,'Grayps-PWTs'!H16,'SSC-PWTs'!H16,'PWTs-GGs'!H8)</f>
        <v>0</v>
      </c>
      <c r="I6" s="34">
        <f>SUM('PWTs-Swag'!I8,'Grayps-PWTs'!I16,'SSC-PWTs'!I16,'PWTs-GGs'!I8)</f>
        <v>2</v>
      </c>
      <c r="J6" s="155">
        <f>SUM('PWTs-Swag'!J8,'Grayps-PWTs'!J16,'SSC-PWTs'!J16,'PWTs-GGs'!J8)</f>
        <v>5</v>
      </c>
      <c r="K6" s="121">
        <f>SUM(G6/J6)</f>
        <v>0.2</v>
      </c>
    </row>
    <row r="7" spans="1:13" ht="30" customHeight="1" x14ac:dyDescent="0.25">
      <c r="A7" s="101" t="s">
        <v>110</v>
      </c>
      <c r="B7" s="34">
        <f>SUM('PWTs-Swag'!B9,'Grayps-PWTs'!B17,'SSC-PWTs'!B17,'PWTs-GGs'!B9)</f>
        <v>0</v>
      </c>
      <c r="C7" s="34">
        <f>SUM('PWTs-Swag'!C9,'Grayps-PWTs'!C17,'SSC-PWTs'!C17,'PWTs-GGs'!C9)</f>
        <v>6</v>
      </c>
      <c r="D7" s="74">
        <f>SUM(B7/C7)</f>
        <v>0</v>
      </c>
      <c r="E7" s="34">
        <f>SUM('PWTs-Swag'!E9,'Grayps-PWTs'!E17,'SSC-PWTs'!E17,'PWTs-GGs'!E9)</f>
        <v>0</v>
      </c>
      <c r="F7" s="34">
        <f>SUM('PWTs-Swag'!F9,'Grayps-PWTs'!F17,'SSC-PWTs'!F17,'PWTs-GGs'!F9)</f>
        <v>0</v>
      </c>
      <c r="G7" s="34">
        <f>SUM('PWTs-Swag'!G9,'Grayps-PWTs'!G17,'SSC-PWTs'!G17,'PWTs-GGs'!G9)</f>
        <v>1</v>
      </c>
      <c r="H7" s="34">
        <f>SUM('PWTs-Swag'!H9,'Grayps-PWTs'!H17,'SSC-PWTs'!H17,'PWTs-GGs'!H9)</f>
        <v>0</v>
      </c>
      <c r="I7" s="34">
        <f>SUM('PWTs-Swag'!I9,'Grayps-PWTs'!I17,'SSC-PWTs'!I17,'PWTs-GGs'!I9)</f>
        <v>0</v>
      </c>
      <c r="J7" s="153">
        <f>SUM('PWTs-Swag'!J9,'Grayps-PWTs'!J17,'SSC-PWTs'!J17,'PWTs-GGs'!J9)</f>
        <v>0</v>
      </c>
      <c r="K7" s="121" t="e">
        <f>SUM(G7/J7)</f>
        <v>#DIV/0!</v>
      </c>
    </row>
    <row r="8" spans="1:13" x14ac:dyDescent="0.25">
      <c r="A8" s="1"/>
      <c r="B8" s="68"/>
      <c r="C8" s="68"/>
      <c r="D8" s="75"/>
      <c r="E8" s="68"/>
      <c r="F8" s="68"/>
      <c r="G8" s="68"/>
      <c r="H8" s="68"/>
      <c r="I8" s="68"/>
      <c r="J8" s="68"/>
      <c r="K8" s="76"/>
    </row>
    <row r="9" spans="1:13" ht="30" customHeight="1" x14ac:dyDescent="0.25">
      <c r="A9" s="106" t="s">
        <v>135</v>
      </c>
      <c r="B9" s="20" t="s">
        <v>1</v>
      </c>
      <c r="C9" s="20" t="s">
        <v>9</v>
      </c>
      <c r="D9" s="77" t="s">
        <v>7</v>
      </c>
      <c r="E9" s="20" t="s">
        <v>8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119" t="s">
        <v>19</v>
      </c>
    </row>
    <row r="10" spans="1:13" ht="30" customHeight="1" x14ac:dyDescent="0.25">
      <c r="A10" s="107" t="s">
        <v>111</v>
      </c>
      <c r="B10" s="34">
        <f>SUM('PWTs-Swag'!B14,'SSC-Swag'!B14,'Swag-GGs'!B6,'Swag-Grayps'!B6)</f>
        <v>13</v>
      </c>
      <c r="C10" s="34">
        <f>SUM('PWTs-Swag'!C14,'SSC-Swag'!C14,'Swag-GGs'!C6,'Swag-Grayps'!C6)</f>
        <v>31</v>
      </c>
      <c r="D10" s="74">
        <f>SUM(B10/C10)</f>
        <v>0.41935483870967744</v>
      </c>
      <c r="E10" s="34">
        <f>SUM('PWTs-Swag'!E14,'SSC-Swag'!E14,'Swag-GGs'!E6,'Swag-Grayps'!E6)</f>
        <v>0</v>
      </c>
      <c r="F10" s="34">
        <f>SUM('PWTs-Swag'!F14,'SSC-Swag'!F14,'Swag-GGs'!F6,'Swag-Grayps'!F6)</f>
        <v>13</v>
      </c>
      <c r="G10" s="34">
        <f>SUM('PWTs-Swag'!G14,'SSC-Swag'!G14,'Swag-GGs'!G6,'Swag-Grayps'!G6)</f>
        <v>8</v>
      </c>
      <c r="H10" s="34">
        <f>SUM('PWTs-Swag'!H14,'SSC-Swag'!H14,'Swag-GGs'!H6,'Swag-Grayps'!H6)</f>
        <v>2</v>
      </c>
      <c r="I10" s="34">
        <f>SUM('PWTs-Swag'!I14,'SSC-Swag'!I14,'Swag-GGs'!I6,'Swag-Grayps'!I6)</f>
        <v>1</v>
      </c>
      <c r="J10" s="155">
        <f>SUM('PWTs-Swag'!J14,'SSC-Swag'!J14,'Swag-GGs'!J6,'Swag-Grayps'!J6)</f>
        <v>5</v>
      </c>
      <c r="K10" s="121">
        <f>SUM(G10/J10)</f>
        <v>1.6</v>
      </c>
    </row>
    <row r="11" spans="1:13" ht="30" customHeight="1" x14ac:dyDescent="0.25">
      <c r="A11" s="107" t="s">
        <v>112</v>
      </c>
      <c r="B11" s="34">
        <f>SUM('PWTs-Swag'!B15,'SSC-Swag'!B15,'Swag-GGs'!B7,'Swag-Grayps'!B7)</f>
        <v>4</v>
      </c>
      <c r="C11" s="34">
        <f>SUM('PWTs-Swag'!C15,'SSC-Swag'!C15,'Swag-GGs'!C7,'Swag-Grayps'!C7)</f>
        <v>20</v>
      </c>
      <c r="D11" s="74">
        <f>SUM(B11/C11)</f>
        <v>0.2</v>
      </c>
      <c r="E11" s="34">
        <f>SUM('PWTs-Swag'!E15,'SSC-Swag'!E15,'Swag-GGs'!E7,'Swag-Grayps'!E7)</f>
        <v>2</v>
      </c>
      <c r="F11" s="34">
        <f>SUM('PWTs-Swag'!F15,'SSC-Swag'!F15,'Swag-GGs'!F7,'Swag-Grayps'!F7)</f>
        <v>10</v>
      </c>
      <c r="G11" s="34">
        <f>SUM('PWTs-Swag'!G15,'SSC-Swag'!G15,'Swag-GGs'!G7,'Swag-Grayps'!G7)</f>
        <v>0</v>
      </c>
      <c r="H11" s="34">
        <f>SUM('PWTs-Swag'!H15,'SSC-Swag'!H15,'Swag-GGs'!H7,'Swag-Grayps'!H7)</f>
        <v>2</v>
      </c>
      <c r="I11" s="34">
        <f>SUM('PWTs-Swag'!I15,'SSC-Swag'!I15,'Swag-GGs'!I7,'Swag-Grayps'!I7)</f>
        <v>2</v>
      </c>
      <c r="J11" s="34">
        <f>SUM('PWTs-Swag'!J15,'SSC-Swag'!J15,'Swag-GGs'!J7,'Swag-Grayps'!J7)</f>
        <v>1</v>
      </c>
      <c r="K11" s="121">
        <f>SUM(G11/J11)</f>
        <v>0</v>
      </c>
    </row>
    <row r="12" spans="1:13" ht="30" customHeight="1" x14ac:dyDescent="0.25">
      <c r="A12" s="107" t="s">
        <v>113</v>
      </c>
      <c r="B12" s="34">
        <f>SUM('PWTs-Swag'!B16,'SSC-Swag'!B16,'Swag-GGs'!B8,'Swag-Grayps'!B8)</f>
        <v>6</v>
      </c>
      <c r="C12" s="34">
        <f>SUM('PWTs-Swag'!C16,'SSC-Swag'!C16,'Swag-GGs'!C8,'Swag-Grayps'!C8)</f>
        <v>16</v>
      </c>
      <c r="D12" s="74">
        <f>SUM(B12/C12)</f>
        <v>0.375</v>
      </c>
      <c r="E12" s="34">
        <f>SUM('PWTs-Swag'!E16,'SSC-Swag'!E16,'Swag-GGs'!E8,'Swag-Grayps'!E8)</f>
        <v>1</v>
      </c>
      <c r="F12" s="34">
        <f>SUM('PWTs-Swag'!F16,'SSC-Swag'!F16,'Swag-GGs'!F8,'Swag-Grayps'!F8)</f>
        <v>11</v>
      </c>
      <c r="G12" s="34">
        <f>SUM('PWTs-Swag'!G16,'SSC-Swag'!G16,'Swag-GGs'!G8,'Swag-Grayps'!G8)</f>
        <v>2</v>
      </c>
      <c r="H12" s="34">
        <f>SUM('PWTs-Swag'!H16,'SSC-Swag'!H16,'Swag-GGs'!H8,'Swag-Grayps'!H8)</f>
        <v>0</v>
      </c>
      <c r="I12" s="34">
        <f>SUM('PWTs-Swag'!I16,'SSC-Swag'!I16,'Swag-GGs'!I8,'Swag-Grayps'!I8)</f>
        <v>1</v>
      </c>
      <c r="J12" s="34">
        <f>SUM('PWTs-Swag'!J16,'SSC-Swag'!J16,'Swag-GGs'!J8,'Swag-Grayps'!J8)</f>
        <v>4</v>
      </c>
      <c r="K12" s="121">
        <f>SUM(G12/J12)</f>
        <v>0.5</v>
      </c>
    </row>
    <row r="13" spans="1:13" ht="30" customHeight="1" x14ac:dyDescent="0.25">
      <c r="A13" s="107" t="s">
        <v>114</v>
      </c>
      <c r="B13" s="34">
        <f>SUM('PWTs-Swag'!B17,'SSC-Swag'!B17,'Swag-GGs'!B9,'Swag-Grayps'!B9)</f>
        <v>3</v>
      </c>
      <c r="C13" s="34">
        <f>SUM('PWTs-Swag'!C17,'SSC-Swag'!C17,'Swag-GGs'!C9,'Swag-Grayps'!C9)</f>
        <v>7</v>
      </c>
      <c r="D13" s="74">
        <f>SUM(B13/C13)</f>
        <v>0.42857142857142855</v>
      </c>
      <c r="E13" s="34">
        <f>SUM('PWTs-Swag'!E17,'SSC-Swag'!E17,'Swag-GGs'!E9,'Swag-Grayps'!E9)</f>
        <v>3</v>
      </c>
      <c r="F13" s="34">
        <f>SUM('PWTs-Swag'!F17,'SSC-Swag'!F17,'Swag-GGs'!F9,'Swag-Grayps'!F9)</f>
        <v>2</v>
      </c>
      <c r="G13" s="34">
        <f>SUM('PWTs-Swag'!G17,'SSC-Swag'!G17,'Swag-GGs'!G9,'Swag-Grayps'!G9)</f>
        <v>0</v>
      </c>
      <c r="H13" s="34">
        <f>SUM('PWTs-Swag'!H17,'SSC-Swag'!H17,'Swag-GGs'!H9,'Swag-Grayps'!H9)</f>
        <v>5</v>
      </c>
      <c r="I13" s="34">
        <f>SUM('PWTs-Swag'!I17,'SSC-Swag'!I17,'Swag-GGs'!I9,'Swag-Grayps'!I9)</f>
        <v>0</v>
      </c>
      <c r="J13" s="34">
        <f>SUM('PWTs-Swag'!J17,'SSC-Swag'!J17,'Swag-GGs'!J9,'Swag-Grayps'!J9)</f>
        <v>4</v>
      </c>
      <c r="K13" s="121">
        <f>SUM(G13/J13)</f>
        <v>0</v>
      </c>
    </row>
    <row r="14" spans="1:13" x14ac:dyDescent="0.25">
      <c r="A14" s="1"/>
      <c r="B14" s="68"/>
      <c r="C14" s="68"/>
      <c r="D14" s="75"/>
      <c r="E14" s="68"/>
      <c r="F14" s="68"/>
      <c r="G14" s="68"/>
      <c r="H14" s="68"/>
      <c r="I14" s="68"/>
      <c r="J14" s="68"/>
      <c r="K14" s="76"/>
    </row>
    <row r="15" spans="1:13" ht="30" customHeight="1" x14ac:dyDescent="0.25">
      <c r="A15" s="109" t="s">
        <v>136</v>
      </c>
      <c r="B15" s="20" t="s">
        <v>1</v>
      </c>
      <c r="C15" s="20" t="s">
        <v>9</v>
      </c>
      <c r="D15" s="77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119" t="s">
        <v>19</v>
      </c>
    </row>
    <row r="16" spans="1:13" ht="30" customHeight="1" x14ac:dyDescent="0.25">
      <c r="A16" s="110" t="s">
        <v>115</v>
      </c>
      <c r="B16" s="34">
        <f>SUM('GGs-SSC'!B14,'SSC-Swag'!B6,'SSC-PWTs'!B6,'Grayps-SSC'!B14)</f>
        <v>3</v>
      </c>
      <c r="C16" s="34">
        <f>SUM('GGs-SSC'!C14,'SSC-Swag'!C6,'SSC-PWTs'!C6,'Grayps-SSC'!C14)</f>
        <v>15</v>
      </c>
      <c r="D16" s="74">
        <f>SUM(B16/C16)</f>
        <v>0.2</v>
      </c>
      <c r="E16" s="34">
        <f>SUM('GGs-SSC'!E14,'SSC-Swag'!E6,'SSC-PWTs'!E6,'Grayps-SSC'!E14)</f>
        <v>0</v>
      </c>
      <c r="F16" s="34">
        <f>SUM('GGs-SSC'!F14,'SSC-Swag'!F6,'SSC-PWTs'!F6,'Grayps-SSC'!F14)</f>
        <v>9</v>
      </c>
      <c r="G16" s="34">
        <f>SUM('GGs-SSC'!G14,'SSC-Swag'!G6,'SSC-PWTs'!G6,'Grayps-SSC'!G14)</f>
        <v>4</v>
      </c>
      <c r="H16" s="34">
        <f>SUM('GGs-SSC'!H14,'SSC-Swag'!H6,'SSC-PWTs'!H6,'Grayps-SSC'!H14)</f>
        <v>2</v>
      </c>
      <c r="I16" s="34">
        <f>SUM('GGs-SSC'!I14,'SSC-Swag'!I6,'SSC-PWTs'!I6,'Grayps-SSC'!I14)</f>
        <v>1</v>
      </c>
      <c r="J16" s="34">
        <f>SUM('GGs-SSC'!J14,'SSC-Swag'!J6,'SSC-PWTs'!J6,'Grayps-SSC'!J14)</f>
        <v>2</v>
      </c>
      <c r="K16" s="121">
        <f>SUM(G16/J16)</f>
        <v>2</v>
      </c>
    </row>
    <row r="17" spans="1:11" ht="30" customHeight="1" x14ac:dyDescent="0.25">
      <c r="A17" s="110" t="s">
        <v>116</v>
      </c>
      <c r="B17" s="34">
        <f>SUM('GGs-SSC'!B15,'SSC-Swag'!B7,'SSC-PWTs'!B7,'Grayps-SSC'!B15)</f>
        <v>9</v>
      </c>
      <c r="C17" s="34">
        <f>SUM('GGs-SSC'!C15,'SSC-Swag'!C7,'SSC-PWTs'!C7,'Grayps-SSC'!C15)</f>
        <v>20</v>
      </c>
      <c r="D17" s="74">
        <f>SUM(B17/C17)</f>
        <v>0.45</v>
      </c>
      <c r="E17" s="34">
        <f>SUM('GGs-SSC'!E15,'SSC-Swag'!E7,'SSC-PWTs'!E7,'Grayps-SSC'!E15)</f>
        <v>1</v>
      </c>
      <c r="F17" s="34">
        <f>SUM('GGs-SSC'!F15,'SSC-Swag'!F7,'SSC-PWTs'!F7,'Grayps-SSC'!F15)</f>
        <v>11</v>
      </c>
      <c r="G17" s="34">
        <f>SUM('GGs-SSC'!G15,'SSC-Swag'!G7,'SSC-PWTs'!G7,'Grayps-SSC'!G15)</f>
        <v>2</v>
      </c>
      <c r="H17" s="34">
        <f>SUM('GGs-SSC'!H15,'SSC-Swag'!H7,'SSC-PWTs'!H7,'Grayps-SSC'!H15)</f>
        <v>1</v>
      </c>
      <c r="I17" s="34">
        <f>SUM('GGs-SSC'!I15,'SSC-Swag'!I7,'SSC-PWTs'!I7,'Grayps-SSC'!I15)</f>
        <v>0</v>
      </c>
      <c r="J17" s="34">
        <f>SUM('GGs-SSC'!J15,'SSC-Swag'!J7,'SSC-PWTs'!J7,'Grayps-SSC'!J15)</f>
        <v>3</v>
      </c>
      <c r="K17" s="121">
        <f>SUM(G17/J17)</f>
        <v>0.66666666666666663</v>
      </c>
    </row>
    <row r="18" spans="1:11" ht="30" customHeight="1" x14ac:dyDescent="0.25">
      <c r="A18" s="110" t="s">
        <v>117</v>
      </c>
      <c r="B18" s="34">
        <f>SUM('GGs-SSC'!B16,'SSC-Swag'!B8,'SSC-PWTs'!B8,'Grayps-SSC'!B16)</f>
        <v>10</v>
      </c>
      <c r="C18" s="34">
        <f>SUM('GGs-SSC'!C16,'SSC-Swag'!C8,'SSC-PWTs'!C8,'Grayps-SSC'!C16)</f>
        <v>26</v>
      </c>
      <c r="D18" s="74">
        <f>SUM(B18/C18)</f>
        <v>0.38461538461538464</v>
      </c>
      <c r="E18" s="34">
        <f>SUM('GGs-SSC'!E16,'SSC-Swag'!E8,'SSC-PWTs'!E8,'Grayps-SSC'!E16)</f>
        <v>1</v>
      </c>
      <c r="F18" s="34">
        <f>SUM('GGs-SSC'!F16,'SSC-Swag'!F8,'SSC-PWTs'!F8,'Grayps-SSC'!F16)</f>
        <v>5</v>
      </c>
      <c r="G18" s="34">
        <f>SUM('GGs-SSC'!G16,'SSC-Swag'!G8,'SSC-PWTs'!G8,'Grayps-SSC'!G16)</f>
        <v>3</v>
      </c>
      <c r="H18" s="34">
        <f>SUM('GGs-SSC'!H16,'SSC-Swag'!H8,'SSC-PWTs'!H8,'Grayps-SSC'!H16)</f>
        <v>2</v>
      </c>
      <c r="I18" s="34">
        <f>SUM('GGs-SSC'!I16,'SSC-Swag'!I8,'SSC-PWTs'!I8,'Grayps-SSC'!I16)</f>
        <v>1</v>
      </c>
      <c r="J18" s="34">
        <f>SUM('GGs-SSC'!J16,'SSC-Swag'!J8,'SSC-PWTs'!J8,'Grayps-SSC'!J16)</f>
        <v>2</v>
      </c>
      <c r="K18" s="121">
        <f>SUM(G18/J18)</f>
        <v>1.5</v>
      </c>
    </row>
    <row r="19" spans="1:11" ht="30" customHeight="1" x14ac:dyDescent="0.25">
      <c r="A19" s="110" t="s">
        <v>118</v>
      </c>
      <c r="B19" s="34">
        <f>SUM('GGs-SSC'!B17,'SSC-Swag'!B9,'SSC-PWTs'!B9,'Grayps-SSC'!B17)</f>
        <v>11</v>
      </c>
      <c r="C19" s="34">
        <f>SUM('GGs-SSC'!C17,'SSC-Swag'!C9,'SSC-PWTs'!C9,'Grayps-SSC'!C17)</f>
        <v>26</v>
      </c>
      <c r="D19" s="74">
        <f>SUM(B19/C19)</f>
        <v>0.42307692307692307</v>
      </c>
      <c r="E19" s="34">
        <f>SUM('GGs-SSC'!E17,'SSC-Swag'!E9,'SSC-PWTs'!E9,'Grayps-SSC'!E17)</f>
        <v>0</v>
      </c>
      <c r="F19" s="34">
        <f>SUM('GGs-SSC'!F17,'SSC-Swag'!F9,'SSC-PWTs'!F9,'Grayps-SSC'!F17)</f>
        <v>10</v>
      </c>
      <c r="G19" s="34">
        <f>SUM('GGs-SSC'!G17,'SSC-Swag'!G9,'SSC-PWTs'!G9,'Grayps-SSC'!G17)</f>
        <v>6</v>
      </c>
      <c r="H19" s="34">
        <f>SUM('GGs-SSC'!H17,'SSC-Swag'!H9,'SSC-PWTs'!H9,'Grayps-SSC'!H17)</f>
        <v>4</v>
      </c>
      <c r="I19" s="34">
        <f>SUM('GGs-SSC'!I17,'SSC-Swag'!I9,'SSC-PWTs'!I9,'Grayps-SSC'!I17)</f>
        <v>0</v>
      </c>
      <c r="J19" s="155">
        <f>SUM('GGs-SSC'!J17,'SSC-Swag'!J9,'SSC-PWTs'!J9,'Grayps-SSC'!J17)</f>
        <v>5</v>
      </c>
      <c r="K19" s="121">
        <f>SUM(G19/J19)</f>
        <v>1.2</v>
      </c>
    </row>
    <row r="20" spans="1:11" x14ac:dyDescent="0.25">
      <c r="A20" s="102"/>
      <c r="B20" s="97"/>
      <c r="C20" s="97"/>
      <c r="D20" s="98"/>
      <c r="E20" s="97"/>
      <c r="F20" s="97"/>
      <c r="G20" s="97"/>
      <c r="H20" s="97"/>
      <c r="I20" s="97"/>
      <c r="J20" s="97"/>
      <c r="K20" s="99"/>
    </row>
    <row r="21" spans="1:11" ht="30" customHeight="1" x14ac:dyDescent="0.25">
      <c r="A21" s="143" t="s">
        <v>166</v>
      </c>
      <c r="B21" s="20" t="s">
        <v>1</v>
      </c>
      <c r="C21" s="20" t="s">
        <v>9</v>
      </c>
      <c r="D21" s="77" t="s">
        <v>7</v>
      </c>
      <c r="E21" s="20" t="s">
        <v>8</v>
      </c>
      <c r="F21" s="20" t="s">
        <v>2</v>
      </c>
      <c r="G21" s="20" t="s">
        <v>3</v>
      </c>
      <c r="H21" s="20" t="s">
        <v>4</v>
      </c>
      <c r="I21" s="20" t="s">
        <v>5</v>
      </c>
      <c r="J21" s="20" t="s">
        <v>6</v>
      </c>
      <c r="K21" s="119" t="s">
        <v>19</v>
      </c>
    </row>
    <row r="22" spans="1:11" ht="30" customHeight="1" x14ac:dyDescent="0.25">
      <c r="A22" s="108" t="s">
        <v>119</v>
      </c>
      <c r="B22" s="34">
        <f>SUM('GGs-SSC'!B6,'GGs-Grayps'!B6,'Swag-GGs'!B14,'PWTs-GGs'!B14)</f>
        <v>18</v>
      </c>
      <c r="C22" s="153">
        <f>SUM('GGs-SSC'!C6,'GGs-Grayps'!C6,'Swag-GGs'!C14,'PWTs-GGs'!C14)</f>
        <v>35</v>
      </c>
      <c r="D22" s="74">
        <f>SUM(B22/C22)</f>
        <v>0.51428571428571423</v>
      </c>
      <c r="E22" s="34">
        <f>SUM('GGs-SSC'!E6,'GGs-Grayps'!E6,'Swag-GGs'!E14,'PWTs-GGs'!E14)</f>
        <v>3</v>
      </c>
      <c r="F22" s="34">
        <f>SUM('GGs-SSC'!F6,'GGs-Grayps'!F6,'Swag-GGs'!F14,'PWTs-GGs'!F14)</f>
        <v>20</v>
      </c>
      <c r="G22" s="34">
        <f>SUM('GGs-SSC'!G6,'GGs-Grayps'!G6,'Swag-GGs'!G14,'PWTs-GGs'!G14)</f>
        <v>6</v>
      </c>
      <c r="H22" s="34">
        <f>SUM('GGs-SSC'!H6,'GGs-Grayps'!H6,'Swag-GGs'!H14,'PWTs-GGs'!H14)</f>
        <v>2</v>
      </c>
      <c r="I22" s="34">
        <f>SUM('GGs-SSC'!I6,'GGs-Grayps'!I6,'Swag-GGs'!I14,'PWTs-GGs'!I14)</f>
        <v>2</v>
      </c>
      <c r="J22" s="34">
        <f>SUM('GGs-SSC'!J6,'GGs-Grayps'!J6,'Swag-GGs'!J14,'PWTs-GGs'!J14)</f>
        <v>3</v>
      </c>
      <c r="K22" s="121">
        <f>SUM(G22/J22)</f>
        <v>2</v>
      </c>
    </row>
    <row r="23" spans="1:11" ht="30" customHeight="1" x14ac:dyDescent="0.25">
      <c r="A23" s="108" t="s">
        <v>120</v>
      </c>
      <c r="B23" s="34">
        <f>SUM('GGs-SSC'!B7,'GGs-Grayps'!B7,'Swag-GGs'!B15,'PWTs-GGs'!B15)</f>
        <v>7</v>
      </c>
      <c r="C23" s="34">
        <f>SUM('GGs-SSC'!C7,'GGs-Grayps'!C7,'Swag-GGs'!C15,'PWTs-GGs'!C15)</f>
        <v>18</v>
      </c>
      <c r="D23" s="74">
        <f>SUM(B23/C23)</f>
        <v>0.3888888888888889</v>
      </c>
      <c r="E23" s="34">
        <f>SUM('GGs-SSC'!E7,'GGs-Grayps'!E7,'Swag-GGs'!E15,'PWTs-GGs'!E15)</f>
        <v>0</v>
      </c>
      <c r="F23" s="34">
        <f>SUM('GGs-SSC'!F7,'GGs-Grayps'!F7,'Swag-GGs'!F15,'PWTs-GGs'!F15)</f>
        <v>8</v>
      </c>
      <c r="G23" s="34">
        <f>SUM('GGs-SSC'!G7,'GGs-Grayps'!G7,'Swag-GGs'!G15,'PWTs-GGs'!G15)</f>
        <v>1</v>
      </c>
      <c r="H23" s="34">
        <f>SUM('GGs-SSC'!H7,'GGs-Grayps'!H7,'Swag-GGs'!H15,'PWTs-GGs'!H15)</f>
        <v>1</v>
      </c>
      <c r="I23" s="34">
        <f>SUM('GGs-SSC'!I7,'GGs-Grayps'!I7,'Swag-GGs'!I15,'PWTs-GGs'!I15)</f>
        <v>0</v>
      </c>
      <c r="J23" s="34">
        <f>SUM('GGs-SSC'!J7,'GGs-Grayps'!J7,'Swag-GGs'!J15,'PWTs-GGs'!J15)</f>
        <v>1</v>
      </c>
      <c r="K23" s="121">
        <f>SUM(G23/J23)</f>
        <v>1</v>
      </c>
    </row>
    <row r="24" spans="1:11" ht="30" customHeight="1" x14ac:dyDescent="0.25">
      <c r="A24" s="108" t="s">
        <v>121</v>
      </c>
      <c r="B24" s="34">
        <f>SUM('GGs-SSC'!B8,'GGs-Grayps'!B8,'Swag-GGs'!B16,'PWTs-GGs'!B16)</f>
        <v>5</v>
      </c>
      <c r="C24" s="34">
        <f>SUM('GGs-SSC'!C8,'GGs-Grayps'!C8,'Swag-GGs'!C16,'PWTs-GGs'!C16)</f>
        <v>25</v>
      </c>
      <c r="D24" s="74">
        <f>SUM(B24/C24)</f>
        <v>0.2</v>
      </c>
      <c r="E24" s="34">
        <f>SUM('GGs-SSC'!E8,'GGs-Grayps'!E8,'Swag-GGs'!E16,'PWTs-GGs'!E16)</f>
        <v>1</v>
      </c>
      <c r="F24" s="34">
        <f>SUM('GGs-SSC'!F8,'GGs-Grayps'!F8,'Swag-GGs'!F16,'PWTs-GGs'!F16)</f>
        <v>15</v>
      </c>
      <c r="G24" s="34">
        <f>SUM('GGs-SSC'!G8,'GGs-Grayps'!G8,'Swag-GGs'!G16,'PWTs-GGs'!G16)</f>
        <v>6</v>
      </c>
      <c r="H24" s="153">
        <f>SUM('GGs-SSC'!H8,'GGs-Grayps'!H8,'Swag-GGs'!H16,'PWTs-GGs'!H16)</f>
        <v>6</v>
      </c>
      <c r="I24" s="34">
        <f>SUM('GGs-SSC'!I8,'GGs-Grayps'!I8,'Swag-GGs'!I16,'PWTs-GGs'!I16)</f>
        <v>1</v>
      </c>
      <c r="J24" s="34">
        <f>SUM('GGs-SSC'!J8,'GGs-Grayps'!J8,'Swag-GGs'!J16,'PWTs-GGs'!J16)</f>
        <v>4</v>
      </c>
      <c r="K24" s="121">
        <f>SUM(G24/J24)</f>
        <v>1.5</v>
      </c>
    </row>
    <row r="25" spans="1:11" ht="30" customHeight="1" x14ac:dyDescent="0.25">
      <c r="A25" s="108" t="s">
        <v>185</v>
      </c>
      <c r="B25" s="34">
        <f>SUM('GGs-SSC'!B9,'GGs-Grayps'!B9,'Swag-GGs'!B17,'PWTs-GGs'!B17)</f>
        <v>8</v>
      </c>
      <c r="C25" s="34">
        <f>SUM('GGs-SSC'!C9,'GGs-Grayps'!C9,'Swag-GGs'!C17,'PWTs-GGs'!C17)</f>
        <v>12</v>
      </c>
      <c r="D25" s="154">
        <f>SUM(B25/C25)</f>
        <v>0.66666666666666663</v>
      </c>
      <c r="E25" s="34">
        <f>SUM('GGs-SSC'!E9,'GGs-Grayps'!E9,'Swag-GGs'!E17,'PWTs-GGs'!E17)</f>
        <v>1</v>
      </c>
      <c r="F25" s="34">
        <f>SUM('GGs-SSC'!F9,'GGs-Grayps'!F9,'Swag-GGs'!F17,'PWTs-GGs'!F17)</f>
        <v>5</v>
      </c>
      <c r="G25" s="34">
        <f>SUM('GGs-SSC'!G9,'GGs-Grayps'!G9,'Swag-GGs'!G17,'PWTs-GGs'!G17)</f>
        <v>5</v>
      </c>
      <c r="H25" s="153">
        <f>SUM('GGs-SSC'!H9,'GGs-Grayps'!H9,'Swag-GGs'!H17,'PWTs-GGs'!H17)</f>
        <v>6</v>
      </c>
      <c r="I25" s="34">
        <f>SUM('GGs-SSC'!I9,'GGs-Grayps'!I9,'Swag-GGs'!I17,'PWTs-GGs'!I17)</f>
        <v>0</v>
      </c>
      <c r="J25" s="34">
        <f>SUM('GGs-SSC'!J9,'GGs-Grayps'!J9,'Swag-GGs'!J17,'PWTs-GGs'!J17)</f>
        <v>2</v>
      </c>
      <c r="K25" s="121">
        <f>SUM(G25/J25)</f>
        <v>2.5</v>
      </c>
    </row>
    <row r="26" spans="1:11" x14ac:dyDescent="0.25">
      <c r="A26" s="1"/>
      <c r="B26" s="68"/>
      <c r="C26" s="68"/>
      <c r="D26" s="75"/>
      <c r="E26" s="68"/>
      <c r="F26" s="68"/>
      <c r="G26" s="68"/>
      <c r="H26" s="68"/>
      <c r="I26" s="68"/>
      <c r="J26" s="68"/>
      <c r="K26" s="76"/>
    </row>
    <row r="27" spans="1:11" ht="30" customHeight="1" x14ac:dyDescent="0.25">
      <c r="A27" s="111" t="s">
        <v>173</v>
      </c>
      <c r="B27" s="20" t="s">
        <v>1</v>
      </c>
      <c r="C27" s="20" t="s">
        <v>9</v>
      </c>
      <c r="D27" s="77" t="s">
        <v>7</v>
      </c>
      <c r="E27" s="20" t="s">
        <v>8</v>
      </c>
      <c r="F27" s="20" t="s">
        <v>2</v>
      </c>
      <c r="G27" s="20" t="s">
        <v>3</v>
      </c>
      <c r="H27" s="20" t="s">
        <v>4</v>
      </c>
      <c r="I27" s="20" t="s">
        <v>5</v>
      </c>
      <c r="J27" s="20" t="s">
        <v>6</v>
      </c>
      <c r="K27" s="119" t="s">
        <v>19</v>
      </c>
    </row>
    <row r="28" spans="1:11" ht="30" customHeight="1" x14ac:dyDescent="0.25">
      <c r="A28" s="112" t="s">
        <v>123</v>
      </c>
      <c r="B28" s="34">
        <f>SUM('Grayps-PWTs'!B6,'GGs-Grayps'!B14,'Grayps-SSC'!B6,'Swag-Grayps'!B14)</f>
        <v>10</v>
      </c>
      <c r="C28" s="34">
        <f>SUM('Grayps-PWTs'!C6,'GGs-Grayps'!C14,'Grayps-SSC'!C6,'Swag-Grayps'!C14)</f>
        <v>32</v>
      </c>
      <c r="D28" s="74">
        <f>SUM(B28/C28)</f>
        <v>0.3125</v>
      </c>
      <c r="E28" s="34">
        <f>SUM('Grayps-PWTs'!E6,'GGs-Grayps'!E14,'Grayps-SSC'!E6,'Swag-Grayps'!E14)</f>
        <v>0</v>
      </c>
      <c r="F28" s="34">
        <f>SUM('Grayps-PWTs'!F6,'GGs-Grayps'!F14,'Grayps-SSC'!F6,'Swag-Grayps'!F14)</f>
        <v>22</v>
      </c>
      <c r="G28" s="34">
        <f>SUM('Grayps-PWTs'!G6,'GGs-Grayps'!G14,'Grayps-SSC'!G6,'Swag-Grayps'!G14)</f>
        <v>7</v>
      </c>
      <c r="H28" s="34">
        <f>SUM('Grayps-PWTs'!H6,'GGs-Grayps'!H14,'Grayps-SSC'!H6,'Swag-Grayps'!H14)</f>
        <v>1</v>
      </c>
      <c r="I28" s="34">
        <f>SUM('Grayps-PWTs'!I6,'GGs-Grayps'!I14,'Grayps-SSC'!I6,'Swag-Grayps'!I14)</f>
        <v>1</v>
      </c>
      <c r="J28" s="34">
        <f>SUM('Grayps-PWTs'!J6,'GGs-Grayps'!J14,'Grayps-SSC'!J6,'Swag-Grayps'!J14)</f>
        <v>4</v>
      </c>
      <c r="K28" s="121">
        <f>SUM(G28/J28)</f>
        <v>1.75</v>
      </c>
    </row>
    <row r="29" spans="1:11" ht="30" customHeight="1" x14ac:dyDescent="0.25">
      <c r="A29" s="112" t="s">
        <v>124</v>
      </c>
      <c r="B29" s="34">
        <f>SUM('Grayps-PWTs'!B7,'GGs-Grayps'!B15,'Grayps-SSC'!B7,'Swag-Grayps'!B15)</f>
        <v>9</v>
      </c>
      <c r="C29" s="34">
        <f>SUM('Grayps-PWTs'!C7,'GGs-Grayps'!C15,'Grayps-SSC'!C7,'Swag-Grayps'!C15)</f>
        <v>22</v>
      </c>
      <c r="D29" s="74">
        <f>SUM(B29/C29)</f>
        <v>0.40909090909090912</v>
      </c>
      <c r="E29" s="34">
        <f>SUM('Grayps-PWTs'!E7,'GGs-Grayps'!E15,'Grayps-SSC'!E7,'Swag-Grayps'!E15)</f>
        <v>0</v>
      </c>
      <c r="F29" s="34">
        <f>SUM('Grayps-PWTs'!F7,'GGs-Grayps'!F15,'Grayps-SSC'!F7,'Swag-Grayps'!F15)</f>
        <v>7</v>
      </c>
      <c r="G29" s="34">
        <f>SUM('Grayps-PWTs'!G7,'GGs-Grayps'!G15,'Grayps-SSC'!G7,'Swag-Grayps'!G15)</f>
        <v>2</v>
      </c>
      <c r="H29" s="34">
        <f>SUM('Grayps-PWTs'!H7,'GGs-Grayps'!H15,'Grayps-SSC'!H7,'Swag-Grayps'!H15)</f>
        <v>3</v>
      </c>
      <c r="I29" s="34">
        <f>SUM('Grayps-PWTs'!I7,'GGs-Grayps'!I15,'Grayps-SSC'!I7,'Swag-Grayps'!I15)</f>
        <v>1</v>
      </c>
      <c r="J29" s="34">
        <f>SUM('Grayps-PWTs'!J7,'GGs-Grayps'!J15,'Grayps-SSC'!J7,'Swag-Grayps'!J15)</f>
        <v>2</v>
      </c>
      <c r="K29" s="121">
        <f>SUM(G29/J29)</f>
        <v>1</v>
      </c>
    </row>
    <row r="30" spans="1:11" ht="30" customHeight="1" x14ac:dyDescent="0.25">
      <c r="A30" s="112" t="s">
        <v>125</v>
      </c>
      <c r="B30" s="34">
        <f>SUM('Grayps-PWTs'!B8,'GGs-Grayps'!B16,'Grayps-SSC'!B8,'Swag-Grayps'!B16)</f>
        <v>5</v>
      </c>
      <c r="C30" s="34">
        <f>SUM('Grayps-PWTs'!C8,'GGs-Grayps'!C16,'Grayps-SSC'!C8,'Swag-Grayps'!C16)</f>
        <v>8</v>
      </c>
      <c r="D30" s="74">
        <f>SUM(B30/C30)</f>
        <v>0.625</v>
      </c>
      <c r="E30" s="34">
        <f>SUM('Grayps-PWTs'!E8,'GGs-Grayps'!E16,'Grayps-SSC'!E8,'Swag-Grayps'!E16)</f>
        <v>0</v>
      </c>
      <c r="F30" s="34">
        <f>SUM('Grayps-PWTs'!F8,'GGs-Grayps'!F16,'Grayps-SSC'!F8,'Swag-Grayps'!F16)</f>
        <v>4</v>
      </c>
      <c r="G30" s="34">
        <f>SUM('Grayps-PWTs'!G8,'GGs-Grayps'!G16,'Grayps-SSC'!G8,'Swag-Grayps'!G16)</f>
        <v>2</v>
      </c>
      <c r="H30" s="34">
        <f>SUM('Grayps-PWTs'!H8,'GGs-Grayps'!H16,'Grayps-SSC'!H8,'Swag-Grayps'!H16)</f>
        <v>4</v>
      </c>
      <c r="I30" s="34">
        <f>SUM('Grayps-PWTs'!I8,'GGs-Grayps'!I16,'Grayps-SSC'!I8,'Swag-Grayps'!I16)</f>
        <v>0</v>
      </c>
      <c r="J30" s="34">
        <f>SUM('Grayps-PWTs'!J8,'GGs-Grayps'!J16,'Grayps-SSC'!J8,'Swag-Grayps'!J16)</f>
        <v>1</v>
      </c>
      <c r="K30" s="121">
        <f>SUM(G30/J30)</f>
        <v>2</v>
      </c>
    </row>
    <row r="31" spans="1:11" ht="30" customHeight="1" x14ac:dyDescent="0.25">
      <c r="A31" s="112" t="s">
        <v>184</v>
      </c>
      <c r="B31" s="34">
        <f>SUM('Grayps-PWTs'!B9,'GGs-Grayps'!B17,'Grayps-SSC'!B9,'Swag-Grayps'!B17)</f>
        <v>12</v>
      </c>
      <c r="C31" s="34">
        <f>SUM('Grayps-PWTs'!C9,'GGs-Grayps'!C17,'Grayps-SSC'!C9,'Swag-Grayps'!C17)</f>
        <v>26</v>
      </c>
      <c r="D31" s="74">
        <f>SUM(B31/C31)</f>
        <v>0.46153846153846156</v>
      </c>
      <c r="E31" s="34">
        <f>SUM('Grayps-PWTs'!E9,'GGs-Grayps'!E17,'Grayps-SSC'!E9,'Swag-Grayps'!E17)</f>
        <v>1</v>
      </c>
      <c r="F31" s="34">
        <f>SUM('Grayps-PWTs'!F9,'GGs-Grayps'!F17,'Grayps-SSC'!F9,'Swag-Grayps'!F17)</f>
        <v>16</v>
      </c>
      <c r="G31" s="34">
        <f>SUM('Grayps-PWTs'!G9,'GGs-Grayps'!G17,'Grayps-SSC'!G9,'Swag-Grayps'!G17)</f>
        <v>5</v>
      </c>
      <c r="H31" s="34">
        <f>SUM('Grayps-PWTs'!H9,'GGs-Grayps'!H17,'Grayps-SSC'!H9,'Swag-Grayps'!H17)</f>
        <v>1</v>
      </c>
      <c r="I31" s="34">
        <f>SUM('Grayps-PWTs'!I9,'GGs-Grayps'!I17,'Grayps-SSC'!I9,'Swag-Grayps'!I17)</f>
        <v>0</v>
      </c>
      <c r="J31" s="34">
        <f>SUM('Grayps-PWTs'!J9,'GGs-Grayps'!J17,'Grayps-SSC'!J9,'Swag-Grayps'!J17)</f>
        <v>3</v>
      </c>
      <c r="K31" s="121">
        <f>SUM(G31/J31)</f>
        <v>1.6666666666666667</v>
      </c>
    </row>
    <row r="32" spans="1:11" x14ac:dyDescent="0.25">
      <c r="B32" s="68"/>
      <c r="C32" s="68"/>
      <c r="D32" s="75"/>
      <c r="E32" s="68"/>
      <c r="F32" s="68"/>
      <c r="G32" s="68"/>
      <c r="H32" s="68"/>
      <c r="I32" s="68"/>
      <c r="J32" s="68"/>
      <c r="K32" s="76"/>
    </row>
  </sheetData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zoomScale="80" zoomScaleNormal="80" workbookViewId="0">
      <selection activeCell="J7" sqref="J7"/>
    </sheetView>
  </sheetViews>
  <sheetFormatPr defaultRowHeight="15" x14ac:dyDescent="0.25"/>
  <cols>
    <col min="1" max="1" width="20.5703125" customWidth="1"/>
    <col min="2" max="2" width="12.5703125" customWidth="1"/>
    <col min="3" max="3" width="14.5703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6" t="s">
        <v>24</v>
      </c>
      <c r="B1" s="12"/>
      <c r="C1" s="13"/>
      <c r="D1" s="14"/>
    </row>
    <row r="3" spans="1:11" ht="30" customHeight="1" x14ac:dyDescent="0.25">
      <c r="A3" s="100" t="s">
        <v>143</v>
      </c>
      <c r="B3" s="11" t="s">
        <v>1</v>
      </c>
      <c r="C3" s="11" t="s">
        <v>9</v>
      </c>
      <c r="D3" s="11" t="s">
        <v>7</v>
      </c>
      <c r="E3" s="11" t="s">
        <v>8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6</v>
      </c>
      <c r="K3" s="20" t="s">
        <v>19</v>
      </c>
    </row>
    <row r="4" spans="1:11" ht="30" customHeight="1" x14ac:dyDescent="0.25">
      <c r="A4" s="101" t="s">
        <v>107</v>
      </c>
      <c r="B4" s="157">
        <f>ROUND(('RR - Totals'!B4)/4,1)</f>
        <v>4.8</v>
      </c>
      <c r="C4" s="67">
        <f>ROUND(('RR - Totals'!C4)/4,1)</f>
        <v>7.3</v>
      </c>
      <c r="D4" s="74">
        <f>'RR - Totals'!D4</f>
        <v>0.65517241379310343</v>
      </c>
      <c r="E4" s="157">
        <f>ROUND(('RR - Totals'!E4)/4,1)</f>
        <v>1.3</v>
      </c>
      <c r="F4" s="157">
        <f>ROUND(('RR - Totals'!F4)/4,1)</f>
        <v>6.3</v>
      </c>
      <c r="G4" s="157">
        <f>ROUND(('RR - Totals'!G4)/4,1)</f>
        <v>2.2999999999999998</v>
      </c>
      <c r="H4" s="67">
        <f>ROUND(('RR - Totals'!H4)/4,1)</f>
        <v>0.8</v>
      </c>
      <c r="I4" s="157">
        <f>ROUND(('RR - Totals'!I4)/4,1)</f>
        <v>1</v>
      </c>
      <c r="J4" s="67">
        <f>ROUND(('RR - Totals'!J4)/4,1)</f>
        <v>0.8</v>
      </c>
      <c r="K4" s="156">
        <f>SUM(G4/J4)</f>
        <v>2.8749999999999996</v>
      </c>
    </row>
    <row r="5" spans="1:11" ht="30" customHeight="1" x14ac:dyDescent="0.25">
      <c r="A5" s="101" t="s">
        <v>108</v>
      </c>
      <c r="B5" s="67">
        <f>ROUND(('RR - Totals'!B5)/4,1)</f>
        <v>2</v>
      </c>
      <c r="C5" s="67">
        <f>ROUND(('RR - Totals'!C5)/4,1)</f>
        <v>5.3</v>
      </c>
      <c r="D5" s="74">
        <f>'RR - Totals'!D5</f>
        <v>0.38095238095238093</v>
      </c>
      <c r="E5" s="67">
        <f>ROUND(('RR - Totals'!E5)/4,1)</f>
        <v>0</v>
      </c>
      <c r="F5" s="67">
        <f>ROUND(('RR - Totals'!F5)/4,1)</f>
        <v>0.8</v>
      </c>
      <c r="G5" s="67">
        <f>ROUND(('RR - Totals'!G5)/4,1)</f>
        <v>0.8</v>
      </c>
      <c r="H5" s="67">
        <f>ROUND(('RR - Totals'!H5)/4,1)</f>
        <v>0.8</v>
      </c>
      <c r="I5" s="67">
        <f>ROUND(('RR - Totals'!I5)/4,1)</f>
        <v>0.3</v>
      </c>
      <c r="J5" s="67">
        <f>ROUND(('RR - Totals'!J5)/4,1)</f>
        <v>0.8</v>
      </c>
      <c r="K5" s="121">
        <f>SUM(G5/J5)</f>
        <v>1</v>
      </c>
    </row>
    <row r="6" spans="1:11" ht="30" customHeight="1" x14ac:dyDescent="0.25">
      <c r="A6" s="101" t="s">
        <v>109</v>
      </c>
      <c r="B6" s="67">
        <f>ROUND(('RR - Totals'!B6)/4,1)</f>
        <v>1.5</v>
      </c>
      <c r="C6" s="67">
        <f>ROUND(('RR - Totals'!C6)/4,1)</f>
        <v>4.8</v>
      </c>
      <c r="D6" s="74">
        <f>'RR - Totals'!D6</f>
        <v>0.31578947368421051</v>
      </c>
      <c r="E6" s="67">
        <f>ROUND(('RR - Totals'!E6)/4,1)</f>
        <v>0</v>
      </c>
      <c r="F6" s="67">
        <f>ROUND(('RR - Totals'!F6)/4,1)</f>
        <v>3</v>
      </c>
      <c r="G6" s="67">
        <f>ROUND(('RR - Totals'!G6)/4,1)</f>
        <v>0.3</v>
      </c>
      <c r="H6" s="67">
        <f>ROUND(('RR - Totals'!H6)/4,1)</f>
        <v>0</v>
      </c>
      <c r="I6" s="67">
        <f>ROUND(('RR - Totals'!I6)/4,1)</f>
        <v>0.5</v>
      </c>
      <c r="J6" s="158">
        <f>ROUND(('RR - Totals'!J6)/4,1)</f>
        <v>1.3</v>
      </c>
      <c r="K6" s="121">
        <f>SUM(G6/J6)</f>
        <v>0.23076923076923075</v>
      </c>
    </row>
    <row r="7" spans="1:11" ht="30" customHeight="1" x14ac:dyDescent="0.25">
      <c r="A7" s="101" t="s">
        <v>110</v>
      </c>
      <c r="B7" s="67">
        <f>ROUND(('RR - Totals'!B7)/4,1)</f>
        <v>0</v>
      </c>
      <c r="C7" s="67">
        <f>ROUND(('RR - Totals'!C7)/4,1)</f>
        <v>1.5</v>
      </c>
      <c r="D7" s="74">
        <f>'RR - Totals'!D7</f>
        <v>0</v>
      </c>
      <c r="E7" s="67">
        <f>ROUND(('RR - Totals'!E7)/4,1)</f>
        <v>0</v>
      </c>
      <c r="F7" s="67">
        <f>ROUND(('RR - Totals'!F7)/4,1)</f>
        <v>0</v>
      </c>
      <c r="G7" s="67">
        <f>ROUND(('RR - Totals'!G7)/4,1)</f>
        <v>0.3</v>
      </c>
      <c r="H7" s="67">
        <f>ROUND(('RR - Totals'!H7)/4,1)</f>
        <v>0</v>
      </c>
      <c r="I7" s="67">
        <f>ROUND(('RR - Totals'!I7)/4,1)</f>
        <v>0</v>
      </c>
      <c r="J7" s="67">
        <f>ROUND(('RR - Totals'!J7)/4,1)</f>
        <v>0</v>
      </c>
      <c r="K7" s="156" t="e">
        <f>SUM(G7/J7)</f>
        <v>#DIV/0!</v>
      </c>
    </row>
    <row r="8" spans="1:11" x14ac:dyDescent="0.25">
      <c r="A8" s="1"/>
      <c r="B8" s="68"/>
      <c r="C8" s="68"/>
      <c r="D8" s="75"/>
      <c r="E8" s="68"/>
      <c r="F8" s="68"/>
      <c r="G8" s="68"/>
      <c r="H8" s="68"/>
      <c r="I8" s="68"/>
      <c r="J8" s="68"/>
      <c r="K8" s="76"/>
    </row>
    <row r="9" spans="1:11" ht="30" customHeight="1" x14ac:dyDescent="0.25">
      <c r="A9" s="106" t="s">
        <v>135</v>
      </c>
      <c r="B9" s="20" t="s">
        <v>1</v>
      </c>
      <c r="C9" s="20" t="s">
        <v>9</v>
      </c>
      <c r="D9" s="77" t="s">
        <v>7</v>
      </c>
      <c r="E9" s="20" t="s">
        <v>8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119" t="s">
        <v>19</v>
      </c>
    </row>
    <row r="10" spans="1:11" ht="30" customHeight="1" x14ac:dyDescent="0.25">
      <c r="A10" s="107" t="s">
        <v>111</v>
      </c>
      <c r="B10" s="67">
        <f>ROUND(('RR - Totals'!B10)/4,1)</f>
        <v>3.3</v>
      </c>
      <c r="C10" s="67">
        <f>ROUND(('RR - Totals'!C10)/4,1)</f>
        <v>7.8</v>
      </c>
      <c r="D10" s="74">
        <f>'RR - Totals'!D10</f>
        <v>0.41935483870967744</v>
      </c>
      <c r="E10" s="67">
        <f>ROUND(('RR - Totals'!E10)/4,1)</f>
        <v>0</v>
      </c>
      <c r="F10" s="67">
        <f>ROUND(('RR - Totals'!F10)/4,1)</f>
        <v>3.3</v>
      </c>
      <c r="G10" s="67">
        <f>ROUND(('RR - Totals'!G10)/4,1)</f>
        <v>2</v>
      </c>
      <c r="H10" s="67">
        <f>ROUND(('RR - Totals'!H10)/4,1)</f>
        <v>0.5</v>
      </c>
      <c r="I10" s="67">
        <f>ROUND(('RR - Totals'!I10)/4,1)</f>
        <v>0.3</v>
      </c>
      <c r="J10" s="158">
        <f>ROUND(('RR - Totals'!J10)/4,1)</f>
        <v>1.3</v>
      </c>
      <c r="K10" s="121">
        <f>SUM(G10/J10)</f>
        <v>1.5384615384615383</v>
      </c>
    </row>
    <row r="11" spans="1:11" ht="30" customHeight="1" x14ac:dyDescent="0.25">
      <c r="A11" s="107" t="s">
        <v>112</v>
      </c>
      <c r="B11" s="67">
        <f>ROUND(('RR - Totals'!B11)/4,1)</f>
        <v>1</v>
      </c>
      <c r="C11" s="67">
        <f>ROUND(('RR - Totals'!C11)/4,1)</f>
        <v>5</v>
      </c>
      <c r="D11" s="74">
        <f>'RR - Totals'!D11</f>
        <v>0.2</v>
      </c>
      <c r="E11" s="67">
        <f>ROUND(('RR - Totals'!E11)/4,1)</f>
        <v>0.5</v>
      </c>
      <c r="F11" s="67">
        <f>ROUND(('RR - Totals'!F11)/4,1)</f>
        <v>2.5</v>
      </c>
      <c r="G11" s="67">
        <f>ROUND(('RR - Totals'!G11)/4,1)</f>
        <v>0</v>
      </c>
      <c r="H11" s="67">
        <f>ROUND(('RR - Totals'!H11)/4,1)</f>
        <v>0.5</v>
      </c>
      <c r="I11" s="67">
        <f>ROUND(('RR - Totals'!I11)/4,1)</f>
        <v>0.5</v>
      </c>
      <c r="J11" s="67">
        <f>ROUND(('RR - Totals'!J11)/4,1)</f>
        <v>0.3</v>
      </c>
      <c r="K11" s="121">
        <f>SUM(G11/J11)</f>
        <v>0</v>
      </c>
    </row>
    <row r="12" spans="1:11" ht="30" customHeight="1" x14ac:dyDescent="0.25">
      <c r="A12" s="107" t="s">
        <v>113</v>
      </c>
      <c r="B12" s="67">
        <f>ROUND(('RR - Totals'!B12)/4,1)</f>
        <v>1.5</v>
      </c>
      <c r="C12" s="67">
        <f>ROUND(('RR - Totals'!C12)/4,1)</f>
        <v>4</v>
      </c>
      <c r="D12" s="74">
        <f>'RR - Totals'!D12</f>
        <v>0.375</v>
      </c>
      <c r="E12" s="67">
        <f>ROUND(('RR - Totals'!E12)/4,1)</f>
        <v>0.3</v>
      </c>
      <c r="F12" s="67">
        <f>ROUND(('RR - Totals'!F12)/4,1)</f>
        <v>2.8</v>
      </c>
      <c r="G12" s="67">
        <f>ROUND(('RR - Totals'!G12)/4,1)</f>
        <v>0.5</v>
      </c>
      <c r="H12" s="67">
        <f>ROUND(('RR - Totals'!H12)/4,1)</f>
        <v>0</v>
      </c>
      <c r="I12" s="67">
        <f>ROUND(('RR - Totals'!I12)/4,1)</f>
        <v>0.3</v>
      </c>
      <c r="J12" s="67">
        <f>ROUND(('RR - Totals'!J12)/4,1)</f>
        <v>1</v>
      </c>
      <c r="K12" s="121">
        <f>SUM(G12/J12)</f>
        <v>0.5</v>
      </c>
    </row>
    <row r="13" spans="1:11" ht="30" customHeight="1" x14ac:dyDescent="0.25">
      <c r="A13" s="107" t="s">
        <v>114</v>
      </c>
      <c r="B13" s="67">
        <f>ROUND(('RR - Totals'!B13)/4,1)</f>
        <v>0.8</v>
      </c>
      <c r="C13" s="67">
        <f>ROUND(('RR - Totals'!C13)/4,1)</f>
        <v>1.8</v>
      </c>
      <c r="D13" s="74">
        <f>'RR - Totals'!D13</f>
        <v>0.42857142857142855</v>
      </c>
      <c r="E13" s="67">
        <f>ROUND(('RR - Totals'!E13)/4,1)</f>
        <v>0.8</v>
      </c>
      <c r="F13" s="67">
        <f>ROUND(('RR - Totals'!F13)/4,1)</f>
        <v>0.5</v>
      </c>
      <c r="G13" s="67">
        <f>ROUND(('RR - Totals'!G13)/4,1)</f>
        <v>0</v>
      </c>
      <c r="H13" s="67">
        <f>ROUND(('RR - Totals'!H13)/4,1)</f>
        <v>1.3</v>
      </c>
      <c r="I13" s="67">
        <f>ROUND(('RR - Totals'!I13)/4,1)</f>
        <v>0</v>
      </c>
      <c r="J13" s="67">
        <f>ROUND(('RR - Totals'!J13)/4,1)</f>
        <v>1</v>
      </c>
      <c r="K13" s="121">
        <f>SUM(G13/J13)</f>
        <v>0</v>
      </c>
    </row>
    <row r="14" spans="1:11" x14ac:dyDescent="0.25">
      <c r="A14" s="1"/>
      <c r="B14" s="68"/>
      <c r="C14" s="68"/>
      <c r="D14" s="75"/>
      <c r="E14" s="68"/>
      <c r="F14" s="68"/>
      <c r="G14" s="68"/>
      <c r="H14" s="68"/>
      <c r="I14" s="68"/>
      <c r="J14" s="68"/>
      <c r="K14" s="76"/>
    </row>
    <row r="15" spans="1:11" ht="30" customHeight="1" x14ac:dyDescent="0.25">
      <c r="A15" s="109" t="s">
        <v>136</v>
      </c>
      <c r="B15" s="20" t="s">
        <v>1</v>
      </c>
      <c r="C15" s="20" t="s">
        <v>9</v>
      </c>
      <c r="D15" s="77" t="s">
        <v>7</v>
      </c>
      <c r="E15" s="20" t="s">
        <v>8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  <c r="K15" s="119" t="s">
        <v>19</v>
      </c>
    </row>
    <row r="16" spans="1:11" ht="30" customHeight="1" x14ac:dyDescent="0.25">
      <c r="A16" s="110" t="s">
        <v>115</v>
      </c>
      <c r="B16" s="67">
        <f>ROUND(('RR - Totals'!B16)/4,1)</f>
        <v>0.8</v>
      </c>
      <c r="C16" s="67">
        <f>ROUND(('RR - Totals'!C16)/4,1)</f>
        <v>3.8</v>
      </c>
      <c r="D16" s="74">
        <f>'RR - Totals'!D16</f>
        <v>0.2</v>
      </c>
      <c r="E16" s="67">
        <f>ROUND(('RR - Totals'!E16)/4,1)</f>
        <v>0</v>
      </c>
      <c r="F16" s="67">
        <f>ROUND(('RR - Totals'!F16)/4,1)</f>
        <v>2.2999999999999998</v>
      </c>
      <c r="G16" s="67">
        <f>ROUND(('RR - Totals'!G16)/4,1)</f>
        <v>1</v>
      </c>
      <c r="H16" s="67">
        <f>ROUND(('RR - Totals'!H16)/4,1)</f>
        <v>0.5</v>
      </c>
      <c r="I16" s="67">
        <f>ROUND(('RR - Totals'!I16)/4,1)</f>
        <v>0.3</v>
      </c>
      <c r="J16" s="67">
        <f>ROUND(('RR - Totals'!J16)/4,1)</f>
        <v>0.5</v>
      </c>
      <c r="K16" s="121">
        <f>SUM(G16/J16)</f>
        <v>2</v>
      </c>
    </row>
    <row r="17" spans="1:11" ht="30" customHeight="1" x14ac:dyDescent="0.25">
      <c r="A17" s="110" t="s">
        <v>116</v>
      </c>
      <c r="B17" s="67">
        <f>ROUND(('RR - Totals'!B17)/4,1)</f>
        <v>2.2999999999999998</v>
      </c>
      <c r="C17" s="67">
        <f>ROUND(('RR - Totals'!C17)/4,1)</f>
        <v>5</v>
      </c>
      <c r="D17" s="74">
        <f>'RR - Totals'!D17</f>
        <v>0.45</v>
      </c>
      <c r="E17" s="67">
        <f>ROUND(('RR - Totals'!E17)/4,1)</f>
        <v>0.3</v>
      </c>
      <c r="F17" s="67">
        <f>ROUND(('RR - Totals'!F17)/4,1)</f>
        <v>2.8</v>
      </c>
      <c r="G17" s="67">
        <f>ROUND(('RR - Totals'!G17)/4,1)</f>
        <v>0.5</v>
      </c>
      <c r="H17" s="67">
        <f>ROUND(('RR - Totals'!H17)/4,1)</f>
        <v>0.3</v>
      </c>
      <c r="I17" s="67">
        <f>ROUND(('RR - Totals'!I17)/4,1)</f>
        <v>0</v>
      </c>
      <c r="J17" s="67">
        <f>ROUND(('RR - Totals'!J17)/4,1)</f>
        <v>0.8</v>
      </c>
      <c r="K17" s="121">
        <f>SUM(G17/J17)</f>
        <v>0.625</v>
      </c>
    </row>
    <row r="18" spans="1:11" ht="30" customHeight="1" x14ac:dyDescent="0.25">
      <c r="A18" s="110" t="s">
        <v>117</v>
      </c>
      <c r="B18" s="67">
        <f>ROUND(('RR - Totals'!B18)/4,1)</f>
        <v>2.5</v>
      </c>
      <c r="C18" s="67">
        <f>ROUND(('RR - Totals'!C18)/4,1)</f>
        <v>6.5</v>
      </c>
      <c r="D18" s="74">
        <f>'RR - Totals'!D18</f>
        <v>0.38461538461538464</v>
      </c>
      <c r="E18" s="67">
        <f>ROUND(('RR - Totals'!E18)/4,1)</f>
        <v>0.3</v>
      </c>
      <c r="F18" s="67">
        <f>ROUND(('RR - Totals'!F18)/4,1)</f>
        <v>1.3</v>
      </c>
      <c r="G18" s="67">
        <f>ROUND(('RR - Totals'!G18)/4,1)</f>
        <v>0.8</v>
      </c>
      <c r="H18" s="67">
        <f>ROUND(('RR - Totals'!H18)/4,1)</f>
        <v>0.5</v>
      </c>
      <c r="I18" s="67">
        <f>ROUND(('RR - Totals'!I18)/4,1)</f>
        <v>0.3</v>
      </c>
      <c r="J18" s="67">
        <f>ROUND(('RR - Totals'!J18)/4,1)</f>
        <v>0.5</v>
      </c>
      <c r="K18" s="121">
        <f>SUM(G18/J18)</f>
        <v>1.6</v>
      </c>
    </row>
    <row r="19" spans="1:11" ht="30" customHeight="1" x14ac:dyDescent="0.25">
      <c r="A19" s="110" t="s">
        <v>118</v>
      </c>
      <c r="B19" s="67">
        <f>ROUND(('RR - Totals'!B19)/4,1)</f>
        <v>2.8</v>
      </c>
      <c r="C19" s="67">
        <f>ROUND(('RR - Totals'!C19)/4,1)</f>
        <v>6.5</v>
      </c>
      <c r="D19" s="74">
        <f>'RR - Totals'!D19</f>
        <v>0.42307692307692307</v>
      </c>
      <c r="E19" s="67">
        <f>ROUND(('RR - Totals'!E19)/4,1)</f>
        <v>0</v>
      </c>
      <c r="F19" s="67">
        <f>ROUND(('RR - Totals'!F19)/4,1)</f>
        <v>2.5</v>
      </c>
      <c r="G19" s="67">
        <f>ROUND(('RR - Totals'!G19)/4,1)</f>
        <v>1.5</v>
      </c>
      <c r="H19" s="67">
        <f>ROUND(('RR - Totals'!H19)/4,1)</f>
        <v>1</v>
      </c>
      <c r="I19" s="67">
        <f>ROUND(('RR - Totals'!I19)/4,1)</f>
        <v>0</v>
      </c>
      <c r="J19" s="158">
        <f>ROUND(('RR - Totals'!J19)/4,1)</f>
        <v>1.3</v>
      </c>
      <c r="K19" s="121">
        <f>SUM(G19/J19)</f>
        <v>1.1538461538461537</v>
      </c>
    </row>
    <row r="20" spans="1:11" x14ac:dyDescent="0.25">
      <c r="A20" s="102"/>
      <c r="B20" s="97"/>
      <c r="C20" s="97"/>
      <c r="D20" s="98"/>
      <c r="E20" s="97"/>
      <c r="F20" s="97"/>
      <c r="G20" s="97"/>
      <c r="H20" s="97"/>
      <c r="I20" s="97"/>
      <c r="J20" s="97"/>
      <c r="K20" s="99"/>
    </row>
    <row r="21" spans="1:11" ht="30" customHeight="1" x14ac:dyDescent="0.25">
      <c r="A21" s="143" t="s">
        <v>166</v>
      </c>
      <c r="B21" s="20" t="s">
        <v>1</v>
      </c>
      <c r="C21" s="20" t="s">
        <v>9</v>
      </c>
      <c r="D21" s="77" t="s">
        <v>7</v>
      </c>
      <c r="E21" s="20" t="s">
        <v>8</v>
      </c>
      <c r="F21" s="20" t="s">
        <v>2</v>
      </c>
      <c r="G21" s="20" t="s">
        <v>3</v>
      </c>
      <c r="H21" s="20" t="s">
        <v>4</v>
      </c>
      <c r="I21" s="20" t="s">
        <v>5</v>
      </c>
      <c r="J21" s="20" t="s">
        <v>6</v>
      </c>
      <c r="K21" s="119" t="s">
        <v>19</v>
      </c>
    </row>
    <row r="22" spans="1:11" ht="30" customHeight="1" x14ac:dyDescent="0.25">
      <c r="A22" s="108" t="s">
        <v>119</v>
      </c>
      <c r="B22" s="67">
        <f>ROUND(('RR - Totals'!B22)/4,1)</f>
        <v>4.5</v>
      </c>
      <c r="C22" s="157">
        <f>ROUND(('RR - Totals'!C22)/4,1)</f>
        <v>8.8000000000000007</v>
      </c>
      <c r="D22" s="74">
        <f>'RR - Totals'!D22</f>
        <v>0.51428571428571423</v>
      </c>
      <c r="E22" s="67">
        <f>ROUND(('RR - Totals'!E22)/4,1)</f>
        <v>0.8</v>
      </c>
      <c r="F22" s="67">
        <f>ROUND(('RR - Totals'!F22)/4,1)</f>
        <v>5</v>
      </c>
      <c r="G22" s="67">
        <f>ROUND(('RR - Totals'!G22)/4,1)</f>
        <v>1.5</v>
      </c>
      <c r="H22" s="67">
        <f>ROUND(('RR - Totals'!H22)/4,1)</f>
        <v>0.5</v>
      </c>
      <c r="I22" s="67">
        <f>ROUND(('RR - Totals'!I22)/4,1)</f>
        <v>0.5</v>
      </c>
      <c r="J22" s="67">
        <f>ROUND(('RR - Totals'!J22)/4,1)</f>
        <v>0.8</v>
      </c>
      <c r="K22" s="121">
        <f>SUM(G22/J22)</f>
        <v>1.875</v>
      </c>
    </row>
    <row r="23" spans="1:11" ht="30" customHeight="1" x14ac:dyDescent="0.25">
      <c r="A23" s="108" t="s">
        <v>120</v>
      </c>
      <c r="B23" s="67">
        <f>ROUND(('RR - Totals'!B23)/4,1)</f>
        <v>1.8</v>
      </c>
      <c r="C23" s="67">
        <f>ROUND(('RR - Totals'!C23)/4,1)</f>
        <v>4.5</v>
      </c>
      <c r="D23" s="74">
        <f>'RR - Totals'!D23</f>
        <v>0.3888888888888889</v>
      </c>
      <c r="E23" s="67">
        <f>ROUND(('RR - Totals'!E23)/4,1)</f>
        <v>0</v>
      </c>
      <c r="F23" s="67">
        <f>ROUND(('RR - Totals'!F23)/4,1)</f>
        <v>2</v>
      </c>
      <c r="G23" s="67">
        <f>ROUND(('RR - Totals'!G23)/4,1)</f>
        <v>0.3</v>
      </c>
      <c r="H23" s="67">
        <f>ROUND(('RR - Totals'!H23)/4,1)</f>
        <v>0.3</v>
      </c>
      <c r="I23" s="67">
        <f>ROUND(('RR - Totals'!I23)/4,1)</f>
        <v>0</v>
      </c>
      <c r="J23" s="67">
        <f>ROUND(('RR - Totals'!J23)/4,1)</f>
        <v>0.3</v>
      </c>
      <c r="K23" s="121">
        <f>SUM(G23/J23)</f>
        <v>1</v>
      </c>
    </row>
    <row r="24" spans="1:11" ht="30" customHeight="1" x14ac:dyDescent="0.25">
      <c r="A24" s="108" t="s">
        <v>121</v>
      </c>
      <c r="B24" s="67">
        <f>ROUND(('RR - Totals'!B24)/4,1)</f>
        <v>1.3</v>
      </c>
      <c r="C24" s="67">
        <f>ROUND(('RR - Totals'!C24)/4,1)</f>
        <v>6.3</v>
      </c>
      <c r="D24" s="74">
        <f>'RR - Totals'!D24</f>
        <v>0.2</v>
      </c>
      <c r="E24" s="67">
        <f>ROUND(('RR - Totals'!E24)/4,1)</f>
        <v>0.3</v>
      </c>
      <c r="F24" s="67">
        <f>ROUND(('RR - Totals'!F24)/4,1)</f>
        <v>3.8</v>
      </c>
      <c r="G24" s="67">
        <f>ROUND(('RR - Totals'!G24)/4,1)</f>
        <v>1.5</v>
      </c>
      <c r="H24" s="157">
        <f>ROUND(('RR - Totals'!H24)/4,1)</f>
        <v>1.5</v>
      </c>
      <c r="I24" s="67">
        <f>ROUND(('RR - Totals'!I24)/4,1)</f>
        <v>0.3</v>
      </c>
      <c r="J24" s="67">
        <f>ROUND(('RR - Totals'!J24)/4,1)</f>
        <v>1</v>
      </c>
      <c r="K24" s="121">
        <f>SUM(G24/J24)</f>
        <v>1.5</v>
      </c>
    </row>
    <row r="25" spans="1:11" ht="30" customHeight="1" x14ac:dyDescent="0.25">
      <c r="A25" s="108" t="s">
        <v>185</v>
      </c>
      <c r="B25" s="67">
        <f>ROUND(('RR - Totals'!B25)/4,1)</f>
        <v>2</v>
      </c>
      <c r="C25" s="67">
        <f>ROUND(('RR - Totals'!C25)/4,1)</f>
        <v>3</v>
      </c>
      <c r="D25" s="154">
        <f>'RR - Totals'!D25</f>
        <v>0.66666666666666663</v>
      </c>
      <c r="E25" s="67">
        <f>ROUND(('RR - Totals'!E25)/4,1)</f>
        <v>0.3</v>
      </c>
      <c r="F25" s="67">
        <f>ROUND(('RR - Totals'!F25)/4,1)</f>
        <v>1.3</v>
      </c>
      <c r="G25" s="67">
        <f>ROUND(('RR - Totals'!G25)/4,1)</f>
        <v>1.3</v>
      </c>
      <c r="H25" s="157">
        <f>ROUND(('RR - Totals'!H25)/4,1)</f>
        <v>1.5</v>
      </c>
      <c r="I25" s="67">
        <f>ROUND(('RR - Totals'!I25)/4,1)</f>
        <v>0</v>
      </c>
      <c r="J25" s="67">
        <f>ROUND(('RR - Totals'!J25)/4,1)</f>
        <v>0.5</v>
      </c>
      <c r="K25" s="121">
        <f>SUM(G25/J25)</f>
        <v>2.6</v>
      </c>
    </row>
    <row r="26" spans="1:11" x14ac:dyDescent="0.25">
      <c r="A26" s="1"/>
      <c r="B26" s="68"/>
      <c r="C26" s="68"/>
      <c r="D26" s="75"/>
      <c r="E26" s="68"/>
      <c r="F26" s="68"/>
      <c r="G26" s="68"/>
      <c r="H26" s="68"/>
      <c r="I26" s="68"/>
      <c r="J26" s="68"/>
      <c r="K26" s="76"/>
    </row>
    <row r="27" spans="1:11" ht="30" customHeight="1" x14ac:dyDescent="0.25">
      <c r="A27" s="111" t="s">
        <v>173</v>
      </c>
      <c r="B27" s="20" t="s">
        <v>1</v>
      </c>
      <c r="C27" s="20" t="s">
        <v>9</v>
      </c>
      <c r="D27" s="77" t="s">
        <v>7</v>
      </c>
      <c r="E27" s="20" t="s">
        <v>8</v>
      </c>
      <c r="F27" s="20" t="s">
        <v>2</v>
      </c>
      <c r="G27" s="20" t="s">
        <v>3</v>
      </c>
      <c r="H27" s="20" t="s">
        <v>4</v>
      </c>
      <c r="I27" s="20" t="s">
        <v>5</v>
      </c>
      <c r="J27" s="20" t="s">
        <v>6</v>
      </c>
      <c r="K27" s="119" t="s">
        <v>19</v>
      </c>
    </row>
    <row r="28" spans="1:11" ht="30" customHeight="1" x14ac:dyDescent="0.25">
      <c r="A28" s="112" t="s">
        <v>123</v>
      </c>
      <c r="B28" s="67">
        <f>ROUND(('RR - Totals'!B28)/4,1)</f>
        <v>2.5</v>
      </c>
      <c r="C28" s="67">
        <f>ROUND(('RR - Totals'!C28)/4,1)</f>
        <v>8</v>
      </c>
      <c r="D28" s="74">
        <f>'RR - Totals'!D28</f>
        <v>0.3125</v>
      </c>
      <c r="E28" s="67">
        <f>ROUND(('RR - Totals'!E28)/4,1)</f>
        <v>0</v>
      </c>
      <c r="F28" s="67">
        <f>ROUND(('RR - Totals'!F28)/4,1)</f>
        <v>5.5</v>
      </c>
      <c r="G28" s="67">
        <f>ROUND(('RR - Totals'!G28)/4,1)</f>
        <v>1.8</v>
      </c>
      <c r="H28" s="67">
        <f>ROUND(('RR - Totals'!H28)/4,1)</f>
        <v>0.3</v>
      </c>
      <c r="I28" s="67">
        <f>ROUND(('RR - Totals'!I28)/4,1)</f>
        <v>0.3</v>
      </c>
      <c r="J28" s="67">
        <f>ROUND(('RR - Totals'!J28)/4,1)</f>
        <v>1</v>
      </c>
      <c r="K28" s="121">
        <f>SUM(G28/J28)</f>
        <v>1.8</v>
      </c>
    </row>
    <row r="29" spans="1:11" ht="30" customHeight="1" x14ac:dyDescent="0.25">
      <c r="A29" s="112" t="s">
        <v>124</v>
      </c>
      <c r="B29" s="67">
        <f>ROUND(('RR - Totals'!B29)/4,1)</f>
        <v>2.2999999999999998</v>
      </c>
      <c r="C29" s="67">
        <f>ROUND(('RR - Totals'!C29)/4,1)</f>
        <v>5.5</v>
      </c>
      <c r="D29" s="74">
        <f>'RR - Totals'!D29</f>
        <v>0.40909090909090912</v>
      </c>
      <c r="E29" s="67">
        <f>ROUND(('RR - Totals'!E29)/4,1)</f>
        <v>0</v>
      </c>
      <c r="F29" s="67">
        <f>ROUND(('RR - Totals'!F29)/4,1)</f>
        <v>1.8</v>
      </c>
      <c r="G29" s="67">
        <f>ROUND(('RR - Totals'!G29)/4,1)</f>
        <v>0.5</v>
      </c>
      <c r="H29" s="67">
        <f>ROUND(('RR - Totals'!H29)/4,1)</f>
        <v>0.8</v>
      </c>
      <c r="I29" s="67">
        <f>ROUND(('RR - Totals'!I29)/4,1)</f>
        <v>0.3</v>
      </c>
      <c r="J29" s="67">
        <f>ROUND(('RR - Totals'!J29)/4,1)</f>
        <v>0.5</v>
      </c>
      <c r="K29" s="121">
        <f>SUM(G29/J29)</f>
        <v>1</v>
      </c>
    </row>
    <row r="30" spans="1:11" ht="30" customHeight="1" x14ac:dyDescent="0.25">
      <c r="A30" s="112" t="s">
        <v>125</v>
      </c>
      <c r="B30" s="67">
        <f>ROUND(('RR - Totals'!B30)/4,1)</f>
        <v>1.3</v>
      </c>
      <c r="C30" s="67">
        <f>ROUND(('RR - Totals'!C30)/4,1)</f>
        <v>2</v>
      </c>
      <c r="D30" s="74">
        <f>'RR - Totals'!D30</f>
        <v>0.625</v>
      </c>
      <c r="E30" s="67">
        <f>ROUND(('RR - Totals'!E30)/4,1)</f>
        <v>0</v>
      </c>
      <c r="F30" s="67">
        <f>ROUND(('RR - Totals'!F30)/4,1)</f>
        <v>1</v>
      </c>
      <c r="G30" s="67">
        <f>ROUND(('RR - Totals'!G30)/4,1)</f>
        <v>0.5</v>
      </c>
      <c r="H30" s="67">
        <f>ROUND(('RR - Totals'!H30)/4,1)</f>
        <v>1</v>
      </c>
      <c r="I30" s="67">
        <f>ROUND(('RR - Totals'!I30)/4,1)</f>
        <v>0</v>
      </c>
      <c r="J30" s="67">
        <f>ROUND(('RR - Totals'!J30)/4,1)</f>
        <v>0.3</v>
      </c>
      <c r="K30" s="121">
        <f>SUM(G30/J30)</f>
        <v>1.6666666666666667</v>
      </c>
    </row>
    <row r="31" spans="1:11" ht="30" customHeight="1" x14ac:dyDescent="0.25">
      <c r="A31" s="112" t="s">
        <v>184</v>
      </c>
      <c r="B31" s="67">
        <f>ROUND(('RR - Totals'!B31)/4,1)</f>
        <v>3</v>
      </c>
      <c r="C31" s="67">
        <f>ROUND(('RR - Totals'!C31)/4,1)</f>
        <v>6.5</v>
      </c>
      <c r="D31" s="74">
        <f>'RR - Totals'!D31</f>
        <v>0.46153846153846156</v>
      </c>
      <c r="E31" s="67">
        <f>ROUND(('RR - Totals'!E31)/4,1)</f>
        <v>0.3</v>
      </c>
      <c r="F31" s="67">
        <f>ROUND(('RR - Totals'!F31)/4,1)</f>
        <v>4</v>
      </c>
      <c r="G31" s="67">
        <f>ROUND(('RR - Totals'!G31)/4,1)</f>
        <v>1.3</v>
      </c>
      <c r="H31" s="67">
        <f>ROUND(('RR - Totals'!H31)/4,1)</f>
        <v>0.3</v>
      </c>
      <c r="I31" s="67">
        <f>ROUND(('RR - Totals'!I31)/4,1)</f>
        <v>0</v>
      </c>
      <c r="J31" s="67">
        <f>ROUND(('RR - Totals'!J31)/4,1)</f>
        <v>0.8</v>
      </c>
      <c r="K31" s="121">
        <f>SUM(G31/J31)</f>
        <v>1.625</v>
      </c>
    </row>
    <row r="32" spans="1:11" x14ac:dyDescent="0.25">
      <c r="B32" s="68"/>
      <c r="C32" s="68"/>
      <c r="D32" s="75"/>
      <c r="E32" s="68"/>
      <c r="F32" s="68"/>
      <c r="G32" s="68"/>
      <c r="H32" s="68"/>
      <c r="I32" s="68"/>
      <c r="J32" s="68"/>
      <c r="K32" s="76"/>
    </row>
  </sheetData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General</vt:lpstr>
      <vt:lpstr>Teams&amp;Rules</vt:lpstr>
      <vt:lpstr>Stats Blank</vt:lpstr>
      <vt:lpstr>Awards</vt:lpstr>
      <vt:lpstr>Overall - Totals</vt:lpstr>
      <vt:lpstr>Overall - Avgs</vt:lpstr>
      <vt:lpstr>Overall Team Stats</vt:lpstr>
      <vt:lpstr>RR - Totals</vt:lpstr>
      <vt:lpstr>RR - Avgs</vt:lpstr>
      <vt:lpstr>RR Team Stats</vt:lpstr>
      <vt:lpstr>Playoff - Totals</vt:lpstr>
      <vt:lpstr>Playoff - Avgs</vt:lpstr>
      <vt:lpstr>Playoff Team Stats</vt:lpstr>
      <vt:lpstr>PWTs-Swag</vt:lpstr>
      <vt:lpstr>GGs-SSC</vt:lpstr>
      <vt:lpstr>Grayps-PWTs</vt:lpstr>
      <vt:lpstr>Swag-GGs</vt:lpstr>
      <vt:lpstr>Grayps-SSC</vt:lpstr>
      <vt:lpstr>PWTs-GGs</vt:lpstr>
      <vt:lpstr>Swag-Grayps</vt:lpstr>
      <vt:lpstr>SSC-PWTs</vt:lpstr>
      <vt:lpstr>GGs-Grayps</vt:lpstr>
      <vt:lpstr>SSC-Swag</vt:lpstr>
      <vt:lpstr>Quarters 1</vt:lpstr>
      <vt:lpstr>Semis 1</vt:lpstr>
      <vt:lpstr>Semis 2</vt:lpstr>
      <vt:lpstr>Championship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Dioguardi</dc:creator>
  <cp:lastModifiedBy>Thomas Dioguardi</cp:lastModifiedBy>
  <cp:lastPrinted>2011-08-22T12:51:10Z</cp:lastPrinted>
  <dcterms:created xsi:type="dcterms:W3CDTF">2010-07-06T16:30:37Z</dcterms:created>
  <dcterms:modified xsi:type="dcterms:W3CDTF">2016-04-21T15:08:48Z</dcterms:modified>
</cp:coreProperties>
</file>