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Dio\Dropbox\TOMBALL\2010\"/>
    </mc:Choice>
  </mc:AlternateContent>
  <bookViews>
    <workbookView xWindow="120" yWindow="90" windowWidth="20955" windowHeight="12420" tabRatio="947"/>
  </bookViews>
  <sheets>
    <sheet name="General" sheetId="1" r:id="rId1"/>
    <sheet name="Stats Blank" sheetId="2" r:id="rId2"/>
    <sheet name="Overall - Totals" sheetId="3" r:id="rId3"/>
    <sheet name="Overall - Avgs" sheetId="10" r:id="rId4"/>
    <sheet name="Overall Team Stats" sheetId="6" r:id="rId5"/>
    <sheet name="RR - Totals" sheetId="4" r:id="rId6"/>
    <sheet name="RR - Avgs" sheetId="9" r:id="rId7"/>
    <sheet name="RR Team Stats" sheetId="7" r:id="rId8"/>
    <sheet name="Playoff - Totals" sheetId="5" r:id="rId9"/>
    <sheet name="Playoff - Avgs" sheetId="11" r:id="rId10"/>
    <sheet name="Playoff Team Stats" sheetId="8" r:id="rId11"/>
    <sheet name="Nuggets-Thunder" sheetId="16" r:id="rId12"/>
    <sheet name="Hawks-Lakers" sheetId="23" r:id="rId13"/>
    <sheet name="Blazers-Bobcats" sheetId="15" r:id="rId14"/>
    <sheet name="Thunder-Hawks" sheetId="14" r:id="rId15"/>
    <sheet name="Blazers-Nuggets" sheetId="24" r:id="rId16"/>
    <sheet name="Lakers-Bobcats" sheetId="13" r:id="rId17"/>
    <sheet name="Thunder-Blazers" sheetId="25" r:id="rId18"/>
    <sheet name="Bobcats-Hawks" sheetId="26" r:id="rId19"/>
    <sheet name="Nuggets-Lakers" sheetId="27" r:id="rId20"/>
    <sheet name="Bobcats-Thunder" sheetId="28" r:id="rId21"/>
    <sheet name="Hawks-Blazers" sheetId="29" r:id="rId22"/>
    <sheet name="Bobcats-Nuggets" sheetId="30" r:id="rId23"/>
    <sheet name="Lakers-Thunder" sheetId="31" r:id="rId24"/>
    <sheet name="Nuggets-Hawks" sheetId="12" r:id="rId25"/>
    <sheet name="Blazers-Lakers" sheetId="17" r:id="rId26"/>
    <sheet name="Quarters 1" sheetId="18" r:id="rId27"/>
    <sheet name="Quarters 2" sheetId="19" r:id="rId28"/>
    <sheet name="Semis 1" sheetId="20" r:id="rId29"/>
    <sheet name="Semis 2" sheetId="21" r:id="rId30"/>
    <sheet name="Championship" sheetId="22" r:id="rId31"/>
  </sheets>
  <calcPr calcId="171027"/>
</workbook>
</file>

<file path=xl/calcChain.xml><?xml version="1.0" encoding="utf-8"?>
<calcChain xmlns="http://schemas.openxmlformats.org/spreadsheetml/2006/main">
  <c r="D13" i="20" l="1"/>
  <c r="D6" i="17" l="1"/>
  <c r="F9" i="29" l="1"/>
  <c r="D7" i="25" l="1"/>
  <c r="D14" i="13"/>
  <c r="D14" i="14" l="1"/>
  <c r="J32" i="5"/>
  <c r="I32" i="5"/>
  <c r="I32" i="11" s="1"/>
  <c r="H32" i="5"/>
  <c r="G32" i="5"/>
  <c r="F32" i="5"/>
  <c r="E32" i="5"/>
  <c r="E32" i="11" s="1"/>
  <c r="C32" i="5"/>
  <c r="C32" i="11" s="1"/>
  <c r="B32" i="5"/>
  <c r="J31" i="5"/>
  <c r="J31" i="11" s="1"/>
  <c r="I31" i="5"/>
  <c r="H31" i="5"/>
  <c r="G31" i="5"/>
  <c r="F31" i="5"/>
  <c r="E31" i="5"/>
  <c r="C31" i="5"/>
  <c r="C31" i="11" s="1"/>
  <c r="B31" i="5"/>
  <c r="J30" i="5"/>
  <c r="J30" i="11" s="1"/>
  <c r="I30" i="5"/>
  <c r="H30" i="5"/>
  <c r="H30" i="11" s="1"/>
  <c r="G30" i="5"/>
  <c r="F30" i="5"/>
  <c r="F30" i="11" s="1"/>
  <c r="E30" i="5"/>
  <c r="E30" i="11" s="1"/>
  <c r="C30" i="5"/>
  <c r="C30" i="11" s="1"/>
  <c r="B30" i="5"/>
  <c r="B30" i="11" s="1"/>
  <c r="J27" i="5"/>
  <c r="I27" i="5"/>
  <c r="H27" i="5"/>
  <c r="G27" i="5"/>
  <c r="F27" i="5"/>
  <c r="E27" i="5"/>
  <c r="C27" i="5"/>
  <c r="B27" i="5"/>
  <c r="J26" i="5"/>
  <c r="I26" i="5"/>
  <c r="H26" i="5"/>
  <c r="G26" i="5"/>
  <c r="F26" i="5"/>
  <c r="E26" i="5"/>
  <c r="C26" i="5"/>
  <c r="B26" i="5"/>
  <c r="J25" i="5"/>
  <c r="I25" i="5"/>
  <c r="H25" i="5"/>
  <c r="G25" i="5"/>
  <c r="F25" i="5"/>
  <c r="E25" i="5"/>
  <c r="C25" i="5"/>
  <c r="B25" i="5"/>
  <c r="J22" i="5"/>
  <c r="I22" i="5"/>
  <c r="H22" i="5"/>
  <c r="G22" i="5"/>
  <c r="F22" i="5"/>
  <c r="E22" i="5"/>
  <c r="C22" i="5"/>
  <c r="B22" i="5"/>
  <c r="J21" i="5"/>
  <c r="I21" i="5"/>
  <c r="H21" i="5"/>
  <c r="G21" i="5"/>
  <c r="F21" i="5"/>
  <c r="E21" i="5"/>
  <c r="C21" i="5"/>
  <c r="B21" i="5"/>
  <c r="J20" i="5"/>
  <c r="I20" i="5"/>
  <c r="H20" i="5"/>
  <c r="G20" i="5"/>
  <c r="F20" i="5"/>
  <c r="E20" i="5"/>
  <c r="C20" i="5"/>
  <c r="B20" i="5"/>
  <c r="J16" i="5"/>
  <c r="I16" i="5"/>
  <c r="I16" i="11" s="1"/>
  <c r="H16" i="5"/>
  <c r="H16" i="11" s="1"/>
  <c r="G16" i="5"/>
  <c r="F16" i="5"/>
  <c r="F16" i="11" s="1"/>
  <c r="E16" i="5"/>
  <c r="E16" i="11" s="1"/>
  <c r="C16" i="5"/>
  <c r="C16" i="11" s="1"/>
  <c r="B16" i="5"/>
  <c r="J15" i="5"/>
  <c r="J15" i="11" s="1"/>
  <c r="I15" i="5"/>
  <c r="H15" i="5"/>
  <c r="G15" i="5"/>
  <c r="F15" i="5"/>
  <c r="E15" i="5"/>
  <c r="E15" i="11" s="1"/>
  <c r="C15" i="5"/>
  <c r="C15" i="11" s="1"/>
  <c r="B15" i="5"/>
  <c r="J14" i="5"/>
  <c r="I14" i="5"/>
  <c r="H14" i="5"/>
  <c r="H14" i="11" s="1"/>
  <c r="G14" i="5"/>
  <c r="G14" i="11" s="1"/>
  <c r="F14" i="5"/>
  <c r="E14" i="5"/>
  <c r="E14" i="11" s="1"/>
  <c r="C14" i="5"/>
  <c r="C14" i="11" s="1"/>
  <c r="B14" i="5"/>
  <c r="B14" i="11" s="1"/>
  <c r="J11" i="5"/>
  <c r="J11" i="11" s="1"/>
  <c r="I11" i="5"/>
  <c r="I11" i="11" s="1"/>
  <c r="H11" i="5"/>
  <c r="H11" i="11" s="1"/>
  <c r="G11" i="5"/>
  <c r="F11" i="5"/>
  <c r="F11" i="11" s="1"/>
  <c r="E11" i="5"/>
  <c r="E11" i="11" s="1"/>
  <c r="C11" i="5"/>
  <c r="C11" i="11" s="1"/>
  <c r="B11" i="5"/>
  <c r="J10" i="5"/>
  <c r="J10" i="11" s="1"/>
  <c r="I10" i="5"/>
  <c r="I10" i="11" s="1"/>
  <c r="H10" i="5"/>
  <c r="H10" i="11" s="1"/>
  <c r="G10" i="5"/>
  <c r="G10" i="11" s="1"/>
  <c r="F10" i="5"/>
  <c r="F10" i="11" s="1"/>
  <c r="E10" i="5"/>
  <c r="E10" i="11" s="1"/>
  <c r="C10" i="5"/>
  <c r="B10" i="5"/>
  <c r="B10" i="11" s="1"/>
  <c r="J9" i="5"/>
  <c r="J9" i="11" s="1"/>
  <c r="I9" i="5"/>
  <c r="I9" i="11" s="1"/>
  <c r="H9" i="5"/>
  <c r="H9" i="11" s="1"/>
  <c r="G9" i="5"/>
  <c r="G9" i="11" s="1"/>
  <c r="F9" i="5"/>
  <c r="F9" i="11" s="1"/>
  <c r="E9" i="5"/>
  <c r="E9" i="11" s="1"/>
  <c r="C9" i="5"/>
  <c r="C9" i="11" s="1"/>
  <c r="B9" i="5"/>
  <c r="B9" i="11" s="1"/>
  <c r="J6" i="5"/>
  <c r="J6" i="11" s="1"/>
  <c r="I6" i="5"/>
  <c r="H6" i="5"/>
  <c r="H6" i="11" s="1"/>
  <c r="G6" i="5"/>
  <c r="F6" i="5"/>
  <c r="F6" i="11" s="1"/>
  <c r="E6" i="5"/>
  <c r="E6" i="11" s="1"/>
  <c r="C6" i="5"/>
  <c r="C6" i="11" s="1"/>
  <c r="B6" i="5"/>
  <c r="B6" i="11" s="1"/>
  <c r="J5" i="5"/>
  <c r="J5" i="11" s="1"/>
  <c r="I5" i="5"/>
  <c r="I5" i="11" s="1"/>
  <c r="H5" i="5"/>
  <c r="H5" i="11" s="1"/>
  <c r="G5" i="5"/>
  <c r="F5" i="5"/>
  <c r="F5" i="11" s="1"/>
  <c r="E5" i="5"/>
  <c r="C5" i="5"/>
  <c r="C5" i="11" s="1"/>
  <c r="B5" i="5"/>
  <c r="J4" i="5"/>
  <c r="J4" i="11" s="1"/>
  <c r="I4" i="5"/>
  <c r="H4" i="5"/>
  <c r="H4" i="11" s="1"/>
  <c r="G4" i="5"/>
  <c r="G4" i="11" s="1"/>
  <c r="F4" i="5"/>
  <c r="F4" i="11" s="1"/>
  <c r="E4" i="5"/>
  <c r="C4" i="5"/>
  <c r="C4" i="11" s="1"/>
  <c r="B4" i="5"/>
  <c r="B4" i="11" s="1"/>
  <c r="K15" i="22"/>
  <c r="D15" i="22"/>
  <c r="K14" i="22"/>
  <c r="D14" i="22"/>
  <c r="K13" i="22"/>
  <c r="D13" i="22"/>
  <c r="K8" i="22"/>
  <c r="D8" i="22"/>
  <c r="K7" i="22"/>
  <c r="D7" i="22"/>
  <c r="K6" i="22"/>
  <c r="D6" i="22"/>
  <c r="K15" i="21"/>
  <c r="D15" i="21"/>
  <c r="K14" i="21"/>
  <c r="D14" i="21"/>
  <c r="K13" i="21"/>
  <c r="D13" i="21"/>
  <c r="K8" i="21"/>
  <c r="D8" i="21"/>
  <c r="K7" i="21"/>
  <c r="D7" i="21"/>
  <c r="K6" i="21"/>
  <c r="D6" i="21"/>
  <c r="K15" i="20"/>
  <c r="D15" i="20"/>
  <c r="K14" i="20"/>
  <c r="D14" i="20"/>
  <c r="K13" i="20"/>
  <c r="K8" i="20"/>
  <c r="D8" i="20"/>
  <c r="K7" i="20"/>
  <c r="D7" i="20"/>
  <c r="K6" i="20"/>
  <c r="D6" i="20"/>
  <c r="K15" i="19"/>
  <c r="D15" i="19"/>
  <c r="K14" i="19"/>
  <c r="D14" i="19"/>
  <c r="K13" i="19"/>
  <c r="D13" i="19"/>
  <c r="K8" i="19"/>
  <c r="D8" i="19"/>
  <c r="K7" i="19"/>
  <c r="D7" i="19"/>
  <c r="K6" i="19"/>
  <c r="D6" i="19"/>
  <c r="K15" i="18"/>
  <c r="D15" i="18"/>
  <c r="K14" i="18"/>
  <c r="D14" i="18"/>
  <c r="K13" i="18"/>
  <c r="D13" i="18"/>
  <c r="K8" i="18"/>
  <c r="D8" i="18"/>
  <c r="K7" i="18"/>
  <c r="D7" i="18"/>
  <c r="K6" i="18"/>
  <c r="D6" i="18"/>
  <c r="J32" i="11"/>
  <c r="H32" i="11"/>
  <c r="G32" i="11"/>
  <c r="F32" i="11"/>
  <c r="B32" i="11"/>
  <c r="I31" i="11"/>
  <c r="H31" i="11"/>
  <c r="F31" i="11"/>
  <c r="E31" i="11"/>
  <c r="B31" i="11"/>
  <c r="I30" i="11"/>
  <c r="G30" i="11"/>
  <c r="J16" i="11"/>
  <c r="G16" i="11"/>
  <c r="B16" i="11"/>
  <c r="I15" i="11"/>
  <c r="H15" i="11"/>
  <c r="G15" i="11"/>
  <c r="F15" i="11"/>
  <c r="B15" i="11"/>
  <c r="J14" i="11"/>
  <c r="I14" i="11"/>
  <c r="F14" i="11"/>
  <c r="I6" i="11"/>
  <c r="G6" i="11"/>
  <c r="G5" i="11"/>
  <c r="E5" i="11"/>
  <c r="B5" i="11"/>
  <c r="I4" i="11"/>
  <c r="E4" i="11"/>
  <c r="K32" i="5" l="1"/>
  <c r="K31" i="5"/>
  <c r="K21" i="5"/>
  <c r="K22" i="5"/>
  <c r="D22" i="5"/>
  <c r="D21" i="5"/>
  <c r="K11" i="5"/>
  <c r="K10" i="5"/>
  <c r="K10" i="11"/>
  <c r="K6" i="5"/>
  <c r="K5" i="11"/>
  <c r="K5" i="5"/>
  <c r="D6" i="11"/>
  <c r="D11" i="5"/>
  <c r="B11" i="11"/>
  <c r="D11" i="11" s="1"/>
  <c r="D5" i="11"/>
  <c r="D5" i="5"/>
  <c r="D27" i="5"/>
  <c r="D16" i="5"/>
  <c r="K16" i="5"/>
  <c r="D16" i="11"/>
  <c r="K27" i="5"/>
  <c r="K26" i="5"/>
  <c r="K25" i="5"/>
  <c r="K15" i="5"/>
  <c r="K15" i="11"/>
  <c r="D15" i="11"/>
  <c r="D26" i="5"/>
  <c r="D15" i="5"/>
  <c r="G11" i="11"/>
  <c r="K11" i="11" s="1"/>
  <c r="D10" i="5"/>
  <c r="G31" i="11"/>
  <c r="K31" i="11" s="1"/>
  <c r="D31" i="5"/>
  <c r="D32" i="11"/>
  <c r="D32" i="5"/>
  <c r="D31" i="11"/>
  <c r="C10" i="11"/>
  <c r="D10" i="11" s="1"/>
  <c r="K32" i="11"/>
  <c r="K30" i="11"/>
  <c r="K30" i="5"/>
  <c r="D30" i="11"/>
  <c r="K16" i="11"/>
  <c r="K14" i="11"/>
  <c r="D14" i="11"/>
  <c r="D6" i="5"/>
  <c r="K6" i="11"/>
  <c r="J31" i="4"/>
  <c r="I31" i="4"/>
  <c r="H31" i="4"/>
  <c r="G31" i="4"/>
  <c r="F31" i="4"/>
  <c r="E31" i="4"/>
  <c r="C31" i="4"/>
  <c r="B31" i="4"/>
  <c r="J30" i="4"/>
  <c r="I30" i="4"/>
  <c r="H30" i="4"/>
  <c r="G30" i="4"/>
  <c r="F30" i="4"/>
  <c r="E30" i="4"/>
  <c r="C30" i="4"/>
  <c r="B30" i="4"/>
  <c r="J29" i="4"/>
  <c r="I29" i="4"/>
  <c r="H29" i="4"/>
  <c r="G29" i="4"/>
  <c r="F29" i="4"/>
  <c r="E29" i="4"/>
  <c r="C29" i="4"/>
  <c r="B29" i="4"/>
  <c r="J26" i="4"/>
  <c r="I26" i="4"/>
  <c r="H26" i="4"/>
  <c r="G26" i="4"/>
  <c r="F26" i="4"/>
  <c r="E26" i="4"/>
  <c r="C26" i="4"/>
  <c r="B26" i="4"/>
  <c r="J25" i="4"/>
  <c r="I25" i="4"/>
  <c r="H25" i="4"/>
  <c r="G25" i="4"/>
  <c r="F25" i="4"/>
  <c r="E25" i="4"/>
  <c r="C25" i="4"/>
  <c r="B25" i="4"/>
  <c r="J24" i="4"/>
  <c r="I24" i="4"/>
  <c r="H24" i="4"/>
  <c r="G24" i="4"/>
  <c r="F24" i="4"/>
  <c r="E24" i="4"/>
  <c r="C24" i="4"/>
  <c r="B24" i="4"/>
  <c r="J21" i="4"/>
  <c r="I21" i="4"/>
  <c r="H21" i="4"/>
  <c r="G21" i="4"/>
  <c r="F21" i="4"/>
  <c r="E21" i="4"/>
  <c r="C21" i="4"/>
  <c r="B21" i="4"/>
  <c r="J20" i="4"/>
  <c r="I20" i="4"/>
  <c r="H20" i="4"/>
  <c r="G20" i="4"/>
  <c r="F20" i="4"/>
  <c r="E20" i="4"/>
  <c r="C20" i="4"/>
  <c r="B20" i="4"/>
  <c r="J19" i="4"/>
  <c r="I19" i="4"/>
  <c r="H19" i="4"/>
  <c r="G19" i="4"/>
  <c r="F19" i="4"/>
  <c r="E19" i="4"/>
  <c r="C19" i="4"/>
  <c r="B19" i="4"/>
  <c r="B16" i="4"/>
  <c r="J16" i="4"/>
  <c r="I16" i="4"/>
  <c r="H16" i="4"/>
  <c r="G16" i="4"/>
  <c r="F16" i="4"/>
  <c r="E16" i="4"/>
  <c r="C16" i="4"/>
  <c r="J15" i="4"/>
  <c r="I15" i="4"/>
  <c r="H15" i="4"/>
  <c r="G15" i="4"/>
  <c r="F15" i="4"/>
  <c r="E15" i="4"/>
  <c r="C15" i="4"/>
  <c r="B15" i="4"/>
  <c r="J14" i="4"/>
  <c r="I14" i="4"/>
  <c r="H14" i="4"/>
  <c r="G14" i="4"/>
  <c r="F14" i="4"/>
  <c r="E14" i="4"/>
  <c r="C14" i="4"/>
  <c r="B14" i="4"/>
  <c r="J11" i="4"/>
  <c r="I11" i="4"/>
  <c r="H11" i="4"/>
  <c r="G11" i="4"/>
  <c r="F11" i="4"/>
  <c r="E11" i="4"/>
  <c r="C11" i="4"/>
  <c r="B11" i="4"/>
  <c r="J10" i="4"/>
  <c r="I10" i="4"/>
  <c r="H10" i="4"/>
  <c r="G10" i="4"/>
  <c r="F10" i="4"/>
  <c r="E10" i="4"/>
  <c r="C10" i="4"/>
  <c r="B10" i="4"/>
  <c r="J9" i="4"/>
  <c r="I9" i="4"/>
  <c r="H9" i="4"/>
  <c r="G9" i="4"/>
  <c r="F9" i="4"/>
  <c r="E9" i="4"/>
  <c r="C9" i="4"/>
  <c r="B9" i="4"/>
  <c r="J6" i="4"/>
  <c r="I6" i="4"/>
  <c r="H6" i="4"/>
  <c r="G6" i="4"/>
  <c r="F6" i="4"/>
  <c r="E6" i="4"/>
  <c r="C6" i="4"/>
  <c r="B6" i="4"/>
  <c r="J5" i="4"/>
  <c r="I5" i="4"/>
  <c r="H5" i="4"/>
  <c r="G5" i="4"/>
  <c r="F5" i="4"/>
  <c r="E5" i="4"/>
  <c r="C5" i="4"/>
  <c r="B5" i="4"/>
  <c r="J4" i="4"/>
  <c r="I4" i="4"/>
  <c r="H4" i="4"/>
  <c r="G4" i="4"/>
  <c r="F4" i="4"/>
  <c r="E4" i="4"/>
  <c r="C4" i="4"/>
  <c r="B4" i="4"/>
  <c r="K15" i="14"/>
  <c r="D15" i="14"/>
  <c r="K14" i="14"/>
  <c r="K13" i="14"/>
  <c r="D13" i="14"/>
  <c r="K8" i="14"/>
  <c r="D8" i="14"/>
  <c r="K7" i="14"/>
  <c r="D7" i="14"/>
  <c r="K6" i="14"/>
  <c r="D6" i="14"/>
  <c r="K15" i="15"/>
  <c r="D15" i="15"/>
  <c r="K14" i="15"/>
  <c r="D14" i="15"/>
  <c r="K13" i="15"/>
  <c r="D13" i="15"/>
  <c r="K8" i="15"/>
  <c r="D8" i="15"/>
  <c r="K7" i="15"/>
  <c r="D7" i="15"/>
  <c r="K6" i="15"/>
  <c r="D6" i="15"/>
  <c r="K8" i="16"/>
  <c r="D8" i="16"/>
  <c r="K7" i="16"/>
  <c r="D7" i="16"/>
  <c r="K6" i="16"/>
  <c r="D6" i="16"/>
  <c r="K15" i="16"/>
  <c r="D15" i="16"/>
  <c r="K14" i="16"/>
  <c r="D14" i="16"/>
  <c r="K13" i="16"/>
  <c r="D13" i="16"/>
  <c r="K8" i="31"/>
  <c r="D8" i="31"/>
  <c r="K7" i="31"/>
  <c r="D7" i="31"/>
  <c r="K6" i="31"/>
  <c r="D6" i="31"/>
  <c r="K15" i="30"/>
  <c r="D15" i="30"/>
  <c r="K14" i="30"/>
  <c r="D14" i="30"/>
  <c r="K13" i="30"/>
  <c r="D13" i="30"/>
  <c r="K8" i="30"/>
  <c r="D8" i="30"/>
  <c r="K7" i="30"/>
  <c r="D7" i="30"/>
  <c r="K6" i="30"/>
  <c r="D6" i="30"/>
  <c r="K15" i="29"/>
  <c r="D15" i="29"/>
  <c r="K14" i="29"/>
  <c r="D14" i="29"/>
  <c r="K13" i="29"/>
  <c r="D13" i="29"/>
  <c r="K8" i="28"/>
  <c r="D8" i="28"/>
  <c r="K7" i="28"/>
  <c r="D7" i="28"/>
  <c r="K6" i="28"/>
  <c r="D6" i="28"/>
  <c r="K15" i="27"/>
  <c r="D15" i="27"/>
  <c r="K14" i="27"/>
  <c r="D14" i="27"/>
  <c r="K13" i="27"/>
  <c r="D13" i="27"/>
  <c r="K8" i="27"/>
  <c r="D8" i="27"/>
  <c r="K7" i="27"/>
  <c r="D7" i="27"/>
  <c r="K6" i="27"/>
  <c r="D6" i="27"/>
  <c r="K8" i="26"/>
  <c r="D8" i="26"/>
  <c r="K7" i="26"/>
  <c r="D7" i="26"/>
  <c r="K6" i="26"/>
  <c r="D6" i="26"/>
  <c r="K15" i="26"/>
  <c r="D15" i="26"/>
  <c r="K14" i="26"/>
  <c r="D14" i="26"/>
  <c r="K13" i="26"/>
  <c r="D13" i="26"/>
  <c r="K15" i="25"/>
  <c r="D15" i="25"/>
  <c r="K14" i="25"/>
  <c r="D14" i="25"/>
  <c r="K13" i="25"/>
  <c r="D13" i="25"/>
  <c r="K8" i="25"/>
  <c r="D8" i="25"/>
  <c r="K7" i="25"/>
  <c r="K6" i="25"/>
  <c r="D6" i="25"/>
  <c r="K15" i="24"/>
  <c r="D15" i="24"/>
  <c r="K14" i="24"/>
  <c r="D14" i="24"/>
  <c r="K13" i="24"/>
  <c r="D13" i="24"/>
  <c r="K8" i="24"/>
  <c r="D8" i="24"/>
  <c r="K7" i="24"/>
  <c r="D7" i="24"/>
  <c r="K6" i="24"/>
  <c r="D6" i="24"/>
  <c r="J16" i="31"/>
  <c r="I16" i="31"/>
  <c r="H16" i="31"/>
  <c r="G16" i="31"/>
  <c r="F16" i="31"/>
  <c r="E16" i="31"/>
  <c r="C16" i="31"/>
  <c r="B16" i="31"/>
  <c r="K15" i="31"/>
  <c r="D15" i="31"/>
  <c r="K14" i="31"/>
  <c r="D14" i="31"/>
  <c r="K13" i="31"/>
  <c r="D13" i="31"/>
  <c r="J9" i="31"/>
  <c r="I9" i="31"/>
  <c r="H9" i="31"/>
  <c r="G9" i="31"/>
  <c r="F9" i="31"/>
  <c r="E9" i="31"/>
  <c r="C9" i="31"/>
  <c r="B9" i="31"/>
  <c r="J16" i="30"/>
  <c r="I16" i="30"/>
  <c r="H16" i="30"/>
  <c r="G16" i="30"/>
  <c r="F16" i="30"/>
  <c r="E16" i="30"/>
  <c r="C16" i="30"/>
  <c r="B16" i="30"/>
  <c r="J9" i="30"/>
  <c r="I9" i="30"/>
  <c r="H9" i="30"/>
  <c r="G9" i="30"/>
  <c r="F9" i="30"/>
  <c r="E9" i="30"/>
  <c r="C9" i="30"/>
  <c r="B9" i="30"/>
  <c r="J16" i="29"/>
  <c r="I16" i="29"/>
  <c r="H16" i="29"/>
  <c r="G16" i="29"/>
  <c r="F16" i="29"/>
  <c r="E16" i="29"/>
  <c r="C16" i="29"/>
  <c r="B16" i="29"/>
  <c r="J9" i="29"/>
  <c r="I9" i="29"/>
  <c r="H9" i="29"/>
  <c r="G9" i="29"/>
  <c r="E9" i="29"/>
  <c r="C9" i="29"/>
  <c r="B9" i="29"/>
  <c r="K8" i="29"/>
  <c r="D8" i="29"/>
  <c r="K7" i="29"/>
  <c r="D7" i="29"/>
  <c r="K6" i="29"/>
  <c r="D6" i="29"/>
  <c r="J16" i="28"/>
  <c r="I16" i="28"/>
  <c r="H16" i="28"/>
  <c r="G16" i="28"/>
  <c r="F16" i="28"/>
  <c r="E16" i="28"/>
  <c r="C16" i="28"/>
  <c r="B16" i="28"/>
  <c r="K15" i="28"/>
  <c r="D15" i="28"/>
  <c r="K14" i="28"/>
  <c r="D14" i="28"/>
  <c r="K13" i="28"/>
  <c r="D13" i="28"/>
  <c r="J9" i="28"/>
  <c r="I9" i="28"/>
  <c r="H9" i="28"/>
  <c r="G9" i="28"/>
  <c r="F9" i="28"/>
  <c r="E9" i="28"/>
  <c r="C9" i="28"/>
  <c r="B9" i="28"/>
  <c r="J16" i="27"/>
  <c r="I16" i="27"/>
  <c r="H16" i="27"/>
  <c r="G16" i="27"/>
  <c r="F16" i="27"/>
  <c r="E16" i="27"/>
  <c r="C16" i="27"/>
  <c r="B16" i="27"/>
  <c r="J9" i="27"/>
  <c r="I9" i="27"/>
  <c r="H9" i="27"/>
  <c r="G9" i="27"/>
  <c r="F9" i="27"/>
  <c r="E9" i="27"/>
  <c r="C9" i="27"/>
  <c r="B9" i="27"/>
  <c r="J16" i="26"/>
  <c r="I16" i="26"/>
  <c r="H16" i="26"/>
  <c r="G16" i="26"/>
  <c r="F16" i="26"/>
  <c r="E16" i="26"/>
  <c r="C16" i="26"/>
  <c r="B16" i="26"/>
  <c r="J9" i="26"/>
  <c r="I9" i="26"/>
  <c r="H9" i="26"/>
  <c r="G9" i="26"/>
  <c r="F9" i="26"/>
  <c r="E9" i="26"/>
  <c r="C9" i="26"/>
  <c r="B9" i="26"/>
  <c r="J16" i="25"/>
  <c r="I16" i="25"/>
  <c r="H16" i="25"/>
  <c r="G16" i="25"/>
  <c r="F16" i="25"/>
  <c r="E16" i="25"/>
  <c r="C16" i="25"/>
  <c r="B16" i="25"/>
  <c r="J9" i="25"/>
  <c r="I9" i="25"/>
  <c r="H9" i="25"/>
  <c r="G9" i="25"/>
  <c r="F9" i="25"/>
  <c r="E9" i="25"/>
  <c r="C9" i="25"/>
  <c r="B9" i="25"/>
  <c r="J16" i="24"/>
  <c r="I16" i="24"/>
  <c r="H16" i="24"/>
  <c r="G16" i="24"/>
  <c r="F16" i="24"/>
  <c r="E16" i="24"/>
  <c r="C16" i="24"/>
  <c r="B16" i="24"/>
  <c r="J9" i="24"/>
  <c r="I9" i="24"/>
  <c r="H9" i="24"/>
  <c r="G9" i="24"/>
  <c r="F9" i="24"/>
  <c r="E9" i="24"/>
  <c r="C9" i="24"/>
  <c r="B9" i="24"/>
  <c r="J16" i="23"/>
  <c r="I16" i="23"/>
  <c r="H16" i="23"/>
  <c r="G16" i="23"/>
  <c r="F16" i="23"/>
  <c r="E16" i="23"/>
  <c r="C16" i="23"/>
  <c r="B16" i="23"/>
  <c r="K15" i="23"/>
  <c r="D15" i="23"/>
  <c r="K14" i="23"/>
  <c r="D14" i="23"/>
  <c r="K13" i="23"/>
  <c r="D13" i="23"/>
  <c r="J9" i="23"/>
  <c r="I9" i="23"/>
  <c r="H9" i="23"/>
  <c r="G9" i="23"/>
  <c r="F9" i="23"/>
  <c r="E9" i="23"/>
  <c r="C9" i="23"/>
  <c r="B9" i="23"/>
  <c r="K8" i="23"/>
  <c r="D8" i="23"/>
  <c r="K7" i="23"/>
  <c r="D7" i="23"/>
  <c r="K6" i="23"/>
  <c r="D6" i="23"/>
  <c r="D16" i="31" l="1"/>
  <c r="D9" i="31"/>
  <c r="K16" i="31"/>
  <c r="K9" i="30"/>
  <c r="D16" i="30"/>
  <c r="D9" i="29"/>
  <c r="K9" i="29"/>
  <c r="D16" i="29"/>
  <c r="K16" i="28"/>
  <c r="D16" i="28"/>
  <c r="K9" i="27"/>
  <c r="D16" i="27"/>
  <c r="K16" i="27"/>
  <c r="D9" i="27"/>
  <c r="K16" i="26"/>
  <c r="D16" i="26"/>
  <c r="D9" i="26"/>
  <c r="K9" i="25"/>
  <c r="K16" i="25"/>
  <c r="D9" i="25"/>
  <c r="D16" i="25"/>
  <c r="K10" i="4"/>
  <c r="K9" i="24"/>
  <c r="D9" i="24"/>
  <c r="D16" i="24"/>
  <c r="K31" i="4"/>
  <c r="K26" i="4"/>
  <c r="D31" i="4"/>
  <c r="K30" i="4"/>
  <c r="K25" i="4"/>
  <c r="D30" i="4"/>
  <c r="D25" i="4"/>
  <c r="D26" i="4"/>
  <c r="K21" i="4"/>
  <c r="K20" i="4"/>
  <c r="K14" i="4"/>
  <c r="K16" i="4"/>
  <c r="D21" i="4"/>
  <c r="K9" i="23"/>
  <c r="K15" i="4"/>
  <c r="D15" i="4"/>
  <c r="K16" i="23"/>
  <c r="D16" i="4"/>
  <c r="D9" i="23"/>
  <c r="D16" i="23"/>
  <c r="D20" i="4"/>
  <c r="K11" i="4"/>
  <c r="D6" i="4"/>
  <c r="K5" i="4"/>
  <c r="K6" i="4"/>
  <c r="D11" i="4"/>
  <c r="D5" i="4"/>
  <c r="D10" i="4"/>
  <c r="K9" i="31"/>
  <c r="K16" i="30"/>
  <c r="D9" i="30"/>
  <c r="K16" i="29"/>
  <c r="D9" i="28"/>
  <c r="K9" i="28"/>
  <c r="K9" i="26"/>
  <c r="K16" i="24"/>
  <c r="J22" i="9"/>
  <c r="I22" i="9"/>
  <c r="H22" i="9"/>
  <c r="G22" i="9"/>
  <c r="F22" i="9"/>
  <c r="E22" i="9"/>
  <c r="C22" i="9"/>
  <c r="B22" i="9"/>
  <c r="J21" i="9"/>
  <c r="I21" i="9"/>
  <c r="H21" i="9"/>
  <c r="G21" i="9"/>
  <c r="F21" i="9"/>
  <c r="E21" i="9"/>
  <c r="C21" i="9"/>
  <c r="B21" i="9"/>
  <c r="J20" i="9"/>
  <c r="I20" i="9"/>
  <c r="H20" i="9"/>
  <c r="G20" i="9"/>
  <c r="F20" i="9"/>
  <c r="E20" i="9"/>
  <c r="C20" i="9"/>
  <c r="B20" i="9"/>
  <c r="J16" i="9"/>
  <c r="I16" i="9"/>
  <c r="H16" i="9"/>
  <c r="G16" i="9"/>
  <c r="F16" i="9"/>
  <c r="E16" i="9"/>
  <c r="C16" i="9"/>
  <c r="B16" i="9"/>
  <c r="J15" i="9"/>
  <c r="I15" i="9"/>
  <c r="H15" i="9"/>
  <c r="G15" i="9"/>
  <c r="F15" i="9"/>
  <c r="E15" i="9"/>
  <c r="C15" i="9"/>
  <c r="B15" i="9"/>
  <c r="J14" i="9"/>
  <c r="I14" i="9"/>
  <c r="H14" i="9"/>
  <c r="G14" i="9"/>
  <c r="F14" i="9"/>
  <c r="E14" i="9"/>
  <c r="C14" i="9"/>
  <c r="B14" i="9"/>
  <c r="K14" i="9" l="1"/>
  <c r="K16" i="9"/>
  <c r="D22" i="9"/>
  <c r="K15" i="9"/>
  <c r="D15" i="9"/>
  <c r="D16" i="9"/>
  <c r="D14" i="9"/>
  <c r="D21" i="9"/>
  <c r="K22" i="9"/>
  <c r="K20" i="9"/>
  <c r="K21" i="9"/>
  <c r="D20" i="9"/>
  <c r="K15" i="12" l="1"/>
  <c r="K14" i="12"/>
  <c r="K13" i="12"/>
  <c r="K8" i="12"/>
  <c r="K7" i="12"/>
  <c r="K6" i="12"/>
  <c r="K15" i="13"/>
  <c r="K14" i="13"/>
  <c r="K13" i="13"/>
  <c r="K8" i="13"/>
  <c r="K7" i="13"/>
  <c r="K6" i="13"/>
  <c r="K15" i="17"/>
  <c r="K14" i="17"/>
  <c r="K13" i="17"/>
  <c r="K8" i="17"/>
  <c r="K7" i="17"/>
  <c r="K6" i="17"/>
  <c r="D15" i="17"/>
  <c r="D14" i="17"/>
  <c r="D13" i="17"/>
  <c r="D8" i="17"/>
  <c r="D7" i="17"/>
  <c r="D15" i="13"/>
  <c r="D13" i="13"/>
  <c r="D8" i="13"/>
  <c r="D7" i="13"/>
  <c r="D6" i="13"/>
  <c r="D15" i="12"/>
  <c r="D14" i="12"/>
  <c r="D13" i="12"/>
  <c r="D8" i="12"/>
  <c r="D7" i="12"/>
  <c r="D6" i="12"/>
  <c r="J32" i="9" l="1"/>
  <c r="I32" i="9"/>
  <c r="H32" i="9"/>
  <c r="G32" i="9"/>
  <c r="F32" i="9"/>
  <c r="E32" i="9"/>
  <c r="C32" i="9"/>
  <c r="B32" i="9"/>
  <c r="J31" i="9"/>
  <c r="I31" i="9"/>
  <c r="H31" i="9"/>
  <c r="G31" i="9"/>
  <c r="F31" i="9"/>
  <c r="E31" i="9"/>
  <c r="C31" i="9"/>
  <c r="B31" i="9"/>
  <c r="J30" i="9"/>
  <c r="I30" i="9"/>
  <c r="H30" i="9"/>
  <c r="G30" i="9"/>
  <c r="F30" i="9"/>
  <c r="E30" i="9"/>
  <c r="C30" i="9"/>
  <c r="B30" i="9"/>
  <c r="J27" i="9"/>
  <c r="I27" i="9"/>
  <c r="H27" i="9"/>
  <c r="G27" i="9"/>
  <c r="F27" i="9"/>
  <c r="E27" i="9"/>
  <c r="C27" i="9"/>
  <c r="B27" i="9"/>
  <c r="J26" i="9"/>
  <c r="I26" i="9"/>
  <c r="H26" i="9"/>
  <c r="G26" i="9"/>
  <c r="F26" i="9"/>
  <c r="E26" i="9"/>
  <c r="C26" i="9"/>
  <c r="B26" i="9"/>
  <c r="J25" i="9"/>
  <c r="I25" i="9"/>
  <c r="H25" i="9"/>
  <c r="G25" i="9"/>
  <c r="F25" i="9"/>
  <c r="E25" i="9"/>
  <c r="C25" i="9"/>
  <c r="B25" i="9"/>
  <c r="J11" i="9"/>
  <c r="I11" i="9"/>
  <c r="H11" i="9"/>
  <c r="G11" i="9"/>
  <c r="F11" i="9"/>
  <c r="E11" i="9"/>
  <c r="C11" i="9"/>
  <c r="B11" i="9"/>
  <c r="J10" i="9"/>
  <c r="I10" i="9"/>
  <c r="H10" i="9"/>
  <c r="G10" i="9"/>
  <c r="F10" i="9"/>
  <c r="E10" i="9"/>
  <c r="C10" i="9"/>
  <c r="B10" i="9"/>
  <c r="J9" i="9"/>
  <c r="I9" i="9"/>
  <c r="H9" i="9"/>
  <c r="G9" i="9"/>
  <c r="F9" i="9"/>
  <c r="E9" i="9"/>
  <c r="C9" i="9"/>
  <c r="B9" i="9"/>
  <c r="J6" i="9"/>
  <c r="I6" i="9"/>
  <c r="H6" i="9"/>
  <c r="G6" i="9"/>
  <c r="F6" i="9"/>
  <c r="E6" i="9"/>
  <c r="C6" i="9"/>
  <c r="B6" i="9"/>
  <c r="J5" i="9"/>
  <c r="I5" i="9"/>
  <c r="H5" i="9"/>
  <c r="G5" i="9"/>
  <c r="F5" i="9"/>
  <c r="E5" i="9"/>
  <c r="C5" i="9"/>
  <c r="B5" i="9"/>
  <c r="J4" i="9"/>
  <c r="I4" i="9"/>
  <c r="H4" i="9"/>
  <c r="G4" i="9"/>
  <c r="F4" i="9"/>
  <c r="E4" i="9"/>
  <c r="C4" i="9"/>
  <c r="B4" i="9"/>
  <c r="J16" i="22"/>
  <c r="I16" i="22"/>
  <c r="H16" i="22"/>
  <c r="G16" i="22"/>
  <c r="F16" i="22"/>
  <c r="E16" i="22"/>
  <c r="C16" i="22"/>
  <c r="B16" i="22"/>
  <c r="J9" i="22"/>
  <c r="I9" i="22"/>
  <c r="H9" i="22"/>
  <c r="G9" i="22"/>
  <c r="F9" i="22"/>
  <c r="E9" i="22"/>
  <c r="C9" i="22"/>
  <c r="B9" i="22"/>
  <c r="J16" i="21"/>
  <c r="I16" i="21"/>
  <c r="H16" i="21"/>
  <c r="G16" i="21"/>
  <c r="F16" i="21"/>
  <c r="E16" i="21"/>
  <c r="C16" i="21"/>
  <c r="B16" i="21"/>
  <c r="J9" i="21"/>
  <c r="I9" i="21"/>
  <c r="H9" i="21"/>
  <c r="G9" i="21"/>
  <c r="F9" i="21"/>
  <c r="E9" i="21"/>
  <c r="C9" i="21"/>
  <c r="B9" i="21"/>
  <c r="J16" i="20"/>
  <c r="I16" i="20"/>
  <c r="H16" i="20"/>
  <c r="G16" i="20"/>
  <c r="F16" i="20"/>
  <c r="E16" i="20"/>
  <c r="C16" i="20"/>
  <c r="B16" i="20"/>
  <c r="J9" i="20"/>
  <c r="I9" i="20"/>
  <c r="H9" i="20"/>
  <c r="G9" i="20"/>
  <c r="F9" i="20"/>
  <c r="E9" i="20"/>
  <c r="C9" i="20"/>
  <c r="B9" i="20"/>
  <c r="J16" i="19"/>
  <c r="I16" i="19"/>
  <c r="H16" i="19"/>
  <c r="G16" i="19"/>
  <c r="F16" i="19"/>
  <c r="E16" i="19"/>
  <c r="C16" i="19"/>
  <c r="B16" i="19"/>
  <c r="J9" i="19"/>
  <c r="I9" i="19"/>
  <c r="H9" i="19"/>
  <c r="G9" i="19"/>
  <c r="F9" i="19"/>
  <c r="E9" i="19"/>
  <c r="C9" i="19"/>
  <c r="B9" i="19"/>
  <c r="J16" i="18"/>
  <c r="I16" i="18"/>
  <c r="H16" i="18"/>
  <c r="G16" i="18"/>
  <c r="F16" i="18"/>
  <c r="E16" i="18"/>
  <c r="C16" i="18"/>
  <c r="B16" i="18"/>
  <c r="J9" i="18"/>
  <c r="I9" i="18"/>
  <c r="H9" i="18"/>
  <c r="G9" i="18"/>
  <c r="F9" i="18"/>
  <c r="E9" i="18"/>
  <c r="C9" i="18"/>
  <c r="B9" i="18"/>
  <c r="J16" i="17"/>
  <c r="I16" i="17"/>
  <c r="H16" i="17"/>
  <c r="G16" i="17"/>
  <c r="F16" i="17"/>
  <c r="E16" i="17"/>
  <c r="C16" i="17"/>
  <c r="B16" i="17"/>
  <c r="J9" i="17"/>
  <c r="I9" i="17"/>
  <c r="H9" i="17"/>
  <c r="G9" i="17"/>
  <c r="F9" i="17"/>
  <c r="E9" i="17"/>
  <c r="C9" i="17"/>
  <c r="B9" i="17"/>
  <c r="J16" i="16"/>
  <c r="I16" i="16"/>
  <c r="H16" i="16"/>
  <c r="G16" i="16"/>
  <c r="F16" i="16"/>
  <c r="E16" i="16"/>
  <c r="C16" i="16"/>
  <c r="B16" i="16"/>
  <c r="J9" i="16"/>
  <c r="I9" i="16"/>
  <c r="H9" i="16"/>
  <c r="G9" i="16"/>
  <c r="F9" i="16"/>
  <c r="E9" i="16"/>
  <c r="C9" i="16"/>
  <c r="B9" i="16"/>
  <c r="J16" i="15"/>
  <c r="I16" i="15"/>
  <c r="H16" i="15"/>
  <c r="G16" i="15"/>
  <c r="F16" i="15"/>
  <c r="E16" i="15"/>
  <c r="C16" i="15"/>
  <c r="B16" i="15"/>
  <c r="J9" i="15"/>
  <c r="I9" i="15"/>
  <c r="H9" i="15"/>
  <c r="G9" i="15"/>
  <c r="F9" i="15"/>
  <c r="E9" i="15"/>
  <c r="C9" i="15"/>
  <c r="B9" i="15"/>
  <c r="J16" i="14"/>
  <c r="I16" i="14"/>
  <c r="H16" i="14"/>
  <c r="G16" i="14"/>
  <c r="F16" i="14"/>
  <c r="E16" i="14"/>
  <c r="C16" i="14"/>
  <c r="B16" i="14"/>
  <c r="J9" i="14"/>
  <c r="I9" i="14"/>
  <c r="H9" i="14"/>
  <c r="G9" i="14"/>
  <c r="F9" i="14"/>
  <c r="E9" i="14"/>
  <c r="C9" i="14"/>
  <c r="B9" i="14"/>
  <c r="J16" i="13"/>
  <c r="I16" i="13"/>
  <c r="H16" i="13"/>
  <c r="G16" i="13"/>
  <c r="F16" i="13"/>
  <c r="E16" i="13"/>
  <c r="C16" i="13"/>
  <c r="B16" i="13"/>
  <c r="J9" i="13"/>
  <c r="I9" i="13"/>
  <c r="H9" i="13"/>
  <c r="G9" i="13"/>
  <c r="F9" i="13"/>
  <c r="E9" i="13"/>
  <c r="C9" i="13"/>
  <c r="B9" i="13"/>
  <c r="J16" i="12"/>
  <c r="I16" i="12"/>
  <c r="H16" i="12"/>
  <c r="G16" i="12"/>
  <c r="F16" i="12"/>
  <c r="E16" i="12"/>
  <c r="C16" i="12"/>
  <c r="B16" i="12"/>
  <c r="J9" i="12"/>
  <c r="I9" i="12"/>
  <c r="H9" i="12"/>
  <c r="G9" i="12"/>
  <c r="F9" i="12"/>
  <c r="E9" i="12"/>
  <c r="C9" i="12"/>
  <c r="B9" i="12"/>
  <c r="J22" i="2"/>
  <c r="G22" i="2"/>
  <c r="J29" i="2"/>
  <c r="I29" i="2"/>
  <c r="H29" i="2"/>
  <c r="G29" i="2"/>
  <c r="F29" i="2"/>
  <c r="E29" i="2"/>
  <c r="C29" i="2"/>
  <c r="B29" i="2"/>
  <c r="I22" i="2"/>
  <c r="H22" i="2"/>
  <c r="F22" i="2"/>
  <c r="E22" i="2"/>
  <c r="C22" i="2"/>
  <c r="B22" i="2"/>
  <c r="K9" i="18" l="1"/>
  <c r="K16" i="18"/>
  <c r="K16" i="22"/>
  <c r="K9" i="22"/>
  <c r="D9" i="22"/>
  <c r="D16" i="22"/>
  <c r="K16" i="21"/>
  <c r="D9" i="21"/>
  <c r="D16" i="21"/>
  <c r="K9" i="20"/>
  <c r="K16" i="20"/>
  <c r="D9" i="20"/>
  <c r="D16" i="20"/>
  <c r="D16" i="19"/>
  <c r="D9" i="19"/>
  <c r="K16" i="19"/>
  <c r="D9" i="18"/>
  <c r="D16" i="18"/>
  <c r="K9" i="17"/>
  <c r="K16" i="17"/>
  <c r="D9" i="17"/>
  <c r="D16" i="17"/>
  <c r="K9" i="12"/>
  <c r="K16" i="12"/>
  <c r="D16" i="12"/>
  <c r="D9" i="12"/>
  <c r="K9" i="13"/>
  <c r="K16" i="13"/>
  <c r="D9" i="13"/>
  <c r="D16" i="13"/>
  <c r="K16" i="14"/>
  <c r="D9" i="14"/>
  <c r="D16" i="14"/>
  <c r="D32" i="9"/>
  <c r="K9" i="15"/>
  <c r="K26" i="9"/>
  <c r="D16" i="15"/>
  <c r="D31" i="9"/>
  <c r="D9" i="15"/>
  <c r="D27" i="9"/>
  <c r="K16" i="15"/>
  <c r="K11" i="9"/>
  <c r="D6" i="9"/>
  <c r="K5" i="9"/>
  <c r="K16" i="16"/>
  <c r="K6" i="9"/>
  <c r="D11" i="9"/>
  <c r="K9" i="16"/>
  <c r="K9" i="9"/>
  <c r="D10" i="9"/>
  <c r="K9" i="21"/>
  <c r="K9" i="19"/>
  <c r="K30" i="9"/>
  <c r="D30" i="9"/>
  <c r="K25" i="9"/>
  <c r="D25" i="9"/>
  <c r="K10" i="9"/>
  <c r="D9" i="9"/>
  <c r="K9" i="14"/>
  <c r="K31" i="9"/>
  <c r="K32" i="9"/>
  <c r="D26" i="9"/>
  <c r="K27" i="9"/>
  <c r="D5" i="9"/>
  <c r="D16" i="16"/>
  <c r="D9" i="16"/>
  <c r="K22" i="2"/>
  <c r="D22" i="2"/>
  <c r="K29" i="2"/>
  <c r="D29" i="2"/>
  <c r="D9" i="5" l="1"/>
  <c r="K20" i="5"/>
  <c r="K14" i="5"/>
  <c r="K9" i="5"/>
  <c r="K4" i="5"/>
  <c r="D30" i="5"/>
  <c r="D25" i="5"/>
  <c r="D20" i="5"/>
  <c r="D14" i="5"/>
  <c r="D4" i="5"/>
  <c r="J27" i="11"/>
  <c r="I27" i="11"/>
  <c r="H27" i="11"/>
  <c r="G27" i="11"/>
  <c r="F27" i="11"/>
  <c r="E27" i="11"/>
  <c r="C27" i="11"/>
  <c r="B27" i="11"/>
  <c r="J26" i="11"/>
  <c r="I26" i="11"/>
  <c r="H26" i="11"/>
  <c r="G26" i="11"/>
  <c r="F26" i="11"/>
  <c r="E26" i="11"/>
  <c r="C26" i="11"/>
  <c r="B26" i="11"/>
  <c r="J25" i="11"/>
  <c r="I25" i="11"/>
  <c r="H25" i="11"/>
  <c r="G25" i="11"/>
  <c r="F25" i="11"/>
  <c r="E25" i="11"/>
  <c r="C25" i="11"/>
  <c r="B25" i="11"/>
  <c r="J22" i="11"/>
  <c r="I22" i="11"/>
  <c r="H22" i="11"/>
  <c r="G22" i="11"/>
  <c r="F22" i="11"/>
  <c r="E22" i="11"/>
  <c r="C22" i="11"/>
  <c r="B22" i="11"/>
  <c r="J21" i="11"/>
  <c r="I21" i="11"/>
  <c r="H21" i="11"/>
  <c r="G21" i="11"/>
  <c r="F21" i="11"/>
  <c r="E21" i="11"/>
  <c r="C21" i="11"/>
  <c r="B21" i="11"/>
  <c r="J20" i="11"/>
  <c r="I20" i="11"/>
  <c r="H20" i="11"/>
  <c r="G20" i="11"/>
  <c r="F20" i="11"/>
  <c r="E20" i="11"/>
  <c r="C20" i="11"/>
  <c r="B20" i="11"/>
  <c r="K9" i="11"/>
  <c r="K29" i="4"/>
  <c r="K24" i="4"/>
  <c r="K19" i="4"/>
  <c r="K9" i="4"/>
  <c r="K4" i="4"/>
  <c r="D29" i="4"/>
  <c r="D24" i="4"/>
  <c r="D19" i="4"/>
  <c r="D14" i="4"/>
  <c r="D9" i="4"/>
  <c r="D4" i="4"/>
  <c r="J25" i="8"/>
  <c r="J26" i="8" s="1"/>
  <c r="K26" i="8" s="1"/>
  <c r="I25" i="8"/>
  <c r="I26" i="8" s="1"/>
  <c r="H25" i="8"/>
  <c r="H26" i="8" s="1"/>
  <c r="G25" i="8"/>
  <c r="G26" i="8" s="1"/>
  <c r="F25" i="8"/>
  <c r="F26" i="8" s="1"/>
  <c r="E25" i="8"/>
  <c r="E26" i="8" s="1"/>
  <c r="C25" i="8"/>
  <c r="C26" i="8" s="1"/>
  <c r="B25" i="8"/>
  <c r="B26" i="8" s="1"/>
  <c r="J21" i="8"/>
  <c r="J22" i="8" s="1"/>
  <c r="I21" i="8"/>
  <c r="I22" i="8" s="1"/>
  <c r="H21" i="8"/>
  <c r="H22" i="8" s="1"/>
  <c r="G21" i="8"/>
  <c r="G22" i="8" s="1"/>
  <c r="F21" i="8"/>
  <c r="F22" i="8" s="1"/>
  <c r="E21" i="8"/>
  <c r="E22" i="8" s="1"/>
  <c r="C21" i="8"/>
  <c r="C22" i="8" s="1"/>
  <c r="B21" i="8"/>
  <c r="B22" i="8" s="1"/>
  <c r="J17" i="8"/>
  <c r="J18" i="8" s="1"/>
  <c r="I17" i="8"/>
  <c r="I18" i="8" s="1"/>
  <c r="H17" i="8"/>
  <c r="H18" i="8" s="1"/>
  <c r="G17" i="8"/>
  <c r="G18" i="8" s="1"/>
  <c r="F17" i="8"/>
  <c r="F18" i="8" s="1"/>
  <c r="E17" i="8"/>
  <c r="E18" i="8" s="1"/>
  <c r="C17" i="8"/>
  <c r="C18" i="8" s="1"/>
  <c r="B17" i="8"/>
  <c r="B18" i="8" s="1"/>
  <c r="J12" i="8"/>
  <c r="J13" i="8" s="1"/>
  <c r="I12" i="8"/>
  <c r="I13" i="8" s="1"/>
  <c r="H12" i="8"/>
  <c r="H13" i="8" s="1"/>
  <c r="G12" i="8"/>
  <c r="G13" i="8" s="1"/>
  <c r="K13" i="8" s="1"/>
  <c r="F12" i="8"/>
  <c r="F13" i="8" s="1"/>
  <c r="E12" i="8"/>
  <c r="E13" i="8" s="1"/>
  <c r="C12" i="8"/>
  <c r="C13" i="8" s="1"/>
  <c r="B12" i="8"/>
  <c r="B13" i="8" s="1"/>
  <c r="D13" i="8" s="1"/>
  <c r="J8" i="8"/>
  <c r="J9" i="8" s="1"/>
  <c r="I8" i="8"/>
  <c r="I9" i="8" s="1"/>
  <c r="H8" i="8"/>
  <c r="H9" i="8" s="1"/>
  <c r="G8" i="8"/>
  <c r="G9" i="8" s="1"/>
  <c r="F8" i="8"/>
  <c r="F9" i="8" s="1"/>
  <c r="E8" i="8"/>
  <c r="E9" i="8" s="1"/>
  <c r="C8" i="8"/>
  <c r="C9" i="8" s="1"/>
  <c r="B8" i="8"/>
  <c r="B9" i="8" s="1"/>
  <c r="J4" i="8"/>
  <c r="J5" i="8" s="1"/>
  <c r="I4" i="8"/>
  <c r="I5" i="8" s="1"/>
  <c r="H4" i="8"/>
  <c r="H5" i="8" s="1"/>
  <c r="G4" i="8"/>
  <c r="G5" i="8" s="1"/>
  <c r="F4" i="8"/>
  <c r="F5" i="8" s="1"/>
  <c r="E4" i="8"/>
  <c r="E5" i="8" s="1"/>
  <c r="C4" i="8"/>
  <c r="C5" i="8" s="1"/>
  <c r="B4" i="8"/>
  <c r="B5" i="8" s="1"/>
  <c r="J25" i="7"/>
  <c r="I25" i="7"/>
  <c r="H25" i="7"/>
  <c r="G25" i="7"/>
  <c r="F25" i="7"/>
  <c r="E25" i="7"/>
  <c r="C25" i="7"/>
  <c r="B25" i="7"/>
  <c r="B26" i="7" s="1"/>
  <c r="J21" i="7"/>
  <c r="I21" i="7"/>
  <c r="H21" i="7"/>
  <c r="G21" i="7"/>
  <c r="F21" i="7"/>
  <c r="E21" i="7"/>
  <c r="C21" i="7"/>
  <c r="C22" i="7" s="1"/>
  <c r="B21" i="7"/>
  <c r="B22" i="7" s="1"/>
  <c r="J17" i="7"/>
  <c r="I17" i="7"/>
  <c r="H17" i="7"/>
  <c r="G17" i="7"/>
  <c r="F17" i="7"/>
  <c r="E17" i="7"/>
  <c r="C17" i="7"/>
  <c r="C18" i="7" s="1"/>
  <c r="B17" i="7"/>
  <c r="B18" i="7" s="1"/>
  <c r="J12" i="7"/>
  <c r="I12" i="7"/>
  <c r="H12" i="7"/>
  <c r="G12" i="7"/>
  <c r="G13" i="7" s="1"/>
  <c r="F12" i="7"/>
  <c r="E12" i="7"/>
  <c r="C12" i="7"/>
  <c r="B12" i="7"/>
  <c r="J8" i="7"/>
  <c r="J9" i="7" s="1"/>
  <c r="I8" i="7"/>
  <c r="H8" i="7"/>
  <c r="G8" i="7"/>
  <c r="F8" i="7"/>
  <c r="E8" i="7"/>
  <c r="C8" i="7"/>
  <c r="B8" i="7"/>
  <c r="B9" i="7" s="1"/>
  <c r="J4" i="7"/>
  <c r="J5" i="7" s="1"/>
  <c r="I4" i="7"/>
  <c r="H4" i="7"/>
  <c r="G4" i="7"/>
  <c r="G5" i="7" s="1"/>
  <c r="F4" i="7"/>
  <c r="F5" i="7" s="1"/>
  <c r="E4" i="7"/>
  <c r="C4" i="7"/>
  <c r="C5" i="7" s="1"/>
  <c r="B4" i="7"/>
  <c r="B5" i="7" s="1"/>
  <c r="C5" i="3"/>
  <c r="C5" i="10" s="1"/>
  <c r="C6" i="3"/>
  <c r="C6" i="10" s="1"/>
  <c r="C4" i="3"/>
  <c r="C4" i="10" s="1"/>
  <c r="B4" i="3"/>
  <c r="B4" i="10" s="1"/>
  <c r="J32" i="3"/>
  <c r="J32" i="10" s="1"/>
  <c r="I32" i="3"/>
  <c r="I32" i="10" s="1"/>
  <c r="H32" i="3"/>
  <c r="H32" i="10" s="1"/>
  <c r="G32" i="3"/>
  <c r="G32" i="10" s="1"/>
  <c r="F32" i="3"/>
  <c r="F32" i="10" s="1"/>
  <c r="E32" i="3"/>
  <c r="E32" i="10" s="1"/>
  <c r="C32" i="3"/>
  <c r="C32" i="10" s="1"/>
  <c r="B32" i="3"/>
  <c r="B32" i="10" s="1"/>
  <c r="J31" i="3"/>
  <c r="J31" i="10" s="1"/>
  <c r="I31" i="3"/>
  <c r="I31" i="10" s="1"/>
  <c r="H31" i="3"/>
  <c r="H31" i="10" s="1"/>
  <c r="G31" i="3"/>
  <c r="G31" i="10" s="1"/>
  <c r="F31" i="3"/>
  <c r="F31" i="10" s="1"/>
  <c r="E31" i="3"/>
  <c r="E31" i="10" s="1"/>
  <c r="C31" i="3"/>
  <c r="C31" i="10" s="1"/>
  <c r="B31" i="3"/>
  <c r="B31" i="10" s="1"/>
  <c r="J30" i="3"/>
  <c r="J30" i="10" s="1"/>
  <c r="I30" i="3"/>
  <c r="I30" i="10" s="1"/>
  <c r="H30" i="3"/>
  <c r="H30" i="10" s="1"/>
  <c r="G30" i="3"/>
  <c r="G30" i="10" s="1"/>
  <c r="F30" i="3"/>
  <c r="F30" i="10" s="1"/>
  <c r="E30" i="3"/>
  <c r="E30" i="10" s="1"/>
  <c r="C30" i="3"/>
  <c r="C30" i="10" s="1"/>
  <c r="B30" i="3"/>
  <c r="B30" i="10" s="1"/>
  <c r="J27" i="3"/>
  <c r="J27" i="10" s="1"/>
  <c r="I27" i="3"/>
  <c r="I27" i="10" s="1"/>
  <c r="H27" i="3"/>
  <c r="H27" i="10" s="1"/>
  <c r="G27" i="3"/>
  <c r="G27" i="10" s="1"/>
  <c r="F27" i="3"/>
  <c r="F27" i="10" s="1"/>
  <c r="E27" i="3"/>
  <c r="E27" i="10" s="1"/>
  <c r="C27" i="3"/>
  <c r="C27" i="10" s="1"/>
  <c r="B27" i="3"/>
  <c r="B27" i="10" s="1"/>
  <c r="J26" i="3"/>
  <c r="J26" i="10" s="1"/>
  <c r="I26" i="3"/>
  <c r="I26" i="10" s="1"/>
  <c r="H26" i="3"/>
  <c r="H26" i="10" s="1"/>
  <c r="G26" i="3"/>
  <c r="G26" i="10" s="1"/>
  <c r="F26" i="3"/>
  <c r="F26" i="10" s="1"/>
  <c r="E26" i="3"/>
  <c r="E26" i="10" s="1"/>
  <c r="C26" i="3"/>
  <c r="C26" i="10" s="1"/>
  <c r="B26" i="3"/>
  <c r="B26" i="10" s="1"/>
  <c r="J25" i="3"/>
  <c r="J25" i="10" s="1"/>
  <c r="I25" i="3"/>
  <c r="I25" i="10" s="1"/>
  <c r="H25" i="3"/>
  <c r="H25" i="10" s="1"/>
  <c r="G25" i="3"/>
  <c r="G25" i="10" s="1"/>
  <c r="F25" i="3"/>
  <c r="F25" i="10" s="1"/>
  <c r="E25" i="3"/>
  <c r="E25" i="10" s="1"/>
  <c r="C25" i="3"/>
  <c r="C25" i="10" s="1"/>
  <c r="B25" i="3"/>
  <c r="B25" i="10" s="1"/>
  <c r="J22" i="3"/>
  <c r="J22" i="10" s="1"/>
  <c r="I22" i="3"/>
  <c r="I22" i="10" s="1"/>
  <c r="H22" i="3"/>
  <c r="H22" i="10" s="1"/>
  <c r="G22" i="3"/>
  <c r="G22" i="10" s="1"/>
  <c r="F22" i="3"/>
  <c r="F22" i="10" s="1"/>
  <c r="E22" i="3"/>
  <c r="E22" i="10" s="1"/>
  <c r="C22" i="3"/>
  <c r="C22" i="10" s="1"/>
  <c r="B22" i="3"/>
  <c r="B22" i="10" s="1"/>
  <c r="J21" i="3"/>
  <c r="J21" i="10" s="1"/>
  <c r="I21" i="3"/>
  <c r="I21" i="10" s="1"/>
  <c r="H21" i="3"/>
  <c r="H21" i="10" s="1"/>
  <c r="G21" i="3"/>
  <c r="G21" i="10" s="1"/>
  <c r="F21" i="3"/>
  <c r="F21" i="10" s="1"/>
  <c r="E21" i="3"/>
  <c r="E21" i="10" s="1"/>
  <c r="C21" i="3"/>
  <c r="C21" i="10" s="1"/>
  <c r="B21" i="3"/>
  <c r="B21" i="10" s="1"/>
  <c r="J20" i="3"/>
  <c r="J20" i="10" s="1"/>
  <c r="I20" i="3"/>
  <c r="I20" i="10" s="1"/>
  <c r="H20" i="3"/>
  <c r="H20" i="10" s="1"/>
  <c r="G20" i="3"/>
  <c r="G20" i="10" s="1"/>
  <c r="F20" i="3"/>
  <c r="F20" i="10" s="1"/>
  <c r="E20" i="3"/>
  <c r="E20" i="10" s="1"/>
  <c r="C20" i="3"/>
  <c r="C20" i="10" s="1"/>
  <c r="B20" i="3"/>
  <c r="B20" i="10" s="1"/>
  <c r="J16" i="3"/>
  <c r="J16" i="10" s="1"/>
  <c r="I16" i="3"/>
  <c r="I16" i="10" s="1"/>
  <c r="H16" i="3"/>
  <c r="H16" i="10" s="1"/>
  <c r="G16" i="3"/>
  <c r="G16" i="10" s="1"/>
  <c r="F16" i="3"/>
  <c r="F16" i="10" s="1"/>
  <c r="E16" i="3"/>
  <c r="E16" i="10" s="1"/>
  <c r="C16" i="3"/>
  <c r="C16" i="10" s="1"/>
  <c r="B16" i="3"/>
  <c r="B16" i="10" s="1"/>
  <c r="J15" i="3"/>
  <c r="J15" i="10" s="1"/>
  <c r="I15" i="3"/>
  <c r="I15" i="10" s="1"/>
  <c r="H15" i="3"/>
  <c r="H15" i="10" s="1"/>
  <c r="G15" i="3"/>
  <c r="G15" i="10" s="1"/>
  <c r="F15" i="3"/>
  <c r="F15" i="10" s="1"/>
  <c r="E15" i="3"/>
  <c r="E15" i="10" s="1"/>
  <c r="C15" i="3"/>
  <c r="C15" i="10" s="1"/>
  <c r="B15" i="3"/>
  <c r="B15" i="10" s="1"/>
  <c r="J14" i="3"/>
  <c r="J14" i="10" s="1"/>
  <c r="I14" i="3"/>
  <c r="I14" i="10" s="1"/>
  <c r="H14" i="3"/>
  <c r="H14" i="10" s="1"/>
  <c r="G14" i="3"/>
  <c r="G14" i="10" s="1"/>
  <c r="F14" i="3"/>
  <c r="F14" i="10" s="1"/>
  <c r="E14" i="3"/>
  <c r="E14" i="10" s="1"/>
  <c r="C14" i="3"/>
  <c r="C14" i="10" s="1"/>
  <c r="B14" i="3"/>
  <c r="B14" i="10" s="1"/>
  <c r="J11" i="3"/>
  <c r="J11" i="10" s="1"/>
  <c r="I11" i="3"/>
  <c r="I11" i="10" s="1"/>
  <c r="H11" i="3"/>
  <c r="H11" i="10" s="1"/>
  <c r="G11" i="3"/>
  <c r="G11" i="10" s="1"/>
  <c r="F11" i="3"/>
  <c r="F11" i="10" s="1"/>
  <c r="E11" i="3"/>
  <c r="E11" i="10" s="1"/>
  <c r="C11" i="3"/>
  <c r="C11" i="10" s="1"/>
  <c r="B11" i="3"/>
  <c r="B11" i="10" s="1"/>
  <c r="J10" i="3"/>
  <c r="J10" i="10" s="1"/>
  <c r="I10" i="3"/>
  <c r="I10" i="10" s="1"/>
  <c r="H10" i="3"/>
  <c r="H10" i="10" s="1"/>
  <c r="G10" i="3"/>
  <c r="G10" i="10" s="1"/>
  <c r="F10" i="3"/>
  <c r="F10" i="10" s="1"/>
  <c r="E10" i="3"/>
  <c r="E10" i="10" s="1"/>
  <c r="C10" i="3"/>
  <c r="C10" i="10" s="1"/>
  <c r="B10" i="3"/>
  <c r="B10" i="10" s="1"/>
  <c r="J9" i="3"/>
  <c r="J9" i="10" s="1"/>
  <c r="I9" i="3"/>
  <c r="I9" i="10" s="1"/>
  <c r="H9" i="3"/>
  <c r="H9" i="10" s="1"/>
  <c r="G9" i="3"/>
  <c r="G9" i="10" s="1"/>
  <c r="F9" i="3"/>
  <c r="F9" i="10" s="1"/>
  <c r="E9" i="3"/>
  <c r="E9" i="10" s="1"/>
  <c r="C9" i="3"/>
  <c r="C9" i="10" s="1"/>
  <c r="B9" i="3"/>
  <c r="B9" i="10" s="1"/>
  <c r="J6" i="3"/>
  <c r="J6" i="10" s="1"/>
  <c r="I6" i="3"/>
  <c r="I6" i="10" s="1"/>
  <c r="H6" i="3"/>
  <c r="H6" i="10" s="1"/>
  <c r="G6" i="3"/>
  <c r="G6" i="10" s="1"/>
  <c r="F6" i="3"/>
  <c r="F6" i="10" s="1"/>
  <c r="E6" i="3"/>
  <c r="E6" i="10" s="1"/>
  <c r="B6" i="3"/>
  <c r="B6" i="10" s="1"/>
  <c r="J5" i="3"/>
  <c r="J5" i="10" s="1"/>
  <c r="I5" i="3"/>
  <c r="I5" i="10" s="1"/>
  <c r="H5" i="3"/>
  <c r="H5" i="10" s="1"/>
  <c r="G5" i="3"/>
  <c r="G5" i="10" s="1"/>
  <c r="F5" i="3"/>
  <c r="F5" i="10" s="1"/>
  <c r="E5" i="3"/>
  <c r="E5" i="10" s="1"/>
  <c r="B5" i="3"/>
  <c r="J4" i="3"/>
  <c r="J4" i="10" s="1"/>
  <c r="I4" i="3"/>
  <c r="I4" i="10" s="1"/>
  <c r="H4" i="3"/>
  <c r="H4" i="10" s="1"/>
  <c r="G4" i="3"/>
  <c r="G4" i="10" s="1"/>
  <c r="F4" i="3"/>
  <c r="F4" i="10" s="1"/>
  <c r="E4" i="3"/>
  <c r="E4" i="10" s="1"/>
  <c r="D26" i="8" l="1"/>
  <c r="K22" i="8"/>
  <c r="K18" i="8"/>
  <c r="D18" i="8"/>
  <c r="D22" i="8"/>
  <c r="K5" i="8"/>
  <c r="D5" i="8"/>
  <c r="K8" i="7"/>
  <c r="E21" i="6"/>
  <c r="E22" i="6" s="1"/>
  <c r="E22" i="7"/>
  <c r="E25" i="6"/>
  <c r="E26" i="6" s="1"/>
  <c r="E26" i="7"/>
  <c r="K27" i="10"/>
  <c r="G25" i="6"/>
  <c r="G26" i="6" s="1"/>
  <c r="G26" i="7"/>
  <c r="G21" i="6"/>
  <c r="G22" i="6" s="1"/>
  <c r="G22" i="7"/>
  <c r="H25" i="6"/>
  <c r="H26" i="6" s="1"/>
  <c r="H26" i="7"/>
  <c r="J21" i="6"/>
  <c r="J22" i="6" s="1"/>
  <c r="J22" i="7"/>
  <c r="K26" i="10"/>
  <c r="I21" i="6"/>
  <c r="I22" i="6" s="1"/>
  <c r="I22" i="7"/>
  <c r="F25" i="6"/>
  <c r="F26" i="6" s="1"/>
  <c r="F26" i="7"/>
  <c r="C25" i="6"/>
  <c r="C26" i="6" s="1"/>
  <c r="C26" i="7"/>
  <c r="D26" i="7" s="1"/>
  <c r="D22" i="7"/>
  <c r="F21" i="6"/>
  <c r="F22" i="6" s="1"/>
  <c r="F22" i="7"/>
  <c r="I25" i="6"/>
  <c r="I26" i="6" s="1"/>
  <c r="I26" i="7"/>
  <c r="D27" i="10"/>
  <c r="H21" i="6"/>
  <c r="H22" i="6" s="1"/>
  <c r="H22" i="7"/>
  <c r="J25" i="6"/>
  <c r="J26" i="6" s="1"/>
  <c r="J26" i="7"/>
  <c r="K22" i="10"/>
  <c r="K21" i="10"/>
  <c r="I12" i="6"/>
  <c r="I13" i="6" s="1"/>
  <c r="I13" i="7"/>
  <c r="E12" i="6"/>
  <c r="E13" i="6" s="1"/>
  <c r="E13" i="7"/>
  <c r="E17" i="6"/>
  <c r="E18" i="6" s="1"/>
  <c r="E18" i="7"/>
  <c r="K15" i="10"/>
  <c r="B12" i="6"/>
  <c r="B13" i="6" s="1"/>
  <c r="B13" i="7"/>
  <c r="G17" i="6"/>
  <c r="G18" i="6" s="1"/>
  <c r="G18" i="7"/>
  <c r="I17" i="6"/>
  <c r="I18" i="6" s="1"/>
  <c r="I18" i="7"/>
  <c r="D22" i="10"/>
  <c r="H17" i="6"/>
  <c r="H18" i="6" s="1"/>
  <c r="H18" i="7"/>
  <c r="J12" i="6"/>
  <c r="J13" i="6" s="1"/>
  <c r="J13" i="7"/>
  <c r="K13" i="7" s="1"/>
  <c r="H12" i="6"/>
  <c r="H13" i="6" s="1"/>
  <c r="H13" i="7"/>
  <c r="J17" i="6"/>
  <c r="J18" i="6" s="1"/>
  <c r="J18" i="7"/>
  <c r="F17" i="6"/>
  <c r="F18" i="6" s="1"/>
  <c r="F18" i="7"/>
  <c r="D16" i="10"/>
  <c r="F12" i="6"/>
  <c r="F13" i="6" s="1"/>
  <c r="F13" i="7"/>
  <c r="C12" i="6"/>
  <c r="C13" i="6" s="1"/>
  <c r="C13" i="7"/>
  <c r="D21" i="10"/>
  <c r="D18" i="7"/>
  <c r="I4" i="6"/>
  <c r="I5" i="6" s="1"/>
  <c r="I5" i="7"/>
  <c r="E8" i="6"/>
  <c r="E9" i="6" s="1"/>
  <c r="E9" i="7"/>
  <c r="D6" i="10"/>
  <c r="I8" i="6"/>
  <c r="I9" i="6" s="1"/>
  <c r="I9" i="7"/>
  <c r="H8" i="6"/>
  <c r="H9" i="6" s="1"/>
  <c r="H9" i="7"/>
  <c r="D11" i="10"/>
  <c r="G8" i="6"/>
  <c r="G9" i="6" s="1"/>
  <c r="G9" i="7"/>
  <c r="F8" i="6"/>
  <c r="F9" i="6" s="1"/>
  <c r="F9" i="7"/>
  <c r="H4" i="6"/>
  <c r="H5" i="6" s="1"/>
  <c r="H5" i="7"/>
  <c r="J8" i="6"/>
  <c r="J9" i="6" s="1"/>
  <c r="E4" i="6"/>
  <c r="E5" i="6" s="1"/>
  <c r="E5" i="7"/>
  <c r="D10" i="10"/>
  <c r="C8" i="6"/>
  <c r="C9" i="6" s="1"/>
  <c r="C9" i="7"/>
  <c r="D9" i="7" s="1"/>
  <c r="D26" i="10"/>
  <c r="K25" i="10"/>
  <c r="D25" i="10"/>
  <c r="C21" i="6"/>
  <c r="C22" i="6" s="1"/>
  <c r="K11" i="10"/>
  <c r="K10" i="10"/>
  <c r="K6" i="10"/>
  <c r="D32" i="10"/>
  <c r="D31" i="10"/>
  <c r="D20" i="10"/>
  <c r="D15" i="10"/>
  <c r="K14" i="10"/>
  <c r="D14" i="10"/>
  <c r="K20" i="10"/>
  <c r="K16" i="10"/>
  <c r="K9" i="10"/>
  <c r="K32" i="10"/>
  <c r="K30" i="10"/>
  <c r="K31" i="10"/>
  <c r="D30" i="10"/>
  <c r="K5" i="10"/>
  <c r="D5" i="3"/>
  <c r="B5" i="10"/>
  <c r="D5" i="10" s="1"/>
  <c r="D9" i="10"/>
  <c r="K4" i="9"/>
  <c r="K22" i="11"/>
  <c r="D25" i="11"/>
  <c r="C17" i="6"/>
  <c r="C18" i="6" s="1"/>
  <c r="B25" i="6"/>
  <c r="B26" i="6" s="1"/>
  <c r="B21" i="6"/>
  <c r="D27" i="11"/>
  <c r="K4" i="11"/>
  <c r="K9" i="8"/>
  <c r="D20" i="11"/>
  <c r="K21" i="11"/>
  <c r="D22" i="11"/>
  <c r="K26" i="11"/>
  <c r="D12" i="8"/>
  <c r="K12" i="8"/>
  <c r="D9" i="11"/>
  <c r="K20" i="11"/>
  <c r="D21" i="11"/>
  <c r="K25" i="11"/>
  <c r="D26" i="11"/>
  <c r="K27" i="11"/>
  <c r="D4" i="9"/>
  <c r="D5" i="7"/>
  <c r="K9" i="3"/>
  <c r="K11" i="3"/>
  <c r="K4" i="10"/>
  <c r="D4" i="10"/>
  <c r="D4" i="11"/>
  <c r="D9" i="8"/>
  <c r="K8" i="8"/>
  <c r="K17" i="8"/>
  <c r="D21" i="8"/>
  <c r="K25" i="8"/>
  <c r="K4" i="8"/>
  <c r="D8" i="8"/>
  <c r="D17" i="8"/>
  <c r="K21" i="8"/>
  <c r="D25" i="8"/>
  <c r="F4" i="6"/>
  <c r="F5" i="6" s="1"/>
  <c r="J4" i="6"/>
  <c r="J5" i="6" s="1"/>
  <c r="D8" i="7"/>
  <c r="K12" i="7"/>
  <c r="D17" i="7"/>
  <c r="D25" i="7"/>
  <c r="K5" i="7"/>
  <c r="K4" i="7"/>
  <c r="D12" i="7"/>
  <c r="K25" i="7"/>
  <c r="G4" i="6"/>
  <c r="G5" i="6" s="1"/>
  <c r="B8" i="6"/>
  <c r="B9" i="6" s="1"/>
  <c r="G12" i="6"/>
  <c r="G13" i="6" s="1"/>
  <c r="B17" i="6"/>
  <c r="B18" i="6" s="1"/>
  <c r="D21" i="7"/>
  <c r="K17" i="7"/>
  <c r="K21" i="7"/>
  <c r="D6" i="3"/>
  <c r="C4" i="6"/>
  <c r="C5" i="6" s="1"/>
  <c r="D4" i="8"/>
  <c r="B4" i="6"/>
  <c r="B5" i="6" s="1"/>
  <c r="D4" i="7"/>
  <c r="D10" i="3"/>
  <c r="K15" i="3"/>
  <c r="D14" i="3"/>
  <c r="D16" i="3"/>
  <c r="K20" i="3"/>
  <c r="K22" i="3"/>
  <c r="D9" i="3"/>
  <c r="D11" i="3"/>
  <c r="D15" i="3"/>
  <c r="D25" i="3"/>
  <c r="K26" i="3"/>
  <c r="D20" i="3"/>
  <c r="D22" i="3"/>
  <c r="D27" i="3"/>
  <c r="K30" i="3"/>
  <c r="K25" i="3"/>
  <c r="D26" i="3"/>
  <c r="D31" i="3"/>
  <c r="K32" i="3"/>
  <c r="K5" i="3"/>
  <c r="K14" i="3"/>
  <c r="K16" i="3"/>
  <c r="K27" i="3"/>
  <c r="D30" i="3"/>
  <c r="K31" i="3"/>
  <c r="D32" i="3"/>
  <c r="K6" i="3"/>
  <c r="K10" i="3"/>
  <c r="K21" i="3"/>
  <c r="D21" i="3"/>
  <c r="K4" i="3"/>
  <c r="D4" i="3"/>
  <c r="K22" i="7" l="1"/>
  <c r="K18" i="7"/>
  <c r="D13" i="7"/>
  <c r="K26" i="7"/>
  <c r="K22" i="6"/>
  <c r="K21" i="6"/>
  <c r="D13" i="6"/>
  <c r="K25" i="6"/>
  <c r="K26" i="6"/>
  <c r="D26" i="6"/>
  <c r="K18" i="6"/>
  <c r="K17" i="6"/>
  <c r="K13" i="6"/>
  <c r="D12" i="6"/>
  <c r="K9" i="7"/>
  <c r="K9" i="6"/>
  <c r="K8" i="6"/>
  <c r="B22" i="6"/>
  <c r="D22" i="6" s="1"/>
  <c r="D18" i="6"/>
  <c r="D25" i="6"/>
  <c r="D21" i="6"/>
  <c r="D5" i="6"/>
  <c r="K12" i="6"/>
  <c r="D17" i="6"/>
  <c r="D8" i="6"/>
  <c r="D9" i="6"/>
  <c r="K4" i="6"/>
  <c r="K5" i="6"/>
  <c r="D4" i="6"/>
  <c r="C30" i="1"/>
</calcChain>
</file>

<file path=xl/sharedStrings.xml><?xml version="1.0" encoding="utf-8"?>
<sst xmlns="http://schemas.openxmlformats.org/spreadsheetml/2006/main" count="1688" uniqueCount="206">
  <si>
    <t>August</t>
  </si>
  <si>
    <t>Ben P</t>
  </si>
  <si>
    <t>Ryan B</t>
  </si>
  <si>
    <t>Ryan L</t>
  </si>
  <si>
    <t>Eric S</t>
  </si>
  <si>
    <t>Matt L</t>
  </si>
  <si>
    <t>John S</t>
  </si>
  <si>
    <t>Ben A</t>
  </si>
  <si>
    <t>Adam P</t>
  </si>
  <si>
    <t>TOTAL</t>
  </si>
  <si>
    <t>Tom D</t>
  </si>
  <si>
    <t>Jason R</t>
  </si>
  <si>
    <t>Tom A</t>
  </si>
  <si>
    <t>Mark M</t>
  </si>
  <si>
    <t>Justin F</t>
  </si>
  <si>
    <t>Steve G</t>
  </si>
  <si>
    <t>Todd E</t>
  </si>
  <si>
    <t>Chris H</t>
  </si>
  <si>
    <t>Devin M</t>
  </si>
  <si>
    <t>Vincent M</t>
  </si>
  <si>
    <t>Silas R</t>
  </si>
  <si>
    <t>Kenny P</t>
  </si>
  <si>
    <t>Matt S</t>
  </si>
  <si>
    <t>Erik W</t>
  </si>
  <si>
    <t>Matt O</t>
  </si>
  <si>
    <t>Hari M</t>
  </si>
  <si>
    <t>The Classic in 10</t>
  </si>
  <si>
    <t>Silas</t>
  </si>
  <si>
    <t>Alex V</t>
  </si>
  <si>
    <t>no 2 pointers</t>
  </si>
  <si>
    <t>1 TO per game</t>
  </si>
  <si>
    <t>Baller</t>
  </si>
  <si>
    <t>eMail</t>
  </si>
  <si>
    <t>avin912@gmail.com</t>
  </si>
  <si>
    <t>aperry03@gmail.com</t>
  </si>
  <si>
    <t>bpasinko@gmail.com</t>
  </si>
  <si>
    <t>cfhoolan@gmail.com</t>
  </si>
  <si>
    <t>devin.mcloughlin@gmail.com</t>
  </si>
  <si>
    <t>esoterok@gmail.com</t>
  </si>
  <si>
    <t>hari.miskin@gmail.com</t>
  </si>
  <si>
    <t>jriemer01@gmail.com</t>
  </si>
  <si>
    <t>john.sacripanti@gmail.com</t>
  </si>
  <si>
    <t>kmfprince@gmail.com</t>
  </si>
  <si>
    <t>markmino5@gmail.com</t>
  </si>
  <si>
    <t>mattod8@gmail.com</t>
  </si>
  <si>
    <t>giggs176@gmail.com</t>
  </si>
  <si>
    <t>sjglauber@gmail.com</t>
  </si>
  <si>
    <t>todd.e.easton@gmail.com</t>
  </si>
  <si>
    <t>tahrens01@gmail.com</t>
  </si>
  <si>
    <t>tomdio@djdmgmt.com</t>
  </si>
  <si>
    <t>vmorrone86@gmail.com</t>
  </si>
  <si>
    <t>silas.richelson@gmail.com</t>
  </si>
  <si>
    <t>benjamin.arfa@gmail.com</t>
  </si>
  <si>
    <t>jfox2130@gmail.com</t>
  </si>
  <si>
    <t>eric.c.schulman@gmail.com</t>
  </si>
  <si>
    <t>drewace34@gmail.com</t>
  </si>
  <si>
    <t>ryanjohnlee@gmail.com</t>
  </si>
  <si>
    <t>ryan.e.burke@gmail.com</t>
  </si>
  <si>
    <t>Lamar Odom</t>
  </si>
  <si>
    <t>Brandon Roy</t>
  </si>
  <si>
    <t>Andrew Igoudala</t>
  </si>
  <si>
    <t>Gerald Wallace</t>
  </si>
  <si>
    <t>Josh Smith</t>
  </si>
  <si>
    <t>Tyrus Thomas</t>
  </si>
  <si>
    <t>Carmelo Anthony</t>
  </si>
  <si>
    <t>Branden Jennings</t>
  </si>
  <si>
    <t>Darko Milicic</t>
  </si>
  <si>
    <t>Pau Gasol</t>
  </si>
  <si>
    <t>Stephen Curry</t>
  </si>
  <si>
    <t>Joe Johnson</t>
  </si>
  <si>
    <t>Marc Gasol</t>
  </si>
  <si>
    <t>DaJuan Blair</t>
  </si>
  <si>
    <t>Adam Morrison</t>
  </si>
  <si>
    <t>Dwyane Wade</t>
  </si>
  <si>
    <t>Dwight Howard</t>
  </si>
  <si>
    <t>David Lee</t>
  </si>
  <si>
    <t>Kevin Durant</t>
  </si>
  <si>
    <t>Eddy Curry</t>
  </si>
  <si>
    <t>Thabo Sefolosha</t>
  </si>
  <si>
    <t>Eric Maynor</t>
  </si>
  <si>
    <t>Al Horford</t>
  </si>
  <si>
    <t>Zaza Pachulia</t>
  </si>
  <si>
    <t>Ron Artest</t>
  </si>
  <si>
    <t>Nicolas Batum</t>
  </si>
  <si>
    <t>Andre Iguodala</t>
  </si>
  <si>
    <t>Stephen Jackson</t>
  </si>
  <si>
    <t>Joel Pryzbilla</t>
  </si>
  <si>
    <t>Al Harrington</t>
  </si>
  <si>
    <t>Chauncey Billups</t>
  </si>
  <si>
    <t>Russell Westbrook</t>
  </si>
  <si>
    <t>Thunder</t>
  </si>
  <si>
    <t>Nuggets</t>
  </si>
  <si>
    <t>Hawks</t>
  </si>
  <si>
    <t>Lakers</t>
  </si>
  <si>
    <t>Blazers</t>
  </si>
  <si>
    <t>Bobcats</t>
  </si>
  <si>
    <t>Time</t>
  </si>
  <si>
    <t>PLAYOFFS</t>
  </si>
  <si>
    <t>Quarters</t>
  </si>
  <si>
    <t>Finals</t>
  </si>
  <si>
    <t>Carmelo Antony</t>
  </si>
  <si>
    <t>NBA Equivalent</t>
  </si>
  <si>
    <t>NBA Equiv (Team)</t>
  </si>
  <si>
    <t>RYAN BURKE</t>
  </si>
  <si>
    <t>MATT LEVINE</t>
  </si>
  <si>
    <t>TODD EASTON</t>
  </si>
  <si>
    <t>Away</t>
  </si>
  <si>
    <t>Home</t>
  </si>
  <si>
    <t>Home team gets ball &amp; side</t>
  </si>
  <si>
    <t>Points</t>
  </si>
  <si>
    <t>Boards</t>
  </si>
  <si>
    <t>Dimes</t>
  </si>
  <si>
    <t>Cookies</t>
  </si>
  <si>
    <t>Swats</t>
  </si>
  <si>
    <t>Turnovers</t>
  </si>
  <si>
    <t>FG%</t>
  </si>
  <si>
    <t>Dunks</t>
  </si>
  <si>
    <t>Shot Attempts</t>
  </si>
  <si>
    <t>TOTALS</t>
  </si>
  <si>
    <t>TALLY</t>
  </si>
  <si>
    <t>Game:</t>
  </si>
  <si>
    <t>Baller 1</t>
  </si>
  <si>
    <t>Baller 3</t>
  </si>
  <si>
    <t>Baller 2</t>
  </si>
  <si>
    <t>Away Team</t>
  </si>
  <si>
    <t>Home Team</t>
  </si>
  <si>
    <t>Team Totals</t>
  </si>
  <si>
    <t>Dimes:TO</t>
  </si>
  <si>
    <t>THUNDER</t>
  </si>
  <si>
    <t>THE BEST</t>
  </si>
  <si>
    <t>PEARL WHITE</t>
  </si>
  <si>
    <t>HBOMB</t>
  </si>
  <si>
    <t>NUGGETS</t>
  </si>
  <si>
    <t>AKA</t>
  </si>
  <si>
    <t>THIEF</t>
  </si>
  <si>
    <t>THE LITIGATOR</t>
  </si>
  <si>
    <t>HAWKS</t>
  </si>
  <si>
    <t>ROSETTA STONE</t>
  </si>
  <si>
    <t>STARFOX</t>
  </si>
  <si>
    <t>THE BUSINESS</t>
  </si>
  <si>
    <t>LAKERS</t>
  </si>
  <si>
    <t>THE MATHEMATICIAN</t>
  </si>
  <si>
    <t>PROFESSOR X/VEGAS</t>
  </si>
  <si>
    <t>UP &amp; COMING</t>
  </si>
  <si>
    <t>BLAZERS</t>
  </si>
  <si>
    <t>GOOD NEWS</t>
  </si>
  <si>
    <t>KING WILHELM I</t>
  </si>
  <si>
    <t>PRIMETIME</t>
  </si>
  <si>
    <t>BOBCATS</t>
  </si>
  <si>
    <t>WET NAP</t>
  </si>
  <si>
    <t>SOOOOO GOOD</t>
  </si>
  <si>
    <t>Overall Team Stats</t>
  </si>
  <si>
    <t>Round Robin Team Stats</t>
  </si>
  <si>
    <t>Playoff Team Stats</t>
  </si>
  <si>
    <t>Round Robin Individual Stats - TOTALS</t>
  </si>
  <si>
    <t>Round Robin Individual Stats - AVERAGES</t>
  </si>
  <si>
    <t>AVERAGE</t>
  </si>
  <si>
    <t>Playoff Individual Stats - AVERAGES</t>
  </si>
  <si>
    <t>Overall Individual Stats - AVERAGES</t>
  </si>
  <si>
    <t>Overall Individual Stats - TOTALS</t>
  </si>
  <si>
    <t>Playoff Individual Stats - TOTALS</t>
  </si>
  <si>
    <t>max 4 points in a row from same player</t>
  </si>
  <si>
    <t>Game: NUGGETS VS HAWKS</t>
  </si>
  <si>
    <t>Game: LAKERS VS BOBCATS</t>
  </si>
  <si>
    <t>Game: BLAZERS VS LAKERS</t>
  </si>
  <si>
    <t>Game: BOBCATS VS BLAZERS</t>
  </si>
  <si>
    <t>NIGHTCRAWLER</t>
  </si>
  <si>
    <t>10 min games</t>
  </si>
  <si>
    <t>Team</t>
  </si>
  <si>
    <t>Semis</t>
  </si>
  <si>
    <t>Team 5</t>
  </si>
  <si>
    <t>Team 4</t>
  </si>
  <si>
    <t>Team 6</t>
  </si>
  <si>
    <t>Team 3</t>
  </si>
  <si>
    <t>Team 5/4</t>
  </si>
  <si>
    <t>Team 1</t>
  </si>
  <si>
    <t>Team 6/3</t>
  </si>
  <si>
    <t>Team 2</t>
  </si>
  <si>
    <t>Team 5/4/1</t>
  </si>
  <si>
    <t>Team 6/3/2</t>
  </si>
  <si>
    <t>Game</t>
  </si>
  <si>
    <t>NUGGETS (A)</t>
  </si>
  <si>
    <t>THUNDER (H)</t>
  </si>
  <si>
    <t>BOBCATS (H)</t>
  </si>
  <si>
    <t>BLAZERS (A)</t>
  </si>
  <si>
    <t>HAWKS (H)</t>
  </si>
  <si>
    <t>THUNDER (A)</t>
  </si>
  <si>
    <t>LAKERS (A)</t>
  </si>
  <si>
    <t>LAKERS (H)</t>
  </si>
  <si>
    <t>HAWKS (A)</t>
  </si>
  <si>
    <t>Game: HAWKS VS LAKERS</t>
  </si>
  <si>
    <t>Game: BLAZERS VS NUGGETS</t>
  </si>
  <si>
    <t>Game: THUNDER VS HAWKS</t>
  </si>
  <si>
    <t>Game: NUGGETS VS THUNDER</t>
  </si>
  <si>
    <t>NUGGETS (H)</t>
  </si>
  <si>
    <t>BLAZERS (H)</t>
  </si>
  <si>
    <t>Game: THUNDER VS BLAZERS</t>
  </si>
  <si>
    <t>BOBCATS (A)</t>
  </si>
  <si>
    <t>Game: BOBCATS VS HAWKS</t>
  </si>
  <si>
    <t>Game: NUGGETS VS LAKERS</t>
  </si>
  <si>
    <t>Game: BOBCATS VS THUNDER</t>
  </si>
  <si>
    <t>Game: HAWKS VS BLAZERS</t>
  </si>
  <si>
    <t>Game: BOBCATS VS NUGGETS</t>
  </si>
  <si>
    <t>Game: LAKERS VS THUNDER</t>
  </si>
  <si>
    <t>PROFESSOR X</t>
  </si>
  <si>
    <t>Game: CHAMPIONSHIP -- NUGGETS VS LAKERS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</si>
</sst>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?_);_(@_)"/>
    <numFmt numFmtId="166" formatCode="0.0"/>
    <numFmt numFmtId="167" formatCode="0.000"/>
    <numFmt numFmtId="168" formatCode="#,##0.0_);\(#,##0.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3" xfId="0" applyFont="1" applyBorder="1"/>
    <xf numFmtId="0" fontId="0" fillId="0" borderId="0" xfId="0" applyFill="1"/>
    <xf numFmtId="0" fontId="3" fillId="0" borderId="0" xfId="0" applyFont="1"/>
    <xf numFmtId="0" fontId="0" fillId="0" borderId="4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4" borderId="4" xfId="0" applyFill="1" applyBorder="1"/>
    <xf numFmtId="0" fontId="0" fillId="2" borderId="4" xfId="0" applyFill="1" applyBorder="1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0" fillId="0" borderId="4" xfId="0" applyFill="1" applyBorder="1"/>
    <xf numFmtId="0" fontId="0" fillId="8" borderId="4" xfId="0" applyFill="1" applyBorder="1"/>
    <xf numFmtId="0" fontId="0" fillId="0" borderId="8" xfId="0" applyFill="1" applyBorder="1"/>
    <xf numFmtId="0" fontId="0" fillId="0" borderId="8" xfId="0" applyBorder="1"/>
    <xf numFmtId="0" fontId="0" fillId="0" borderId="9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Fill="1" applyBorder="1"/>
    <xf numFmtId="0" fontId="0" fillId="0" borderId="12" xfId="0" applyFill="1" applyBorder="1"/>
    <xf numFmtId="0" fontId="0" fillId="4" borderId="6" xfId="0" applyFill="1" applyBorder="1"/>
    <xf numFmtId="0" fontId="0" fillId="6" borderId="7" xfId="0" applyFill="1" applyBorder="1"/>
    <xf numFmtId="0" fontId="0" fillId="6" borderId="9" xfId="0" applyFill="1" applyBorder="1"/>
    <xf numFmtId="0" fontId="0" fillId="4" borderId="11" xfId="0" applyFill="1" applyBorder="1"/>
    <xf numFmtId="0" fontId="0" fillId="6" borderId="12" xfId="0" applyFill="1" applyBorder="1"/>
    <xf numFmtId="0" fontId="0" fillId="9" borderId="5" xfId="0" applyFill="1" applyBorder="1"/>
    <xf numFmtId="0" fontId="0" fillId="8" borderId="6" xfId="0" applyFill="1" applyBorder="1"/>
    <xf numFmtId="0" fontId="0" fillId="7" borderId="7" xfId="0" applyFill="1" applyBorder="1"/>
    <xf numFmtId="0" fontId="0" fillId="9" borderId="8" xfId="0" applyFill="1" applyBorder="1"/>
    <xf numFmtId="0" fontId="0" fillId="7" borderId="9" xfId="0" applyFill="1" applyBorder="1"/>
    <xf numFmtId="0" fontId="0" fillId="9" borderId="10" xfId="0" applyFill="1" applyBorder="1"/>
    <xf numFmtId="0" fontId="0" fillId="8" borderId="11" xfId="0" applyFill="1" applyBorder="1"/>
    <xf numFmtId="0" fontId="0" fillId="7" borderId="12" xfId="0" applyFill="1" applyBorder="1"/>
    <xf numFmtId="0" fontId="0" fillId="0" borderId="11" xfId="0" applyFill="1" applyBorder="1"/>
    <xf numFmtId="0" fontId="8" fillId="4" borderId="4" xfId="0" applyFont="1" applyFill="1" applyBorder="1"/>
    <xf numFmtId="0" fontId="8" fillId="9" borderId="8" xfId="0" applyFont="1" applyFill="1" applyBorder="1"/>
    <xf numFmtId="0" fontId="1" fillId="9" borderId="8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2" fillId="0" borderId="3" xfId="0" applyFont="1" applyFill="1" applyBorder="1"/>
    <xf numFmtId="0" fontId="4" fillId="0" borderId="4" xfId="1" applyBorder="1"/>
    <xf numFmtId="0" fontId="0" fillId="3" borderId="4" xfId="0" applyFill="1" applyBorder="1"/>
    <xf numFmtId="0" fontId="5" fillId="0" borderId="4" xfId="0" applyFont="1" applyBorder="1" applyAlignment="1">
      <alignment vertical="center" wrapText="1"/>
    </xf>
    <xf numFmtId="0" fontId="0" fillId="3" borderId="4" xfId="0" applyFont="1" applyFill="1" applyBorder="1"/>
    <xf numFmtId="0" fontId="0" fillId="0" borderId="16" xfId="0" applyBorder="1"/>
    <xf numFmtId="0" fontId="4" fillId="0" borderId="16" xfId="1" applyBorder="1"/>
    <xf numFmtId="0" fontId="0" fillId="3" borderId="16" xfId="0" applyFill="1" applyBorder="1"/>
    <xf numFmtId="0" fontId="0" fillId="0" borderId="17" xfId="0" applyBorder="1"/>
    <xf numFmtId="0" fontId="0" fillId="0" borderId="18" xfId="0" applyBorder="1"/>
    <xf numFmtId="0" fontId="4" fillId="0" borderId="11" xfId="1" applyFill="1" applyBorder="1"/>
    <xf numFmtId="0" fontId="0" fillId="3" borderId="11" xfId="0" applyFont="1" applyFill="1" applyBorder="1"/>
    <xf numFmtId="0" fontId="9" fillId="7" borderId="9" xfId="0" applyFont="1" applyFill="1" applyBorder="1"/>
    <xf numFmtId="0" fontId="0" fillId="10" borderId="8" xfId="0" applyFill="1" applyBorder="1"/>
    <xf numFmtId="0" fontId="0" fillId="10" borderId="10" xfId="0" applyFill="1" applyBorder="1"/>
    <xf numFmtId="0" fontId="0" fillId="10" borderId="5" xfId="0" applyFill="1" applyBorder="1"/>
    <xf numFmtId="0" fontId="1" fillId="0" borderId="0" xfId="0" applyFont="1"/>
    <xf numFmtId="44" fontId="0" fillId="0" borderId="0" xfId="0" applyNumberFormat="1"/>
    <xf numFmtId="0" fontId="1" fillId="0" borderId="0" xfId="0" applyFont="1" applyFill="1"/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9" xfId="0" applyBorder="1"/>
    <xf numFmtId="0" fontId="10" fillId="0" borderId="1" xfId="0" applyFont="1" applyBorder="1" applyAlignment="1">
      <alignment vertical="center"/>
    </xf>
    <xf numFmtId="0" fontId="11" fillId="0" borderId="4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0" fontId="0" fillId="0" borderId="20" xfId="0" applyBorder="1" applyAlignment="1">
      <alignment wrapText="1"/>
    </xf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0" fillId="0" borderId="22" xfId="0" applyBorder="1" applyAlignment="1">
      <alignment wrapText="1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9" xfId="0" applyFont="1" applyBorder="1"/>
    <xf numFmtId="0" fontId="0" fillId="0" borderId="23" xfId="0" applyBorder="1"/>
    <xf numFmtId="164" fontId="1" fillId="0" borderId="4" xfId="0" applyNumberFormat="1" applyFont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43" fontId="1" fillId="0" borderId="4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167" fontId="0" fillId="0" borderId="22" xfId="0" applyNumberFormat="1" applyBorder="1" applyAlignment="1">
      <alignment wrapText="1"/>
    </xf>
    <xf numFmtId="2" fontId="0" fillId="0" borderId="22" xfId="0" applyNumberFormat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 wrapText="1"/>
    </xf>
    <xf numFmtId="167" fontId="0" fillId="0" borderId="4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43" fontId="0" fillId="0" borderId="23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43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0" xfId="0" applyFont="1" applyBorder="1" applyAlignment="1">
      <alignment horizontal="center"/>
    </xf>
    <xf numFmtId="20" fontId="6" fillId="0" borderId="8" xfId="0" applyNumberFormat="1" applyFon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0" fontId="6" fillId="0" borderId="10" xfId="0" applyNumberFormat="1" applyFont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0" borderId="24" xfId="0" applyFont="1" applyBorder="1"/>
    <xf numFmtId="0" fontId="2" fillId="0" borderId="24" xfId="0" applyFont="1" applyFill="1" applyBorder="1"/>
    <xf numFmtId="0" fontId="0" fillId="0" borderId="0" xfId="0" applyBorder="1"/>
    <xf numFmtId="0" fontId="1" fillId="10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168" fontId="0" fillId="0" borderId="4" xfId="0" applyNumberFormat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168" fontId="1" fillId="0" borderId="4" xfId="0" applyNumberFormat="1" applyFont="1" applyFill="1" applyBorder="1" applyAlignment="1">
      <alignment horizontal="center" vertical="center"/>
    </xf>
    <xf numFmtId="168" fontId="0" fillId="0" borderId="23" xfId="0" applyNumberFormat="1" applyBorder="1" applyAlignment="1">
      <alignment horizontal="center" vertical="center"/>
    </xf>
    <xf numFmtId="168" fontId="0" fillId="0" borderId="19" xfId="0" applyNumberFormat="1" applyBorder="1" applyAlignment="1">
      <alignment horizontal="center" vertical="center"/>
    </xf>
    <xf numFmtId="0" fontId="0" fillId="11" borderId="4" xfId="0" applyFill="1" applyBorder="1" applyAlignment="1">
      <alignment horizontal="center" vertical="center" wrapText="1"/>
    </xf>
    <xf numFmtId="167" fontId="0" fillId="11" borderId="4" xfId="0" applyNumberFormat="1" applyFill="1" applyBorder="1" applyAlignment="1">
      <alignment horizontal="center" vertical="center"/>
    </xf>
    <xf numFmtId="2" fontId="0" fillId="11" borderId="4" xfId="0" applyNumberFormat="1" applyFill="1" applyBorder="1" applyAlignment="1">
      <alignment horizontal="center" vertical="center"/>
    </xf>
    <xf numFmtId="166" fontId="0" fillId="11" borderId="4" xfId="0" applyNumberFormat="1" applyFill="1" applyBorder="1" applyAlignment="1">
      <alignment horizontal="center" vertical="center" wrapText="1"/>
    </xf>
    <xf numFmtId="165" fontId="0" fillId="11" borderId="4" xfId="0" applyNumberFormat="1" applyFill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11" borderId="4" xfId="0" applyNumberFormat="1" applyFill="1" applyBorder="1" applyAlignment="1">
      <alignment horizontal="center" vertical="center" wrapText="1"/>
    </xf>
    <xf numFmtId="166" fontId="0" fillId="11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64" fontId="0" fillId="11" borderId="4" xfId="0" applyNumberFormat="1" applyFill="1" applyBorder="1" applyAlignment="1">
      <alignment horizontal="center" vertical="center" wrapText="1"/>
    </xf>
    <xf numFmtId="43" fontId="0" fillId="11" borderId="4" xfId="0" applyNumberForma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iemer01@gmail.com" TargetMode="External"/><Relationship Id="rId13" Type="http://schemas.openxmlformats.org/officeDocument/2006/relationships/hyperlink" Target="mailto:giggs176@gmail.com" TargetMode="External"/><Relationship Id="rId18" Type="http://schemas.openxmlformats.org/officeDocument/2006/relationships/hyperlink" Target="mailto:vmorrone86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bpasinko@gmail.com" TargetMode="External"/><Relationship Id="rId21" Type="http://schemas.openxmlformats.org/officeDocument/2006/relationships/hyperlink" Target="mailto:jfox2130@gmail.com" TargetMode="External"/><Relationship Id="rId7" Type="http://schemas.openxmlformats.org/officeDocument/2006/relationships/hyperlink" Target="mailto:hari.miskin@gmail.com" TargetMode="External"/><Relationship Id="rId12" Type="http://schemas.openxmlformats.org/officeDocument/2006/relationships/hyperlink" Target="mailto:mattod8@gmail.com" TargetMode="External"/><Relationship Id="rId17" Type="http://schemas.openxmlformats.org/officeDocument/2006/relationships/hyperlink" Target="mailto:tomdio@djdmgmt.com" TargetMode="External"/><Relationship Id="rId25" Type="http://schemas.openxmlformats.org/officeDocument/2006/relationships/hyperlink" Target="mailto:ryan.e.burke@gmail.com" TargetMode="External"/><Relationship Id="rId2" Type="http://schemas.openxmlformats.org/officeDocument/2006/relationships/hyperlink" Target="mailto:benjamin.arfa@gmail.com" TargetMode="External"/><Relationship Id="rId16" Type="http://schemas.openxmlformats.org/officeDocument/2006/relationships/hyperlink" Target="mailto:tahrens01@gmail.com" TargetMode="External"/><Relationship Id="rId20" Type="http://schemas.openxmlformats.org/officeDocument/2006/relationships/hyperlink" Target="mailto:aperry03@gmail.com" TargetMode="External"/><Relationship Id="rId1" Type="http://schemas.openxmlformats.org/officeDocument/2006/relationships/hyperlink" Target="mailto:avin912@gmail.com" TargetMode="External"/><Relationship Id="rId6" Type="http://schemas.openxmlformats.org/officeDocument/2006/relationships/hyperlink" Target="mailto:esoterok@gmail.com" TargetMode="External"/><Relationship Id="rId11" Type="http://schemas.openxmlformats.org/officeDocument/2006/relationships/hyperlink" Target="mailto:markmino5@gmail.com" TargetMode="External"/><Relationship Id="rId24" Type="http://schemas.openxmlformats.org/officeDocument/2006/relationships/hyperlink" Target="mailto:ryanjohnlee@gmail.com" TargetMode="External"/><Relationship Id="rId5" Type="http://schemas.openxmlformats.org/officeDocument/2006/relationships/hyperlink" Target="mailto:devin.mcloughlin@gmail.com" TargetMode="External"/><Relationship Id="rId15" Type="http://schemas.openxmlformats.org/officeDocument/2006/relationships/hyperlink" Target="mailto:todd.e.easton@gmail.com" TargetMode="External"/><Relationship Id="rId23" Type="http://schemas.openxmlformats.org/officeDocument/2006/relationships/hyperlink" Target="mailto:drewace34@gmail.com" TargetMode="External"/><Relationship Id="rId10" Type="http://schemas.openxmlformats.org/officeDocument/2006/relationships/hyperlink" Target="mailto:kmfprince@gmail.com" TargetMode="External"/><Relationship Id="rId19" Type="http://schemas.openxmlformats.org/officeDocument/2006/relationships/hyperlink" Target="mailto:silas.richelson@gmail.com" TargetMode="External"/><Relationship Id="rId4" Type="http://schemas.openxmlformats.org/officeDocument/2006/relationships/hyperlink" Target="mailto:cfhoolan@gmail.com" TargetMode="External"/><Relationship Id="rId9" Type="http://schemas.openxmlformats.org/officeDocument/2006/relationships/hyperlink" Target="mailto:john.sacripanti@gmail.com" TargetMode="External"/><Relationship Id="rId14" Type="http://schemas.openxmlformats.org/officeDocument/2006/relationships/hyperlink" Target="mailto:sjglauber@gmail.com" TargetMode="External"/><Relationship Id="rId22" Type="http://schemas.openxmlformats.org/officeDocument/2006/relationships/hyperlink" Target="mailto:eric.c.schulman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abSelected="1" workbookViewId="0">
      <selection activeCell="B37" sqref="B37"/>
    </sheetView>
  </sheetViews>
  <sheetFormatPr defaultRowHeight="15" x14ac:dyDescent="0.25"/>
  <cols>
    <col min="1" max="1" width="10.7109375" customWidth="1"/>
    <col min="2" max="2" width="29.5703125" customWidth="1"/>
    <col min="3" max="3" width="8.42578125" customWidth="1"/>
    <col min="4" max="4" width="17.140625" customWidth="1"/>
    <col min="5" max="5" width="17.5703125" customWidth="1"/>
    <col min="6" max="6" width="10.42578125" customWidth="1"/>
    <col min="7" max="7" width="17" customWidth="1"/>
    <col min="8" max="8" width="17.5703125" customWidth="1"/>
    <col min="9" max="9" width="13.85546875" customWidth="1"/>
    <col min="10" max="10" width="10" customWidth="1"/>
    <col min="11" max="11" width="13.28515625" customWidth="1"/>
    <col min="12" max="12" width="14.140625" customWidth="1"/>
    <col min="13" max="13" width="15.85546875" customWidth="1"/>
  </cols>
  <sheetData>
    <row r="1" spans="1:13" ht="18.75" x14ac:dyDescent="0.3">
      <c r="A1" s="4" t="s">
        <v>26</v>
      </c>
      <c r="B1" s="4"/>
    </row>
    <row r="2" spans="1:13" ht="15.75" thickBot="1" x14ac:dyDescent="0.3"/>
    <row r="3" spans="1:13" ht="15.75" thickBot="1" x14ac:dyDescent="0.3">
      <c r="A3" s="148" t="s">
        <v>31</v>
      </c>
      <c r="B3" s="148" t="s">
        <v>32</v>
      </c>
      <c r="C3" s="148" t="s">
        <v>0</v>
      </c>
      <c r="D3" s="149" t="s">
        <v>101</v>
      </c>
      <c r="E3" s="42" t="s">
        <v>102</v>
      </c>
      <c r="G3" s="174"/>
      <c r="H3" s="174"/>
      <c r="I3" s="174"/>
      <c r="J3" s="150"/>
      <c r="K3" s="174"/>
      <c r="L3" s="174"/>
      <c r="M3" s="174"/>
    </row>
    <row r="4" spans="1:13" x14ac:dyDescent="0.25">
      <c r="A4" s="50" t="s">
        <v>8</v>
      </c>
      <c r="B4" s="48" t="s">
        <v>34</v>
      </c>
      <c r="C4" s="49">
        <v>1</v>
      </c>
      <c r="D4" s="47" t="s">
        <v>71</v>
      </c>
      <c r="E4" s="51" t="s">
        <v>81</v>
      </c>
      <c r="G4" s="151" t="s">
        <v>90</v>
      </c>
      <c r="H4" s="152" t="s">
        <v>91</v>
      </c>
      <c r="I4" s="153" t="s">
        <v>92</v>
      </c>
      <c r="K4" s="154" t="s">
        <v>93</v>
      </c>
      <c r="L4" s="155" t="s">
        <v>94</v>
      </c>
      <c r="M4" s="156" t="s">
        <v>95</v>
      </c>
    </row>
    <row r="5" spans="1:13" x14ac:dyDescent="0.25">
      <c r="A5" s="17" t="s">
        <v>28</v>
      </c>
      <c r="B5" s="43" t="s">
        <v>33</v>
      </c>
      <c r="C5" s="44">
        <v>1</v>
      </c>
      <c r="D5" s="14"/>
      <c r="E5" s="6" t="s">
        <v>85</v>
      </c>
      <c r="G5" s="55" t="s">
        <v>10</v>
      </c>
      <c r="H5" s="38" t="s">
        <v>105</v>
      </c>
      <c r="I5" s="26" t="s">
        <v>12</v>
      </c>
      <c r="K5" s="32" t="s">
        <v>27</v>
      </c>
      <c r="L5" s="15" t="s">
        <v>11</v>
      </c>
      <c r="M5" s="33" t="s">
        <v>6</v>
      </c>
    </row>
    <row r="6" spans="1:13" x14ac:dyDescent="0.25">
      <c r="A6" s="17" t="s">
        <v>7</v>
      </c>
      <c r="B6" s="43" t="s">
        <v>52</v>
      </c>
      <c r="C6" s="44">
        <v>1</v>
      </c>
      <c r="D6" s="5" t="s">
        <v>58</v>
      </c>
      <c r="E6" s="6" t="s">
        <v>87</v>
      </c>
      <c r="G6" s="55" t="s">
        <v>15</v>
      </c>
      <c r="H6" s="9" t="s">
        <v>7</v>
      </c>
      <c r="I6" s="26" t="s">
        <v>14</v>
      </c>
      <c r="K6" s="39" t="s">
        <v>104</v>
      </c>
      <c r="L6" s="15" t="s">
        <v>23</v>
      </c>
      <c r="M6" s="54" t="s">
        <v>103</v>
      </c>
    </row>
    <row r="7" spans="1:13" ht="15.75" thickBot="1" x14ac:dyDescent="0.3">
      <c r="A7" s="17" t="s">
        <v>1</v>
      </c>
      <c r="B7" s="43" t="s">
        <v>35</v>
      </c>
      <c r="C7" s="44">
        <v>1</v>
      </c>
      <c r="D7" s="5" t="s">
        <v>68</v>
      </c>
      <c r="E7" s="6" t="s">
        <v>88</v>
      </c>
      <c r="G7" s="56" t="s">
        <v>25</v>
      </c>
      <c r="H7" s="27" t="s">
        <v>1</v>
      </c>
      <c r="I7" s="28" t="s">
        <v>8</v>
      </c>
      <c r="K7" s="34" t="s">
        <v>22</v>
      </c>
      <c r="L7" s="35" t="s">
        <v>19</v>
      </c>
      <c r="M7" s="36" t="s">
        <v>28</v>
      </c>
    </row>
    <row r="8" spans="1:13" ht="15.75" thickBot="1" x14ac:dyDescent="0.3">
      <c r="A8" s="17" t="s">
        <v>17</v>
      </c>
      <c r="B8" s="43" t="s">
        <v>36</v>
      </c>
      <c r="C8" s="10">
        <v>0</v>
      </c>
      <c r="D8" s="5" t="s">
        <v>75</v>
      </c>
      <c r="E8" s="6"/>
    </row>
    <row r="9" spans="1:13" x14ac:dyDescent="0.25">
      <c r="A9" s="17" t="s">
        <v>18</v>
      </c>
      <c r="B9" s="43" t="s">
        <v>37</v>
      </c>
      <c r="C9" s="10">
        <v>0</v>
      </c>
      <c r="D9" s="5" t="s">
        <v>74</v>
      </c>
      <c r="E9" s="6"/>
      <c r="G9" s="19" t="s">
        <v>76</v>
      </c>
      <c r="H9" s="20" t="s">
        <v>64</v>
      </c>
      <c r="I9" s="21" t="s">
        <v>69</v>
      </c>
      <c r="K9" s="19" t="s">
        <v>67</v>
      </c>
      <c r="L9" s="20" t="s">
        <v>59</v>
      </c>
      <c r="M9" s="21" t="s">
        <v>62</v>
      </c>
    </row>
    <row r="10" spans="1:13" x14ac:dyDescent="0.25">
      <c r="A10" s="17" t="s">
        <v>4</v>
      </c>
      <c r="B10" s="43" t="s">
        <v>54</v>
      </c>
      <c r="C10" s="10">
        <v>0</v>
      </c>
      <c r="D10" s="5"/>
      <c r="E10" s="6"/>
      <c r="G10" s="16" t="s">
        <v>65</v>
      </c>
      <c r="H10" s="5" t="s">
        <v>58</v>
      </c>
      <c r="I10" s="18" t="s">
        <v>70</v>
      </c>
      <c r="K10" s="16" t="s">
        <v>82</v>
      </c>
      <c r="L10" s="5"/>
      <c r="M10" s="18" t="s">
        <v>84</v>
      </c>
    </row>
    <row r="11" spans="1:13" ht="15.75" thickBot="1" x14ac:dyDescent="0.3">
      <c r="A11" s="17" t="s">
        <v>23</v>
      </c>
      <c r="B11" s="43" t="s">
        <v>38</v>
      </c>
      <c r="C11" s="44">
        <v>1</v>
      </c>
      <c r="D11" s="14"/>
      <c r="E11" s="6" t="s">
        <v>83</v>
      </c>
      <c r="G11" s="22" t="s">
        <v>72</v>
      </c>
      <c r="H11" s="7" t="s">
        <v>68</v>
      </c>
      <c r="I11" s="23" t="s">
        <v>71</v>
      </c>
      <c r="K11" s="22" t="s">
        <v>63</v>
      </c>
      <c r="L11" s="37" t="s">
        <v>66</v>
      </c>
      <c r="M11" s="8"/>
    </row>
    <row r="12" spans="1:13" ht="15.75" thickBot="1" x14ac:dyDescent="0.3">
      <c r="A12" s="17" t="s">
        <v>25</v>
      </c>
      <c r="B12" s="43" t="s">
        <v>39</v>
      </c>
      <c r="C12" s="44">
        <v>1</v>
      </c>
      <c r="D12" s="5" t="s">
        <v>72</v>
      </c>
      <c r="E12" s="6" t="s">
        <v>79</v>
      </c>
      <c r="G12" s="3"/>
      <c r="I12" s="3"/>
      <c r="K12" s="3"/>
    </row>
    <row r="13" spans="1:13" x14ac:dyDescent="0.25">
      <c r="A13" s="17" t="s">
        <v>11</v>
      </c>
      <c r="B13" s="43" t="s">
        <v>40</v>
      </c>
      <c r="C13" s="44">
        <v>1</v>
      </c>
      <c r="D13" s="5" t="s">
        <v>59</v>
      </c>
      <c r="E13" s="6" t="s">
        <v>59</v>
      </c>
      <c r="G13" s="57" t="s">
        <v>76</v>
      </c>
      <c r="H13" s="24" t="s">
        <v>100</v>
      </c>
      <c r="I13" s="25" t="s">
        <v>69</v>
      </c>
      <c r="K13" s="29" t="s">
        <v>67</v>
      </c>
      <c r="L13" s="30" t="s">
        <v>59</v>
      </c>
      <c r="M13" s="31" t="s">
        <v>61</v>
      </c>
    </row>
    <row r="14" spans="1:13" x14ac:dyDescent="0.25">
      <c r="A14" s="17" t="s">
        <v>14</v>
      </c>
      <c r="B14" s="43" t="s">
        <v>53</v>
      </c>
      <c r="C14" s="44">
        <v>1</v>
      </c>
      <c r="D14" s="5" t="s">
        <v>70</v>
      </c>
      <c r="E14" s="6" t="s">
        <v>80</v>
      </c>
      <c r="G14" s="55" t="s">
        <v>89</v>
      </c>
      <c r="H14" s="9" t="s">
        <v>87</v>
      </c>
      <c r="I14" s="26" t="s">
        <v>80</v>
      </c>
      <c r="K14" s="32" t="s">
        <v>82</v>
      </c>
      <c r="L14" s="15" t="s">
        <v>83</v>
      </c>
      <c r="M14" s="33" t="s">
        <v>63</v>
      </c>
    </row>
    <row r="15" spans="1:13" ht="15.75" thickBot="1" x14ac:dyDescent="0.3">
      <c r="A15" s="17" t="s">
        <v>6</v>
      </c>
      <c r="B15" s="43" t="s">
        <v>41</v>
      </c>
      <c r="C15" s="44">
        <v>1</v>
      </c>
      <c r="D15" s="5" t="s">
        <v>62</v>
      </c>
      <c r="E15" s="6" t="s">
        <v>61</v>
      </c>
      <c r="G15" s="56" t="s">
        <v>79</v>
      </c>
      <c r="H15" s="27" t="s">
        <v>88</v>
      </c>
      <c r="I15" s="28" t="s">
        <v>81</v>
      </c>
      <c r="K15" s="34" t="s">
        <v>58</v>
      </c>
      <c r="L15" s="35" t="s">
        <v>86</v>
      </c>
      <c r="M15" s="36" t="s">
        <v>85</v>
      </c>
    </row>
    <row r="16" spans="1:13" ht="15.75" thickBot="1" x14ac:dyDescent="0.3">
      <c r="A16" s="17" t="s">
        <v>21</v>
      </c>
      <c r="B16" s="43" t="s">
        <v>42</v>
      </c>
      <c r="C16" s="10">
        <v>0</v>
      </c>
      <c r="D16" s="5"/>
      <c r="E16" s="6"/>
    </row>
    <row r="17" spans="1:18" x14ac:dyDescent="0.25">
      <c r="A17" s="17" t="s">
        <v>13</v>
      </c>
      <c r="B17" s="43" t="s">
        <v>43</v>
      </c>
      <c r="C17" s="10">
        <v>0</v>
      </c>
      <c r="D17" s="5" t="s">
        <v>73</v>
      </c>
      <c r="E17" s="6"/>
      <c r="G17" s="11" t="s">
        <v>96</v>
      </c>
      <c r="H17" s="12" t="s">
        <v>106</v>
      </c>
      <c r="I17" s="12" t="s">
        <v>107</v>
      </c>
      <c r="J17" s="13" t="s">
        <v>180</v>
      </c>
    </row>
    <row r="18" spans="1:18" x14ac:dyDescent="0.25">
      <c r="A18" s="17" t="s">
        <v>5</v>
      </c>
      <c r="B18" s="43" t="s">
        <v>55</v>
      </c>
      <c r="C18" s="44">
        <v>1</v>
      </c>
      <c r="D18" s="5" t="s">
        <v>82</v>
      </c>
      <c r="E18" s="6" t="s">
        <v>82</v>
      </c>
      <c r="G18" s="137">
        <v>0.52083333333333337</v>
      </c>
      <c r="H18" s="138" t="s">
        <v>91</v>
      </c>
      <c r="I18" s="139" t="s">
        <v>90</v>
      </c>
      <c r="J18" s="133">
        <v>1</v>
      </c>
      <c r="L18" t="s">
        <v>108</v>
      </c>
    </row>
    <row r="19" spans="1:18" x14ac:dyDescent="0.25">
      <c r="A19" s="17" t="s">
        <v>24</v>
      </c>
      <c r="B19" s="43" t="s">
        <v>44</v>
      </c>
      <c r="C19" s="10">
        <v>0</v>
      </c>
      <c r="D19" s="45" t="s">
        <v>78</v>
      </c>
      <c r="E19" s="6"/>
      <c r="G19" s="137">
        <v>0.53125</v>
      </c>
      <c r="H19" s="140" t="s">
        <v>92</v>
      </c>
      <c r="I19" s="141" t="s">
        <v>93</v>
      </c>
      <c r="J19" s="133">
        <v>2</v>
      </c>
      <c r="L19" t="s">
        <v>167</v>
      </c>
    </row>
    <row r="20" spans="1:18" x14ac:dyDescent="0.25">
      <c r="A20" s="17" t="s">
        <v>22</v>
      </c>
      <c r="B20" s="43" t="s">
        <v>45</v>
      </c>
      <c r="C20" s="44">
        <v>1</v>
      </c>
      <c r="D20" s="5" t="s">
        <v>63</v>
      </c>
      <c r="E20" s="6" t="s">
        <v>58</v>
      </c>
      <c r="G20" s="137">
        <v>4.1666666666666664E-2</v>
      </c>
      <c r="H20" s="142" t="s">
        <v>94</v>
      </c>
      <c r="I20" s="143" t="s">
        <v>95</v>
      </c>
      <c r="J20" s="133">
        <v>3</v>
      </c>
      <c r="L20" t="s">
        <v>29</v>
      </c>
    </row>
    <row r="21" spans="1:18" x14ac:dyDescent="0.25">
      <c r="A21" s="17" t="s">
        <v>2</v>
      </c>
      <c r="B21" s="43" t="s">
        <v>57</v>
      </c>
      <c r="C21" s="44">
        <v>1</v>
      </c>
      <c r="D21" s="5" t="s">
        <v>60</v>
      </c>
      <c r="E21" s="6" t="s">
        <v>63</v>
      </c>
      <c r="G21" s="137">
        <v>5.2083333333333336E-2</v>
      </c>
      <c r="H21" s="139" t="s">
        <v>90</v>
      </c>
      <c r="I21" s="140" t="s">
        <v>92</v>
      </c>
      <c r="J21" s="133">
        <v>4</v>
      </c>
      <c r="K21" s="3"/>
      <c r="L21" s="3" t="s">
        <v>30</v>
      </c>
      <c r="O21" s="3"/>
    </row>
    <row r="22" spans="1:18" x14ac:dyDescent="0.25">
      <c r="A22" s="17" t="s">
        <v>3</v>
      </c>
      <c r="B22" s="43" t="s">
        <v>56</v>
      </c>
      <c r="C22" s="10">
        <v>0</v>
      </c>
      <c r="D22" s="14" t="s">
        <v>77</v>
      </c>
      <c r="E22" s="18"/>
      <c r="F22" s="3"/>
      <c r="G22" s="137">
        <v>6.25E-2</v>
      </c>
      <c r="H22" s="142" t="s">
        <v>94</v>
      </c>
      <c r="I22" s="138" t="s">
        <v>91</v>
      </c>
      <c r="J22" s="133">
        <v>5</v>
      </c>
      <c r="L22" s="3" t="s">
        <v>161</v>
      </c>
      <c r="O22" s="3"/>
    </row>
    <row r="23" spans="1:18" x14ac:dyDescent="0.25">
      <c r="A23" s="17" t="s">
        <v>20</v>
      </c>
      <c r="B23" s="43" t="s">
        <v>51</v>
      </c>
      <c r="C23" s="44">
        <v>1</v>
      </c>
      <c r="D23" s="5" t="s">
        <v>67</v>
      </c>
      <c r="E23" s="18" t="s">
        <v>67</v>
      </c>
      <c r="F23" s="3"/>
      <c r="G23" s="137">
        <v>7.2916666666666671E-2</v>
      </c>
      <c r="H23" s="141" t="s">
        <v>93</v>
      </c>
      <c r="I23" s="143" t="s">
        <v>95</v>
      </c>
      <c r="J23" s="133">
        <v>6</v>
      </c>
      <c r="K23" s="3"/>
      <c r="L23" s="3"/>
      <c r="M23" s="3"/>
      <c r="N23" s="3"/>
      <c r="O23" s="3"/>
    </row>
    <row r="24" spans="1:18" x14ac:dyDescent="0.25">
      <c r="A24" s="17" t="s">
        <v>15</v>
      </c>
      <c r="B24" s="43" t="s">
        <v>46</v>
      </c>
      <c r="C24" s="44">
        <v>1</v>
      </c>
      <c r="D24" s="5" t="s">
        <v>65</v>
      </c>
      <c r="E24" s="18" t="s">
        <v>89</v>
      </c>
      <c r="F24" s="3"/>
      <c r="G24" s="137">
        <v>8.3333333333333329E-2</v>
      </c>
      <c r="H24" s="139" t="s">
        <v>90</v>
      </c>
      <c r="I24" s="142" t="s">
        <v>94</v>
      </c>
      <c r="J24" s="133">
        <v>7</v>
      </c>
      <c r="K24" s="3"/>
      <c r="L24" s="3"/>
      <c r="M24" s="3"/>
      <c r="N24" s="3"/>
      <c r="O24" s="3"/>
    </row>
    <row r="25" spans="1:18" x14ac:dyDescent="0.25">
      <c r="A25" s="17" t="s">
        <v>16</v>
      </c>
      <c r="B25" s="43" t="s">
        <v>47</v>
      </c>
      <c r="C25" s="44">
        <v>1</v>
      </c>
      <c r="D25" s="5" t="s">
        <v>64</v>
      </c>
      <c r="E25" s="18" t="s">
        <v>64</v>
      </c>
      <c r="F25" s="3"/>
      <c r="G25" s="137">
        <v>9.375E-2</v>
      </c>
      <c r="H25" s="143" t="s">
        <v>95</v>
      </c>
      <c r="I25" s="140" t="s">
        <v>92</v>
      </c>
      <c r="J25" s="133">
        <v>8</v>
      </c>
      <c r="K25" s="3"/>
      <c r="L25" s="58"/>
      <c r="M25" s="3"/>
      <c r="N25" s="60"/>
      <c r="O25" s="3"/>
      <c r="P25" s="58"/>
    </row>
    <row r="26" spans="1:18" x14ac:dyDescent="0.25">
      <c r="A26" s="17" t="s">
        <v>12</v>
      </c>
      <c r="B26" s="43" t="s">
        <v>48</v>
      </c>
      <c r="C26" s="44">
        <v>1</v>
      </c>
      <c r="D26" s="5" t="s">
        <v>69</v>
      </c>
      <c r="E26" s="18" t="s">
        <v>69</v>
      </c>
      <c r="F26" s="3"/>
      <c r="G26" s="137">
        <v>0.10416666666666667</v>
      </c>
      <c r="H26" s="138" t="s">
        <v>91</v>
      </c>
      <c r="I26" s="141" t="s">
        <v>93</v>
      </c>
      <c r="J26" s="133">
        <v>9</v>
      </c>
      <c r="N26" s="59"/>
      <c r="R26" s="58"/>
    </row>
    <row r="27" spans="1:18" x14ac:dyDescent="0.25">
      <c r="A27" s="17" t="s">
        <v>10</v>
      </c>
      <c r="B27" s="43" t="s">
        <v>49</v>
      </c>
      <c r="C27" s="46">
        <v>1</v>
      </c>
      <c r="D27" s="5" t="s">
        <v>76</v>
      </c>
      <c r="E27" s="18" t="s">
        <v>76</v>
      </c>
      <c r="F27" s="3"/>
      <c r="G27" s="137">
        <v>0.11458333333333333</v>
      </c>
      <c r="H27" s="143" t="s">
        <v>95</v>
      </c>
      <c r="I27" s="139" t="s">
        <v>90</v>
      </c>
      <c r="J27" s="133">
        <v>10</v>
      </c>
      <c r="N27" s="59"/>
      <c r="R27" s="59"/>
    </row>
    <row r="28" spans="1:18" ht="15.75" thickBot="1" x14ac:dyDescent="0.3">
      <c r="A28" s="22" t="s">
        <v>19</v>
      </c>
      <c r="B28" s="52" t="s">
        <v>50</v>
      </c>
      <c r="C28" s="53">
        <v>1</v>
      </c>
      <c r="D28" s="7" t="s">
        <v>66</v>
      </c>
      <c r="E28" s="23" t="s">
        <v>86</v>
      </c>
      <c r="F28" s="3"/>
      <c r="G28" s="137">
        <v>0.125</v>
      </c>
      <c r="H28" s="140" t="s">
        <v>92</v>
      </c>
      <c r="I28" s="142" t="s">
        <v>94</v>
      </c>
      <c r="J28" s="133">
        <v>11</v>
      </c>
      <c r="N28" s="59"/>
      <c r="R28" s="59"/>
    </row>
    <row r="29" spans="1:18" ht="15.75" thickBot="1" x14ac:dyDescent="0.3">
      <c r="G29" s="137">
        <v>0.13541666666666666</v>
      </c>
      <c r="H29" s="143" t="s">
        <v>95</v>
      </c>
      <c r="I29" s="138" t="s">
        <v>91</v>
      </c>
      <c r="J29" s="133">
        <v>12</v>
      </c>
      <c r="N29" s="59"/>
      <c r="R29" s="59"/>
    </row>
    <row r="30" spans="1:18" ht="15.75" thickBot="1" x14ac:dyDescent="0.3">
      <c r="A30" s="1" t="s">
        <v>9</v>
      </c>
      <c r="B30" s="1"/>
      <c r="C30" s="2">
        <f>SUM(C4:C28)</f>
        <v>18</v>
      </c>
      <c r="G30" s="137">
        <v>0.14583333333333334</v>
      </c>
      <c r="H30" s="141" t="s">
        <v>93</v>
      </c>
      <c r="I30" s="139" t="s">
        <v>90</v>
      </c>
      <c r="J30" s="133">
        <v>13</v>
      </c>
    </row>
    <row r="31" spans="1:18" x14ac:dyDescent="0.25">
      <c r="G31" s="137">
        <v>0.15625</v>
      </c>
      <c r="H31" s="138" t="s">
        <v>91</v>
      </c>
      <c r="I31" s="140" t="s">
        <v>92</v>
      </c>
      <c r="J31" s="133">
        <v>14</v>
      </c>
    </row>
    <row r="32" spans="1:18" x14ac:dyDescent="0.25">
      <c r="G32" s="137">
        <v>0.16666666666666666</v>
      </c>
      <c r="H32" s="142" t="s">
        <v>94</v>
      </c>
      <c r="I32" s="141" t="s">
        <v>93</v>
      </c>
      <c r="J32" s="133">
        <v>15</v>
      </c>
    </row>
    <row r="33" spans="7:18" x14ac:dyDescent="0.25">
      <c r="G33" s="175" t="s">
        <v>97</v>
      </c>
      <c r="H33" s="176"/>
      <c r="I33" s="176"/>
      <c r="J33" s="177"/>
      <c r="M33" s="61"/>
      <c r="N33" s="62"/>
      <c r="Q33" s="61"/>
    </row>
    <row r="34" spans="7:18" x14ac:dyDescent="0.25">
      <c r="G34" s="137">
        <v>0.18055555555555555</v>
      </c>
      <c r="H34" s="132" t="s">
        <v>170</v>
      </c>
      <c r="I34" s="132" t="s">
        <v>171</v>
      </c>
      <c r="J34" s="133" t="s">
        <v>98</v>
      </c>
      <c r="R34" s="62"/>
    </row>
    <row r="35" spans="7:18" x14ac:dyDescent="0.25">
      <c r="G35" s="137">
        <v>0.19097222222222221</v>
      </c>
      <c r="H35" s="132" t="s">
        <v>172</v>
      </c>
      <c r="I35" s="132" t="s">
        <v>173</v>
      </c>
      <c r="J35" s="133" t="s">
        <v>98</v>
      </c>
    </row>
    <row r="36" spans="7:18" x14ac:dyDescent="0.25">
      <c r="G36" s="137">
        <v>0.20138888888888887</v>
      </c>
      <c r="H36" s="132" t="s">
        <v>174</v>
      </c>
      <c r="I36" s="132" t="s">
        <v>175</v>
      </c>
      <c r="J36" s="133" t="s">
        <v>169</v>
      </c>
    </row>
    <row r="37" spans="7:18" x14ac:dyDescent="0.25">
      <c r="G37" s="137">
        <v>0.21180555555555555</v>
      </c>
      <c r="H37" s="132" t="s">
        <v>176</v>
      </c>
      <c r="I37" s="132" t="s">
        <v>177</v>
      </c>
      <c r="J37" s="133" t="s">
        <v>169</v>
      </c>
    </row>
    <row r="38" spans="7:18" ht="15.75" thickBot="1" x14ac:dyDescent="0.3">
      <c r="G38" s="144">
        <v>0.22916666666666666</v>
      </c>
      <c r="H38" s="134" t="s">
        <v>178</v>
      </c>
      <c r="I38" s="134" t="s">
        <v>179</v>
      </c>
      <c r="J38" s="135" t="s">
        <v>99</v>
      </c>
    </row>
    <row r="39" spans="7:18" ht="15.75" thickBot="1" x14ac:dyDescent="0.3"/>
    <row r="40" spans="7:18" x14ac:dyDescent="0.25">
      <c r="H40" s="11" t="s">
        <v>168</v>
      </c>
      <c r="I40" s="12" t="s">
        <v>106</v>
      </c>
      <c r="J40" s="13" t="s">
        <v>107</v>
      </c>
    </row>
    <row r="41" spans="7:18" x14ac:dyDescent="0.25">
      <c r="H41" s="147" t="s">
        <v>91</v>
      </c>
      <c r="I41" s="132">
        <v>3</v>
      </c>
      <c r="J41" s="133">
        <v>2</v>
      </c>
    </row>
    <row r="42" spans="7:18" x14ac:dyDescent="0.25">
      <c r="H42" s="41" t="s">
        <v>90</v>
      </c>
      <c r="I42" s="132">
        <v>2</v>
      </c>
      <c r="J42" s="133">
        <v>3</v>
      </c>
    </row>
    <row r="43" spans="7:18" x14ac:dyDescent="0.25">
      <c r="H43" s="146" t="s">
        <v>92</v>
      </c>
      <c r="I43" s="132">
        <v>2</v>
      </c>
      <c r="J43" s="133">
        <v>3</v>
      </c>
    </row>
    <row r="44" spans="7:18" x14ac:dyDescent="0.25">
      <c r="H44" s="40" t="s">
        <v>93</v>
      </c>
      <c r="I44" s="132">
        <v>2</v>
      </c>
      <c r="J44" s="133">
        <v>3</v>
      </c>
    </row>
    <row r="45" spans="7:18" x14ac:dyDescent="0.25">
      <c r="H45" s="145" t="s">
        <v>95</v>
      </c>
      <c r="I45" s="132">
        <v>3</v>
      </c>
      <c r="J45" s="133">
        <v>2</v>
      </c>
    </row>
    <row r="46" spans="7:18" ht="15.75" thickBot="1" x14ac:dyDescent="0.3">
      <c r="H46" s="136" t="s">
        <v>94</v>
      </c>
      <c r="I46" s="134">
        <v>3</v>
      </c>
      <c r="J46" s="135">
        <v>2</v>
      </c>
    </row>
  </sheetData>
  <sortState ref="A4:C18">
    <sortCondition ref="A4"/>
  </sortState>
  <mergeCells count="3">
    <mergeCell ref="G3:I3"/>
    <mergeCell ref="K3:M3"/>
    <mergeCell ref="G33:J33"/>
  </mergeCells>
  <hyperlinks>
    <hyperlink ref="B5" r:id="rId1"/>
    <hyperlink ref="B6" r:id="rId2"/>
    <hyperlink ref="B7" r:id="rId3"/>
    <hyperlink ref="B8" r:id="rId4"/>
    <hyperlink ref="B9" r:id="rId5"/>
    <hyperlink ref="B11" r:id="rId6"/>
    <hyperlink ref="B12" r:id="rId7"/>
    <hyperlink ref="B13" r:id="rId8"/>
    <hyperlink ref="B15" r:id="rId9"/>
    <hyperlink ref="B16" r:id="rId10"/>
    <hyperlink ref="B17" r:id="rId11"/>
    <hyperlink ref="B19" r:id="rId12"/>
    <hyperlink ref="B20" r:id="rId13"/>
    <hyperlink ref="B24" r:id="rId14"/>
    <hyperlink ref="B25" r:id="rId15"/>
    <hyperlink ref="B26" r:id="rId16"/>
    <hyperlink ref="B27" r:id="rId17"/>
    <hyperlink ref="B28" r:id="rId18"/>
    <hyperlink ref="B23" r:id="rId19"/>
    <hyperlink ref="B4" r:id="rId20"/>
    <hyperlink ref="B14" r:id="rId21"/>
    <hyperlink ref="B10" r:id="rId22"/>
    <hyperlink ref="B18" r:id="rId23"/>
    <hyperlink ref="B22" r:id="rId24"/>
    <hyperlink ref="B21" r:id="rId25"/>
  </hyperlinks>
  <pageMargins left="0.7" right="0.7" top="0.75" bottom="0.75" header="0.3" footer="0.3"/>
  <pageSetup orientation="portrait" horizontalDpi="300" verticalDpi="300"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80" zoomScaleNormal="80" workbookViewId="0">
      <selection activeCell="O13" sqref="O13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157</v>
      </c>
      <c r="B1" s="65"/>
      <c r="C1" s="66"/>
      <c r="D1" s="67"/>
    </row>
    <row r="3" spans="1:11" ht="30" customHeight="1" x14ac:dyDescent="0.25">
      <c r="A3" s="82" t="s">
        <v>128</v>
      </c>
      <c r="B3" s="64" t="s">
        <v>109</v>
      </c>
      <c r="C3" s="64" t="s">
        <v>117</v>
      </c>
      <c r="D3" s="64" t="s">
        <v>115</v>
      </c>
      <c r="E3" s="64" t="s">
        <v>116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76" t="s">
        <v>127</v>
      </c>
    </row>
    <row r="4" spans="1:11" ht="30" customHeight="1" x14ac:dyDescent="0.25">
      <c r="A4" s="83" t="s">
        <v>129</v>
      </c>
      <c r="B4" s="165">
        <f>ROUND(('Playoff - Totals'!B4)/1,1)</f>
        <v>6</v>
      </c>
      <c r="C4" s="111">
        <f>ROUND(('Playoff - Totals'!C4)/1,1)</f>
        <v>9</v>
      </c>
      <c r="D4" s="163">
        <f>SUM(B4/C4)</f>
        <v>0.66666666666666663</v>
      </c>
      <c r="E4" s="111">
        <f>ROUND(('Playoff - Totals'!E4)/1,1)</f>
        <v>0</v>
      </c>
      <c r="F4" s="111">
        <f>ROUND(('Playoff - Totals'!F4)/1,1)</f>
        <v>4</v>
      </c>
      <c r="G4" s="111">
        <f>ROUND(('Playoff - Totals'!G4)/1,1)</f>
        <v>0</v>
      </c>
      <c r="H4" s="111">
        <f>ROUND(('Playoff - Totals'!H4)/1,1)</f>
        <v>1</v>
      </c>
      <c r="I4" s="111">
        <f>ROUND(('Playoff - Totals'!I4)/1,1)</f>
        <v>0</v>
      </c>
      <c r="J4" s="165">
        <f>ROUND(('Playoff - Totals'!J4)/1,1)</f>
        <v>0</v>
      </c>
      <c r="K4" s="113" t="e">
        <f>SUM(G4/J4)</f>
        <v>#DIV/0!</v>
      </c>
    </row>
    <row r="5" spans="1:11" ht="30" customHeight="1" x14ac:dyDescent="0.25">
      <c r="A5" s="83" t="s">
        <v>130</v>
      </c>
      <c r="B5" s="111">
        <f>ROUND(('Playoff - Totals'!B5)/1,1)</f>
        <v>1</v>
      </c>
      <c r="C5" s="111">
        <f>ROUND(('Playoff - Totals'!C5)/1,1)</f>
        <v>9</v>
      </c>
      <c r="D5" s="112">
        <f>SUM(B5/C5)</f>
        <v>0.1111111111111111</v>
      </c>
      <c r="E5" s="111">
        <f>ROUND(('Playoff - Totals'!E5)/1,1)</f>
        <v>0</v>
      </c>
      <c r="F5" s="111">
        <f>ROUND(('Playoff - Totals'!F5)/1,1)</f>
        <v>0</v>
      </c>
      <c r="G5" s="111">
        <f>ROUND(('Playoff - Totals'!G5)/1,1)</f>
        <v>0</v>
      </c>
      <c r="H5" s="111">
        <f>ROUND(('Playoff - Totals'!H5)/1,1)</f>
        <v>1</v>
      </c>
      <c r="I5" s="111">
        <f>ROUND(('Playoff - Totals'!I5)/1,1)</f>
        <v>0</v>
      </c>
      <c r="J5" s="111">
        <f>ROUND(('Playoff - Totals'!J5)/1,1)</f>
        <v>1</v>
      </c>
      <c r="K5" s="113">
        <f>SUM(G5/J5)</f>
        <v>0</v>
      </c>
    </row>
    <row r="6" spans="1:11" ht="30" customHeight="1" x14ac:dyDescent="0.25">
      <c r="A6" s="83" t="s">
        <v>131</v>
      </c>
      <c r="B6" s="111">
        <f>ROUND(('Playoff - Totals'!B6)/1,1)</f>
        <v>0</v>
      </c>
      <c r="C6" s="111">
        <f>ROUND(('Playoff - Totals'!C6)/1,1)</f>
        <v>1</v>
      </c>
      <c r="D6" s="112">
        <f>SUM(B6/C6)</f>
        <v>0</v>
      </c>
      <c r="E6" s="111">
        <f>ROUND(('Playoff - Totals'!E6)/1,1)</f>
        <v>0</v>
      </c>
      <c r="F6" s="111">
        <f>ROUND(('Playoff - Totals'!F6)/1,1)</f>
        <v>4</v>
      </c>
      <c r="G6" s="111">
        <f>ROUND(('Playoff - Totals'!G6)/1,1)</f>
        <v>0</v>
      </c>
      <c r="H6" s="111">
        <f>ROUND(('Playoff - Totals'!H6)/1,1)</f>
        <v>0</v>
      </c>
      <c r="I6" s="111">
        <f>ROUND(('Playoff - Totals'!I6)/1,1)</f>
        <v>0</v>
      </c>
      <c r="J6" s="111">
        <f>ROUND(('Playoff - Totals'!J6)/1,1)</f>
        <v>1</v>
      </c>
      <c r="K6" s="113">
        <f>SUM(G6/J6)</f>
        <v>0</v>
      </c>
    </row>
    <row r="7" spans="1:11" x14ac:dyDescent="0.25">
      <c r="B7" s="105"/>
      <c r="C7" s="105"/>
      <c r="D7" s="105"/>
      <c r="E7" s="105"/>
      <c r="F7" s="105"/>
      <c r="G7" s="105"/>
      <c r="H7" s="105"/>
      <c r="I7" s="105"/>
      <c r="J7" s="105"/>
      <c r="K7" s="114"/>
    </row>
    <row r="8" spans="1:11" ht="30" customHeight="1" x14ac:dyDescent="0.25">
      <c r="A8" s="84" t="s">
        <v>132</v>
      </c>
      <c r="B8" s="64" t="s">
        <v>109</v>
      </c>
      <c r="C8" s="64" t="s">
        <v>117</v>
      </c>
      <c r="D8" s="64" t="s">
        <v>115</v>
      </c>
      <c r="E8" s="64" t="s">
        <v>116</v>
      </c>
      <c r="F8" s="64" t="s">
        <v>110</v>
      </c>
      <c r="G8" s="64" t="s">
        <v>111</v>
      </c>
      <c r="H8" s="64" t="s">
        <v>112</v>
      </c>
      <c r="I8" s="64" t="s">
        <v>113</v>
      </c>
      <c r="J8" s="64" t="s">
        <v>114</v>
      </c>
      <c r="K8" s="93" t="s">
        <v>127</v>
      </c>
    </row>
    <row r="9" spans="1:11" ht="30" customHeight="1" x14ac:dyDescent="0.25">
      <c r="A9" s="85" t="s">
        <v>133</v>
      </c>
      <c r="B9" s="111">
        <f>ROUND(('Playoff - Totals'!B9)/3,1)</f>
        <v>4.3</v>
      </c>
      <c r="C9" s="111">
        <f>ROUND(('Playoff - Totals'!C9)/3,1)</f>
        <v>8.6999999999999993</v>
      </c>
      <c r="D9" s="112">
        <f>SUM(B9/C9)</f>
        <v>0.4942528735632184</v>
      </c>
      <c r="E9" s="111">
        <f>ROUND(('Playoff - Totals'!E9)/3,1)</f>
        <v>0</v>
      </c>
      <c r="F9" s="111">
        <f>ROUND(('Playoff - Totals'!F9)/3,1)</f>
        <v>1.7</v>
      </c>
      <c r="G9" s="111">
        <f>ROUND(('Playoff - Totals'!G9)/3,1)</f>
        <v>1.3</v>
      </c>
      <c r="H9" s="111">
        <f>ROUND(('Playoff - Totals'!H9)/3,1)</f>
        <v>0.7</v>
      </c>
      <c r="I9" s="111">
        <f>ROUND(('Playoff - Totals'!I9)/3,1)</f>
        <v>0</v>
      </c>
      <c r="J9" s="111">
        <f>ROUND(('Playoff - Totals'!J9)/3,1)</f>
        <v>1</v>
      </c>
      <c r="K9" s="113">
        <f>SUM(G9/J9)</f>
        <v>1.3</v>
      </c>
    </row>
    <row r="10" spans="1:11" ht="30" customHeight="1" x14ac:dyDescent="0.25">
      <c r="A10" s="85" t="s">
        <v>134</v>
      </c>
      <c r="B10" s="111">
        <f>ROUND(('Playoff - Totals'!B10)/3,1)</f>
        <v>3.7</v>
      </c>
      <c r="C10" s="111">
        <f>ROUND(('Playoff - Totals'!C10)/3,1)</f>
        <v>7</v>
      </c>
      <c r="D10" s="112">
        <f>SUM(B10/C10)</f>
        <v>0.52857142857142858</v>
      </c>
      <c r="E10" s="111">
        <f>ROUND(('Playoff - Totals'!E10)/3,1)</f>
        <v>0</v>
      </c>
      <c r="F10" s="111">
        <f>ROUND(('Playoff - Totals'!F10)/3,1)</f>
        <v>4.3</v>
      </c>
      <c r="G10" s="111">
        <f>ROUND(('Playoff - Totals'!G10)/3,1)</f>
        <v>0.3</v>
      </c>
      <c r="H10" s="111">
        <f>ROUND(('Playoff - Totals'!H10)/3,1)</f>
        <v>1</v>
      </c>
      <c r="I10" s="111">
        <f>ROUND(('Playoff - Totals'!I10)/3,1)</f>
        <v>0</v>
      </c>
      <c r="J10" s="111">
        <f>ROUND(('Playoff - Totals'!J10)/3,1)</f>
        <v>1</v>
      </c>
      <c r="K10" s="113">
        <f>SUM(G10/J10)</f>
        <v>0.3</v>
      </c>
    </row>
    <row r="11" spans="1:11" ht="30" customHeight="1" x14ac:dyDescent="0.25">
      <c r="A11" s="85" t="s">
        <v>135</v>
      </c>
      <c r="B11" s="111">
        <f>ROUND(('Playoff - Totals'!B11)/3,1)</f>
        <v>1.3</v>
      </c>
      <c r="C11" s="111">
        <f>ROUND(('Playoff - Totals'!C11)/3,1)</f>
        <v>3.7</v>
      </c>
      <c r="D11" s="112">
        <f>SUM(B11/C11)</f>
        <v>0.35135135135135137</v>
      </c>
      <c r="E11" s="111">
        <f>ROUND(('Playoff - Totals'!E11)/3,1)</f>
        <v>0</v>
      </c>
      <c r="F11" s="111">
        <f>ROUND(('Playoff - Totals'!F11)/3,1)</f>
        <v>4.3</v>
      </c>
      <c r="G11" s="111">
        <f>ROUND(('Playoff - Totals'!G11)/3,1)</f>
        <v>1</v>
      </c>
      <c r="H11" s="111">
        <f>ROUND(('Playoff - Totals'!H11)/3,1)</f>
        <v>0.3</v>
      </c>
      <c r="I11" s="111">
        <f>ROUND(('Playoff - Totals'!I11)/3,1)</f>
        <v>0</v>
      </c>
      <c r="J11" s="111">
        <f>ROUND(('Playoff - Totals'!J11)/3,1)</f>
        <v>0.3</v>
      </c>
      <c r="K11" s="164">
        <f>SUM(G11/J11)</f>
        <v>3.3333333333333335</v>
      </c>
    </row>
    <row r="12" spans="1:11" x14ac:dyDescent="0.25">
      <c r="B12" s="105"/>
      <c r="C12" s="105"/>
      <c r="D12" s="105"/>
      <c r="E12" s="105"/>
      <c r="F12" s="105"/>
      <c r="G12" s="105"/>
      <c r="H12" s="105"/>
      <c r="I12" s="105"/>
      <c r="J12" s="105"/>
      <c r="K12" s="114"/>
    </row>
    <row r="13" spans="1:11" ht="30" customHeight="1" x14ac:dyDescent="0.25">
      <c r="A13" s="86" t="s">
        <v>136</v>
      </c>
      <c r="B13" s="64" t="s">
        <v>109</v>
      </c>
      <c r="C13" s="64" t="s">
        <v>117</v>
      </c>
      <c r="D13" s="64" t="s">
        <v>115</v>
      </c>
      <c r="E13" s="64" t="s">
        <v>116</v>
      </c>
      <c r="F13" s="64" t="s">
        <v>110</v>
      </c>
      <c r="G13" s="64" t="s">
        <v>111</v>
      </c>
      <c r="H13" s="64" t="s">
        <v>112</v>
      </c>
      <c r="I13" s="64" t="s">
        <v>113</v>
      </c>
      <c r="J13" s="64" t="s">
        <v>114</v>
      </c>
      <c r="K13" s="93" t="s">
        <v>127</v>
      </c>
    </row>
    <row r="14" spans="1:11" ht="30" customHeight="1" x14ac:dyDescent="0.25">
      <c r="A14" s="87" t="s">
        <v>137</v>
      </c>
      <c r="B14" s="165">
        <f>ROUND(('Playoff - Totals'!B14)/1,1)</f>
        <v>6</v>
      </c>
      <c r="C14" s="111">
        <f>ROUND(('Playoff - Totals'!C14)/1,1)</f>
        <v>11</v>
      </c>
      <c r="D14" s="112">
        <f>SUM(B14/C14)</f>
        <v>0.54545454545454541</v>
      </c>
      <c r="E14" s="111">
        <f>ROUND(('Playoff - Totals'!E14)/1,1)</f>
        <v>0</v>
      </c>
      <c r="F14" s="111">
        <f>ROUND(('Playoff - Totals'!F14)/1,1)</f>
        <v>2</v>
      </c>
      <c r="G14" s="111">
        <f>ROUND(('Playoff - Totals'!G14)/1,1)</f>
        <v>0</v>
      </c>
      <c r="H14" s="111">
        <f>ROUND(('Playoff - Totals'!H14)/1,1)</f>
        <v>1</v>
      </c>
      <c r="I14" s="111">
        <f>ROUND(('Playoff - Totals'!I14)/1,1)</f>
        <v>1</v>
      </c>
      <c r="J14" s="111">
        <f>ROUND(('Playoff - Totals'!J14)/1,1)</f>
        <v>3</v>
      </c>
      <c r="K14" s="113">
        <f>SUM(G14/J14)</f>
        <v>0</v>
      </c>
    </row>
    <row r="15" spans="1:11" ht="30" customHeight="1" x14ac:dyDescent="0.25">
      <c r="A15" s="87" t="s">
        <v>138</v>
      </c>
      <c r="B15" s="111">
        <f>ROUND(('Playoff - Totals'!B15)/1,1)</f>
        <v>2</v>
      </c>
      <c r="C15" s="111">
        <f>ROUND(('Playoff - Totals'!C15)/1,1)</f>
        <v>6</v>
      </c>
      <c r="D15" s="112">
        <f>SUM(B15/C15)</f>
        <v>0.33333333333333331</v>
      </c>
      <c r="E15" s="111">
        <f>ROUND(('Playoff - Totals'!E15)/1,1)</f>
        <v>1</v>
      </c>
      <c r="F15" s="111">
        <f>ROUND(('Playoff - Totals'!F15)/1,1)</f>
        <v>3</v>
      </c>
      <c r="G15" s="111">
        <f>ROUND(('Playoff - Totals'!G15)/1,1)</f>
        <v>2</v>
      </c>
      <c r="H15" s="111">
        <f>ROUND(('Playoff - Totals'!H15)/1,1)</f>
        <v>0</v>
      </c>
      <c r="I15" s="111">
        <f>ROUND(('Playoff - Totals'!I15)/1,1)</f>
        <v>0</v>
      </c>
      <c r="J15" s="111">
        <f>ROUND(('Playoff - Totals'!J15)/1,1)</f>
        <v>1</v>
      </c>
      <c r="K15" s="113">
        <f>SUM(G15/J15)</f>
        <v>2</v>
      </c>
    </row>
    <row r="16" spans="1:11" ht="30" customHeight="1" x14ac:dyDescent="0.25">
      <c r="A16" s="87" t="s">
        <v>139</v>
      </c>
      <c r="B16" s="111">
        <f>ROUND(('Playoff - Totals'!B16)/1,1)</f>
        <v>0</v>
      </c>
      <c r="C16" s="111">
        <f>ROUND(('Playoff - Totals'!C16)/1,1)</f>
        <v>1</v>
      </c>
      <c r="D16" s="112">
        <f>SUM(B16/C16)</f>
        <v>0</v>
      </c>
      <c r="E16" s="111">
        <f>ROUND(('Playoff - Totals'!E16)/1,1)</f>
        <v>0</v>
      </c>
      <c r="F16" s="111">
        <f>ROUND(('Playoff - Totals'!F16)/1,1)</f>
        <v>2</v>
      </c>
      <c r="G16" s="111">
        <f>ROUND(('Playoff - Totals'!G16)/1,1)</f>
        <v>1</v>
      </c>
      <c r="H16" s="111">
        <f>ROUND(('Playoff - Totals'!H16)/1,1)</f>
        <v>1</v>
      </c>
      <c r="I16" s="111">
        <f>ROUND(('Playoff - Totals'!I16)/1,1)</f>
        <v>0</v>
      </c>
      <c r="J16" s="111">
        <f>ROUND(('Playoff - Totals'!J16)/1,1)</f>
        <v>1</v>
      </c>
      <c r="K16" s="113">
        <f>SUM(G16/J16)</f>
        <v>1</v>
      </c>
    </row>
    <row r="17" spans="1:11" ht="15.75" thickBot="1" x14ac:dyDescent="0.3">
      <c r="A17" s="80"/>
      <c r="B17" s="107"/>
      <c r="C17" s="107"/>
      <c r="D17" s="107"/>
      <c r="E17" s="107"/>
      <c r="F17" s="107"/>
      <c r="G17" s="107"/>
      <c r="H17" s="107"/>
      <c r="I17" s="107"/>
      <c r="J17" s="107"/>
      <c r="K17" s="115"/>
    </row>
    <row r="18" spans="1:11" x14ac:dyDescent="0.25">
      <c r="A18" s="79"/>
      <c r="B18" s="109"/>
      <c r="C18" s="109"/>
      <c r="D18" s="109"/>
      <c r="E18" s="109"/>
      <c r="F18" s="109"/>
      <c r="G18" s="109"/>
      <c r="H18" s="109"/>
      <c r="I18" s="109"/>
      <c r="J18" s="109"/>
      <c r="K18" s="116"/>
    </row>
    <row r="19" spans="1:11" ht="30" customHeight="1" x14ac:dyDescent="0.25">
      <c r="A19" s="88" t="s">
        <v>140</v>
      </c>
      <c r="B19" s="64" t="s">
        <v>109</v>
      </c>
      <c r="C19" s="64" t="s">
        <v>117</v>
      </c>
      <c r="D19" s="64" t="s">
        <v>115</v>
      </c>
      <c r="E19" s="64" t="s">
        <v>116</v>
      </c>
      <c r="F19" s="64" t="s">
        <v>110</v>
      </c>
      <c r="G19" s="64" t="s">
        <v>111</v>
      </c>
      <c r="H19" s="64" t="s">
        <v>112</v>
      </c>
      <c r="I19" s="64" t="s">
        <v>113</v>
      </c>
      <c r="J19" s="64" t="s">
        <v>114</v>
      </c>
      <c r="K19" s="93" t="s">
        <v>127</v>
      </c>
    </row>
    <row r="20" spans="1:11" ht="30" customHeight="1" x14ac:dyDescent="0.25">
      <c r="A20" s="89" t="s">
        <v>141</v>
      </c>
      <c r="B20" s="111">
        <f>ROUND(('Playoff - Totals'!B20)/2,1)</f>
        <v>4.5</v>
      </c>
      <c r="C20" s="111">
        <f>ROUND(('Playoff - Totals'!C20)/2,1)</f>
        <v>8.5</v>
      </c>
      <c r="D20" s="112">
        <f>SUM(B20/C20)</f>
        <v>0.52941176470588236</v>
      </c>
      <c r="E20" s="111">
        <f>ROUND(('Playoff - Totals'!E20)/2,1)</f>
        <v>0</v>
      </c>
      <c r="F20" s="165">
        <f>ROUND(('Playoff - Totals'!F20)/2,1)</f>
        <v>6.5</v>
      </c>
      <c r="G20" s="111">
        <f>ROUND(('Playoff - Totals'!G20)/2,1)</f>
        <v>1.5</v>
      </c>
      <c r="H20" s="165">
        <f>ROUND(('Playoff - Totals'!H20)/2,1)</f>
        <v>2.5</v>
      </c>
      <c r="I20" s="165">
        <f>ROUND(('Playoff - Totals'!I20)/2,1)</f>
        <v>1.5</v>
      </c>
      <c r="J20" s="111">
        <f>ROUND(('Playoff - Totals'!J20)/2,1)</f>
        <v>1.5</v>
      </c>
      <c r="K20" s="113">
        <f>SUM(G20/J20)</f>
        <v>1</v>
      </c>
    </row>
    <row r="21" spans="1:11" ht="30" customHeight="1" x14ac:dyDescent="0.25">
      <c r="A21" s="89" t="s">
        <v>204</v>
      </c>
      <c r="B21" s="111">
        <f>ROUND(('Playoff - Totals'!B21)/2,1)</f>
        <v>0.5</v>
      </c>
      <c r="C21" s="111">
        <f>ROUND(('Playoff - Totals'!C21)/2,1)</f>
        <v>7</v>
      </c>
      <c r="D21" s="112">
        <f>SUM(B21/C21)</f>
        <v>7.1428571428571425E-2</v>
      </c>
      <c r="E21" s="111">
        <f>ROUND(('Playoff - Totals'!E21)/2,1)</f>
        <v>0</v>
      </c>
      <c r="F21" s="111">
        <f>ROUND(('Playoff - Totals'!F21)/2,1)</f>
        <v>3.5</v>
      </c>
      <c r="G21" s="111">
        <f>ROUND(('Playoff - Totals'!G21)/2,1)</f>
        <v>1.5</v>
      </c>
      <c r="H21" s="111">
        <f>ROUND(('Playoff - Totals'!H21)/2,1)</f>
        <v>1</v>
      </c>
      <c r="I21" s="111">
        <f>ROUND(('Playoff - Totals'!I21)/2,1)</f>
        <v>0.5</v>
      </c>
      <c r="J21" s="111">
        <f>ROUND(('Playoff - Totals'!J21)/2,1)</f>
        <v>0.5</v>
      </c>
      <c r="K21" s="113">
        <f>SUM(G21/J21)</f>
        <v>3</v>
      </c>
    </row>
    <row r="22" spans="1:11" ht="30" customHeight="1" x14ac:dyDescent="0.25">
      <c r="A22" s="89" t="s">
        <v>143</v>
      </c>
      <c r="B22" s="111">
        <f>ROUND(('Playoff - Totals'!B22)/2,1)</f>
        <v>3.5</v>
      </c>
      <c r="C22" s="111">
        <f>ROUND(('Playoff - Totals'!C22)/2,1)</f>
        <v>7</v>
      </c>
      <c r="D22" s="112">
        <f>SUM(B22/C22)</f>
        <v>0.5</v>
      </c>
      <c r="E22" s="165">
        <f>ROUND(('Playoff - Totals'!E22)/2,1)</f>
        <v>1.5</v>
      </c>
      <c r="F22" s="111">
        <f>ROUND(('Playoff - Totals'!F22)/2,1)</f>
        <v>3</v>
      </c>
      <c r="G22" s="111">
        <f>ROUND(('Playoff - Totals'!G22)/2,1)</f>
        <v>1</v>
      </c>
      <c r="H22" s="111">
        <f>ROUND(('Playoff - Totals'!H22)/2,1)</f>
        <v>0</v>
      </c>
      <c r="I22" s="111">
        <f>ROUND(('Playoff - Totals'!I22)/2,1)</f>
        <v>0</v>
      </c>
      <c r="J22" s="111">
        <f>ROUND(('Playoff - Totals'!J22)/2,1)</f>
        <v>2.5</v>
      </c>
      <c r="K22" s="113">
        <f>SUM(G22/J22)</f>
        <v>0.4</v>
      </c>
    </row>
    <row r="23" spans="1:11" x14ac:dyDescent="0.25">
      <c r="B23" s="105"/>
      <c r="C23" s="105"/>
      <c r="D23" s="105"/>
      <c r="E23" s="105"/>
      <c r="F23" s="105"/>
      <c r="G23" s="105"/>
      <c r="H23" s="105"/>
      <c r="I23" s="105"/>
      <c r="J23" s="105"/>
      <c r="K23" s="114"/>
    </row>
    <row r="24" spans="1:11" ht="30" customHeight="1" x14ac:dyDescent="0.25">
      <c r="A24" s="78" t="s">
        <v>144</v>
      </c>
      <c r="B24" s="64" t="s">
        <v>109</v>
      </c>
      <c r="C24" s="64" t="s">
        <v>117</v>
      </c>
      <c r="D24" s="64" t="s">
        <v>115</v>
      </c>
      <c r="E24" s="64" t="s">
        <v>116</v>
      </c>
      <c r="F24" s="64" t="s">
        <v>110</v>
      </c>
      <c r="G24" s="64" t="s">
        <v>111</v>
      </c>
      <c r="H24" s="64" t="s">
        <v>112</v>
      </c>
      <c r="I24" s="64" t="s">
        <v>113</v>
      </c>
      <c r="J24" s="64" t="s">
        <v>114</v>
      </c>
      <c r="K24" s="93" t="s">
        <v>127</v>
      </c>
    </row>
    <row r="25" spans="1:11" ht="30" customHeight="1" x14ac:dyDescent="0.25">
      <c r="A25" s="77" t="s">
        <v>145</v>
      </c>
      <c r="B25" s="111">
        <f>ROUND(('Playoff - Totals'!B25)/2,1)</f>
        <v>3.5</v>
      </c>
      <c r="C25" s="111">
        <f>ROUND(('Playoff - Totals'!C25)/2,1)</f>
        <v>8</v>
      </c>
      <c r="D25" s="112">
        <f>SUM(B25/C25)</f>
        <v>0.4375</v>
      </c>
      <c r="E25" s="111">
        <f>ROUND(('Playoff - Totals'!E25)/2,1)</f>
        <v>0</v>
      </c>
      <c r="F25" s="111">
        <f>ROUND(('Playoff - Totals'!F25)/2,1)</f>
        <v>5.5</v>
      </c>
      <c r="G25" s="165">
        <f>ROUND(('Playoff - Totals'!G25)/2,1)</f>
        <v>3.5</v>
      </c>
      <c r="H25" s="111">
        <f>ROUND(('Playoff - Totals'!H25)/2,1)</f>
        <v>1.5</v>
      </c>
      <c r="I25" s="111">
        <f>ROUND(('Playoff - Totals'!I25)/2,1)</f>
        <v>0.5</v>
      </c>
      <c r="J25" s="111">
        <f>ROUND(('Playoff - Totals'!J25)/2,1)</f>
        <v>1.5</v>
      </c>
      <c r="K25" s="113">
        <f>SUM(G25/J25)</f>
        <v>2.3333333333333335</v>
      </c>
    </row>
    <row r="26" spans="1:11" ht="30" customHeight="1" x14ac:dyDescent="0.25">
      <c r="A26" s="77" t="s">
        <v>146</v>
      </c>
      <c r="B26" s="111">
        <f>ROUND(('Playoff - Totals'!B26)/2,1)</f>
        <v>5.5</v>
      </c>
      <c r="C26" s="165">
        <f>ROUND(('Playoff - Totals'!C26)/2,1)</f>
        <v>13.5</v>
      </c>
      <c r="D26" s="112">
        <f>SUM(B26/C26)</f>
        <v>0.40740740740740738</v>
      </c>
      <c r="E26" s="111">
        <f>ROUND(('Playoff - Totals'!E26)/2,1)</f>
        <v>1</v>
      </c>
      <c r="F26" s="111">
        <f>ROUND(('Playoff - Totals'!F26)/2,1)</f>
        <v>4</v>
      </c>
      <c r="G26" s="111">
        <f>ROUND(('Playoff - Totals'!G26)/2,1)</f>
        <v>0.5</v>
      </c>
      <c r="H26" s="111">
        <f>ROUND(('Playoff - Totals'!H26)/2,1)</f>
        <v>1.5</v>
      </c>
      <c r="I26" s="111">
        <f>ROUND(('Playoff - Totals'!I26)/2,1)</f>
        <v>0</v>
      </c>
      <c r="J26" s="111">
        <f>ROUND(('Playoff - Totals'!J26)/2,1)</f>
        <v>1</v>
      </c>
      <c r="K26" s="113">
        <f>SUM(G26/J26)</f>
        <v>0.5</v>
      </c>
    </row>
    <row r="27" spans="1:11" ht="30" customHeight="1" x14ac:dyDescent="0.25">
      <c r="A27" s="77" t="s">
        <v>147</v>
      </c>
      <c r="B27" s="111">
        <f>ROUND(('Playoff - Totals'!B27)/2,1)</f>
        <v>0.5</v>
      </c>
      <c r="C27" s="111">
        <f>ROUND(('Playoff - Totals'!C27)/2,1)</f>
        <v>2.5</v>
      </c>
      <c r="D27" s="112">
        <f>SUM(B27/C27)</f>
        <v>0.2</v>
      </c>
      <c r="E27" s="111">
        <f>ROUND(('Playoff - Totals'!E27)/2,1)</f>
        <v>0</v>
      </c>
      <c r="F27" s="111">
        <f>ROUND(('Playoff - Totals'!F27)/2,1)</f>
        <v>3</v>
      </c>
      <c r="G27" s="111">
        <f>ROUND(('Playoff - Totals'!G27)/2,1)</f>
        <v>0.5</v>
      </c>
      <c r="H27" s="111">
        <f>ROUND(('Playoff - Totals'!H27)/2,1)</f>
        <v>0.5</v>
      </c>
      <c r="I27" s="165">
        <f>ROUND(('Playoff - Totals'!I27)/2,1)</f>
        <v>1.5</v>
      </c>
      <c r="J27" s="111">
        <f>ROUND(('Playoff - Totals'!J27)/2,1)</f>
        <v>1.5</v>
      </c>
      <c r="K27" s="113">
        <f>SUM(G27/J27)</f>
        <v>0.33333333333333331</v>
      </c>
    </row>
    <row r="28" spans="1:11" x14ac:dyDescent="0.25">
      <c r="B28" s="105"/>
      <c r="C28" s="105"/>
      <c r="D28" s="105"/>
      <c r="E28" s="105"/>
      <c r="F28" s="105"/>
      <c r="G28" s="105"/>
      <c r="H28" s="105"/>
      <c r="I28" s="105"/>
      <c r="J28" s="105"/>
      <c r="K28" s="114"/>
    </row>
    <row r="29" spans="1:11" ht="30" customHeight="1" x14ac:dyDescent="0.25">
      <c r="A29" s="90" t="s">
        <v>148</v>
      </c>
      <c r="B29" s="64" t="s">
        <v>109</v>
      </c>
      <c r="C29" s="64" t="s">
        <v>117</v>
      </c>
      <c r="D29" s="64" t="s">
        <v>115</v>
      </c>
      <c r="E29" s="64" t="s">
        <v>116</v>
      </c>
      <c r="F29" s="64" t="s">
        <v>110</v>
      </c>
      <c r="G29" s="64" t="s">
        <v>111</v>
      </c>
      <c r="H29" s="64" t="s">
        <v>112</v>
      </c>
      <c r="I29" s="64" t="s">
        <v>113</v>
      </c>
      <c r="J29" s="64" t="s">
        <v>114</v>
      </c>
      <c r="K29" s="93" t="s">
        <v>127</v>
      </c>
    </row>
    <row r="30" spans="1:11" ht="30" customHeight="1" x14ac:dyDescent="0.25">
      <c r="A30" s="91" t="s">
        <v>149</v>
      </c>
      <c r="B30" s="111">
        <f>ROUND(('Playoff - Totals'!B30)/1,1)</f>
        <v>2</v>
      </c>
      <c r="C30" s="111">
        <f>ROUND(('Playoff - Totals'!C30)/1,1)</f>
        <v>4</v>
      </c>
      <c r="D30" s="112">
        <f>SUM(B30/C30)</f>
        <v>0.5</v>
      </c>
      <c r="E30" s="111">
        <f>ROUND(('Playoff - Totals'!E30)/1,1)</f>
        <v>1</v>
      </c>
      <c r="F30" s="111">
        <f>ROUND(('Playoff - Totals'!F30)/1,1)</f>
        <v>5</v>
      </c>
      <c r="G30" s="111">
        <f>ROUND(('Playoff - Totals'!G30)/1,1)</f>
        <v>1</v>
      </c>
      <c r="H30" s="111">
        <f>ROUND(('Playoff - Totals'!H30)/1,1)</f>
        <v>0</v>
      </c>
      <c r="I30" s="111">
        <f>ROUND(('Playoff - Totals'!I30)/1,1)</f>
        <v>0</v>
      </c>
      <c r="J30" s="165">
        <f>ROUND(('Playoff - Totals'!J30)/1,1)</f>
        <v>0</v>
      </c>
      <c r="K30" s="164" t="e">
        <f>SUM(G30/J30)</f>
        <v>#DIV/0!</v>
      </c>
    </row>
    <row r="31" spans="1:11" ht="30" customHeight="1" x14ac:dyDescent="0.25">
      <c r="A31" s="91" t="s">
        <v>150</v>
      </c>
      <c r="B31" s="111">
        <f>ROUND(('Playoff - Totals'!B31)/1,1)</f>
        <v>2</v>
      </c>
      <c r="C31" s="111">
        <f>ROUND(('Playoff - Totals'!C31)/1,1)</f>
        <v>7</v>
      </c>
      <c r="D31" s="112">
        <f>SUM(B31/C31)</f>
        <v>0.2857142857142857</v>
      </c>
      <c r="E31" s="111">
        <f>ROUND(('Playoff - Totals'!E31)/1,1)</f>
        <v>0</v>
      </c>
      <c r="F31" s="111">
        <f>ROUND(('Playoff - Totals'!F31)/1,1)</f>
        <v>1</v>
      </c>
      <c r="G31" s="111">
        <f>ROUND(('Playoff - Totals'!G31)/1,1)</f>
        <v>1</v>
      </c>
      <c r="H31" s="111">
        <f>ROUND(('Playoff - Totals'!H31)/1,1)</f>
        <v>0</v>
      </c>
      <c r="I31" s="111">
        <f>ROUND(('Playoff - Totals'!I31)/1,1)</f>
        <v>0</v>
      </c>
      <c r="J31" s="111">
        <f>ROUND(('Playoff - Totals'!J31)/1,1)</f>
        <v>2</v>
      </c>
      <c r="K31" s="113">
        <f>SUM(G31/J31)</f>
        <v>0.5</v>
      </c>
    </row>
    <row r="32" spans="1:11" ht="30" customHeight="1" x14ac:dyDescent="0.25">
      <c r="A32" s="91" t="s">
        <v>166</v>
      </c>
      <c r="B32" s="111">
        <f>ROUND(('Playoff - Totals'!B32)/1,1)</f>
        <v>4</v>
      </c>
      <c r="C32" s="111">
        <f>ROUND(('Playoff - Totals'!C32)/1,1)</f>
        <v>7</v>
      </c>
      <c r="D32" s="112">
        <f>SUM(B32/C32)</f>
        <v>0.5714285714285714</v>
      </c>
      <c r="E32" s="111">
        <f>ROUND(('Playoff - Totals'!E32)/1,1)</f>
        <v>1</v>
      </c>
      <c r="F32" s="111">
        <f>ROUND(('Playoff - Totals'!F32)/1,1)</f>
        <v>5</v>
      </c>
      <c r="G32" s="111">
        <f>ROUND(('Playoff - Totals'!G32)/1,1)</f>
        <v>1</v>
      </c>
      <c r="H32" s="111">
        <f>ROUND(('Playoff - Totals'!H32)/1,1)</f>
        <v>1</v>
      </c>
      <c r="I32" s="111">
        <f>ROUND(('Playoff - Totals'!I32)/1,1)</f>
        <v>0</v>
      </c>
      <c r="J32" s="165">
        <f>ROUND(('Playoff - Totals'!J32)/1,1)</f>
        <v>0</v>
      </c>
      <c r="K32" s="164" t="e">
        <f>SUM(G32/J32)</f>
        <v>#DIV/0!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workbookViewId="0">
      <selection activeCell="M26" sqref="M26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153</v>
      </c>
      <c r="B1" s="65"/>
      <c r="C1" s="66"/>
      <c r="D1" s="67"/>
    </row>
    <row r="3" spans="1:11" ht="30" customHeight="1" x14ac:dyDescent="0.25">
      <c r="A3" s="82" t="s">
        <v>128</v>
      </c>
      <c r="B3" s="64" t="s">
        <v>109</v>
      </c>
      <c r="C3" s="64" t="s">
        <v>117</v>
      </c>
      <c r="D3" s="64" t="s">
        <v>115</v>
      </c>
      <c r="E3" s="64" t="s">
        <v>116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76" t="s">
        <v>127</v>
      </c>
    </row>
    <row r="4" spans="1:11" ht="30" customHeight="1" x14ac:dyDescent="0.25">
      <c r="A4" s="96" t="s">
        <v>118</v>
      </c>
      <c r="B4" s="103">
        <f>SUM('Playoff - Totals'!B4:B6)</f>
        <v>7</v>
      </c>
      <c r="C4" s="103">
        <f>SUM('Playoff - Totals'!C4:C6)</f>
        <v>19</v>
      </c>
      <c r="D4" s="104">
        <f>SUM(B4/C4)</f>
        <v>0.36842105263157893</v>
      </c>
      <c r="E4" s="103">
        <f>SUM('Playoff - Totals'!E4:E6)</f>
        <v>0</v>
      </c>
      <c r="F4" s="103">
        <f>SUM('Playoff - Totals'!F4:F6)</f>
        <v>8</v>
      </c>
      <c r="G4" s="103">
        <f>SUM('Playoff - Totals'!G4:G6)</f>
        <v>0</v>
      </c>
      <c r="H4" s="103">
        <f>SUM('Playoff - Totals'!H4:H6)</f>
        <v>2</v>
      </c>
      <c r="I4" s="103">
        <f>SUM('Playoff - Totals'!I4:I6)</f>
        <v>0</v>
      </c>
      <c r="J4" s="162">
        <f>SUM('Playoff - Totals'!J4:J6)</f>
        <v>2</v>
      </c>
      <c r="K4" s="157">
        <f>SUM(G4/J4)</f>
        <v>0</v>
      </c>
    </row>
    <row r="5" spans="1:11" ht="30" customHeight="1" x14ac:dyDescent="0.25">
      <c r="A5" s="96" t="s">
        <v>156</v>
      </c>
      <c r="B5" s="111">
        <f>SUM(B4/1)</f>
        <v>7</v>
      </c>
      <c r="C5" s="111">
        <f>SUM(C4/1)</f>
        <v>19</v>
      </c>
      <c r="D5" s="104">
        <f>SUM(B5/C5)</f>
        <v>0.36842105263157893</v>
      </c>
      <c r="E5" s="111">
        <f t="shared" ref="E5:J5" si="0">SUM(E4/1)</f>
        <v>0</v>
      </c>
      <c r="F5" s="111">
        <f t="shared" si="0"/>
        <v>8</v>
      </c>
      <c r="G5" s="111">
        <f t="shared" si="0"/>
        <v>0</v>
      </c>
      <c r="H5" s="111">
        <f t="shared" si="0"/>
        <v>2</v>
      </c>
      <c r="I5" s="111">
        <f t="shared" si="0"/>
        <v>0</v>
      </c>
      <c r="J5" s="165">
        <f t="shared" si="0"/>
        <v>2</v>
      </c>
      <c r="K5" s="157">
        <f>SUM(G5/J5)</f>
        <v>0</v>
      </c>
    </row>
    <row r="6" spans="1:11" x14ac:dyDescent="0.25">
      <c r="B6" s="105"/>
      <c r="C6" s="105"/>
      <c r="D6" s="106"/>
      <c r="E6" s="105"/>
      <c r="F6" s="105"/>
      <c r="G6" s="105"/>
      <c r="H6" s="105"/>
      <c r="I6" s="105"/>
      <c r="J6" s="105"/>
      <c r="K6" s="158"/>
    </row>
    <row r="7" spans="1:11" ht="30" customHeight="1" x14ac:dyDescent="0.25">
      <c r="A7" s="84" t="s">
        <v>132</v>
      </c>
      <c r="B7" s="64" t="s">
        <v>109</v>
      </c>
      <c r="C7" s="64" t="s">
        <v>117</v>
      </c>
      <c r="D7" s="92" t="s">
        <v>115</v>
      </c>
      <c r="E7" s="64" t="s">
        <v>116</v>
      </c>
      <c r="F7" s="64" t="s">
        <v>110</v>
      </c>
      <c r="G7" s="64" t="s">
        <v>111</v>
      </c>
      <c r="H7" s="64" t="s">
        <v>112</v>
      </c>
      <c r="I7" s="64" t="s">
        <v>113</v>
      </c>
      <c r="J7" s="64" t="s">
        <v>114</v>
      </c>
      <c r="K7" s="159" t="s">
        <v>127</v>
      </c>
    </row>
    <row r="8" spans="1:11" ht="30" customHeight="1" x14ac:dyDescent="0.25">
      <c r="A8" s="97" t="s">
        <v>118</v>
      </c>
      <c r="B8" s="162">
        <f>SUM('Playoff - Totals'!B9:B11)</f>
        <v>28</v>
      </c>
      <c r="C8" s="162">
        <f>SUM('Playoff - Totals'!C9:C11)</f>
        <v>58</v>
      </c>
      <c r="D8" s="166">
        <f>SUM(B8/C8)</f>
        <v>0.48275862068965519</v>
      </c>
      <c r="E8" s="103">
        <f>SUM('Playoff - Totals'!E9:E11)</f>
        <v>0</v>
      </c>
      <c r="F8" s="162">
        <f>SUM('Playoff - Totals'!F9:F11)</f>
        <v>31</v>
      </c>
      <c r="G8" s="103">
        <f>SUM('Playoff - Totals'!G9:G11)</f>
        <v>8</v>
      </c>
      <c r="H8" s="103">
        <f>SUM('Playoff - Totals'!H9:H11)</f>
        <v>6</v>
      </c>
      <c r="I8" s="103">
        <f>SUM('Playoff - Totals'!I9:I11)</f>
        <v>0</v>
      </c>
      <c r="J8" s="103">
        <f>SUM('Playoff - Totals'!J9:J11)</f>
        <v>7</v>
      </c>
      <c r="K8" s="157">
        <f>SUM(G8/J8)</f>
        <v>1.1428571428571428</v>
      </c>
    </row>
    <row r="9" spans="1:11" ht="30" customHeight="1" x14ac:dyDescent="0.25">
      <c r="A9" s="97" t="s">
        <v>156</v>
      </c>
      <c r="B9" s="111">
        <f>SUM(B8/3)</f>
        <v>9.3333333333333339</v>
      </c>
      <c r="C9" s="111">
        <f>SUM(C8/3)</f>
        <v>19.333333333333332</v>
      </c>
      <c r="D9" s="166">
        <f>SUM(B9/C9)</f>
        <v>0.48275862068965525</v>
      </c>
      <c r="E9" s="111">
        <f t="shared" ref="E9:J9" si="1">SUM(E8/3)</f>
        <v>0</v>
      </c>
      <c r="F9" s="111">
        <f t="shared" si="1"/>
        <v>10.333333333333334</v>
      </c>
      <c r="G9" s="111">
        <f t="shared" si="1"/>
        <v>2.6666666666666665</v>
      </c>
      <c r="H9" s="111">
        <f t="shared" si="1"/>
        <v>2</v>
      </c>
      <c r="I9" s="111">
        <f t="shared" si="1"/>
        <v>0</v>
      </c>
      <c r="J9" s="111">
        <f t="shared" si="1"/>
        <v>2.3333333333333335</v>
      </c>
      <c r="K9" s="157">
        <f>SUM(G9/J9)</f>
        <v>1.1428571428571428</v>
      </c>
    </row>
    <row r="10" spans="1:11" x14ac:dyDescent="0.25">
      <c r="B10" s="105"/>
      <c r="C10" s="105"/>
      <c r="D10" s="106"/>
      <c r="E10" s="105"/>
      <c r="F10" s="105"/>
      <c r="G10" s="105"/>
      <c r="H10" s="105"/>
      <c r="I10" s="105"/>
      <c r="J10" s="105"/>
      <c r="K10" s="158"/>
    </row>
    <row r="11" spans="1:11" ht="30" customHeight="1" x14ac:dyDescent="0.25">
      <c r="A11" s="86" t="s">
        <v>136</v>
      </c>
      <c r="B11" s="64" t="s">
        <v>109</v>
      </c>
      <c r="C11" s="64" t="s">
        <v>117</v>
      </c>
      <c r="D11" s="92" t="s">
        <v>115</v>
      </c>
      <c r="E11" s="64" t="s">
        <v>116</v>
      </c>
      <c r="F11" s="64" t="s">
        <v>110</v>
      </c>
      <c r="G11" s="64" t="s">
        <v>111</v>
      </c>
      <c r="H11" s="64" t="s">
        <v>112</v>
      </c>
      <c r="I11" s="64" t="s">
        <v>113</v>
      </c>
      <c r="J11" s="64" t="s">
        <v>114</v>
      </c>
      <c r="K11" s="159" t="s">
        <v>127</v>
      </c>
    </row>
    <row r="12" spans="1:11" ht="30" customHeight="1" x14ac:dyDescent="0.25">
      <c r="A12" s="98" t="s">
        <v>118</v>
      </c>
      <c r="B12" s="103">
        <f>SUM('Playoff - Totals'!B14:B16)</f>
        <v>8</v>
      </c>
      <c r="C12" s="103">
        <f>SUM('Playoff - Totals'!C14:C16)</f>
        <v>18</v>
      </c>
      <c r="D12" s="104">
        <f>SUM(B12/C12)</f>
        <v>0.44444444444444442</v>
      </c>
      <c r="E12" s="103">
        <f>SUM('Playoff - Totals'!E14:E16)</f>
        <v>1</v>
      </c>
      <c r="F12" s="103">
        <f>SUM('Playoff - Totals'!F14:F16)</f>
        <v>7</v>
      </c>
      <c r="G12" s="103">
        <f>SUM('Playoff - Totals'!G14:G16)</f>
        <v>3</v>
      </c>
      <c r="H12" s="103">
        <f>SUM('Playoff - Totals'!H14:H16)</f>
        <v>2</v>
      </c>
      <c r="I12" s="103">
        <f>SUM('Playoff - Totals'!I14:I16)</f>
        <v>1</v>
      </c>
      <c r="J12" s="103">
        <f>SUM('Playoff - Totals'!J14:J16)</f>
        <v>5</v>
      </c>
      <c r="K12" s="157">
        <f>SUM(G12/J12)</f>
        <v>0.6</v>
      </c>
    </row>
    <row r="13" spans="1:11" ht="30" customHeight="1" x14ac:dyDescent="0.25">
      <c r="A13" s="98" t="s">
        <v>156</v>
      </c>
      <c r="B13" s="111">
        <f>SUM(B12/1)</f>
        <v>8</v>
      </c>
      <c r="C13" s="111">
        <f>SUM(C12/1)</f>
        <v>18</v>
      </c>
      <c r="D13" s="104">
        <f>SUM(B13/C13)</f>
        <v>0.44444444444444442</v>
      </c>
      <c r="E13" s="111">
        <f t="shared" ref="E13:J13" si="2">SUM(E12/1)</f>
        <v>1</v>
      </c>
      <c r="F13" s="111">
        <f t="shared" si="2"/>
        <v>7</v>
      </c>
      <c r="G13" s="111">
        <f t="shared" si="2"/>
        <v>3</v>
      </c>
      <c r="H13" s="111">
        <f t="shared" si="2"/>
        <v>2</v>
      </c>
      <c r="I13" s="111">
        <f t="shared" si="2"/>
        <v>1</v>
      </c>
      <c r="J13" s="111">
        <f t="shared" si="2"/>
        <v>5</v>
      </c>
      <c r="K13" s="157">
        <f>SUM(G13/J13)</f>
        <v>0.6</v>
      </c>
    </row>
    <row r="14" spans="1:11" ht="15.75" thickBot="1" x14ac:dyDescent="0.3">
      <c r="A14" s="80"/>
      <c r="B14" s="107"/>
      <c r="C14" s="107"/>
      <c r="D14" s="108"/>
      <c r="E14" s="107"/>
      <c r="F14" s="107"/>
      <c r="G14" s="107"/>
      <c r="H14" s="107"/>
      <c r="I14" s="107"/>
      <c r="J14" s="107"/>
      <c r="K14" s="160"/>
    </row>
    <row r="15" spans="1:11" x14ac:dyDescent="0.25">
      <c r="A15" s="79"/>
      <c r="B15" s="109"/>
      <c r="C15" s="109"/>
      <c r="D15" s="110"/>
      <c r="E15" s="109"/>
      <c r="F15" s="109"/>
      <c r="G15" s="109"/>
      <c r="H15" s="109"/>
      <c r="I15" s="109"/>
      <c r="J15" s="109"/>
      <c r="K15" s="161"/>
    </row>
    <row r="16" spans="1:11" ht="30" customHeight="1" x14ac:dyDescent="0.25">
      <c r="A16" s="88" t="s">
        <v>140</v>
      </c>
      <c r="B16" s="64" t="s">
        <v>109</v>
      </c>
      <c r="C16" s="64" t="s">
        <v>117</v>
      </c>
      <c r="D16" s="92" t="s">
        <v>115</v>
      </c>
      <c r="E16" s="64" t="s">
        <v>116</v>
      </c>
      <c r="F16" s="64" t="s">
        <v>110</v>
      </c>
      <c r="G16" s="64" t="s">
        <v>111</v>
      </c>
      <c r="H16" s="64" t="s">
        <v>112</v>
      </c>
      <c r="I16" s="64" t="s">
        <v>113</v>
      </c>
      <c r="J16" s="64" t="s">
        <v>114</v>
      </c>
      <c r="K16" s="159" t="s">
        <v>127</v>
      </c>
    </row>
    <row r="17" spans="1:11" ht="30" customHeight="1" x14ac:dyDescent="0.25">
      <c r="A17" s="95" t="s">
        <v>118</v>
      </c>
      <c r="B17" s="103">
        <f>SUM('Playoff - Totals'!B20:B22)</f>
        <v>17</v>
      </c>
      <c r="C17" s="103">
        <f>SUM('Playoff - Totals'!C20:C22)</f>
        <v>45</v>
      </c>
      <c r="D17" s="104">
        <f>SUM(B17/C17)</f>
        <v>0.37777777777777777</v>
      </c>
      <c r="E17" s="162">
        <f>SUM('Playoff - Totals'!E20:E22)</f>
        <v>3</v>
      </c>
      <c r="F17" s="103">
        <f>SUM('Playoff - Totals'!F20:F22)</f>
        <v>26</v>
      </c>
      <c r="G17" s="103">
        <f>SUM('Playoff - Totals'!G20:G22)</f>
        <v>8</v>
      </c>
      <c r="H17" s="162">
        <f>SUM('Playoff - Totals'!H20:H22)</f>
        <v>7</v>
      </c>
      <c r="I17" s="162">
        <f>SUM('Playoff - Totals'!I20:I22)</f>
        <v>4</v>
      </c>
      <c r="J17" s="103">
        <f>SUM('Playoff - Totals'!J20:J22)</f>
        <v>9</v>
      </c>
      <c r="K17" s="157">
        <f>SUM(G17/J17)</f>
        <v>0.88888888888888884</v>
      </c>
    </row>
    <row r="18" spans="1:11" ht="30" customHeight="1" x14ac:dyDescent="0.25">
      <c r="A18" s="95" t="s">
        <v>156</v>
      </c>
      <c r="B18" s="111">
        <f>SUM(B17/2)</f>
        <v>8.5</v>
      </c>
      <c r="C18" s="111">
        <f>SUM(C17/2)</f>
        <v>22.5</v>
      </c>
      <c r="D18" s="104">
        <f>SUM(B18/C18)</f>
        <v>0.37777777777777777</v>
      </c>
      <c r="E18" s="111">
        <f t="shared" ref="E18:J18" si="3">SUM(E17/2)</f>
        <v>1.5</v>
      </c>
      <c r="F18" s="165">
        <f t="shared" si="3"/>
        <v>13</v>
      </c>
      <c r="G18" s="111">
        <f t="shared" si="3"/>
        <v>4</v>
      </c>
      <c r="H18" s="165">
        <f t="shared" si="3"/>
        <v>3.5</v>
      </c>
      <c r="I18" s="165">
        <f t="shared" si="3"/>
        <v>2</v>
      </c>
      <c r="J18" s="111">
        <f t="shared" si="3"/>
        <v>4.5</v>
      </c>
      <c r="K18" s="157">
        <f>SUM(G18/J18)</f>
        <v>0.88888888888888884</v>
      </c>
    </row>
    <row r="19" spans="1:11" x14ac:dyDescent="0.25">
      <c r="B19" s="105"/>
      <c r="C19" s="105"/>
      <c r="D19" s="106"/>
      <c r="E19" s="105"/>
      <c r="F19" s="105"/>
      <c r="G19" s="105"/>
      <c r="H19" s="105"/>
      <c r="I19" s="105"/>
      <c r="J19" s="105"/>
      <c r="K19" s="158"/>
    </row>
    <row r="20" spans="1:11" ht="30" customHeight="1" x14ac:dyDescent="0.25">
      <c r="A20" s="78" t="s">
        <v>144</v>
      </c>
      <c r="B20" s="64" t="s">
        <v>109</v>
      </c>
      <c r="C20" s="64" t="s">
        <v>117</v>
      </c>
      <c r="D20" s="92" t="s">
        <v>115</v>
      </c>
      <c r="E20" s="64" t="s">
        <v>116</v>
      </c>
      <c r="F20" s="64" t="s">
        <v>110</v>
      </c>
      <c r="G20" s="64" t="s">
        <v>111</v>
      </c>
      <c r="H20" s="64" t="s">
        <v>112</v>
      </c>
      <c r="I20" s="64" t="s">
        <v>113</v>
      </c>
      <c r="J20" s="64" t="s">
        <v>114</v>
      </c>
      <c r="K20" s="159" t="s">
        <v>127</v>
      </c>
    </row>
    <row r="21" spans="1:11" ht="30" customHeight="1" x14ac:dyDescent="0.25">
      <c r="A21" s="99" t="s">
        <v>118</v>
      </c>
      <c r="B21" s="103">
        <f>SUM('Playoff - Totals'!B25:B27)</f>
        <v>19</v>
      </c>
      <c r="C21" s="171">
        <f>SUM('Playoff - Totals'!C25:C27)</f>
        <v>48</v>
      </c>
      <c r="D21" s="104">
        <f>SUM(B21/C21)</f>
        <v>0.39583333333333331</v>
      </c>
      <c r="E21" s="103">
        <f>SUM('Playoff - Totals'!E25:E27)</f>
        <v>2</v>
      </c>
      <c r="F21" s="103">
        <f>SUM('Playoff - Totals'!F25:F27)</f>
        <v>25</v>
      </c>
      <c r="G21" s="162">
        <f>SUM('Playoff - Totals'!G25:G27)</f>
        <v>9</v>
      </c>
      <c r="H21" s="162">
        <f>SUM('Playoff - Totals'!H25:H27)</f>
        <v>7</v>
      </c>
      <c r="I21" s="162">
        <f>SUM('Playoff - Totals'!I25:I27)</f>
        <v>4</v>
      </c>
      <c r="J21" s="103">
        <f>SUM('Playoff - Totals'!J25:J27)</f>
        <v>8</v>
      </c>
      <c r="K21" s="157">
        <f>SUM(G21/J21)</f>
        <v>1.125</v>
      </c>
    </row>
    <row r="22" spans="1:11" ht="30" customHeight="1" x14ac:dyDescent="0.25">
      <c r="A22" s="99" t="s">
        <v>156</v>
      </c>
      <c r="B22" s="165">
        <f>SUM(B21/2)</f>
        <v>9.5</v>
      </c>
      <c r="C22" s="165">
        <f>SUM(C21/2)</f>
        <v>24</v>
      </c>
      <c r="D22" s="104">
        <f>SUM(B22/C22)</f>
        <v>0.39583333333333331</v>
      </c>
      <c r="E22" s="111">
        <f t="shared" ref="E22:J22" si="4">SUM(E21/2)</f>
        <v>1</v>
      </c>
      <c r="F22" s="111">
        <f t="shared" si="4"/>
        <v>12.5</v>
      </c>
      <c r="G22" s="165">
        <f t="shared" si="4"/>
        <v>4.5</v>
      </c>
      <c r="H22" s="165">
        <f t="shared" si="4"/>
        <v>3.5</v>
      </c>
      <c r="I22" s="165">
        <f t="shared" si="4"/>
        <v>2</v>
      </c>
      <c r="J22" s="111">
        <f t="shared" si="4"/>
        <v>4</v>
      </c>
      <c r="K22" s="157">
        <f>SUM(G22/J22)</f>
        <v>1.125</v>
      </c>
    </row>
    <row r="23" spans="1:11" x14ac:dyDescent="0.25">
      <c r="B23" s="105"/>
      <c r="C23" s="105"/>
      <c r="D23" s="106"/>
      <c r="E23" s="105"/>
      <c r="F23" s="105"/>
      <c r="G23" s="105"/>
      <c r="H23" s="105"/>
      <c r="I23" s="105"/>
      <c r="J23" s="105"/>
      <c r="K23" s="158"/>
    </row>
    <row r="24" spans="1:11" ht="30" customHeight="1" x14ac:dyDescent="0.25">
      <c r="A24" s="90" t="s">
        <v>148</v>
      </c>
      <c r="B24" s="64" t="s">
        <v>109</v>
      </c>
      <c r="C24" s="64" t="s">
        <v>117</v>
      </c>
      <c r="D24" s="92" t="s">
        <v>115</v>
      </c>
      <c r="E24" s="64" t="s">
        <v>116</v>
      </c>
      <c r="F24" s="64" t="s">
        <v>110</v>
      </c>
      <c r="G24" s="64" t="s">
        <v>111</v>
      </c>
      <c r="H24" s="64" t="s">
        <v>112</v>
      </c>
      <c r="I24" s="64" t="s">
        <v>113</v>
      </c>
      <c r="J24" s="64" t="s">
        <v>114</v>
      </c>
      <c r="K24" s="159" t="s">
        <v>127</v>
      </c>
    </row>
    <row r="25" spans="1:11" ht="30" customHeight="1" x14ac:dyDescent="0.25">
      <c r="A25" s="100" t="s">
        <v>118</v>
      </c>
      <c r="B25" s="103">
        <f>SUM('Playoff - Totals'!B30:B32)</f>
        <v>8</v>
      </c>
      <c r="C25" s="103">
        <f>SUM('Playoff - Totals'!C30:C32)</f>
        <v>18</v>
      </c>
      <c r="D25" s="104">
        <f>SUM(B25/C25)</f>
        <v>0.44444444444444442</v>
      </c>
      <c r="E25" s="103">
        <f>SUM('Playoff - Totals'!E30:E32)</f>
        <v>2</v>
      </c>
      <c r="F25" s="103">
        <f>SUM('Playoff - Totals'!F30:F32)</f>
        <v>11</v>
      </c>
      <c r="G25" s="103">
        <f>SUM('Playoff - Totals'!G30:G32)</f>
        <v>3</v>
      </c>
      <c r="H25" s="103">
        <f>SUM('Playoff - Totals'!H30:H32)</f>
        <v>1</v>
      </c>
      <c r="I25" s="103">
        <f>SUM('Playoff - Totals'!I30:I32)</f>
        <v>0</v>
      </c>
      <c r="J25" s="162">
        <f>SUM('Playoff - Totals'!J30:J32)</f>
        <v>2</v>
      </c>
      <c r="K25" s="167">
        <f>SUM(G25/J25)</f>
        <v>1.5</v>
      </c>
    </row>
    <row r="26" spans="1:11" ht="30" customHeight="1" x14ac:dyDescent="0.25">
      <c r="A26" s="100" t="s">
        <v>156</v>
      </c>
      <c r="B26" s="111">
        <f>SUM(B25/1)</f>
        <v>8</v>
      </c>
      <c r="C26" s="111">
        <f>SUM(C25/1)</f>
        <v>18</v>
      </c>
      <c r="D26" s="104">
        <f>SUM(B26/C26)</f>
        <v>0.44444444444444442</v>
      </c>
      <c r="E26" s="165">
        <f t="shared" ref="E26:J26" si="5">SUM(E25/1)</f>
        <v>2</v>
      </c>
      <c r="F26" s="111">
        <f t="shared" si="5"/>
        <v>11</v>
      </c>
      <c r="G26" s="111">
        <f t="shared" si="5"/>
        <v>3</v>
      </c>
      <c r="H26" s="111">
        <f t="shared" si="5"/>
        <v>1</v>
      </c>
      <c r="I26" s="111">
        <f t="shared" si="5"/>
        <v>0</v>
      </c>
      <c r="J26" s="165">
        <f t="shared" si="5"/>
        <v>2</v>
      </c>
      <c r="K26" s="167">
        <f>SUM(G26/J26)</f>
        <v>1.5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K36" sqref="K36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193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4" t="s">
        <v>181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5" t="s">
        <v>133</v>
      </c>
      <c r="B6" s="103">
        <v>3</v>
      </c>
      <c r="C6" s="117">
        <v>12</v>
      </c>
      <c r="D6" s="130">
        <f>SUM(B6/C6)</f>
        <v>0.25</v>
      </c>
      <c r="E6" s="117">
        <v>0</v>
      </c>
      <c r="F6" s="117">
        <v>3</v>
      </c>
      <c r="G6" s="117">
        <v>1</v>
      </c>
      <c r="H6" s="117">
        <v>0</v>
      </c>
      <c r="I6" s="117">
        <v>0</v>
      </c>
      <c r="J6" s="117">
        <v>2</v>
      </c>
      <c r="K6" s="131">
        <f>SUM(G6/J6)</f>
        <v>0.5</v>
      </c>
    </row>
    <row r="7" spans="1:11" ht="30" customHeight="1" thickBot="1" x14ac:dyDescent="0.3">
      <c r="A7" s="85" t="s">
        <v>134</v>
      </c>
      <c r="B7" s="103">
        <v>3</v>
      </c>
      <c r="C7" s="117">
        <v>9</v>
      </c>
      <c r="D7" s="130">
        <f>SUM(B7/C7)</f>
        <v>0.33333333333333331</v>
      </c>
      <c r="E7" s="117">
        <v>0</v>
      </c>
      <c r="F7" s="117">
        <v>4</v>
      </c>
      <c r="G7" s="117">
        <v>2</v>
      </c>
      <c r="H7" s="117">
        <v>2</v>
      </c>
      <c r="I7" s="117">
        <v>1</v>
      </c>
      <c r="J7" s="117">
        <v>0</v>
      </c>
      <c r="K7" s="131" t="e">
        <f>SUM(G7/J7)</f>
        <v>#DIV/0!</v>
      </c>
    </row>
    <row r="8" spans="1:11" ht="30" customHeight="1" thickBot="1" x14ac:dyDescent="0.3">
      <c r="A8" s="85" t="s">
        <v>135</v>
      </c>
      <c r="B8" s="127">
        <v>3</v>
      </c>
      <c r="C8" s="128">
        <v>4</v>
      </c>
      <c r="D8" s="130">
        <f>SUM(B8/C8)</f>
        <v>0.75</v>
      </c>
      <c r="E8" s="128">
        <v>0</v>
      </c>
      <c r="F8" s="128">
        <v>3</v>
      </c>
      <c r="G8" s="128">
        <v>1</v>
      </c>
      <c r="H8" s="128">
        <v>1</v>
      </c>
      <c r="I8" s="128">
        <v>0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9</v>
      </c>
      <c r="C9" s="129">
        <f>SUM(C6:C8)</f>
        <v>25</v>
      </c>
      <c r="D9" s="130">
        <f>SUM(B9/C9)</f>
        <v>0.36</v>
      </c>
      <c r="E9" s="129">
        <f t="shared" ref="E9:J9" si="0">SUM(E6:E8)</f>
        <v>0</v>
      </c>
      <c r="F9" s="129">
        <f t="shared" si="0"/>
        <v>10</v>
      </c>
      <c r="G9" s="129">
        <f t="shared" si="0"/>
        <v>4</v>
      </c>
      <c r="H9" s="129">
        <f t="shared" si="0"/>
        <v>3</v>
      </c>
      <c r="I9" s="129">
        <f t="shared" si="0"/>
        <v>1</v>
      </c>
      <c r="J9" s="129">
        <f t="shared" si="0"/>
        <v>2</v>
      </c>
      <c r="K9" s="131">
        <f>SUM(G9/J9)</f>
        <v>2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2" t="s">
        <v>182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3" t="s">
        <v>129</v>
      </c>
      <c r="B13" s="103">
        <v>8</v>
      </c>
      <c r="C13" s="117">
        <v>10</v>
      </c>
      <c r="D13" s="130">
        <f>SUM(B13/C13)</f>
        <v>0.8</v>
      </c>
      <c r="E13" s="117">
        <v>4</v>
      </c>
      <c r="F13" s="117">
        <v>14</v>
      </c>
      <c r="G13" s="117">
        <v>2</v>
      </c>
      <c r="H13" s="117">
        <v>3</v>
      </c>
      <c r="I13" s="117">
        <v>0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83" t="s">
        <v>130</v>
      </c>
      <c r="B14" s="103">
        <v>2</v>
      </c>
      <c r="C14" s="117">
        <v>12</v>
      </c>
      <c r="D14" s="130">
        <f>SUM(B14/C14)</f>
        <v>0.16666666666666666</v>
      </c>
      <c r="E14" s="117">
        <v>0</v>
      </c>
      <c r="F14" s="117">
        <v>2</v>
      </c>
      <c r="G14" s="117">
        <v>2</v>
      </c>
      <c r="H14" s="117">
        <v>0</v>
      </c>
      <c r="I14" s="117">
        <v>0</v>
      </c>
      <c r="J14" s="117">
        <v>2</v>
      </c>
      <c r="K14" s="131">
        <f>SUM(G14/J14)</f>
        <v>1</v>
      </c>
    </row>
    <row r="15" spans="1:11" ht="30" customHeight="1" thickBot="1" x14ac:dyDescent="0.3">
      <c r="A15" s="83" t="s">
        <v>131</v>
      </c>
      <c r="B15" s="127">
        <v>0</v>
      </c>
      <c r="C15" s="128">
        <v>1</v>
      </c>
      <c r="D15" s="130">
        <f>SUM(B15/C15)</f>
        <v>0</v>
      </c>
      <c r="E15" s="128">
        <v>0</v>
      </c>
      <c r="F15" s="128">
        <v>0</v>
      </c>
      <c r="G15" s="128">
        <v>1</v>
      </c>
      <c r="H15" s="128">
        <v>0</v>
      </c>
      <c r="I15" s="128">
        <v>0</v>
      </c>
      <c r="J15" s="128">
        <v>2</v>
      </c>
      <c r="K15" s="131">
        <f>SUM(G15/J15)</f>
        <v>0.5</v>
      </c>
    </row>
    <row r="16" spans="1:11" ht="30" customHeight="1" thickBot="1" x14ac:dyDescent="0.3">
      <c r="A16" s="74" t="s">
        <v>126</v>
      </c>
      <c r="B16" s="129">
        <f>SUM(B13:B15)</f>
        <v>10</v>
      </c>
      <c r="C16" s="129">
        <f>SUM(C13:C15)</f>
        <v>23</v>
      </c>
      <c r="D16" s="130">
        <f>SUM(B16/C16)</f>
        <v>0.43478260869565216</v>
      </c>
      <c r="E16" s="129">
        <f t="shared" ref="E16:J16" si="1">SUM(E13:E15)</f>
        <v>4</v>
      </c>
      <c r="F16" s="129">
        <f t="shared" si="1"/>
        <v>16</v>
      </c>
      <c r="G16" s="129">
        <f t="shared" si="1"/>
        <v>5</v>
      </c>
      <c r="H16" s="129">
        <f t="shared" si="1"/>
        <v>3</v>
      </c>
      <c r="I16" s="129">
        <f t="shared" si="1"/>
        <v>0</v>
      </c>
      <c r="J16" s="129">
        <f t="shared" si="1"/>
        <v>4</v>
      </c>
      <c r="K16" s="131">
        <f>SUM(G16/J16)</f>
        <v>1.25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I15" sqref="I15"/>
    </sheetView>
  </sheetViews>
  <sheetFormatPr defaultRowHeight="15" x14ac:dyDescent="0.25"/>
  <cols>
    <col min="1" max="1" width="19.710937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190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6" t="s">
        <v>189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7" t="s">
        <v>137</v>
      </c>
      <c r="B6" s="103">
        <v>0</v>
      </c>
      <c r="C6" s="117">
        <v>5</v>
      </c>
      <c r="D6" s="130">
        <f>SUM(B6/C6)</f>
        <v>0</v>
      </c>
      <c r="E6" s="117">
        <v>0</v>
      </c>
      <c r="F6" s="117">
        <v>0</v>
      </c>
      <c r="G6" s="117">
        <v>0</v>
      </c>
      <c r="H6" s="117">
        <v>1</v>
      </c>
      <c r="I6" s="117">
        <v>0</v>
      </c>
      <c r="J6" s="117">
        <v>0</v>
      </c>
      <c r="K6" s="131" t="e">
        <f>SUM(G6/J6)</f>
        <v>#DIV/0!</v>
      </c>
    </row>
    <row r="7" spans="1:11" ht="30" customHeight="1" thickBot="1" x14ac:dyDescent="0.3">
      <c r="A7" s="87" t="s">
        <v>138</v>
      </c>
      <c r="B7" s="103">
        <v>1</v>
      </c>
      <c r="C7" s="117">
        <v>7</v>
      </c>
      <c r="D7" s="130">
        <f>SUM(B7/C7)</f>
        <v>0.14285714285714285</v>
      </c>
      <c r="E7" s="117">
        <v>0</v>
      </c>
      <c r="F7" s="117">
        <v>3</v>
      </c>
      <c r="G7" s="117">
        <v>1</v>
      </c>
      <c r="H7" s="117">
        <v>0</v>
      </c>
      <c r="I7" s="117">
        <v>0</v>
      </c>
      <c r="J7" s="117">
        <v>2</v>
      </c>
      <c r="K7" s="131">
        <f>SUM(G7/J7)</f>
        <v>0.5</v>
      </c>
    </row>
    <row r="8" spans="1:11" ht="30" customHeight="1" thickBot="1" x14ac:dyDescent="0.3">
      <c r="A8" s="87" t="s">
        <v>139</v>
      </c>
      <c r="B8" s="127">
        <v>2</v>
      </c>
      <c r="C8" s="128">
        <v>13</v>
      </c>
      <c r="D8" s="130">
        <f>SUM(B8/C8)</f>
        <v>0.15384615384615385</v>
      </c>
      <c r="E8" s="128">
        <v>0</v>
      </c>
      <c r="F8" s="128">
        <v>11</v>
      </c>
      <c r="G8" s="128">
        <v>0</v>
      </c>
      <c r="H8" s="128">
        <v>1</v>
      </c>
      <c r="I8" s="128">
        <v>0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3</v>
      </c>
      <c r="C9" s="129">
        <f>SUM(C6:C8)</f>
        <v>25</v>
      </c>
      <c r="D9" s="130">
        <f>SUM(B9/C9)</f>
        <v>0.12</v>
      </c>
      <c r="E9" s="129">
        <f t="shared" ref="E9:J9" si="0">SUM(E6:E8)</f>
        <v>0</v>
      </c>
      <c r="F9" s="129">
        <f t="shared" si="0"/>
        <v>14</v>
      </c>
      <c r="G9" s="129">
        <f t="shared" si="0"/>
        <v>1</v>
      </c>
      <c r="H9" s="129">
        <f t="shared" si="0"/>
        <v>2</v>
      </c>
      <c r="I9" s="129">
        <f t="shared" si="0"/>
        <v>0</v>
      </c>
      <c r="J9" s="129">
        <f t="shared" si="0"/>
        <v>2</v>
      </c>
      <c r="K9" s="131">
        <f>SUM(G9/J9)</f>
        <v>0.5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8" t="s">
        <v>188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9" t="s">
        <v>141</v>
      </c>
      <c r="B13" s="103">
        <v>2</v>
      </c>
      <c r="C13" s="117">
        <v>6</v>
      </c>
      <c r="D13" s="130">
        <f>SUM(B13/C13)</f>
        <v>0.33333333333333331</v>
      </c>
      <c r="E13" s="117">
        <v>1</v>
      </c>
      <c r="F13" s="117">
        <v>5</v>
      </c>
      <c r="G13" s="117">
        <v>2</v>
      </c>
      <c r="H13" s="117">
        <v>1</v>
      </c>
      <c r="I13" s="117">
        <v>0</v>
      </c>
      <c r="J13" s="117">
        <v>2</v>
      </c>
      <c r="K13" s="131">
        <f>SUM(G13/J13)</f>
        <v>1</v>
      </c>
    </row>
    <row r="14" spans="1:11" ht="30" customHeight="1" thickBot="1" x14ac:dyDescent="0.3">
      <c r="A14" s="89" t="s">
        <v>204</v>
      </c>
      <c r="B14" s="103">
        <v>2</v>
      </c>
      <c r="C14" s="117">
        <v>6</v>
      </c>
      <c r="D14" s="130">
        <f>SUM(B14/C14)</f>
        <v>0.33333333333333331</v>
      </c>
      <c r="E14" s="117">
        <v>0</v>
      </c>
      <c r="F14" s="117">
        <v>8</v>
      </c>
      <c r="G14" s="117">
        <v>1</v>
      </c>
      <c r="H14" s="117">
        <v>1</v>
      </c>
      <c r="I14" s="117">
        <v>0</v>
      </c>
      <c r="J14" s="117">
        <v>0</v>
      </c>
      <c r="K14" s="131" t="e">
        <f>SUM(G14/J14)</f>
        <v>#DIV/0!</v>
      </c>
    </row>
    <row r="15" spans="1:11" ht="30" customHeight="1" thickBot="1" x14ac:dyDescent="0.3">
      <c r="A15" s="89" t="s">
        <v>143</v>
      </c>
      <c r="B15" s="127">
        <v>3</v>
      </c>
      <c r="C15" s="128">
        <v>7</v>
      </c>
      <c r="D15" s="130">
        <f>SUM(B15/C15)</f>
        <v>0.42857142857142855</v>
      </c>
      <c r="E15" s="128">
        <v>1</v>
      </c>
      <c r="F15" s="128">
        <v>3</v>
      </c>
      <c r="G15" s="128">
        <v>1</v>
      </c>
      <c r="H15" s="128">
        <v>0</v>
      </c>
      <c r="I15" s="128">
        <v>1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7</v>
      </c>
      <c r="C16" s="129">
        <f>SUM(C13:C15)</f>
        <v>19</v>
      </c>
      <c r="D16" s="130">
        <f>SUM(B16/C16)</f>
        <v>0.36842105263157893</v>
      </c>
      <c r="E16" s="129">
        <f t="shared" ref="E16:J16" si="1">SUM(E13:E15)</f>
        <v>2</v>
      </c>
      <c r="F16" s="129">
        <f t="shared" si="1"/>
        <v>16</v>
      </c>
      <c r="G16" s="129">
        <f t="shared" si="1"/>
        <v>4</v>
      </c>
      <c r="H16" s="129">
        <f t="shared" si="1"/>
        <v>2</v>
      </c>
      <c r="I16" s="129">
        <f t="shared" si="1"/>
        <v>1</v>
      </c>
      <c r="J16" s="129">
        <f t="shared" si="1"/>
        <v>2</v>
      </c>
      <c r="K16" s="131">
        <f>SUM(G16/J16)</f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D8" sqref="D8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165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78" t="s">
        <v>184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77" t="s">
        <v>145</v>
      </c>
      <c r="B6" s="103">
        <v>2</v>
      </c>
      <c r="C6" s="117">
        <v>6</v>
      </c>
      <c r="D6" s="130">
        <f>SUM(B6/C6)</f>
        <v>0.33333333333333331</v>
      </c>
      <c r="E6" s="117">
        <v>0</v>
      </c>
      <c r="F6" s="117">
        <v>6</v>
      </c>
      <c r="G6" s="117">
        <v>4</v>
      </c>
      <c r="H6" s="117">
        <v>0</v>
      </c>
      <c r="I6" s="117">
        <v>0</v>
      </c>
      <c r="J6" s="117">
        <v>3</v>
      </c>
      <c r="K6" s="131">
        <f>SUM(G6/J6)</f>
        <v>1.3333333333333333</v>
      </c>
    </row>
    <row r="7" spans="1:11" ht="30" customHeight="1" thickBot="1" x14ac:dyDescent="0.3">
      <c r="A7" s="77" t="s">
        <v>146</v>
      </c>
      <c r="B7" s="103">
        <v>3</v>
      </c>
      <c r="C7" s="117">
        <v>5</v>
      </c>
      <c r="D7" s="130">
        <f>SUM(B7/C7)</f>
        <v>0.6</v>
      </c>
      <c r="E7" s="117">
        <v>0</v>
      </c>
      <c r="F7" s="117">
        <v>3</v>
      </c>
      <c r="G7" s="117">
        <v>0</v>
      </c>
      <c r="H7" s="117">
        <v>1</v>
      </c>
      <c r="I7" s="117">
        <v>0</v>
      </c>
      <c r="J7" s="117">
        <v>1</v>
      </c>
      <c r="K7" s="131">
        <f>SUM(G7/J7)</f>
        <v>0</v>
      </c>
    </row>
    <row r="8" spans="1:11" ht="30" customHeight="1" thickBot="1" x14ac:dyDescent="0.3">
      <c r="A8" s="77" t="s">
        <v>147</v>
      </c>
      <c r="B8" s="127">
        <v>2</v>
      </c>
      <c r="C8" s="128">
        <v>7</v>
      </c>
      <c r="D8" s="130">
        <f>SUM(B8/C8)</f>
        <v>0.2857142857142857</v>
      </c>
      <c r="E8" s="128">
        <v>0</v>
      </c>
      <c r="F8" s="128">
        <v>4</v>
      </c>
      <c r="G8" s="128">
        <v>1</v>
      </c>
      <c r="H8" s="128">
        <v>1</v>
      </c>
      <c r="I8" s="128">
        <v>1</v>
      </c>
      <c r="J8" s="128">
        <v>1</v>
      </c>
      <c r="K8" s="131">
        <f>SUM(G8/J8)</f>
        <v>1</v>
      </c>
    </row>
    <row r="9" spans="1:11" ht="30" customHeight="1" thickBot="1" x14ac:dyDescent="0.3">
      <c r="A9" s="74" t="s">
        <v>126</v>
      </c>
      <c r="B9" s="129">
        <f>SUM(B6:B8)</f>
        <v>7</v>
      </c>
      <c r="C9" s="129">
        <f>SUM(C6:C8)</f>
        <v>18</v>
      </c>
      <c r="D9" s="130">
        <f>SUM(B9/C9)</f>
        <v>0.3888888888888889</v>
      </c>
      <c r="E9" s="129">
        <f t="shared" ref="E9:J9" si="0">SUM(E6:E8)</f>
        <v>0</v>
      </c>
      <c r="F9" s="129">
        <f t="shared" si="0"/>
        <v>13</v>
      </c>
      <c r="G9" s="129">
        <f t="shared" si="0"/>
        <v>5</v>
      </c>
      <c r="H9" s="129">
        <f t="shared" si="0"/>
        <v>2</v>
      </c>
      <c r="I9" s="129">
        <f t="shared" si="0"/>
        <v>1</v>
      </c>
      <c r="J9" s="129">
        <f t="shared" si="0"/>
        <v>5</v>
      </c>
      <c r="K9" s="131">
        <f>SUM(G9/J9)</f>
        <v>1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90" t="s">
        <v>183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91" t="s">
        <v>149</v>
      </c>
      <c r="B13" s="103">
        <v>3</v>
      </c>
      <c r="C13" s="117">
        <v>8</v>
      </c>
      <c r="D13" s="130">
        <f>SUM(B13/C13)</f>
        <v>0.375</v>
      </c>
      <c r="E13" s="117">
        <v>0</v>
      </c>
      <c r="F13" s="117">
        <v>8</v>
      </c>
      <c r="G13" s="117">
        <v>1</v>
      </c>
      <c r="H13" s="117">
        <v>1</v>
      </c>
      <c r="I13" s="117">
        <v>2</v>
      </c>
      <c r="J13" s="117">
        <v>2</v>
      </c>
      <c r="K13" s="131">
        <f>SUM(G13/J13)</f>
        <v>0.5</v>
      </c>
    </row>
    <row r="14" spans="1:11" ht="30" customHeight="1" thickBot="1" x14ac:dyDescent="0.3">
      <c r="A14" s="91" t="s">
        <v>150</v>
      </c>
      <c r="B14" s="103">
        <v>3</v>
      </c>
      <c r="C14" s="117">
        <v>10</v>
      </c>
      <c r="D14" s="130">
        <f>SUM(B14/C14)</f>
        <v>0.3</v>
      </c>
      <c r="E14" s="117">
        <v>0</v>
      </c>
      <c r="F14" s="117">
        <v>2</v>
      </c>
      <c r="G14" s="117">
        <v>0</v>
      </c>
      <c r="H14" s="117">
        <v>0</v>
      </c>
      <c r="I14" s="117">
        <v>1</v>
      </c>
      <c r="J14" s="117">
        <v>2</v>
      </c>
      <c r="K14" s="131">
        <f>SUM(G14/J14)</f>
        <v>0</v>
      </c>
    </row>
    <row r="15" spans="1:11" ht="30" customHeight="1" thickBot="1" x14ac:dyDescent="0.3">
      <c r="A15" s="91" t="s">
        <v>166</v>
      </c>
      <c r="B15" s="127">
        <v>0</v>
      </c>
      <c r="C15" s="128">
        <v>3</v>
      </c>
      <c r="D15" s="130">
        <f>SUM(B15/C15)</f>
        <v>0</v>
      </c>
      <c r="E15" s="128">
        <v>0</v>
      </c>
      <c r="F15" s="128">
        <v>0</v>
      </c>
      <c r="G15" s="128">
        <v>1</v>
      </c>
      <c r="H15" s="128">
        <v>2</v>
      </c>
      <c r="I15" s="128">
        <v>1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6</v>
      </c>
      <c r="C16" s="129">
        <f>SUM(C13:C15)</f>
        <v>21</v>
      </c>
      <c r="D16" s="130">
        <f>SUM(B16/C16)</f>
        <v>0.2857142857142857</v>
      </c>
      <c r="E16" s="129">
        <f t="shared" ref="E16:J16" si="1">SUM(E13:E15)</f>
        <v>0</v>
      </c>
      <c r="F16" s="129">
        <f t="shared" si="1"/>
        <v>10</v>
      </c>
      <c r="G16" s="129">
        <f t="shared" si="1"/>
        <v>2</v>
      </c>
      <c r="H16" s="129">
        <f t="shared" si="1"/>
        <v>3</v>
      </c>
      <c r="I16" s="129">
        <f t="shared" si="1"/>
        <v>4</v>
      </c>
      <c r="J16" s="129">
        <f t="shared" si="1"/>
        <v>4</v>
      </c>
      <c r="K16" s="131">
        <f>SUM(G16/J16)</f>
        <v>0.5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I15" sqref="I15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192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2" t="s">
        <v>186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3" t="s">
        <v>129</v>
      </c>
      <c r="B6" s="103">
        <v>6</v>
      </c>
      <c r="C6" s="117">
        <v>9</v>
      </c>
      <c r="D6" s="130">
        <f>SUM(B6/C6)</f>
        <v>0.66666666666666663</v>
      </c>
      <c r="E6" s="117">
        <v>1</v>
      </c>
      <c r="F6" s="117">
        <v>6</v>
      </c>
      <c r="G6" s="117">
        <v>4</v>
      </c>
      <c r="H6" s="117">
        <v>1</v>
      </c>
      <c r="I6" s="117">
        <v>3</v>
      </c>
      <c r="J6" s="117">
        <v>1</v>
      </c>
      <c r="K6" s="131">
        <f>SUM(G6/J6)</f>
        <v>4</v>
      </c>
    </row>
    <row r="7" spans="1:11" ht="30" customHeight="1" thickBot="1" x14ac:dyDescent="0.3">
      <c r="A7" s="83" t="s">
        <v>130</v>
      </c>
      <c r="B7" s="103">
        <v>3</v>
      </c>
      <c r="C7" s="117">
        <v>12</v>
      </c>
      <c r="D7" s="130">
        <f>SUM(B7/C7)</f>
        <v>0.25</v>
      </c>
      <c r="E7" s="117">
        <v>0</v>
      </c>
      <c r="F7" s="117">
        <v>4</v>
      </c>
      <c r="G7" s="117">
        <v>1</v>
      </c>
      <c r="H7" s="117">
        <v>2</v>
      </c>
      <c r="I7" s="117">
        <v>1</v>
      </c>
      <c r="J7" s="117">
        <v>1</v>
      </c>
      <c r="K7" s="131">
        <f>SUM(G7/J7)</f>
        <v>1</v>
      </c>
    </row>
    <row r="8" spans="1:11" ht="30" customHeight="1" thickBot="1" x14ac:dyDescent="0.3">
      <c r="A8" s="83" t="s">
        <v>131</v>
      </c>
      <c r="B8" s="127">
        <v>1</v>
      </c>
      <c r="C8" s="128">
        <v>4</v>
      </c>
      <c r="D8" s="130">
        <f>SUM(B8/C8)</f>
        <v>0.25</v>
      </c>
      <c r="E8" s="128">
        <v>0</v>
      </c>
      <c r="F8" s="128">
        <v>2</v>
      </c>
      <c r="G8" s="128">
        <v>0</v>
      </c>
      <c r="H8" s="128">
        <v>0</v>
      </c>
      <c r="I8" s="128">
        <v>0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10</v>
      </c>
      <c r="C9" s="129">
        <f>SUM(C6:C8)</f>
        <v>25</v>
      </c>
      <c r="D9" s="130">
        <f>SUM(B9/C9)</f>
        <v>0.4</v>
      </c>
      <c r="E9" s="129">
        <f t="shared" ref="E9:J9" si="0">SUM(E6:E8)</f>
        <v>1</v>
      </c>
      <c r="F9" s="129">
        <f t="shared" si="0"/>
        <v>12</v>
      </c>
      <c r="G9" s="129">
        <f t="shared" si="0"/>
        <v>5</v>
      </c>
      <c r="H9" s="129">
        <f t="shared" si="0"/>
        <v>3</v>
      </c>
      <c r="I9" s="129">
        <f t="shared" si="0"/>
        <v>4</v>
      </c>
      <c r="J9" s="129">
        <f t="shared" si="0"/>
        <v>2</v>
      </c>
      <c r="K9" s="131">
        <f>SUM(G9/J9)</f>
        <v>2.5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6" t="s">
        <v>185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7" t="s">
        <v>137</v>
      </c>
      <c r="B13" s="103">
        <v>3</v>
      </c>
      <c r="C13" s="117">
        <v>7</v>
      </c>
      <c r="D13" s="130">
        <f>SUM(B13/C13)</f>
        <v>0.42857142857142855</v>
      </c>
      <c r="E13" s="117">
        <v>0</v>
      </c>
      <c r="F13" s="117">
        <v>5</v>
      </c>
      <c r="G13" s="117">
        <v>3</v>
      </c>
      <c r="H13" s="117">
        <v>0</v>
      </c>
      <c r="I13" s="117">
        <v>0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87" t="s">
        <v>138</v>
      </c>
      <c r="B14" s="103">
        <v>4</v>
      </c>
      <c r="C14" s="117">
        <v>7</v>
      </c>
      <c r="D14" s="130">
        <f>SUM(B14/C14)</f>
        <v>0.5714285714285714</v>
      </c>
      <c r="E14" s="117">
        <v>1</v>
      </c>
      <c r="F14" s="117">
        <v>5</v>
      </c>
      <c r="G14" s="117">
        <v>1</v>
      </c>
      <c r="H14" s="117">
        <v>1</v>
      </c>
      <c r="I14" s="117">
        <v>0</v>
      </c>
      <c r="J14" s="117">
        <v>4</v>
      </c>
      <c r="K14" s="131">
        <f>SUM(G14/J14)</f>
        <v>0.25</v>
      </c>
    </row>
    <row r="15" spans="1:11" ht="30" customHeight="1" thickBot="1" x14ac:dyDescent="0.3">
      <c r="A15" s="87" t="s">
        <v>139</v>
      </c>
      <c r="B15" s="127">
        <v>2</v>
      </c>
      <c r="C15" s="128">
        <v>6</v>
      </c>
      <c r="D15" s="130">
        <f>SUM(B15/C15)</f>
        <v>0.33333333333333331</v>
      </c>
      <c r="E15" s="128">
        <v>0</v>
      </c>
      <c r="F15" s="128">
        <v>2</v>
      </c>
      <c r="G15" s="128">
        <v>1</v>
      </c>
      <c r="H15" s="128">
        <v>0</v>
      </c>
      <c r="I15" s="128">
        <v>0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9</v>
      </c>
      <c r="C16" s="129">
        <f>SUM(C13:C15)</f>
        <v>20</v>
      </c>
      <c r="D16" s="130">
        <f>SUM(B16/C16)</f>
        <v>0.45</v>
      </c>
      <c r="E16" s="129">
        <f t="shared" ref="E16:J16" si="1">SUM(E13:E15)</f>
        <v>1</v>
      </c>
      <c r="F16" s="129">
        <f t="shared" si="1"/>
        <v>12</v>
      </c>
      <c r="G16" s="129">
        <f t="shared" si="1"/>
        <v>5</v>
      </c>
      <c r="H16" s="129">
        <f t="shared" si="1"/>
        <v>1</v>
      </c>
      <c r="I16" s="129">
        <f t="shared" si="1"/>
        <v>0</v>
      </c>
      <c r="J16" s="129">
        <f t="shared" si="1"/>
        <v>4</v>
      </c>
      <c r="K16" s="131">
        <f>SUM(G16/J16)</f>
        <v>1.25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X36" sqref="X36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191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78" t="s">
        <v>184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77" t="s">
        <v>145</v>
      </c>
      <c r="B6" s="103">
        <v>4</v>
      </c>
      <c r="C6" s="117">
        <v>7</v>
      </c>
      <c r="D6" s="130">
        <f>SUM(B6/C6)</f>
        <v>0.5714285714285714</v>
      </c>
      <c r="E6" s="117">
        <v>0</v>
      </c>
      <c r="F6" s="117">
        <v>7</v>
      </c>
      <c r="G6" s="117">
        <v>4</v>
      </c>
      <c r="H6" s="117">
        <v>0</v>
      </c>
      <c r="I6" s="117">
        <v>0</v>
      </c>
      <c r="J6" s="117">
        <v>2</v>
      </c>
      <c r="K6" s="131">
        <f>SUM(G6/J6)</f>
        <v>2</v>
      </c>
    </row>
    <row r="7" spans="1:11" ht="30" customHeight="1" thickBot="1" x14ac:dyDescent="0.3">
      <c r="A7" s="77" t="s">
        <v>146</v>
      </c>
      <c r="B7" s="103">
        <v>3</v>
      </c>
      <c r="C7" s="117">
        <v>8</v>
      </c>
      <c r="D7" s="130">
        <f>SUM(B7/C7)</f>
        <v>0.375</v>
      </c>
      <c r="E7" s="117">
        <v>1</v>
      </c>
      <c r="F7" s="117">
        <v>4</v>
      </c>
      <c r="G7" s="117">
        <v>1</v>
      </c>
      <c r="H7" s="117">
        <v>0</v>
      </c>
      <c r="I7" s="117">
        <v>0</v>
      </c>
      <c r="J7" s="117">
        <v>0</v>
      </c>
      <c r="K7" s="131" t="e">
        <f>SUM(G7/J7)</f>
        <v>#DIV/0!</v>
      </c>
    </row>
    <row r="8" spans="1:11" ht="30" customHeight="1" thickBot="1" x14ac:dyDescent="0.3">
      <c r="A8" s="77" t="s">
        <v>147</v>
      </c>
      <c r="B8" s="127">
        <v>5</v>
      </c>
      <c r="C8" s="128">
        <v>8</v>
      </c>
      <c r="D8" s="130">
        <f>SUM(B8/C8)</f>
        <v>0.625</v>
      </c>
      <c r="E8" s="128">
        <v>1</v>
      </c>
      <c r="F8" s="128">
        <v>5</v>
      </c>
      <c r="G8" s="128">
        <v>1</v>
      </c>
      <c r="H8" s="128">
        <v>0</v>
      </c>
      <c r="I8" s="128">
        <v>2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12</v>
      </c>
      <c r="C9" s="129">
        <f>SUM(C6:C8)</f>
        <v>23</v>
      </c>
      <c r="D9" s="130">
        <f>SUM(B9/C9)</f>
        <v>0.52173913043478259</v>
      </c>
      <c r="E9" s="129">
        <f t="shared" ref="E9:J9" si="0">SUM(E6:E8)</f>
        <v>2</v>
      </c>
      <c r="F9" s="129">
        <f t="shared" si="0"/>
        <v>16</v>
      </c>
      <c r="G9" s="129">
        <f t="shared" si="0"/>
        <v>6</v>
      </c>
      <c r="H9" s="129">
        <f t="shared" si="0"/>
        <v>0</v>
      </c>
      <c r="I9" s="129">
        <f t="shared" si="0"/>
        <v>2</v>
      </c>
      <c r="J9" s="129">
        <f t="shared" si="0"/>
        <v>2</v>
      </c>
      <c r="K9" s="131">
        <f>SUM(G9/J9)</f>
        <v>3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4" t="s">
        <v>194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5" t="s">
        <v>133</v>
      </c>
      <c r="B13" s="103">
        <v>5</v>
      </c>
      <c r="C13" s="117">
        <v>12</v>
      </c>
      <c r="D13" s="130">
        <f>SUM(B13/C13)</f>
        <v>0.41666666666666669</v>
      </c>
      <c r="E13" s="117">
        <v>0</v>
      </c>
      <c r="F13" s="117">
        <v>1</v>
      </c>
      <c r="G13" s="117">
        <v>1</v>
      </c>
      <c r="H13" s="117">
        <v>1</v>
      </c>
      <c r="I13" s="117">
        <v>0</v>
      </c>
      <c r="J13" s="117">
        <v>1</v>
      </c>
      <c r="K13" s="131">
        <f>SUM(G13/J13)</f>
        <v>1</v>
      </c>
    </row>
    <row r="14" spans="1:11" ht="30" customHeight="1" thickBot="1" x14ac:dyDescent="0.3">
      <c r="A14" s="85" t="s">
        <v>134</v>
      </c>
      <c r="B14" s="103">
        <v>0</v>
      </c>
      <c r="C14" s="117">
        <v>9</v>
      </c>
      <c r="D14" s="130">
        <f>SUM(B14/C14)</f>
        <v>0</v>
      </c>
      <c r="E14" s="117">
        <v>0</v>
      </c>
      <c r="F14" s="117">
        <v>3</v>
      </c>
      <c r="G14" s="117">
        <v>0</v>
      </c>
      <c r="H14" s="117">
        <v>0</v>
      </c>
      <c r="I14" s="117">
        <v>1</v>
      </c>
      <c r="J14" s="117">
        <v>0</v>
      </c>
      <c r="K14" s="131" t="e">
        <f>SUM(G14/J14)</f>
        <v>#DIV/0!</v>
      </c>
    </row>
    <row r="15" spans="1:11" ht="30" customHeight="1" thickBot="1" x14ac:dyDescent="0.3">
      <c r="A15" s="85" t="s">
        <v>135</v>
      </c>
      <c r="B15" s="127">
        <v>1</v>
      </c>
      <c r="C15" s="128">
        <v>3</v>
      </c>
      <c r="D15" s="130">
        <f>SUM(B15/C15)</f>
        <v>0.33333333333333331</v>
      </c>
      <c r="E15" s="128">
        <v>0</v>
      </c>
      <c r="F15" s="128">
        <v>5</v>
      </c>
      <c r="G15" s="128">
        <v>1</v>
      </c>
      <c r="H15" s="128">
        <v>1</v>
      </c>
      <c r="I15" s="128">
        <v>0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6</v>
      </c>
      <c r="C16" s="129">
        <f>SUM(C13:C15)</f>
        <v>24</v>
      </c>
      <c r="D16" s="130">
        <f>SUM(B16/C16)</f>
        <v>0.25</v>
      </c>
      <c r="E16" s="129">
        <f t="shared" ref="E16:J16" si="1">SUM(E13:E15)</f>
        <v>0</v>
      </c>
      <c r="F16" s="129">
        <f t="shared" si="1"/>
        <v>9</v>
      </c>
      <c r="G16" s="129">
        <f t="shared" si="1"/>
        <v>2</v>
      </c>
      <c r="H16" s="129">
        <f t="shared" si="1"/>
        <v>2</v>
      </c>
      <c r="I16" s="129">
        <f t="shared" si="1"/>
        <v>1</v>
      </c>
      <c r="J16" s="129">
        <f t="shared" si="1"/>
        <v>1</v>
      </c>
      <c r="K16" s="131">
        <f>SUM(G16/J16)</f>
        <v>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19.8554687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163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8" t="s">
        <v>187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9" t="s">
        <v>141</v>
      </c>
      <c r="B6" s="103">
        <v>3</v>
      </c>
      <c r="C6" s="117">
        <v>10</v>
      </c>
      <c r="D6" s="130">
        <f>SUM(B6/C6)</f>
        <v>0.3</v>
      </c>
      <c r="E6" s="117">
        <v>1</v>
      </c>
      <c r="F6" s="117">
        <v>6</v>
      </c>
      <c r="G6" s="117">
        <v>1</v>
      </c>
      <c r="H6" s="117">
        <v>2</v>
      </c>
      <c r="I6" s="117">
        <v>0</v>
      </c>
      <c r="J6" s="117">
        <v>2</v>
      </c>
      <c r="K6" s="131">
        <f>SUM(G6/J6)</f>
        <v>0.5</v>
      </c>
    </row>
    <row r="7" spans="1:11" ht="30" customHeight="1" thickBot="1" x14ac:dyDescent="0.3">
      <c r="A7" s="89" t="s">
        <v>204</v>
      </c>
      <c r="B7" s="103">
        <v>3</v>
      </c>
      <c r="C7" s="117">
        <v>5</v>
      </c>
      <c r="D7" s="130">
        <f>SUM(B7/C7)</f>
        <v>0.6</v>
      </c>
      <c r="E7" s="117">
        <v>0</v>
      </c>
      <c r="F7" s="117">
        <v>3</v>
      </c>
      <c r="G7" s="117">
        <v>1</v>
      </c>
      <c r="H7" s="117">
        <v>1</v>
      </c>
      <c r="I7" s="117">
        <v>0</v>
      </c>
      <c r="J7" s="117">
        <v>1</v>
      </c>
      <c r="K7" s="131">
        <f>SUM(G7/J7)</f>
        <v>1</v>
      </c>
    </row>
    <row r="8" spans="1:11" ht="30" customHeight="1" thickBot="1" x14ac:dyDescent="0.3">
      <c r="A8" s="89" t="s">
        <v>143</v>
      </c>
      <c r="B8" s="127">
        <v>3</v>
      </c>
      <c r="C8" s="128">
        <v>5</v>
      </c>
      <c r="D8" s="130">
        <f>SUM(B8/C8)</f>
        <v>0.6</v>
      </c>
      <c r="E8" s="128">
        <v>1</v>
      </c>
      <c r="F8" s="128">
        <v>2</v>
      </c>
      <c r="G8" s="128">
        <v>2</v>
      </c>
      <c r="H8" s="128">
        <v>2</v>
      </c>
      <c r="I8" s="128">
        <v>0</v>
      </c>
      <c r="J8" s="128">
        <v>1</v>
      </c>
      <c r="K8" s="131">
        <f>SUM(G8/J8)</f>
        <v>2</v>
      </c>
    </row>
    <row r="9" spans="1:11" ht="30" customHeight="1" thickBot="1" x14ac:dyDescent="0.3">
      <c r="A9" s="74" t="s">
        <v>126</v>
      </c>
      <c r="B9" s="129">
        <f>SUM(B6:B8)</f>
        <v>9</v>
      </c>
      <c r="C9" s="129">
        <f>SUM(C6:C8)</f>
        <v>20</v>
      </c>
      <c r="D9" s="130">
        <f>SUM(B9/C9)</f>
        <v>0.45</v>
      </c>
      <c r="E9" s="129">
        <f t="shared" ref="E9:J9" si="0">SUM(E6:E8)</f>
        <v>2</v>
      </c>
      <c r="F9" s="129">
        <f t="shared" si="0"/>
        <v>11</v>
      </c>
      <c r="G9" s="129">
        <f t="shared" si="0"/>
        <v>4</v>
      </c>
      <c r="H9" s="129">
        <f t="shared" si="0"/>
        <v>5</v>
      </c>
      <c r="I9" s="129">
        <f t="shared" si="0"/>
        <v>0</v>
      </c>
      <c r="J9" s="129">
        <f t="shared" si="0"/>
        <v>4</v>
      </c>
      <c r="K9" s="131">
        <f>SUM(G9/J9)</f>
        <v>1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90" t="s">
        <v>183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91" t="s">
        <v>149</v>
      </c>
      <c r="B13" s="103">
        <v>0</v>
      </c>
      <c r="C13" s="117">
        <v>3</v>
      </c>
      <c r="D13" s="130">
        <f>SUM(B13/C13)</f>
        <v>0</v>
      </c>
      <c r="E13" s="117">
        <v>0</v>
      </c>
      <c r="F13" s="117">
        <v>2</v>
      </c>
      <c r="G13" s="117">
        <v>3</v>
      </c>
      <c r="H13" s="117">
        <v>2</v>
      </c>
      <c r="I13" s="117">
        <v>1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91" t="s">
        <v>150</v>
      </c>
      <c r="B14" s="103">
        <v>6</v>
      </c>
      <c r="C14" s="117">
        <v>8</v>
      </c>
      <c r="D14" s="130">
        <f>SUM(B14/C14)</f>
        <v>0.75</v>
      </c>
      <c r="E14" s="117">
        <v>1</v>
      </c>
      <c r="F14" s="117">
        <v>3</v>
      </c>
      <c r="G14" s="117">
        <v>0</v>
      </c>
      <c r="H14" s="117">
        <v>0</v>
      </c>
      <c r="I14" s="117">
        <v>0</v>
      </c>
      <c r="J14" s="117">
        <v>3</v>
      </c>
      <c r="K14" s="131">
        <f>SUM(G14/J14)</f>
        <v>0</v>
      </c>
    </row>
    <row r="15" spans="1:11" ht="30" customHeight="1" thickBot="1" x14ac:dyDescent="0.3">
      <c r="A15" s="91" t="s">
        <v>166</v>
      </c>
      <c r="B15" s="127">
        <v>1</v>
      </c>
      <c r="C15" s="128">
        <v>5</v>
      </c>
      <c r="D15" s="130">
        <f>SUM(B15/C15)</f>
        <v>0.2</v>
      </c>
      <c r="E15" s="128">
        <v>0</v>
      </c>
      <c r="F15" s="128">
        <v>2</v>
      </c>
      <c r="G15" s="128">
        <v>0</v>
      </c>
      <c r="H15" s="128">
        <v>2</v>
      </c>
      <c r="I15" s="128">
        <v>0</v>
      </c>
      <c r="J15" s="128">
        <v>3</v>
      </c>
      <c r="K15" s="131">
        <f>SUM(G15/J15)</f>
        <v>0</v>
      </c>
    </row>
    <row r="16" spans="1:11" ht="30" customHeight="1" thickBot="1" x14ac:dyDescent="0.3">
      <c r="A16" s="74" t="s">
        <v>126</v>
      </c>
      <c r="B16" s="129">
        <f>SUM(B13:B15)</f>
        <v>7</v>
      </c>
      <c r="C16" s="129">
        <f>SUM(C13:C15)</f>
        <v>16</v>
      </c>
      <c r="D16" s="130">
        <f>SUM(B16/C16)</f>
        <v>0.4375</v>
      </c>
      <c r="E16" s="129">
        <f t="shared" ref="E16:J16" si="1">SUM(E13:E15)</f>
        <v>1</v>
      </c>
      <c r="F16" s="129">
        <f t="shared" si="1"/>
        <v>7</v>
      </c>
      <c r="G16" s="129">
        <f t="shared" si="1"/>
        <v>3</v>
      </c>
      <c r="H16" s="129">
        <f t="shared" si="1"/>
        <v>4</v>
      </c>
      <c r="I16" s="129">
        <f t="shared" si="1"/>
        <v>1</v>
      </c>
      <c r="J16" s="129">
        <f t="shared" si="1"/>
        <v>6</v>
      </c>
      <c r="K16" s="131">
        <f>SUM(G16/J16)</f>
        <v>0.5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D13" sqref="D13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196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2" t="s">
        <v>186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3" t="s">
        <v>129</v>
      </c>
      <c r="B6" s="103">
        <v>7</v>
      </c>
      <c r="C6" s="117">
        <v>9</v>
      </c>
      <c r="D6" s="130">
        <f>SUM(B6/C6)</f>
        <v>0.77777777777777779</v>
      </c>
      <c r="E6" s="117">
        <v>1</v>
      </c>
      <c r="F6" s="117">
        <v>8</v>
      </c>
      <c r="G6" s="117">
        <v>1</v>
      </c>
      <c r="H6" s="117">
        <v>1</v>
      </c>
      <c r="I6" s="117">
        <v>0</v>
      </c>
      <c r="J6" s="117">
        <v>0</v>
      </c>
      <c r="K6" s="131" t="e">
        <f>SUM(G6/J6)</f>
        <v>#DIV/0!</v>
      </c>
    </row>
    <row r="7" spans="1:11" ht="30" customHeight="1" thickBot="1" x14ac:dyDescent="0.3">
      <c r="A7" s="83" t="s">
        <v>130</v>
      </c>
      <c r="B7" s="103">
        <v>4</v>
      </c>
      <c r="C7" s="117">
        <v>10</v>
      </c>
      <c r="D7" s="130">
        <f>SUM(B7/C7)</f>
        <v>0.4</v>
      </c>
      <c r="E7" s="117">
        <v>0</v>
      </c>
      <c r="F7" s="117">
        <v>0</v>
      </c>
      <c r="G7" s="117">
        <v>0</v>
      </c>
      <c r="H7" s="117">
        <v>1</v>
      </c>
      <c r="I7" s="117">
        <v>0</v>
      </c>
      <c r="J7" s="117">
        <v>0</v>
      </c>
      <c r="K7" s="131" t="e">
        <f>SUM(G7/J7)</f>
        <v>#DIV/0!</v>
      </c>
    </row>
    <row r="8" spans="1:11" ht="30" customHeight="1" thickBot="1" x14ac:dyDescent="0.3">
      <c r="A8" s="83" t="s">
        <v>131</v>
      </c>
      <c r="B8" s="127">
        <v>0</v>
      </c>
      <c r="C8" s="128">
        <v>2</v>
      </c>
      <c r="D8" s="130">
        <f>SUM(B8/C8)</f>
        <v>0</v>
      </c>
      <c r="E8" s="128">
        <v>0</v>
      </c>
      <c r="F8" s="128">
        <v>1</v>
      </c>
      <c r="G8" s="128">
        <v>1</v>
      </c>
      <c r="H8" s="128">
        <v>0</v>
      </c>
      <c r="I8" s="128">
        <v>0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11</v>
      </c>
      <c r="C9" s="129">
        <f>SUM(C6:C8)</f>
        <v>21</v>
      </c>
      <c r="D9" s="130">
        <f>SUM(B9/C9)</f>
        <v>0.52380952380952384</v>
      </c>
      <c r="E9" s="129">
        <f t="shared" ref="E9:J9" si="0">SUM(E6:E8)</f>
        <v>1</v>
      </c>
      <c r="F9" s="129">
        <f t="shared" si="0"/>
        <v>9</v>
      </c>
      <c r="G9" s="129">
        <f t="shared" si="0"/>
        <v>2</v>
      </c>
      <c r="H9" s="129">
        <f t="shared" si="0"/>
        <v>2</v>
      </c>
      <c r="I9" s="129">
        <f t="shared" si="0"/>
        <v>0</v>
      </c>
      <c r="J9" s="129">
        <f t="shared" si="0"/>
        <v>0</v>
      </c>
      <c r="K9" s="131" t="e">
        <f>SUM(G9/J9)</f>
        <v>#DIV/0!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78" t="s">
        <v>195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77" t="s">
        <v>145</v>
      </c>
      <c r="B13" s="103">
        <v>1</v>
      </c>
      <c r="C13" s="117">
        <v>5</v>
      </c>
      <c r="D13" s="130">
        <f>SUM(B13/C13)</f>
        <v>0.2</v>
      </c>
      <c r="E13" s="117">
        <v>0</v>
      </c>
      <c r="F13" s="117">
        <v>3</v>
      </c>
      <c r="G13" s="117">
        <v>6</v>
      </c>
      <c r="H13" s="117">
        <v>0</v>
      </c>
      <c r="I13" s="117">
        <v>0</v>
      </c>
      <c r="J13" s="117">
        <v>1</v>
      </c>
      <c r="K13" s="131">
        <f>SUM(G13/J13)</f>
        <v>6</v>
      </c>
    </row>
    <row r="14" spans="1:11" ht="30" customHeight="1" thickBot="1" x14ac:dyDescent="0.3">
      <c r="A14" s="77" t="s">
        <v>146</v>
      </c>
      <c r="B14" s="103">
        <v>3</v>
      </c>
      <c r="C14" s="117">
        <v>5</v>
      </c>
      <c r="D14" s="130">
        <f>SUM(B14/C14)</f>
        <v>0.6</v>
      </c>
      <c r="E14" s="117">
        <v>1</v>
      </c>
      <c r="F14" s="117">
        <v>3</v>
      </c>
      <c r="G14" s="117">
        <v>1</v>
      </c>
      <c r="H14" s="117">
        <v>0</v>
      </c>
      <c r="I14" s="117">
        <v>0</v>
      </c>
      <c r="J14" s="117">
        <v>1</v>
      </c>
      <c r="K14" s="131">
        <f>SUM(G14/J14)</f>
        <v>1</v>
      </c>
    </row>
    <row r="15" spans="1:11" ht="30" customHeight="1" thickBot="1" x14ac:dyDescent="0.3">
      <c r="A15" s="77" t="s">
        <v>147</v>
      </c>
      <c r="B15" s="127">
        <v>6</v>
      </c>
      <c r="C15" s="128">
        <v>10</v>
      </c>
      <c r="D15" s="130">
        <f>SUM(B15/C15)</f>
        <v>0.6</v>
      </c>
      <c r="E15" s="128">
        <v>2</v>
      </c>
      <c r="F15" s="128">
        <v>4</v>
      </c>
      <c r="G15" s="128">
        <v>1</v>
      </c>
      <c r="H15" s="128">
        <v>0</v>
      </c>
      <c r="I15" s="128">
        <v>1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10</v>
      </c>
      <c r="C16" s="129">
        <f>SUM(C13:C15)</f>
        <v>20</v>
      </c>
      <c r="D16" s="130">
        <f>SUM(B16/C16)</f>
        <v>0.5</v>
      </c>
      <c r="E16" s="129">
        <f t="shared" ref="E16:J16" si="1">SUM(E13:E15)</f>
        <v>3</v>
      </c>
      <c r="F16" s="129">
        <f t="shared" si="1"/>
        <v>10</v>
      </c>
      <c r="G16" s="129">
        <f t="shared" si="1"/>
        <v>8</v>
      </c>
      <c r="H16" s="129">
        <f t="shared" si="1"/>
        <v>0</v>
      </c>
      <c r="I16" s="129">
        <f t="shared" si="1"/>
        <v>1</v>
      </c>
      <c r="J16" s="129">
        <f t="shared" si="1"/>
        <v>2</v>
      </c>
      <c r="K16" s="131">
        <f>SUM(G16/J16)</f>
        <v>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D15" sqref="D15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198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90" t="s">
        <v>197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91" t="s">
        <v>149</v>
      </c>
      <c r="B6" s="103">
        <v>6</v>
      </c>
      <c r="C6" s="117">
        <v>10</v>
      </c>
      <c r="D6" s="130">
        <f>SUM(B6/C6)</f>
        <v>0.6</v>
      </c>
      <c r="E6" s="117">
        <v>2</v>
      </c>
      <c r="F6" s="117">
        <v>5</v>
      </c>
      <c r="G6" s="117">
        <v>2</v>
      </c>
      <c r="H6" s="117">
        <v>1</v>
      </c>
      <c r="I6" s="117">
        <v>1</v>
      </c>
      <c r="J6" s="117">
        <v>1</v>
      </c>
      <c r="K6" s="131">
        <f>SUM(G6/J6)</f>
        <v>2</v>
      </c>
    </row>
    <row r="7" spans="1:11" ht="30" customHeight="1" thickBot="1" x14ac:dyDescent="0.3">
      <c r="A7" s="91" t="s">
        <v>150</v>
      </c>
      <c r="B7" s="103">
        <v>5</v>
      </c>
      <c r="C7" s="117">
        <v>9</v>
      </c>
      <c r="D7" s="130">
        <f>SUM(B7/C7)</f>
        <v>0.55555555555555558</v>
      </c>
      <c r="E7" s="117">
        <v>0</v>
      </c>
      <c r="F7" s="117">
        <v>4</v>
      </c>
      <c r="G7" s="117">
        <v>2</v>
      </c>
      <c r="H7" s="117">
        <v>2</v>
      </c>
      <c r="I7" s="117">
        <v>0</v>
      </c>
      <c r="J7" s="117">
        <v>2</v>
      </c>
      <c r="K7" s="131">
        <f>SUM(G7/J7)</f>
        <v>1</v>
      </c>
    </row>
    <row r="8" spans="1:11" ht="30" customHeight="1" thickBot="1" x14ac:dyDescent="0.3">
      <c r="A8" s="91" t="s">
        <v>166</v>
      </c>
      <c r="B8" s="127">
        <v>1</v>
      </c>
      <c r="C8" s="128">
        <v>4</v>
      </c>
      <c r="D8" s="130">
        <f>SUM(B8/C8)</f>
        <v>0.25</v>
      </c>
      <c r="E8" s="128">
        <v>0</v>
      </c>
      <c r="F8" s="128">
        <v>5</v>
      </c>
      <c r="G8" s="128">
        <v>1</v>
      </c>
      <c r="H8" s="128">
        <v>1</v>
      </c>
      <c r="I8" s="128">
        <v>2</v>
      </c>
      <c r="J8" s="128">
        <v>1</v>
      </c>
      <c r="K8" s="131">
        <f>SUM(G8/J8)</f>
        <v>1</v>
      </c>
    </row>
    <row r="9" spans="1:11" ht="30" customHeight="1" thickBot="1" x14ac:dyDescent="0.3">
      <c r="A9" s="74" t="s">
        <v>126</v>
      </c>
      <c r="B9" s="129">
        <f>SUM(B6:B8)</f>
        <v>12</v>
      </c>
      <c r="C9" s="129">
        <f>SUM(C6:C8)</f>
        <v>23</v>
      </c>
      <c r="D9" s="130">
        <f>SUM(B9/C9)</f>
        <v>0.52173913043478259</v>
      </c>
      <c r="E9" s="129">
        <f t="shared" ref="E9:J9" si="0">SUM(E6:E8)</f>
        <v>2</v>
      </c>
      <c r="F9" s="129">
        <f t="shared" si="0"/>
        <v>14</v>
      </c>
      <c r="G9" s="129">
        <f t="shared" si="0"/>
        <v>5</v>
      </c>
      <c r="H9" s="129">
        <f t="shared" si="0"/>
        <v>4</v>
      </c>
      <c r="I9" s="129">
        <f t="shared" si="0"/>
        <v>3</v>
      </c>
      <c r="J9" s="129">
        <f t="shared" si="0"/>
        <v>4</v>
      </c>
      <c r="K9" s="131">
        <f>SUM(G9/J9)</f>
        <v>1.25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6" t="s">
        <v>185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7" t="s">
        <v>137</v>
      </c>
      <c r="B13" s="103">
        <v>3</v>
      </c>
      <c r="C13" s="117">
        <v>10</v>
      </c>
      <c r="D13" s="130">
        <f>SUM(B13/C13)</f>
        <v>0.3</v>
      </c>
      <c r="E13" s="117">
        <v>0</v>
      </c>
      <c r="F13" s="117">
        <v>1</v>
      </c>
      <c r="G13" s="117">
        <v>0</v>
      </c>
      <c r="H13" s="117">
        <v>2</v>
      </c>
      <c r="I13" s="117">
        <v>2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87" t="s">
        <v>138</v>
      </c>
      <c r="B14" s="103">
        <v>3</v>
      </c>
      <c r="C14" s="117">
        <v>7</v>
      </c>
      <c r="D14" s="130">
        <f>SUM(B14/C14)</f>
        <v>0.42857142857142855</v>
      </c>
      <c r="E14" s="117">
        <v>2</v>
      </c>
      <c r="F14" s="117">
        <v>4</v>
      </c>
      <c r="G14" s="117">
        <v>1</v>
      </c>
      <c r="H14" s="117">
        <v>1</v>
      </c>
      <c r="I14" s="117">
        <v>1</v>
      </c>
      <c r="J14" s="117">
        <v>4</v>
      </c>
      <c r="K14" s="131">
        <f>SUM(G14/J14)</f>
        <v>0.25</v>
      </c>
    </row>
    <row r="15" spans="1:11" ht="30" customHeight="1" thickBot="1" x14ac:dyDescent="0.3">
      <c r="A15" s="87" t="s">
        <v>139</v>
      </c>
      <c r="B15" s="127">
        <v>2</v>
      </c>
      <c r="C15" s="128">
        <v>5</v>
      </c>
      <c r="D15" s="130">
        <f>SUM(B15/C15)</f>
        <v>0.4</v>
      </c>
      <c r="E15" s="128">
        <v>0</v>
      </c>
      <c r="F15" s="128">
        <v>2</v>
      </c>
      <c r="G15" s="128">
        <v>2</v>
      </c>
      <c r="H15" s="128">
        <v>0</v>
      </c>
      <c r="I15" s="128">
        <v>0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8</v>
      </c>
      <c r="C16" s="129">
        <f>SUM(C13:C15)</f>
        <v>22</v>
      </c>
      <c r="D16" s="130">
        <f>SUM(B16/C16)</f>
        <v>0.36363636363636365</v>
      </c>
      <c r="E16" s="129">
        <f t="shared" ref="E16:J16" si="1">SUM(E13:E15)</f>
        <v>2</v>
      </c>
      <c r="F16" s="129">
        <f t="shared" si="1"/>
        <v>7</v>
      </c>
      <c r="G16" s="129">
        <f t="shared" si="1"/>
        <v>3</v>
      </c>
      <c r="H16" s="129">
        <f t="shared" si="1"/>
        <v>3</v>
      </c>
      <c r="I16" s="129">
        <f t="shared" si="1"/>
        <v>3</v>
      </c>
      <c r="J16" s="129">
        <f t="shared" si="1"/>
        <v>4</v>
      </c>
      <c r="K16" s="131">
        <f>SUM(G16/J16)</f>
        <v>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zoomScale="90" zoomScaleNormal="90" workbookViewId="0">
      <selection activeCell="M26" sqref="M26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120</v>
      </c>
      <c r="B1" s="65"/>
      <c r="C1" s="66"/>
      <c r="D1" s="67"/>
    </row>
    <row r="3" spans="1:11" x14ac:dyDescent="0.25">
      <c r="A3" s="58" t="s">
        <v>119</v>
      </c>
    </row>
    <row r="4" spans="1:11" ht="30" customHeight="1" x14ac:dyDescent="0.25">
      <c r="A4" s="70" t="s">
        <v>124</v>
      </c>
      <c r="B4" s="64" t="s">
        <v>109</v>
      </c>
      <c r="C4" s="64" t="s">
        <v>117</v>
      </c>
      <c r="D4" s="64" t="s">
        <v>115</v>
      </c>
      <c r="E4" s="64" t="s">
        <v>116</v>
      </c>
      <c r="F4" s="64" t="s">
        <v>110</v>
      </c>
      <c r="G4" s="64" t="s">
        <v>111</v>
      </c>
      <c r="H4" s="64" t="s">
        <v>112</v>
      </c>
      <c r="I4" s="64" t="s">
        <v>113</v>
      </c>
      <c r="J4" s="64" t="s">
        <v>114</v>
      </c>
      <c r="K4" s="76" t="s">
        <v>127</v>
      </c>
    </row>
    <row r="5" spans="1:11" ht="30" customHeight="1" x14ac:dyDescent="0.25">
      <c r="A5" s="70" t="s">
        <v>121</v>
      </c>
      <c r="B5" s="63"/>
      <c r="C5" s="5"/>
      <c r="D5" s="10"/>
      <c r="E5" s="5"/>
      <c r="F5" s="5"/>
      <c r="G5" s="5"/>
      <c r="H5" s="5"/>
      <c r="I5" s="5"/>
      <c r="J5" s="5"/>
      <c r="K5" s="10"/>
    </row>
    <row r="6" spans="1:11" ht="30" customHeight="1" x14ac:dyDescent="0.25">
      <c r="A6" s="70" t="s">
        <v>123</v>
      </c>
      <c r="B6" s="63"/>
      <c r="C6" s="5"/>
      <c r="D6" s="10"/>
      <c r="E6" s="5"/>
      <c r="F6" s="5"/>
      <c r="G6" s="5"/>
      <c r="H6" s="5"/>
      <c r="I6" s="5"/>
      <c r="J6" s="5"/>
      <c r="K6" s="10"/>
    </row>
    <row r="7" spans="1:11" ht="30" customHeight="1" x14ac:dyDescent="0.25">
      <c r="A7" s="70" t="s">
        <v>122</v>
      </c>
      <c r="B7" s="63"/>
      <c r="C7" s="5"/>
      <c r="D7" s="10"/>
      <c r="E7" s="5"/>
      <c r="F7" s="5"/>
      <c r="G7" s="5"/>
      <c r="H7" s="5"/>
      <c r="I7" s="5"/>
      <c r="J7" s="5"/>
      <c r="K7" s="10"/>
    </row>
    <row r="9" spans="1:11" x14ac:dyDescent="0.25">
      <c r="A9" s="58" t="s">
        <v>119</v>
      </c>
    </row>
    <row r="10" spans="1:11" ht="30" customHeight="1" x14ac:dyDescent="0.25">
      <c r="A10" s="70" t="s">
        <v>125</v>
      </c>
      <c r="B10" s="64" t="s">
        <v>109</v>
      </c>
      <c r="C10" s="64" t="s">
        <v>117</v>
      </c>
      <c r="D10" s="64" t="s">
        <v>115</v>
      </c>
      <c r="E10" s="64" t="s">
        <v>116</v>
      </c>
      <c r="F10" s="64" t="s">
        <v>110</v>
      </c>
      <c r="G10" s="64" t="s">
        <v>111</v>
      </c>
      <c r="H10" s="64" t="s">
        <v>112</v>
      </c>
      <c r="I10" s="64" t="s">
        <v>113</v>
      </c>
      <c r="J10" s="64" t="s">
        <v>114</v>
      </c>
      <c r="K10" s="76" t="s">
        <v>127</v>
      </c>
    </row>
    <row r="11" spans="1:11" ht="30" customHeight="1" x14ac:dyDescent="0.25">
      <c r="A11" s="70" t="s">
        <v>121</v>
      </c>
      <c r="B11" s="63"/>
      <c r="C11" s="5"/>
      <c r="D11" s="10"/>
      <c r="E11" s="5"/>
      <c r="F11" s="5"/>
      <c r="G11" s="5"/>
      <c r="H11" s="5"/>
      <c r="I11" s="5"/>
      <c r="J11" s="5"/>
      <c r="K11" s="10"/>
    </row>
    <row r="12" spans="1:11" ht="30" customHeight="1" x14ac:dyDescent="0.25">
      <c r="A12" s="70" t="s">
        <v>123</v>
      </c>
      <c r="B12" s="63"/>
      <c r="C12" s="5"/>
      <c r="D12" s="10"/>
      <c r="E12" s="5"/>
      <c r="F12" s="5"/>
      <c r="G12" s="5"/>
      <c r="H12" s="5"/>
      <c r="I12" s="5"/>
      <c r="J12" s="5"/>
      <c r="K12" s="10"/>
    </row>
    <row r="13" spans="1:11" ht="30" customHeight="1" x14ac:dyDescent="0.25">
      <c r="A13" s="70" t="s">
        <v>122</v>
      </c>
      <c r="B13" s="63"/>
      <c r="C13" s="5"/>
      <c r="D13" s="10"/>
      <c r="E13" s="5"/>
      <c r="F13" s="5"/>
      <c r="G13" s="5"/>
      <c r="H13" s="5"/>
      <c r="I13" s="5"/>
      <c r="J13" s="5"/>
      <c r="K13" s="10"/>
    </row>
    <row r="15" spans="1:11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7" spans="1:11" x14ac:dyDescent="0.25">
      <c r="A17" s="58" t="s">
        <v>118</v>
      </c>
    </row>
    <row r="18" spans="1:11" ht="30" customHeight="1" x14ac:dyDescent="0.25">
      <c r="A18" s="70" t="s">
        <v>124</v>
      </c>
      <c r="B18" s="64" t="s">
        <v>109</v>
      </c>
      <c r="C18" s="64" t="s">
        <v>117</v>
      </c>
      <c r="D18" s="64" t="s">
        <v>115</v>
      </c>
      <c r="E18" s="64" t="s">
        <v>116</v>
      </c>
      <c r="F18" s="64" t="s">
        <v>110</v>
      </c>
      <c r="G18" s="64" t="s">
        <v>111</v>
      </c>
      <c r="H18" s="64" t="s">
        <v>112</v>
      </c>
      <c r="I18" s="64" t="s">
        <v>113</v>
      </c>
      <c r="J18" s="64" t="s">
        <v>114</v>
      </c>
      <c r="K18" s="76" t="s">
        <v>127</v>
      </c>
    </row>
    <row r="19" spans="1:11" ht="30" customHeight="1" x14ac:dyDescent="0.25">
      <c r="A19" s="70" t="s">
        <v>121</v>
      </c>
      <c r="B19" s="63"/>
      <c r="C19" s="5"/>
      <c r="D19" s="5"/>
      <c r="E19" s="5"/>
      <c r="F19" s="5"/>
      <c r="G19" s="5"/>
      <c r="H19" s="5"/>
      <c r="I19" s="5"/>
      <c r="J19" s="5"/>
      <c r="K19" s="5"/>
    </row>
    <row r="20" spans="1:11" ht="30" customHeight="1" x14ac:dyDescent="0.25">
      <c r="A20" s="70" t="s">
        <v>123</v>
      </c>
      <c r="B20" s="63"/>
      <c r="C20" s="5"/>
      <c r="D20" s="5"/>
      <c r="E20" s="5"/>
      <c r="F20" s="5"/>
      <c r="G20" s="5"/>
      <c r="H20" s="5"/>
      <c r="I20" s="5"/>
      <c r="J20" s="5"/>
      <c r="K20" s="5"/>
    </row>
    <row r="21" spans="1:11" ht="30" customHeight="1" thickBot="1" x14ac:dyDescent="0.3">
      <c r="A21" s="71" t="s">
        <v>122</v>
      </c>
      <c r="B21" s="72"/>
      <c r="C21" s="73"/>
      <c r="D21" s="73"/>
      <c r="E21" s="73"/>
      <c r="F21" s="73"/>
      <c r="G21" s="73"/>
      <c r="H21" s="73"/>
      <c r="I21" s="73"/>
      <c r="J21" s="73"/>
      <c r="K21" s="73"/>
    </row>
    <row r="22" spans="1:11" ht="30" customHeight="1" thickBot="1" x14ac:dyDescent="0.3">
      <c r="A22" s="74" t="s">
        <v>126</v>
      </c>
      <c r="B22" s="75">
        <f>SUM(B19:B21)</f>
        <v>0</v>
      </c>
      <c r="C22" s="75">
        <f>SUM(C19:C21)</f>
        <v>0</v>
      </c>
      <c r="D22" s="101" t="e">
        <f>SUM(B22/C22)</f>
        <v>#DIV/0!</v>
      </c>
      <c r="E22" s="75">
        <f t="shared" ref="E22:J22" si="0">SUM(E19:E21)</f>
        <v>0</v>
      </c>
      <c r="F22" s="75">
        <f t="shared" si="0"/>
        <v>0</v>
      </c>
      <c r="G22" s="75">
        <f t="shared" si="0"/>
        <v>0</v>
      </c>
      <c r="H22" s="75">
        <f t="shared" si="0"/>
        <v>0</v>
      </c>
      <c r="I22" s="75">
        <f t="shared" si="0"/>
        <v>0</v>
      </c>
      <c r="J22" s="75">
        <f t="shared" si="0"/>
        <v>0</v>
      </c>
      <c r="K22" s="102" t="e">
        <f>SUM(G22/J22)</f>
        <v>#DIV/0!</v>
      </c>
    </row>
    <row r="24" spans="1:11" x14ac:dyDescent="0.25">
      <c r="A24" s="58" t="s">
        <v>118</v>
      </c>
    </row>
    <row r="25" spans="1:11" ht="30" customHeight="1" x14ac:dyDescent="0.25">
      <c r="A25" s="70" t="s">
        <v>125</v>
      </c>
      <c r="B25" s="64" t="s">
        <v>109</v>
      </c>
      <c r="C25" s="64" t="s">
        <v>117</v>
      </c>
      <c r="D25" s="64" t="s">
        <v>115</v>
      </c>
      <c r="E25" s="64" t="s">
        <v>116</v>
      </c>
      <c r="F25" s="64" t="s">
        <v>110</v>
      </c>
      <c r="G25" s="64" t="s">
        <v>111</v>
      </c>
      <c r="H25" s="64" t="s">
        <v>112</v>
      </c>
      <c r="I25" s="64" t="s">
        <v>113</v>
      </c>
      <c r="J25" s="64" t="s">
        <v>114</v>
      </c>
      <c r="K25" s="76" t="s">
        <v>127</v>
      </c>
    </row>
    <row r="26" spans="1:11" ht="30" customHeight="1" x14ac:dyDescent="0.25">
      <c r="A26" s="70" t="s">
        <v>121</v>
      </c>
      <c r="B26" s="63"/>
      <c r="C26" s="5"/>
      <c r="D26" s="5"/>
      <c r="E26" s="5"/>
      <c r="F26" s="5"/>
      <c r="G26" s="5"/>
      <c r="H26" s="5"/>
      <c r="I26" s="5"/>
      <c r="J26" s="5"/>
      <c r="K26" s="5"/>
    </row>
    <row r="27" spans="1:11" ht="30" customHeight="1" x14ac:dyDescent="0.25">
      <c r="A27" s="70" t="s">
        <v>123</v>
      </c>
      <c r="B27" s="63"/>
      <c r="C27" s="5"/>
      <c r="D27" s="5"/>
      <c r="E27" s="5"/>
      <c r="F27" s="5"/>
      <c r="G27" s="5"/>
      <c r="H27" s="5"/>
      <c r="I27" s="5"/>
      <c r="J27" s="5"/>
      <c r="K27" s="5"/>
    </row>
    <row r="28" spans="1:11" ht="30" customHeight="1" thickBot="1" x14ac:dyDescent="0.3">
      <c r="A28" s="71" t="s">
        <v>122</v>
      </c>
      <c r="B28" s="72"/>
      <c r="C28" s="73"/>
      <c r="D28" s="73"/>
      <c r="E28" s="73"/>
      <c r="F28" s="73"/>
      <c r="G28" s="73"/>
      <c r="H28" s="73"/>
      <c r="I28" s="73"/>
      <c r="J28" s="73"/>
      <c r="K28" s="73"/>
    </row>
    <row r="29" spans="1:11" ht="30" customHeight="1" thickBot="1" x14ac:dyDescent="0.3">
      <c r="A29" s="74" t="s">
        <v>126</v>
      </c>
      <c r="B29" s="75">
        <f>SUM(B26:B28)</f>
        <v>0</v>
      </c>
      <c r="C29" s="75">
        <f>SUM(C26:C28)</f>
        <v>0</v>
      </c>
      <c r="D29" s="101" t="e">
        <f>SUM(B29/C29)</f>
        <v>#DIV/0!</v>
      </c>
      <c r="E29" s="75">
        <f t="shared" ref="E29:J29" si="1">SUM(E26:E28)</f>
        <v>0</v>
      </c>
      <c r="F29" s="75">
        <f t="shared" si="1"/>
        <v>0</v>
      </c>
      <c r="G29" s="75">
        <f t="shared" si="1"/>
        <v>0</v>
      </c>
      <c r="H29" s="75">
        <f t="shared" si="1"/>
        <v>0</v>
      </c>
      <c r="I29" s="75">
        <f t="shared" si="1"/>
        <v>0</v>
      </c>
      <c r="J29" s="75">
        <f t="shared" si="1"/>
        <v>0</v>
      </c>
      <c r="K29" s="102" t="e">
        <f>SUM(G29/J29)</f>
        <v>#DIV/0!</v>
      </c>
    </row>
  </sheetData>
  <pageMargins left="0.7" right="0.7" top="0.75" bottom="0.75" header="0.3" footer="0.3"/>
  <pageSetup scale="7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Y36" sqref="Y36"/>
    </sheetView>
  </sheetViews>
  <sheetFormatPr defaultRowHeight="15" x14ac:dyDescent="0.25"/>
  <cols>
    <col min="1" max="1" width="20.42578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199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4" t="s">
        <v>181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5" t="s">
        <v>133</v>
      </c>
      <c r="B6" s="103">
        <v>3</v>
      </c>
      <c r="C6" s="117">
        <v>11</v>
      </c>
      <c r="D6" s="130">
        <f>SUM(B6/C6)</f>
        <v>0.27272727272727271</v>
      </c>
      <c r="E6" s="117">
        <v>0</v>
      </c>
      <c r="F6" s="117">
        <v>1</v>
      </c>
      <c r="G6" s="117">
        <v>0</v>
      </c>
      <c r="H6" s="117">
        <v>1</v>
      </c>
      <c r="I6" s="117">
        <v>0</v>
      </c>
      <c r="J6" s="117">
        <v>0</v>
      </c>
      <c r="K6" s="131" t="e">
        <f>SUM(G6/J6)</f>
        <v>#DIV/0!</v>
      </c>
    </row>
    <row r="7" spans="1:11" ht="30" customHeight="1" thickBot="1" x14ac:dyDescent="0.3">
      <c r="A7" s="85" t="s">
        <v>134</v>
      </c>
      <c r="B7" s="103">
        <v>1</v>
      </c>
      <c r="C7" s="117">
        <v>4</v>
      </c>
      <c r="D7" s="130">
        <f>SUM(B7/C7)</f>
        <v>0.25</v>
      </c>
      <c r="E7" s="117">
        <v>0</v>
      </c>
      <c r="F7" s="117">
        <v>4</v>
      </c>
      <c r="G7" s="117">
        <v>0</v>
      </c>
      <c r="H7" s="117">
        <v>0</v>
      </c>
      <c r="I7" s="117">
        <v>0</v>
      </c>
      <c r="J7" s="117">
        <v>1</v>
      </c>
      <c r="K7" s="131">
        <f>SUM(G7/J7)</f>
        <v>0</v>
      </c>
    </row>
    <row r="8" spans="1:11" ht="30" customHeight="1" thickBot="1" x14ac:dyDescent="0.3">
      <c r="A8" s="85" t="s">
        <v>135</v>
      </c>
      <c r="B8" s="127">
        <v>1</v>
      </c>
      <c r="C8" s="128">
        <v>3</v>
      </c>
      <c r="D8" s="130">
        <f>SUM(B8/C8)</f>
        <v>0.33333333333333331</v>
      </c>
      <c r="E8" s="128">
        <v>0</v>
      </c>
      <c r="F8" s="128">
        <v>4</v>
      </c>
      <c r="G8" s="128">
        <v>0</v>
      </c>
      <c r="H8" s="128">
        <v>2</v>
      </c>
      <c r="I8" s="128">
        <v>0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5</v>
      </c>
      <c r="C9" s="129">
        <f>SUM(C6:C8)</f>
        <v>18</v>
      </c>
      <c r="D9" s="130">
        <f>SUM(B9/C9)</f>
        <v>0.27777777777777779</v>
      </c>
      <c r="E9" s="129">
        <f t="shared" ref="E9:J9" si="0">SUM(E6:E8)</f>
        <v>0</v>
      </c>
      <c r="F9" s="129">
        <f t="shared" si="0"/>
        <v>9</v>
      </c>
      <c r="G9" s="129">
        <f t="shared" si="0"/>
        <v>0</v>
      </c>
      <c r="H9" s="129">
        <f t="shared" si="0"/>
        <v>3</v>
      </c>
      <c r="I9" s="129">
        <f t="shared" si="0"/>
        <v>0</v>
      </c>
      <c r="J9" s="129">
        <f t="shared" si="0"/>
        <v>1</v>
      </c>
      <c r="K9" s="131">
        <f>SUM(G9/J9)</f>
        <v>0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8" t="s">
        <v>188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9" t="s">
        <v>141</v>
      </c>
      <c r="B13" s="103">
        <v>3</v>
      </c>
      <c r="C13" s="117">
        <v>8</v>
      </c>
      <c r="D13" s="130">
        <f>SUM(B13/C13)</f>
        <v>0.375</v>
      </c>
      <c r="E13" s="117">
        <v>0</v>
      </c>
      <c r="F13" s="117">
        <v>0</v>
      </c>
      <c r="G13" s="117">
        <v>1</v>
      </c>
      <c r="H13" s="117">
        <v>0</v>
      </c>
      <c r="I13" s="117">
        <v>0</v>
      </c>
      <c r="J13" s="117">
        <v>2</v>
      </c>
      <c r="K13" s="131">
        <f>SUM(G13/J13)</f>
        <v>0.5</v>
      </c>
    </row>
    <row r="14" spans="1:11" ht="30" customHeight="1" thickBot="1" x14ac:dyDescent="0.3">
      <c r="A14" s="89" t="s">
        <v>204</v>
      </c>
      <c r="B14" s="103">
        <v>1</v>
      </c>
      <c r="C14" s="117">
        <v>5</v>
      </c>
      <c r="D14" s="130">
        <f>SUM(B14/C14)</f>
        <v>0.2</v>
      </c>
      <c r="E14" s="117">
        <v>0</v>
      </c>
      <c r="F14" s="117">
        <v>5</v>
      </c>
      <c r="G14" s="117">
        <v>1</v>
      </c>
      <c r="H14" s="117">
        <v>0</v>
      </c>
      <c r="I14" s="117">
        <v>1</v>
      </c>
      <c r="J14" s="117">
        <v>1</v>
      </c>
      <c r="K14" s="131">
        <f>SUM(G14/J14)</f>
        <v>1</v>
      </c>
    </row>
    <row r="15" spans="1:11" ht="30" customHeight="1" thickBot="1" x14ac:dyDescent="0.3">
      <c r="A15" s="89" t="s">
        <v>143</v>
      </c>
      <c r="B15" s="127">
        <v>2</v>
      </c>
      <c r="C15" s="128">
        <v>4</v>
      </c>
      <c r="D15" s="130">
        <f>SUM(B15/C15)</f>
        <v>0.5</v>
      </c>
      <c r="E15" s="128">
        <v>1</v>
      </c>
      <c r="F15" s="128">
        <v>4</v>
      </c>
      <c r="G15" s="128">
        <v>0</v>
      </c>
      <c r="H15" s="128">
        <v>1</v>
      </c>
      <c r="I15" s="128">
        <v>0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6</v>
      </c>
      <c r="C16" s="129">
        <f>SUM(C13:C15)</f>
        <v>17</v>
      </c>
      <c r="D16" s="130">
        <f>SUM(B16/C16)</f>
        <v>0.35294117647058826</v>
      </c>
      <c r="E16" s="129">
        <f t="shared" ref="E16:J16" si="1">SUM(E13:E15)</f>
        <v>1</v>
      </c>
      <c r="F16" s="129">
        <f t="shared" si="1"/>
        <v>9</v>
      </c>
      <c r="G16" s="129">
        <f t="shared" si="1"/>
        <v>2</v>
      </c>
      <c r="H16" s="129">
        <f t="shared" si="1"/>
        <v>1</v>
      </c>
      <c r="I16" s="129">
        <f t="shared" si="1"/>
        <v>1</v>
      </c>
      <c r="J16" s="129">
        <f t="shared" si="1"/>
        <v>3</v>
      </c>
      <c r="K16" s="131">
        <f>SUM(G16/J16)</f>
        <v>0.66666666666666663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Y36" sqref="Y36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200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90" t="s">
        <v>197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91" t="s">
        <v>149</v>
      </c>
      <c r="B6" s="103">
        <v>7</v>
      </c>
      <c r="C6" s="117">
        <v>13</v>
      </c>
      <c r="D6" s="130">
        <f>SUM(B6/C6)</f>
        <v>0.53846153846153844</v>
      </c>
      <c r="E6" s="117">
        <v>1</v>
      </c>
      <c r="F6" s="117">
        <v>2</v>
      </c>
      <c r="G6" s="117">
        <v>0</v>
      </c>
      <c r="H6" s="117">
        <v>1</v>
      </c>
      <c r="I6" s="117">
        <v>0</v>
      </c>
      <c r="J6" s="117">
        <v>1</v>
      </c>
      <c r="K6" s="131">
        <f>SUM(G6/J6)</f>
        <v>0</v>
      </c>
    </row>
    <row r="7" spans="1:11" ht="30" customHeight="1" thickBot="1" x14ac:dyDescent="0.3">
      <c r="A7" s="91" t="s">
        <v>150</v>
      </c>
      <c r="B7" s="103">
        <v>1</v>
      </c>
      <c r="C7" s="117">
        <v>4</v>
      </c>
      <c r="D7" s="130">
        <f>SUM(B7/C7)</f>
        <v>0.25</v>
      </c>
      <c r="E7" s="117">
        <v>0</v>
      </c>
      <c r="F7" s="117">
        <v>2</v>
      </c>
      <c r="G7" s="117">
        <v>1</v>
      </c>
      <c r="H7" s="117">
        <v>2</v>
      </c>
      <c r="I7" s="117">
        <v>0</v>
      </c>
      <c r="J7" s="117">
        <v>0</v>
      </c>
      <c r="K7" s="131" t="e">
        <f>SUM(G7/J7)</f>
        <v>#DIV/0!</v>
      </c>
    </row>
    <row r="8" spans="1:11" ht="30" customHeight="1" thickBot="1" x14ac:dyDescent="0.3">
      <c r="A8" s="91" t="s">
        <v>166</v>
      </c>
      <c r="B8" s="127">
        <v>5</v>
      </c>
      <c r="C8" s="128">
        <v>6</v>
      </c>
      <c r="D8" s="130">
        <f>SUM(B8/C8)</f>
        <v>0.83333333333333337</v>
      </c>
      <c r="E8" s="128">
        <v>2</v>
      </c>
      <c r="F8" s="128">
        <v>6</v>
      </c>
      <c r="G8" s="128">
        <v>1</v>
      </c>
      <c r="H8" s="128">
        <v>0</v>
      </c>
      <c r="I8" s="128">
        <v>2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13</v>
      </c>
      <c r="C9" s="129">
        <f>SUM(C6:C8)</f>
        <v>23</v>
      </c>
      <c r="D9" s="130">
        <f>SUM(B9/C9)</f>
        <v>0.56521739130434778</v>
      </c>
      <c r="E9" s="129">
        <f t="shared" ref="E9:J9" si="0">SUM(E6:E8)</f>
        <v>3</v>
      </c>
      <c r="F9" s="129">
        <f t="shared" si="0"/>
        <v>10</v>
      </c>
      <c r="G9" s="129">
        <f t="shared" si="0"/>
        <v>2</v>
      </c>
      <c r="H9" s="129">
        <f t="shared" si="0"/>
        <v>3</v>
      </c>
      <c r="I9" s="129">
        <f t="shared" si="0"/>
        <v>2</v>
      </c>
      <c r="J9" s="129">
        <f t="shared" si="0"/>
        <v>1</v>
      </c>
      <c r="K9" s="131">
        <f>SUM(G9/J9)</f>
        <v>2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2" t="s">
        <v>182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3" t="s">
        <v>129</v>
      </c>
      <c r="B13" s="103">
        <v>6</v>
      </c>
      <c r="C13" s="117">
        <v>8</v>
      </c>
      <c r="D13" s="130">
        <f>SUM(B13/C13)</f>
        <v>0.75</v>
      </c>
      <c r="E13" s="117">
        <v>3</v>
      </c>
      <c r="F13" s="117">
        <v>5</v>
      </c>
      <c r="G13" s="117">
        <v>1</v>
      </c>
      <c r="H13" s="117">
        <v>1</v>
      </c>
      <c r="I13" s="117">
        <v>1</v>
      </c>
      <c r="J13" s="117">
        <v>3</v>
      </c>
      <c r="K13" s="131">
        <f>SUM(G13/J13)</f>
        <v>0.33333333333333331</v>
      </c>
    </row>
    <row r="14" spans="1:11" ht="30" customHeight="1" thickBot="1" x14ac:dyDescent="0.3">
      <c r="A14" s="83" t="s">
        <v>130</v>
      </c>
      <c r="B14" s="103">
        <v>2</v>
      </c>
      <c r="C14" s="117">
        <v>8</v>
      </c>
      <c r="D14" s="130">
        <f>SUM(B14/C14)</f>
        <v>0.25</v>
      </c>
      <c r="E14" s="117">
        <v>0</v>
      </c>
      <c r="F14" s="117">
        <v>4</v>
      </c>
      <c r="G14" s="117">
        <v>4</v>
      </c>
      <c r="H14" s="117">
        <v>0</v>
      </c>
      <c r="I14" s="117">
        <v>0</v>
      </c>
      <c r="J14" s="117">
        <v>1</v>
      </c>
      <c r="K14" s="131">
        <f>SUM(G14/J14)</f>
        <v>4</v>
      </c>
    </row>
    <row r="15" spans="1:11" ht="30" customHeight="1" thickBot="1" x14ac:dyDescent="0.3">
      <c r="A15" s="83" t="s">
        <v>131</v>
      </c>
      <c r="B15" s="127">
        <v>2</v>
      </c>
      <c r="C15" s="128">
        <v>3</v>
      </c>
      <c r="D15" s="130">
        <f>SUM(B15/C15)</f>
        <v>0.66666666666666663</v>
      </c>
      <c r="E15" s="128">
        <v>1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10</v>
      </c>
      <c r="C16" s="129">
        <f>SUM(C13:C15)</f>
        <v>19</v>
      </c>
      <c r="D16" s="130">
        <f>SUM(B16/C16)</f>
        <v>0.52631578947368418</v>
      </c>
      <c r="E16" s="129">
        <f t="shared" ref="E16:J16" si="1">SUM(E13:E15)</f>
        <v>4</v>
      </c>
      <c r="F16" s="129">
        <f t="shared" si="1"/>
        <v>9</v>
      </c>
      <c r="G16" s="129">
        <f t="shared" si="1"/>
        <v>5</v>
      </c>
      <c r="H16" s="129">
        <f t="shared" si="1"/>
        <v>1</v>
      </c>
      <c r="I16" s="129">
        <f t="shared" si="1"/>
        <v>1</v>
      </c>
      <c r="J16" s="129">
        <f t="shared" si="1"/>
        <v>4</v>
      </c>
      <c r="K16" s="131">
        <f>SUM(G16/J16)</f>
        <v>1.25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F13" sqref="F13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201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6" t="s">
        <v>189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7" t="s">
        <v>137</v>
      </c>
      <c r="B6" s="103">
        <v>5</v>
      </c>
      <c r="C6" s="117">
        <v>10</v>
      </c>
      <c r="D6" s="130">
        <f>SUM(B6/C6)</f>
        <v>0.5</v>
      </c>
      <c r="E6" s="117">
        <v>0</v>
      </c>
      <c r="F6" s="117">
        <v>5</v>
      </c>
      <c r="G6" s="117">
        <v>2</v>
      </c>
      <c r="H6" s="117">
        <v>1</v>
      </c>
      <c r="I6" s="117">
        <v>0</v>
      </c>
      <c r="J6" s="117">
        <v>0</v>
      </c>
      <c r="K6" s="131" t="e">
        <f>SUM(G6/J6)</f>
        <v>#DIV/0!</v>
      </c>
    </row>
    <row r="7" spans="1:11" ht="30" customHeight="1" thickBot="1" x14ac:dyDescent="0.3">
      <c r="A7" s="87" t="s">
        <v>138</v>
      </c>
      <c r="B7" s="103">
        <v>2</v>
      </c>
      <c r="C7" s="117">
        <v>8</v>
      </c>
      <c r="D7" s="130">
        <f>SUM(B7/C7)</f>
        <v>0.25</v>
      </c>
      <c r="E7" s="117">
        <v>1</v>
      </c>
      <c r="F7" s="117">
        <v>3</v>
      </c>
      <c r="G7" s="117">
        <v>2</v>
      </c>
      <c r="H7" s="117">
        <v>1</v>
      </c>
      <c r="I7" s="117">
        <v>0</v>
      </c>
      <c r="J7" s="117">
        <v>1</v>
      </c>
      <c r="K7" s="131">
        <f>SUM(G7/J7)</f>
        <v>2</v>
      </c>
    </row>
    <row r="8" spans="1:11" ht="30" customHeight="1" thickBot="1" x14ac:dyDescent="0.3">
      <c r="A8" s="87" t="s">
        <v>139</v>
      </c>
      <c r="B8" s="127">
        <v>2</v>
      </c>
      <c r="C8" s="128">
        <v>4</v>
      </c>
      <c r="D8" s="130">
        <f>SUM(B8/C8)</f>
        <v>0.5</v>
      </c>
      <c r="E8" s="128">
        <v>0</v>
      </c>
      <c r="F8" s="128">
        <v>4</v>
      </c>
      <c r="G8" s="128">
        <v>1</v>
      </c>
      <c r="H8" s="128">
        <v>0</v>
      </c>
      <c r="I8" s="128">
        <v>0</v>
      </c>
      <c r="J8" s="128">
        <v>3</v>
      </c>
      <c r="K8" s="131">
        <f>SUM(G8/J8)</f>
        <v>0.33333333333333331</v>
      </c>
    </row>
    <row r="9" spans="1:11" ht="30" customHeight="1" thickBot="1" x14ac:dyDescent="0.3">
      <c r="A9" s="74" t="s">
        <v>126</v>
      </c>
      <c r="B9" s="129">
        <f>SUM(B6:B8)</f>
        <v>9</v>
      </c>
      <c r="C9" s="129">
        <f>SUM(C6:C8)</f>
        <v>22</v>
      </c>
      <c r="D9" s="130">
        <f>SUM(B9/C9)</f>
        <v>0.40909090909090912</v>
      </c>
      <c r="E9" s="129">
        <f t="shared" ref="E9:J9" si="0">SUM(E6:E8)</f>
        <v>1</v>
      </c>
      <c r="F9" s="129">
        <f>SUM(F6:F8)</f>
        <v>12</v>
      </c>
      <c r="G9" s="129">
        <f t="shared" si="0"/>
        <v>5</v>
      </c>
      <c r="H9" s="129">
        <f t="shared" si="0"/>
        <v>2</v>
      </c>
      <c r="I9" s="129">
        <f t="shared" si="0"/>
        <v>0</v>
      </c>
      <c r="J9" s="129">
        <f t="shared" si="0"/>
        <v>4</v>
      </c>
      <c r="K9" s="131">
        <f>SUM(G9/J9)</f>
        <v>1.25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78" t="s">
        <v>195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77" t="s">
        <v>145</v>
      </c>
      <c r="B13" s="103">
        <v>4</v>
      </c>
      <c r="C13" s="117">
        <v>9</v>
      </c>
      <c r="D13" s="130">
        <f>SUM(B13/C13)</f>
        <v>0.44444444444444442</v>
      </c>
      <c r="E13" s="117">
        <v>0</v>
      </c>
      <c r="F13" s="117">
        <v>3</v>
      </c>
      <c r="G13" s="117">
        <v>3</v>
      </c>
      <c r="H13" s="117">
        <v>0</v>
      </c>
      <c r="I13" s="117">
        <v>0</v>
      </c>
      <c r="J13" s="117">
        <v>1</v>
      </c>
      <c r="K13" s="131">
        <f>SUM(G13/J13)</f>
        <v>3</v>
      </c>
    </row>
    <row r="14" spans="1:11" ht="30" customHeight="1" thickBot="1" x14ac:dyDescent="0.3">
      <c r="A14" s="77" t="s">
        <v>146</v>
      </c>
      <c r="B14" s="103">
        <v>3</v>
      </c>
      <c r="C14" s="117">
        <v>10</v>
      </c>
      <c r="D14" s="130">
        <f>SUM(B14/C14)</f>
        <v>0.3</v>
      </c>
      <c r="E14" s="117">
        <v>0</v>
      </c>
      <c r="F14" s="117">
        <v>2</v>
      </c>
      <c r="G14" s="117">
        <v>0</v>
      </c>
      <c r="H14" s="117">
        <v>0</v>
      </c>
      <c r="I14" s="117">
        <v>0</v>
      </c>
      <c r="J14" s="117">
        <v>1</v>
      </c>
      <c r="K14" s="131">
        <f>SUM(G14/J14)</f>
        <v>0</v>
      </c>
    </row>
    <row r="15" spans="1:11" ht="30" customHeight="1" thickBot="1" x14ac:dyDescent="0.3">
      <c r="A15" s="77" t="s">
        <v>147</v>
      </c>
      <c r="B15" s="127">
        <v>1</v>
      </c>
      <c r="C15" s="128">
        <v>5</v>
      </c>
      <c r="D15" s="130">
        <f>SUM(B15/C15)</f>
        <v>0.2</v>
      </c>
      <c r="E15" s="128">
        <v>0</v>
      </c>
      <c r="F15" s="128">
        <v>6</v>
      </c>
      <c r="G15" s="128">
        <v>0</v>
      </c>
      <c r="H15" s="128">
        <v>3</v>
      </c>
      <c r="I15" s="128">
        <v>2</v>
      </c>
      <c r="J15" s="128">
        <v>1</v>
      </c>
      <c r="K15" s="131">
        <f>SUM(G15/J15)</f>
        <v>0</v>
      </c>
    </row>
    <row r="16" spans="1:11" ht="30" customHeight="1" thickBot="1" x14ac:dyDescent="0.3">
      <c r="A16" s="74" t="s">
        <v>126</v>
      </c>
      <c r="B16" s="129">
        <f>SUM(B13:B15)</f>
        <v>8</v>
      </c>
      <c r="C16" s="129">
        <f>SUM(C13:C15)</f>
        <v>24</v>
      </c>
      <c r="D16" s="130">
        <f>SUM(B16/C16)</f>
        <v>0.33333333333333331</v>
      </c>
      <c r="E16" s="129">
        <f t="shared" ref="E16:J16" si="1">SUM(E13:E15)</f>
        <v>0</v>
      </c>
      <c r="F16" s="129">
        <f t="shared" si="1"/>
        <v>11</v>
      </c>
      <c r="G16" s="129">
        <f t="shared" si="1"/>
        <v>3</v>
      </c>
      <c r="H16" s="129">
        <f t="shared" si="1"/>
        <v>3</v>
      </c>
      <c r="I16" s="129">
        <f t="shared" si="1"/>
        <v>2</v>
      </c>
      <c r="J16" s="129">
        <f t="shared" si="1"/>
        <v>3</v>
      </c>
      <c r="K16" s="131">
        <f>SUM(G16/J16)</f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F15" sqref="F15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202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90" t="s">
        <v>197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91" t="s">
        <v>149</v>
      </c>
      <c r="B6" s="103">
        <v>2</v>
      </c>
      <c r="C6" s="117">
        <v>9</v>
      </c>
      <c r="D6" s="130">
        <f>SUM(B6/C6)</f>
        <v>0.22222222222222221</v>
      </c>
      <c r="E6" s="117">
        <v>0</v>
      </c>
      <c r="F6" s="117">
        <v>4</v>
      </c>
      <c r="G6" s="117">
        <v>4</v>
      </c>
      <c r="H6" s="117">
        <v>0</v>
      </c>
      <c r="I6" s="117">
        <v>1</v>
      </c>
      <c r="J6" s="117">
        <v>2</v>
      </c>
      <c r="K6" s="131">
        <f>SUM(G6/J6)</f>
        <v>2</v>
      </c>
    </row>
    <row r="7" spans="1:11" ht="30" customHeight="1" thickBot="1" x14ac:dyDescent="0.3">
      <c r="A7" s="91" t="s">
        <v>150</v>
      </c>
      <c r="B7" s="103">
        <v>6</v>
      </c>
      <c r="C7" s="117">
        <v>9</v>
      </c>
      <c r="D7" s="130">
        <f>SUM(B7/C7)</f>
        <v>0.66666666666666663</v>
      </c>
      <c r="E7" s="117">
        <v>1</v>
      </c>
      <c r="F7" s="117">
        <v>2</v>
      </c>
      <c r="G7" s="117">
        <v>0</v>
      </c>
      <c r="H7" s="117">
        <v>0</v>
      </c>
      <c r="I7" s="117">
        <v>0</v>
      </c>
      <c r="J7" s="117">
        <v>2</v>
      </c>
      <c r="K7" s="131">
        <f>SUM(G7/J7)</f>
        <v>0</v>
      </c>
    </row>
    <row r="8" spans="1:11" ht="30" customHeight="1" thickBot="1" x14ac:dyDescent="0.3">
      <c r="A8" s="91" t="s">
        <v>166</v>
      </c>
      <c r="B8" s="127">
        <v>0</v>
      </c>
      <c r="C8" s="128">
        <v>2</v>
      </c>
      <c r="D8" s="130">
        <f>SUM(B8/C8)</f>
        <v>0</v>
      </c>
      <c r="E8" s="128">
        <v>0</v>
      </c>
      <c r="F8" s="128">
        <v>3</v>
      </c>
      <c r="G8" s="128">
        <v>2</v>
      </c>
      <c r="H8" s="128">
        <v>0</v>
      </c>
      <c r="I8" s="128">
        <v>1</v>
      </c>
      <c r="J8" s="128">
        <v>1</v>
      </c>
      <c r="K8" s="131">
        <f>SUM(G8/J8)</f>
        <v>2</v>
      </c>
    </row>
    <row r="9" spans="1:11" ht="30" customHeight="1" thickBot="1" x14ac:dyDescent="0.3">
      <c r="A9" s="74" t="s">
        <v>126</v>
      </c>
      <c r="B9" s="129">
        <f>SUM(B6:B8)</f>
        <v>8</v>
      </c>
      <c r="C9" s="129">
        <f>SUM(C6:C8)</f>
        <v>20</v>
      </c>
      <c r="D9" s="130">
        <f>SUM(B9/C9)</f>
        <v>0.4</v>
      </c>
      <c r="E9" s="129">
        <f t="shared" ref="E9:J9" si="0">SUM(E6:E8)</f>
        <v>1</v>
      </c>
      <c r="F9" s="129">
        <f t="shared" si="0"/>
        <v>9</v>
      </c>
      <c r="G9" s="129">
        <f t="shared" si="0"/>
        <v>6</v>
      </c>
      <c r="H9" s="129">
        <f t="shared" si="0"/>
        <v>0</v>
      </c>
      <c r="I9" s="129">
        <f t="shared" si="0"/>
        <v>2</v>
      </c>
      <c r="J9" s="129">
        <f t="shared" si="0"/>
        <v>5</v>
      </c>
      <c r="K9" s="131">
        <f>SUM(G9/J9)</f>
        <v>1.2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4" t="s">
        <v>194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5" t="s">
        <v>133</v>
      </c>
      <c r="B13" s="103">
        <v>8</v>
      </c>
      <c r="C13" s="117">
        <v>15</v>
      </c>
      <c r="D13" s="130">
        <f>SUM(B13/C13)</f>
        <v>0.53333333333333333</v>
      </c>
      <c r="E13" s="117">
        <v>1</v>
      </c>
      <c r="F13" s="117">
        <v>3</v>
      </c>
      <c r="G13" s="117">
        <v>1</v>
      </c>
      <c r="H13" s="117">
        <v>0</v>
      </c>
      <c r="I13" s="117">
        <v>0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85" t="s">
        <v>134</v>
      </c>
      <c r="B14" s="103">
        <v>4</v>
      </c>
      <c r="C14" s="117">
        <v>7</v>
      </c>
      <c r="D14" s="130">
        <f>SUM(B14/C14)</f>
        <v>0.5714285714285714</v>
      </c>
      <c r="E14" s="117">
        <v>0</v>
      </c>
      <c r="F14" s="117">
        <v>3</v>
      </c>
      <c r="G14" s="117">
        <v>0</v>
      </c>
      <c r="H14" s="117">
        <v>2</v>
      </c>
      <c r="I14" s="117">
        <v>0</v>
      </c>
      <c r="J14" s="117">
        <v>0</v>
      </c>
      <c r="K14" s="131" t="e">
        <f>SUM(G14/J14)</f>
        <v>#DIV/0!</v>
      </c>
    </row>
    <row r="15" spans="1:11" ht="30" customHeight="1" thickBot="1" x14ac:dyDescent="0.3">
      <c r="A15" s="85" t="s">
        <v>135</v>
      </c>
      <c r="B15" s="127">
        <v>1</v>
      </c>
      <c r="C15" s="128">
        <v>5</v>
      </c>
      <c r="D15" s="130">
        <f>SUM(B15/C15)</f>
        <v>0.2</v>
      </c>
      <c r="E15" s="128">
        <v>0</v>
      </c>
      <c r="F15" s="128">
        <v>7</v>
      </c>
      <c r="G15" s="128">
        <v>2</v>
      </c>
      <c r="H15" s="128">
        <v>3</v>
      </c>
      <c r="I15" s="128">
        <v>0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13</v>
      </c>
      <c r="C16" s="129">
        <f>SUM(C13:C15)</f>
        <v>27</v>
      </c>
      <c r="D16" s="130">
        <f>SUM(B16/C16)</f>
        <v>0.48148148148148145</v>
      </c>
      <c r="E16" s="129">
        <f t="shared" ref="E16:J16" si="1">SUM(E13:E15)</f>
        <v>1</v>
      </c>
      <c r="F16" s="129">
        <f t="shared" si="1"/>
        <v>13</v>
      </c>
      <c r="G16" s="129">
        <f t="shared" si="1"/>
        <v>3</v>
      </c>
      <c r="H16" s="129">
        <f t="shared" si="1"/>
        <v>5</v>
      </c>
      <c r="I16" s="129">
        <f t="shared" si="1"/>
        <v>0</v>
      </c>
      <c r="J16" s="129">
        <f t="shared" si="1"/>
        <v>0</v>
      </c>
      <c r="K16" s="131" t="e">
        <f>SUM(G16/J16)</f>
        <v>#DIV/0!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B15" sqref="B15"/>
    </sheetView>
  </sheetViews>
  <sheetFormatPr defaultRowHeight="15" x14ac:dyDescent="0.25"/>
  <cols>
    <col min="1" max="1" width="20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203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8" t="s">
        <v>187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9" t="s">
        <v>141</v>
      </c>
      <c r="B6" s="103">
        <v>4</v>
      </c>
      <c r="C6" s="117">
        <v>9</v>
      </c>
      <c r="D6" s="130">
        <f>SUM(B6/C6)</f>
        <v>0.44444444444444442</v>
      </c>
      <c r="E6" s="117">
        <v>0</v>
      </c>
      <c r="F6" s="117">
        <v>3</v>
      </c>
      <c r="G6" s="117">
        <v>0</v>
      </c>
      <c r="H6" s="117">
        <v>0</v>
      </c>
      <c r="I6" s="117">
        <v>1</v>
      </c>
      <c r="J6" s="117">
        <v>2</v>
      </c>
      <c r="K6" s="131">
        <f>SUM(G6/J6)</f>
        <v>0</v>
      </c>
    </row>
    <row r="7" spans="1:11" ht="30" customHeight="1" thickBot="1" x14ac:dyDescent="0.3">
      <c r="A7" s="89" t="s">
        <v>204</v>
      </c>
      <c r="B7" s="103">
        <v>1</v>
      </c>
      <c r="C7" s="117">
        <v>6</v>
      </c>
      <c r="D7" s="130">
        <f>SUM(B7/C7)</f>
        <v>0.16666666666666666</v>
      </c>
      <c r="E7" s="117">
        <v>0</v>
      </c>
      <c r="F7" s="117">
        <v>8</v>
      </c>
      <c r="G7" s="117">
        <v>0</v>
      </c>
      <c r="H7" s="117">
        <v>0</v>
      </c>
      <c r="I7" s="117">
        <v>1</v>
      </c>
      <c r="J7" s="117">
        <v>0</v>
      </c>
      <c r="K7" s="131" t="e">
        <f>SUM(G7/J7)</f>
        <v>#DIV/0!</v>
      </c>
    </row>
    <row r="8" spans="1:11" ht="30" customHeight="1" thickBot="1" x14ac:dyDescent="0.3">
      <c r="A8" s="89" t="s">
        <v>143</v>
      </c>
      <c r="B8" s="127">
        <v>1</v>
      </c>
      <c r="C8" s="128">
        <v>5</v>
      </c>
      <c r="D8" s="130">
        <f>SUM(B8/C8)</f>
        <v>0.2</v>
      </c>
      <c r="E8" s="128">
        <v>1</v>
      </c>
      <c r="F8" s="128">
        <v>3</v>
      </c>
      <c r="G8" s="128">
        <v>2</v>
      </c>
      <c r="H8" s="128">
        <v>0</v>
      </c>
      <c r="I8" s="128">
        <v>1</v>
      </c>
      <c r="J8" s="128">
        <v>2</v>
      </c>
      <c r="K8" s="131">
        <f>SUM(G8/J8)</f>
        <v>1</v>
      </c>
    </row>
    <row r="9" spans="1:11" ht="30" customHeight="1" thickBot="1" x14ac:dyDescent="0.3">
      <c r="A9" s="74" t="s">
        <v>126</v>
      </c>
      <c r="B9" s="129">
        <f>SUM(B6:B8)</f>
        <v>6</v>
      </c>
      <c r="C9" s="129">
        <f>SUM(C6:C8)</f>
        <v>20</v>
      </c>
      <c r="D9" s="130">
        <f>SUM(B9/C9)</f>
        <v>0.3</v>
      </c>
      <c r="E9" s="129">
        <f t="shared" ref="E9:J9" si="0">SUM(E6:E8)</f>
        <v>1</v>
      </c>
      <c r="F9" s="129">
        <f t="shared" si="0"/>
        <v>14</v>
      </c>
      <c r="G9" s="129">
        <f t="shared" si="0"/>
        <v>2</v>
      </c>
      <c r="H9" s="129">
        <f t="shared" si="0"/>
        <v>0</v>
      </c>
      <c r="I9" s="129">
        <f t="shared" si="0"/>
        <v>3</v>
      </c>
      <c r="J9" s="129">
        <f t="shared" si="0"/>
        <v>4</v>
      </c>
      <c r="K9" s="131">
        <f>SUM(G9/J9)</f>
        <v>0.5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2" t="s">
        <v>182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3" t="s">
        <v>129</v>
      </c>
      <c r="B13" s="103">
        <v>3</v>
      </c>
      <c r="C13" s="117">
        <v>7</v>
      </c>
      <c r="D13" s="130">
        <f>SUM(B13/C13)</f>
        <v>0.42857142857142855</v>
      </c>
      <c r="E13" s="117">
        <v>0</v>
      </c>
      <c r="F13" s="117">
        <v>8</v>
      </c>
      <c r="G13" s="117">
        <v>3</v>
      </c>
      <c r="H13" s="117">
        <v>1</v>
      </c>
      <c r="I13" s="117">
        <v>1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83" t="s">
        <v>130</v>
      </c>
      <c r="B14" s="103">
        <v>4</v>
      </c>
      <c r="C14" s="117">
        <v>16</v>
      </c>
      <c r="D14" s="130">
        <f>SUM(B14/C14)</f>
        <v>0.25</v>
      </c>
      <c r="E14" s="117">
        <v>0</v>
      </c>
      <c r="F14" s="117">
        <v>2</v>
      </c>
      <c r="G14" s="117">
        <v>0</v>
      </c>
      <c r="H14" s="117">
        <v>0</v>
      </c>
      <c r="I14" s="117">
        <v>0</v>
      </c>
      <c r="J14" s="117">
        <v>0</v>
      </c>
      <c r="K14" s="131" t="e">
        <f>SUM(G14/J14)</f>
        <v>#DIV/0!</v>
      </c>
    </row>
    <row r="15" spans="1:11" ht="30" customHeight="1" thickBot="1" x14ac:dyDescent="0.3">
      <c r="A15" s="83" t="s">
        <v>131</v>
      </c>
      <c r="B15" s="127">
        <v>0</v>
      </c>
      <c r="C15" s="128">
        <v>0</v>
      </c>
      <c r="D15" s="130" t="e">
        <f>SUM(B15/C15)</f>
        <v>#DIV/0!</v>
      </c>
      <c r="E15" s="128">
        <v>0</v>
      </c>
      <c r="F15" s="128">
        <v>2</v>
      </c>
      <c r="G15" s="128">
        <v>0</v>
      </c>
      <c r="H15" s="128">
        <v>1</v>
      </c>
      <c r="I15" s="128">
        <v>0</v>
      </c>
      <c r="J15" s="128">
        <v>3</v>
      </c>
      <c r="K15" s="131">
        <f>SUM(G15/J15)</f>
        <v>0</v>
      </c>
    </row>
    <row r="16" spans="1:11" ht="30" customHeight="1" thickBot="1" x14ac:dyDescent="0.3">
      <c r="A16" s="74" t="s">
        <v>126</v>
      </c>
      <c r="B16" s="129">
        <f>SUM(B13:B15)</f>
        <v>7</v>
      </c>
      <c r="C16" s="129">
        <f>SUM(C13:C15)</f>
        <v>23</v>
      </c>
      <c r="D16" s="130">
        <f>SUM(B16/C16)</f>
        <v>0.30434782608695654</v>
      </c>
      <c r="E16" s="129">
        <f t="shared" ref="E16:J16" si="1">SUM(E13:E15)</f>
        <v>0</v>
      </c>
      <c r="F16" s="129">
        <f t="shared" si="1"/>
        <v>12</v>
      </c>
      <c r="G16" s="129">
        <f t="shared" si="1"/>
        <v>3</v>
      </c>
      <c r="H16" s="129">
        <f t="shared" si="1"/>
        <v>2</v>
      </c>
      <c r="I16" s="129">
        <f t="shared" si="1"/>
        <v>1</v>
      </c>
      <c r="J16" s="129">
        <f t="shared" si="1"/>
        <v>3</v>
      </c>
      <c r="K16" s="131">
        <f>SUM(G16/J16)</f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B16" sqref="B16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162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4" t="s">
        <v>181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5" t="s">
        <v>133</v>
      </c>
      <c r="B6" s="103">
        <v>3</v>
      </c>
      <c r="C6" s="117">
        <v>13</v>
      </c>
      <c r="D6" s="130">
        <f>SUM(B6/C6)</f>
        <v>0.23076923076923078</v>
      </c>
      <c r="E6" s="117">
        <v>0</v>
      </c>
      <c r="F6" s="117">
        <v>4</v>
      </c>
      <c r="G6" s="117">
        <v>1</v>
      </c>
      <c r="H6" s="117">
        <v>2</v>
      </c>
      <c r="I6" s="117">
        <v>0</v>
      </c>
      <c r="J6" s="117">
        <v>2</v>
      </c>
      <c r="K6" s="131">
        <f>SUM(G6/J6)</f>
        <v>0.5</v>
      </c>
    </row>
    <row r="7" spans="1:11" ht="30" customHeight="1" thickBot="1" x14ac:dyDescent="0.3">
      <c r="A7" s="85" t="s">
        <v>134</v>
      </c>
      <c r="B7" s="103">
        <v>3</v>
      </c>
      <c r="C7" s="117">
        <v>9</v>
      </c>
      <c r="D7" s="130">
        <f>SUM(B7/C7)</f>
        <v>0.33333333333333331</v>
      </c>
      <c r="E7" s="117">
        <v>0</v>
      </c>
      <c r="F7" s="117">
        <v>7</v>
      </c>
      <c r="G7" s="117">
        <v>0</v>
      </c>
      <c r="H7" s="117">
        <v>0</v>
      </c>
      <c r="I7" s="117">
        <v>0</v>
      </c>
      <c r="J7" s="117">
        <v>0</v>
      </c>
      <c r="K7" s="131" t="e">
        <f>SUM(G7/J7)</f>
        <v>#DIV/0!</v>
      </c>
    </row>
    <row r="8" spans="1:11" ht="30" customHeight="1" thickBot="1" x14ac:dyDescent="0.3">
      <c r="A8" s="85" t="s">
        <v>135</v>
      </c>
      <c r="B8" s="127">
        <v>1</v>
      </c>
      <c r="C8" s="128">
        <v>7</v>
      </c>
      <c r="D8" s="130">
        <f>SUM(B8/C8)</f>
        <v>0.14285714285714285</v>
      </c>
      <c r="E8" s="128">
        <v>0</v>
      </c>
      <c r="F8" s="128">
        <v>11</v>
      </c>
      <c r="G8" s="128">
        <v>0</v>
      </c>
      <c r="H8" s="128">
        <v>1</v>
      </c>
      <c r="I8" s="128">
        <v>0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7</v>
      </c>
      <c r="C9" s="129">
        <f>SUM(C6:C8)</f>
        <v>29</v>
      </c>
      <c r="D9" s="130">
        <f>SUM(B9/C9)</f>
        <v>0.2413793103448276</v>
      </c>
      <c r="E9" s="129">
        <f t="shared" ref="E9:J9" si="0">SUM(E6:E8)</f>
        <v>0</v>
      </c>
      <c r="F9" s="129">
        <f t="shared" si="0"/>
        <v>22</v>
      </c>
      <c r="G9" s="129">
        <f t="shared" si="0"/>
        <v>1</v>
      </c>
      <c r="H9" s="129">
        <f t="shared" si="0"/>
        <v>3</v>
      </c>
      <c r="I9" s="129">
        <f t="shared" si="0"/>
        <v>0</v>
      </c>
      <c r="J9" s="129">
        <f t="shared" si="0"/>
        <v>2</v>
      </c>
      <c r="K9" s="131">
        <f>SUM(G9/J9)</f>
        <v>0.5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6" t="s">
        <v>185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7" t="s">
        <v>137</v>
      </c>
      <c r="B13" s="103">
        <v>3</v>
      </c>
      <c r="C13" s="117">
        <v>10</v>
      </c>
      <c r="D13" s="130">
        <f>SUM(B13/C13)</f>
        <v>0.3</v>
      </c>
      <c r="E13" s="117">
        <v>0</v>
      </c>
      <c r="F13" s="117">
        <v>6</v>
      </c>
      <c r="G13" s="117">
        <v>0</v>
      </c>
      <c r="H13" s="117">
        <v>1</v>
      </c>
      <c r="I13" s="117">
        <v>0</v>
      </c>
      <c r="J13" s="117">
        <v>1</v>
      </c>
      <c r="K13" s="131">
        <f>SUM(G13/J13)</f>
        <v>0</v>
      </c>
    </row>
    <row r="14" spans="1:11" ht="30" customHeight="1" thickBot="1" x14ac:dyDescent="0.3">
      <c r="A14" s="87" t="s">
        <v>138</v>
      </c>
      <c r="B14" s="103">
        <v>1</v>
      </c>
      <c r="C14" s="117">
        <v>6</v>
      </c>
      <c r="D14" s="130">
        <f>SUM(B14/C14)</f>
        <v>0.16666666666666666</v>
      </c>
      <c r="E14" s="117">
        <v>0</v>
      </c>
      <c r="F14" s="117">
        <v>1</v>
      </c>
      <c r="G14" s="117">
        <v>1</v>
      </c>
      <c r="H14" s="117">
        <v>0</v>
      </c>
      <c r="I14" s="117">
        <v>0</v>
      </c>
      <c r="J14" s="117">
        <v>2</v>
      </c>
      <c r="K14" s="131">
        <f>SUM(G14/J14)</f>
        <v>0.5</v>
      </c>
    </row>
    <row r="15" spans="1:11" ht="30" customHeight="1" thickBot="1" x14ac:dyDescent="0.3">
      <c r="A15" s="87" t="s">
        <v>139</v>
      </c>
      <c r="B15" s="127">
        <v>0</v>
      </c>
      <c r="C15" s="128">
        <v>5</v>
      </c>
      <c r="D15" s="130">
        <f>SUM(B15/C15)</f>
        <v>0</v>
      </c>
      <c r="E15" s="128">
        <v>0</v>
      </c>
      <c r="F15" s="128">
        <v>7</v>
      </c>
      <c r="G15" s="128">
        <v>1</v>
      </c>
      <c r="H15" s="128">
        <v>1</v>
      </c>
      <c r="I15" s="128">
        <v>0</v>
      </c>
      <c r="J15" s="128">
        <v>1</v>
      </c>
      <c r="K15" s="131">
        <f>SUM(G15/J15)</f>
        <v>1</v>
      </c>
    </row>
    <row r="16" spans="1:11" ht="30" customHeight="1" thickBot="1" x14ac:dyDescent="0.3">
      <c r="A16" s="74" t="s">
        <v>126</v>
      </c>
      <c r="B16" s="129">
        <f>SUM(B13:B15)</f>
        <v>4</v>
      </c>
      <c r="C16" s="129">
        <f>SUM(C13:C15)</f>
        <v>21</v>
      </c>
      <c r="D16" s="130">
        <f>SUM(B16/C16)</f>
        <v>0.19047619047619047</v>
      </c>
      <c r="E16" s="129">
        <f t="shared" ref="E16:J16" si="1">SUM(E13:E15)</f>
        <v>0</v>
      </c>
      <c r="F16" s="129">
        <f t="shared" si="1"/>
        <v>14</v>
      </c>
      <c r="G16" s="129">
        <f t="shared" si="1"/>
        <v>2</v>
      </c>
      <c r="H16" s="129">
        <f t="shared" si="1"/>
        <v>2</v>
      </c>
      <c r="I16" s="129">
        <f t="shared" si="1"/>
        <v>0</v>
      </c>
      <c r="J16" s="129">
        <f t="shared" si="1"/>
        <v>4</v>
      </c>
      <c r="K16" s="131">
        <f>SUM(G16/J16)</f>
        <v>0.5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D13" sqref="D13"/>
    </sheetView>
  </sheetViews>
  <sheetFormatPr defaultRowHeight="15" x14ac:dyDescent="0.25"/>
  <cols>
    <col min="1" max="1" width="19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164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78" t="s">
        <v>184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77" t="s">
        <v>145</v>
      </c>
      <c r="B6" s="103">
        <v>1</v>
      </c>
      <c r="C6" s="117">
        <v>5</v>
      </c>
      <c r="D6" s="130">
        <f>SUM(B6/C6)</f>
        <v>0.2</v>
      </c>
      <c r="E6" s="117">
        <v>0</v>
      </c>
      <c r="F6" s="117">
        <v>6</v>
      </c>
      <c r="G6" s="117">
        <v>2</v>
      </c>
      <c r="H6" s="117">
        <v>0</v>
      </c>
      <c r="I6" s="117">
        <v>1</v>
      </c>
      <c r="J6" s="117">
        <v>3</v>
      </c>
      <c r="K6" s="131">
        <f>SUM(G6/J6)</f>
        <v>0.66666666666666663</v>
      </c>
    </row>
    <row r="7" spans="1:11" ht="30" customHeight="1" thickBot="1" x14ac:dyDescent="0.3">
      <c r="A7" s="77" t="s">
        <v>146</v>
      </c>
      <c r="B7" s="103">
        <v>2</v>
      </c>
      <c r="C7" s="117">
        <v>5</v>
      </c>
      <c r="D7" s="130">
        <f>SUM(B7/C7)</f>
        <v>0.4</v>
      </c>
      <c r="E7" s="117">
        <v>0</v>
      </c>
      <c r="F7" s="117">
        <v>2</v>
      </c>
      <c r="G7" s="117">
        <v>0</v>
      </c>
      <c r="H7" s="117">
        <v>0</v>
      </c>
      <c r="I7" s="117">
        <v>0</v>
      </c>
      <c r="J7" s="117">
        <v>0</v>
      </c>
      <c r="K7" s="131" t="e">
        <f>SUM(G7/J7)</f>
        <v>#DIV/0!</v>
      </c>
    </row>
    <row r="8" spans="1:11" ht="30" customHeight="1" thickBot="1" x14ac:dyDescent="0.3">
      <c r="A8" s="77" t="s">
        <v>147</v>
      </c>
      <c r="B8" s="127">
        <v>2</v>
      </c>
      <c r="C8" s="128">
        <v>7</v>
      </c>
      <c r="D8" s="130">
        <f>SUM(B8/C8)</f>
        <v>0.2857142857142857</v>
      </c>
      <c r="E8" s="128">
        <v>1</v>
      </c>
      <c r="F8" s="128">
        <v>1</v>
      </c>
      <c r="G8" s="128">
        <v>0</v>
      </c>
      <c r="H8" s="128">
        <v>1</v>
      </c>
      <c r="I8" s="128">
        <v>1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5</v>
      </c>
      <c r="C9" s="129">
        <f>SUM(C6:C8)</f>
        <v>17</v>
      </c>
      <c r="D9" s="130">
        <f>SUM(B9/C9)</f>
        <v>0.29411764705882354</v>
      </c>
      <c r="E9" s="129">
        <f t="shared" ref="E9:J9" si="0">SUM(E6:E8)</f>
        <v>1</v>
      </c>
      <c r="F9" s="129">
        <f t="shared" si="0"/>
        <v>9</v>
      </c>
      <c r="G9" s="129">
        <f t="shared" si="0"/>
        <v>2</v>
      </c>
      <c r="H9" s="129">
        <f t="shared" si="0"/>
        <v>1</v>
      </c>
      <c r="I9" s="129">
        <f t="shared" si="0"/>
        <v>2</v>
      </c>
      <c r="J9" s="129">
        <f t="shared" si="0"/>
        <v>3</v>
      </c>
      <c r="K9" s="131">
        <f>SUM(G9/J9)</f>
        <v>0.66666666666666663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8" t="s">
        <v>188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9" t="s">
        <v>141</v>
      </c>
      <c r="B13" s="103">
        <v>4</v>
      </c>
      <c r="C13" s="117">
        <v>10</v>
      </c>
      <c r="D13" s="130">
        <f>SUM(B13/C13)</f>
        <v>0.4</v>
      </c>
      <c r="E13" s="117">
        <v>0</v>
      </c>
      <c r="F13" s="117">
        <v>5</v>
      </c>
      <c r="G13" s="117">
        <v>1</v>
      </c>
      <c r="H13" s="117">
        <v>1</v>
      </c>
      <c r="I13" s="117">
        <v>1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89" t="s">
        <v>204</v>
      </c>
      <c r="B14" s="103">
        <v>1</v>
      </c>
      <c r="C14" s="117">
        <v>4</v>
      </c>
      <c r="D14" s="130">
        <f>SUM(B14/C14)</f>
        <v>0.25</v>
      </c>
      <c r="E14" s="117">
        <v>0</v>
      </c>
      <c r="F14" s="117">
        <v>5</v>
      </c>
      <c r="G14" s="117">
        <v>0</v>
      </c>
      <c r="H14" s="117">
        <v>1</v>
      </c>
      <c r="I14" s="117">
        <v>1</v>
      </c>
      <c r="J14" s="117">
        <v>1</v>
      </c>
      <c r="K14" s="131">
        <f>SUM(G14/J14)</f>
        <v>0</v>
      </c>
    </row>
    <row r="15" spans="1:11" ht="30" customHeight="1" thickBot="1" x14ac:dyDescent="0.3">
      <c r="A15" s="89" t="s">
        <v>143</v>
      </c>
      <c r="B15" s="127">
        <v>3</v>
      </c>
      <c r="C15" s="128">
        <v>6</v>
      </c>
      <c r="D15" s="130">
        <f>SUM(B15/C15)</f>
        <v>0.5</v>
      </c>
      <c r="E15" s="128">
        <v>1</v>
      </c>
      <c r="F15" s="128">
        <v>2</v>
      </c>
      <c r="G15" s="128">
        <v>0</v>
      </c>
      <c r="H15" s="128">
        <v>1</v>
      </c>
      <c r="I15" s="128">
        <v>1</v>
      </c>
      <c r="J15" s="128">
        <v>1</v>
      </c>
      <c r="K15" s="131">
        <f>SUM(G15/J15)</f>
        <v>0</v>
      </c>
    </row>
    <row r="16" spans="1:11" ht="30" customHeight="1" thickBot="1" x14ac:dyDescent="0.3">
      <c r="A16" s="74" t="s">
        <v>126</v>
      </c>
      <c r="B16" s="129">
        <f>SUM(B13:B15)</f>
        <v>8</v>
      </c>
      <c r="C16" s="129">
        <f>SUM(C13:C15)</f>
        <v>20</v>
      </c>
      <c r="D16" s="130">
        <f>SUM(B16/C16)</f>
        <v>0.4</v>
      </c>
      <c r="E16" s="129">
        <f t="shared" ref="E16:J16" si="1">SUM(E13:E15)</f>
        <v>1</v>
      </c>
      <c r="F16" s="129">
        <f t="shared" si="1"/>
        <v>12</v>
      </c>
      <c r="G16" s="129">
        <f t="shared" si="1"/>
        <v>1</v>
      </c>
      <c r="H16" s="129">
        <f t="shared" si="1"/>
        <v>3</v>
      </c>
      <c r="I16" s="129">
        <f t="shared" si="1"/>
        <v>3</v>
      </c>
      <c r="J16" s="129">
        <f t="shared" si="1"/>
        <v>2</v>
      </c>
      <c r="K16" s="131">
        <f>SUM(G16/J16)</f>
        <v>0.5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D19" sqref="D19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202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90" t="s">
        <v>197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91" t="s">
        <v>149</v>
      </c>
      <c r="B6" s="103">
        <v>2</v>
      </c>
      <c r="C6" s="117">
        <v>4</v>
      </c>
      <c r="D6" s="130">
        <f>SUM(B6/C6)</f>
        <v>0.5</v>
      </c>
      <c r="E6" s="117">
        <v>1</v>
      </c>
      <c r="F6" s="117">
        <v>5</v>
      </c>
      <c r="G6" s="117">
        <v>1</v>
      </c>
      <c r="H6" s="117">
        <v>0</v>
      </c>
      <c r="I6" s="117">
        <v>0</v>
      </c>
      <c r="J6" s="117">
        <v>0</v>
      </c>
      <c r="K6" s="131" t="e">
        <f>SUM(G6/J6)</f>
        <v>#DIV/0!</v>
      </c>
    </row>
    <row r="7" spans="1:11" ht="30" customHeight="1" thickBot="1" x14ac:dyDescent="0.3">
      <c r="A7" s="91" t="s">
        <v>150</v>
      </c>
      <c r="B7" s="103">
        <v>2</v>
      </c>
      <c r="C7" s="117">
        <v>7</v>
      </c>
      <c r="D7" s="130">
        <f>SUM(B7/C7)</f>
        <v>0.2857142857142857</v>
      </c>
      <c r="E7" s="117">
        <v>0</v>
      </c>
      <c r="F7" s="117">
        <v>1</v>
      </c>
      <c r="G7" s="117">
        <v>1</v>
      </c>
      <c r="H7" s="117">
        <v>0</v>
      </c>
      <c r="I7" s="117">
        <v>0</v>
      </c>
      <c r="J7" s="117">
        <v>2</v>
      </c>
      <c r="K7" s="131">
        <f>SUM(G7/J7)</f>
        <v>0.5</v>
      </c>
    </row>
    <row r="8" spans="1:11" ht="30" customHeight="1" thickBot="1" x14ac:dyDescent="0.3">
      <c r="A8" s="91" t="s">
        <v>166</v>
      </c>
      <c r="B8" s="127">
        <v>4</v>
      </c>
      <c r="C8" s="128">
        <v>7</v>
      </c>
      <c r="D8" s="130">
        <f>SUM(B8/C8)</f>
        <v>0.5714285714285714</v>
      </c>
      <c r="E8" s="128">
        <v>1</v>
      </c>
      <c r="F8" s="128">
        <v>5</v>
      </c>
      <c r="G8" s="128">
        <v>1</v>
      </c>
      <c r="H8" s="128">
        <v>1</v>
      </c>
      <c r="I8" s="128">
        <v>0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8</v>
      </c>
      <c r="C9" s="129">
        <f>SUM(C6:C8)</f>
        <v>18</v>
      </c>
      <c r="D9" s="130">
        <f>SUM(B9/C9)</f>
        <v>0.44444444444444442</v>
      </c>
      <c r="E9" s="129">
        <f t="shared" ref="E9:J9" si="0">SUM(E6:E8)</f>
        <v>2</v>
      </c>
      <c r="F9" s="129">
        <f t="shared" si="0"/>
        <v>11</v>
      </c>
      <c r="G9" s="129">
        <f t="shared" si="0"/>
        <v>3</v>
      </c>
      <c r="H9" s="129">
        <f t="shared" si="0"/>
        <v>1</v>
      </c>
      <c r="I9" s="129">
        <f t="shared" si="0"/>
        <v>0</v>
      </c>
      <c r="J9" s="129">
        <f t="shared" si="0"/>
        <v>2</v>
      </c>
      <c r="K9" s="131">
        <f>SUM(G9/J9)</f>
        <v>1.5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4" t="s">
        <v>194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5" t="s">
        <v>133</v>
      </c>
      <c r="B13" s="103">
        <v>5</v>
      </c>
      <c r="C13" s="117">
        <v>10</v>
      </c>
      <c r="D13" s="130">
        <f>SUM(B13/C13)</f>
        <v>0.5</v>
      </c>
      <c r="E13" s="117">
        <v>0</v>
      </c>
      <c r="F13" s="117">
        <v>3</v>
      </c>
      <c r="G13" s="117">
        <v>1</v>
      </c>
      <c r="H13" s="117">
        <v>0</v>
      </c>
      <c r="I13" s="117">
        <v>0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85" t="s">
        <v>134</v>
      </c>
      <c r="B14" s="103">
        <v>4</v>
      </c>
      <c r="C14" s="117">
        <v>9</v>
      </c>
      <c r="D14" s="130">
        <f>SUM(B14/C14)</f>
        <v>0.44444444444444442</v>
      </c>
      <c r="E14" s="117">
        <v>0</v>
      </c>
      <c r="F14" s="117">
        <v>5</v>
      </c>
      <c r="G14" s="117">
        <v>0</v>
      </c>
      <c r="H14" s="117">
        <v>1</v>
      </c>
      <c r="I14" s="117">
        <v>0</v>
      </c>
      <c r="J14" s="117">
        <v>1</v>
      </c>
      <c r="K14" s="131">
        <f>SUM(G14/J14)</f>
        <v>0</v>
      </c>
    </row>
    <row r="15" spans="1:11" ht="30" customHeight="1" thickBot="1" x14ac:dyDescent="0.3">
      <c r="A15" s="85" t="s">
        <v>135</v>
      </c>
      <c r="B15" s="127">
        <v>0</v>
      </c>
      <c r="C15" s="128">
        <v>2</v>
      </c>
      <c r="D15" s="130">
        <f>SUM(B15/C15)</f>
        <v>0</v>
      </c>
      <c r="E15" s="128">
        <v>0</v>
      </c>
      <c r="F15" s="128">
        <v>2</v>
      </c>
      <c r="G15" s="128">
        <v>1</v>
      </c>
      <c r="H15" s="128">
        <v>1</v>
      </c>
      <c r="I15" s="128">
        <v>0</v>
      </c>
      <c r="J15" s="128">
        <v>0</v>
      </c>
      <c r="K15" s="131" t="e">
        <f>SUM(G15/J15)</f>
        <v>#DIV/0!</v>
      </c>
    </row>
    <row r="16" spans="1:11" ht="30" customHeight="1" thickBot="1" x14ac:dyDescent="0.3">
      <c r="A16" s="74" t="s">
        <v>126</v>
      </c>
      <c r="B16" s="129">
        <f>SUM(B13:B15)</f>
        <v>9</v>
      </c>
      <c r="C16" s="129">
        <f>SUM(C13:C15)</f>
        <v>21</v>
      </c>
      <c r="D16" s="130">
        <f>SUM(B16/C16)</f>
        <v>0.42857142857142855</v>
      </c>
      <c r="E16" s="129">
        <f t="shared" ref="E16:J16" si="1">SUM(E13:E15)</f>
        <v>0</v>
      </c>
      <c r="F16" s="129">
        <f t="shared" si="1"/>
        <v>10</v>
      </c>
      <c r="G16" s="129">
        <f t="shared" si="1"/>
        <v>2</v>
      </c>
      <c r="H16" s="129">
        <f t="shared" si="1"/>
        <v>2</v>
      </c>
      <c r="I16" s="129">
        <f t="shared" si="1"/>
        <v>0</v>
      </c>
      <c r="J16" s="129">
        <f t="shared" si="1"/>
        <v>1</v>
      </c>
      <c r="K16" s="131">
        <f>SUM(G16/J16)</f>
        <v>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C15" sqref="C15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201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6" t="s">
        <v>189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7" t="s">
        <v>137</v>
      </c>
      <c r="B6" s="103">
        <v>6</v>
      </c>
      <c r="C6" s="117">
        <v>11</v>
      </c>
      <c r="D6" s="130">
        <f>SUM(B6/C6)</f>
        <v>0.54545454545454541</v>
      </c>
      <c r="E6" s="117">
        <v>0</v>
      </c>
      <c r="F6" s="117">
        <v>2</v>
      </c>
      <c r="G6" s="117">
        <v>0</v>
      </c>
      <c r="H6" s="117">
        <v>1</v>
      </c>
      <c r="I6" s="117">
        <v>1</v>
      </c>
      <c r="J6" s="117">
        <v>3</v>
      </c>
      <c r="K6" s="131">
        <f>SUM(G6/J6)</f>
        <v>0</v>
      </c>
    </row>
    <row r="7" spans="1:11" ht="30" customHeight="1" thickBot="1" x14ac:dyDescent="0.3">
      <c r="A7" s="87" t="s">
        <v>138</v>
      </c>
      <c r="B7" s="103">
        <v>2</v>
      </c>
      <c r="C7" s="117">
        <v>6</v>
      </c>
      <c r="D7" s="130">
        <f>SUM(B7/C7)</f>
        <v>0.33333333333333331</v>
      </c>
      <c r="E7" s="117">
        <v>1</v>
      </c>
      <c r="F7" s="117">
        <v>3</v>
      </c>
      <c r="G7" s="117">
        <v>2</v>
      </c>
      <c r="H7" s="117">
        <v>0</v>
      </c>
      <c r="I7" s="117">
        <v>0</v>
      </c>
      <c r="J7" s="117">
        <v>1</v>
      </c>
      <c r="K7" s="131">
        <f>SUM(G7/J7)</f>
        <v>2</v>
      </c>
    </row>
    <row r="8" spans="1:11" ht="30" customHeight="1" thickBot="1" x14ac:dyDescent="0.3">
      <c r="A8" s="87" t="s">
        <v>139</v>
      </c>
      <c r="B8" s="127">
        <v>0</v>
      </c>
      <c r="C8" s="128">
        <v>1</v>
      </c>
      <c r="D8" s="130">
        <f>SUM(B8/C8)</f>
        <v>0</v>
      </c>
      <c r="E8" s="128">
        <v>0</v>
      </c>
      <c r="F8" s="128">
        <v>2</v>
      </c>
      <c r="G8" s="128">
        <v>1</v>
      </c>
      <c r="H8" s="128">
        <v>1</v>
      </c>
      <c r="I8" s="128">
        <v>0</v>
      </c>
      <c r="J8" s="128">
        <v>1</v>
      </c>
      <c r="K8" s="131">
        <f>SUM(G8/J8)</f>
        <v>1</v>
      </c>
    </row>
    <row r="9" spans="1:11" ht="30" customHeight="1" thickBot="1" x14ac:dyDescent="0.3">
      <c r="A9" s="74" t="s">
        <v>126</v>
      </c>
      <c r="B9" s="129">
        <f>SUM(B6:B8)</f>
        <v>8</v>
      </c>
      <c r="C9" s="129">
        <f>SUM(C6:C8)</f>
        <v>18</v>
      </c>
      <c r="D9" s="130">
        <f>SUM(B9/C9)</f>
        <v>0.44444444444444442</v>
      </c>
      <c r="E9" s="129">
        <f t="shared" ref="E9:J9" si="0">SUM(E6:E8)</f>
        <v>1</v>
      </c>
      <c r="F9" s="129">
        <f t="shared" si="0"/>
        <v>7</v>
      </c>
      <c r="G9" s="129">
        <f t="shared" si="0"/>
        <v>3</v>
      </c>
      <c r="H9" s="129">
        <f t="shared" si="0"/>
        <v>2</v>
      </c>
      <c r="I9" s="129">
        <f t="shared" si="0"/>
        <v>1</v>
      </c>
      <c r="J9" s="129">
        <f t="shared" si="0"/>
        <v>5</v>
      </c>
      <c r="K9" s="131">
        <f>SUM(G9/J9)</f>
        <v>0.6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78" t="s">
        <v>195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77" t="s">
        <v>145</v>
      </c>
      <c r="B13" s="103">
        <v>4</v>
      </c>
      <c r="C13" s="117">
        <v>8</v>
      </c>
      <c r="D13" s="130">
        <f>SUM(B13/C13)</f>
        <v>0.5</v>
      </c>
      <c r="E13" s="117">
        <v>0</v>
      </c>
      <c r="F13" s="117">
        <v>4</v>
      </c>
      <c r="G13" s="117">
        <v>3</v>
      </c>
      <c r="H13" s="117">
        <v>1</v>
      </c>
      <c r="I13" s="117">
        <v>0</v>
      </c>
      <c r="J13" s="117">
        <v>2</v>
      </c>
      <c r="K13" s="131">
        <f>SUM(G13/J13)</f>
        <v>1.5</v>
      </c>
    </row>
    <row r="14" spans="1:11" ht="30" customHeight="1" thickBot="1" x14ac:dyDescent="0.3">
      <c r="A14" s="77" t="s">
        <v>146</v>
      </c>
      <c r="B14" s="103">
        <v>7</v>
      </c>
      <c r="C14" s="117">
        <v>14</v>
      </c>
      <c r="D14" s="130">
        <f>SUM(B14/C14)</f>
        <v>0.5</v>
      </c>
      <c r="E14" s="117">
        <v>1</v>
      </c>
      <c r="F14" s="117">
        <v>5</v>
      </c>
      <c r="G14" s="117">
        <v>0</v>
      </c>
      <c r="H14" s="117">
        <v>1</v>
      </c>
      <c r="I14" s="117">
        <v>0</v>
      </c>
      <c r="J14" s="117">
        <v>1</v>
      </c>
      <c r="K14" s="131">
        <f>SUM(G14/J14)</f>
        <v>0</v>
      </c>
    </row>
    <row r="15" spans="1:11" ht="30" customHeight="1" thickBot="1" x14ac:dyDescent="0.3">
      <c r="A15" s="77" t="s">
        <v>147</v>
      </c>
      <c r="B15" s="127">
        <v>0</v>
      </c>
      <c r="C15" s="128">
        <v>2</v>
      </c>
      <c r="D15" s="130">
        <f>SUM(B15/C15)</f>
        <v>0</v>
      </c>
      <c r="E15" s="128">
        <v>0</v>
      </c>
      <c r="F15" s="128">
        <v>4</v>
      </c>
      <c r="G15" s="128">
        <v>1</v>
      </c>
      <c r="H15" s="128">
        <v>1</v>
      </c>
      <c r="I15" s="128">
        <v>2</v>
      </c>
      <c r="J15" s="128">
        <v>1</v>
      </c>
      <c r="K15" s="131">
        <f>SUM(G15/J15)</f>
        <v>1</v>
      </c>
    </row>
    <row r="16" spans="1:11" ht="30" customHeight="1" thickBot="1" x14ac:dyDescent="0.3">
      <c r="A16" s="74" t="s">
        <v>126</v>
      </c>
      <c r="B16" s="129">
        <f>SUM(B13:B15)</f>
        <v>11</v>
      </c>
      <c r="C16" s="129">
        <f>SUM(C13:C15)</f>
        <v>24</v>
      </c>
      <c r="D16" s="130">
        <f>SUM(B16/C16)</f>
        <v>0.45833333333333331</v>
      </c>
      <c r="E16" s="129">
        <f t="shared" ref="E16:J16" si="1">SUM(E13:E15)</f>
        <v>1</v>
      </c>
      <c r="F16" s="129">
        <f t="shared" si="1"/>
        <v>13</v>
      </c>
      <c r="G16" s="129">
        <f t="shared" si="1"/>
        <v>4</v>
      </c>
      <c r="H16" s="129">
        <f t="shared" si="1"/>
        <v>3</v>
      </c>
      <c r="I16" s="129">
        <f t="shared" si="1"/>
        <v>2</v>
      </c>
      <c r="J16" s="129">
        <f t="shared" si="1"/>
        <v>4</v>
      </c>
      <c r="K16" s="131">
        <f>SUM(G16/J16)</f>
        <v>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C15" sqref="C15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193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4" t="s">
        <v>181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5" t="s">
        <v>133</v>
      </c>
      <c r="B6" s="103">
        <v>5</v>
      </c>
      <c r="C6" s="117">
        <v>8</v>
      </c>
      <c r="D6" s="130">
        <f>SUM(B6/C6)</f>
        <v>0.625</v>
      </c>
      <c r="E6" s="117">
        <v>0</v>
      </c>
      <c r="F6" s="117">
        <v>1</v>
      </c>
      <c r="G6" s="117">
        <v>1</v>
      </c>
      <c r="H6" s="117">
        <v>0</v>
      </c>
      <c r="I6" s="117">
        <v>0</v>
      </c>
      <c r="J6" s="117">
        <v>1</v>
      </c>
      <c r="K6" s="131">
        <f>SUM(G6/J6)</f>
        <v>1</v>
      </c>
    </row>
    <row r="7" spans="1:11" ht="30" customHeight="1" thickBot="1" x14ac:dyDescent="0.3">
      <c r="A7" s="85" t="s">
        <v>134</v>
      </c>
      <c r="B7" s="103">
        <v>3</v>
      </c>
      <c r="C7" s="117">
        <v>3</v>
      </c>
      <c r="D7" s="130">
        <f>SUM(B7/C7)</f>
        <v>1</v>
      </c>
      <c r="E7" s="117">
        <v>0</v>
      </c>
      <c r="F7" s="117">
        <v>4</v>
      </c>
      <c r="G7" s="117">
        <v>1</v>
      </c>
      <c r="H7" s="117">
        <v>0</v>
      </c>
      <c r="I7" s="117">
        <v>0</v>
      </c>
      <c r="J7" s="117">
        <v>1</v>
      </c>
      <c r="K7" s="131">
        <f>SUM(G7/J7)</f>
        <v>1</v>
      </c>
    </row>
    <row r="8" spans="1:11" ht="30" customHeight="1" thickBot="1" x14ac:dyDescent="0.3">
      <c r="A8" s="85" t="s">
        <v>135</v>
      </c>
      <c r="B8" s="127">
        <v>2</v>
      </c>
      <c r="C8" s="128">
        <v>3</v>
      </c>
      <c r="D8" s="130">
        <f>SUM(B8/C8)</f>
        <v>0.66666666666666663</v>
      </c>
      <c r="E8" s="128">
        <v>0</v>
      </c>
      <c r="F8" s="128">
        <v>2</v>
      </c>
      <c r="G8" s="128">
        <v>2</v>
      </c>
      <c r="H8" s="128">
        <v>0</v>
      </c>
      <c r="I8" s="128">
        <v>0</v>
      </c>
      <c r="J8" s="128">
        <v>1</v>
      </c>
      <c r="K8" s="131">
        <f>SUM(G8/J8)</f>
        <v>2</v>
      </c>
    </row>
    <row r="9" spans="1:11" ht="30" customHeight="1" thickBot="1" x14ac:dyDescent="0.3">
      <c r="A9" s="74" t="s">
        <v>126</v>
      </c>
      <c r="B9" s="129">
        <f>SUM(B6:B8)</f>
        <v>10</v>
      </c>
      <c r="C9" s="129">
        <f>SUM(C6:C8)</f>
        <v>14</v>
      </c>
      <c r="D9" s="130">
        <f>SUM(B9/C9)</f>
        <v>0.7142857142857143</v>
      </c>
      <c r="E9" s="129">
        <f t="shared" ref="E9:J9" si="0">SUM(E6:E8)</f>
        <v>0</v>
      </c>
      <c r="F9" s="129">
        <f t="shared" si="0"/>
        <v>7</v>
      </c>
      <c r="G9" s="129">
        <f t="shared" si="0"/>
        <v>4</v>
      </c>
      <c r="H9" s="129">
        <f t="shared" si="0"/>
        <v>0</v>
      </c>
      <c r="I9" s="129">
        <f t="shared" si="0"/>
        <v>0</v>
      </c>
      <c r="J9" s="129">
        <f t="shared" si="0"/>
        <v>3</v>
      </c>
      <c r="K9" s="131">
        <f>SUM(G9/J9)</f>
        <v>1.3333333333333333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2" t="s">
        <v>182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3" t="s">
        <v>129</v>
      </c>
      <c r="B13" s="103">
        <v>6</v>
      </c>
      <c r="C13" s="117">
        <v>9</v>
      </c>
      <c r="D13" s="130">
        <f>SUM(B13/C13)</f>
        <v>0.66666666666666663</v>
      </c>
      <c r="E13" s="117">
        <v>0</v>
      </c>
      <c r="F13" s="117">
        <v>4</v>
      </c>
      <c r="G13" s="117">
        <v>0</v>
      </c>
      <c r="H13" s="117">
        <v>1</v>
      </c>
      <c r="I13" s="117">
        <v>0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83" t="s">
        <v>130</v>
      </c>
      <c r="B14" s="103">
        <v>1</v>
      </c>
      <c r="C14" s="117">
        <v>9</v>
      </c>
      <c r="D14" s="130">
        <f>SUM(B14/C14)</f>
        <v>0.1111111111111111</v>
      </c>
      <c r="E14" s="117">
        <v>0</v>
      </c>
      <c r="F14" s="117">
        <v>0</v>
      </c>
      <c r="G14" s="117">
        <v>0</v>
      </c>
      <c r="H14" s="117">
        <v>1</v>
      </c>
      <c r="I14" s="117">
        <v>0</v>
      </c>
      <c r="J14" s="117">
        <v>1</v>
      </c>
      <c r="K14" s="131">
        <f>SUM(G14/J14)</f>
        <v>0</v>
      </c>
    </row>
    <row r="15" spans="1:11" ht="30" customHeight="1" thickBot="1" x14ac:dyDescent="0.3">
      <c r="A15" s="83" t="s">
        <v>131</v>
      </c>
      <c r="B15" s="127">
        <v>0</v>
      </c>
      <c r="C15" s="128">
        <v>1</v>
      </c>
      <c r="D15" s="130">
        <f>SUM(B15/C15)</f>
        <v>0</v>
      </c>
      <c r="E15" s="128">
        <v>0</v>
      </c>
      <c r="F15" s="128">
        <v>4</v>
      </c>
      <c r="G15" s="128">
        <v>0</v>
      </c>
      <c r="H15" s="128">
        <v>0</v>
      </c>
      <c r="I15" s="128">
        <v>0</v>
      </c>
      <c r="J15" s="128">
        <v>1</v>
      </c>
      <c r="K15" s="131">
        <f>SUM(G15/J15)</f>
        <v>0</v>
      </c>
    </row>
    <row r="16" spans="1:11" ht="30" customHeight="1" thickBot="1" x14ac:dyDescent="0.3">
      <c r="A16" s="74" t="s">
        <v>126</v>
      </c>
      <c r="B16" s="129">
        <f>SUM(B13:B15)</f>
        <v>7</v>
      </c>
      <c r="C16" s="129">
        <f>SUM(C13:C15)</f>
        <v>19</v>
      </c>
      <c r="D16" s="130">
        <f>SUM(B16/C16)</f>
        <v>0.36842105263157893</v>
      </c>
      <c r="E16" s="129">
        <f t="shared" ref="E16:J16" si="1">SUM(E13:E15)</f>
        <v>0</v>
      </c>
      <c r="F16" s="129">
        <f t="shared" si="1"/>
        <v>8</v>
      </c>
      <c r="G16" s="129">
        <f t="shared" si="1"/>
        <v>0</v>
      </c>
      <c r="H16" s="129">
        <f t="shared" si="1"/>
        <v>2</v>
      </c>
      <c r="I16" s="129">
        <f t="shared" si="1"/>
        <v>0</v>
      </c>
      <c r="J16" s="129">
        <f t="shared" si="1"/>
        <v>2</v>
      </c>
      <c r="K16" s="131">
        <f>SUM(G16/J16)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80" zoomScaleNormal="80" workbookViewId="0">
      <selection activeCell="E30" sqref="E30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159</v>
      </c>
      <c r="B1" s="65"/>
      <c r="C1" s="66"/>
      <c r="D1" s="67"/>
    </row>
    <row r="3" spans="1:11" ht="30" customHeight="1" x14ac:dyDescent="0.25">
      <c r="A3" s="82" t="s">
        <v>128</v>
      </c>
      <c r="B3" s="64" t="s">
        <v>109</v>
      </c>
      <c r="C3" s="64" t="s">
        <v>117</v>
      </c>
      <c r="D3" s="64" t="s">
        <v>115</v>
      </c>
      <c r="E3" s="64" t="s">
        <v>116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76" t="s">
        <v>127</v>
      </c>
    </row>
    <row r="4" spans="1:11" ht="30" customHeight="1" x14ac:dyDescent="0.25">
      <c r="A4" s="83" t="s">
        <v>129</v>
      </c>
      <c r="B4" s="162">
        <f>SUM('RR - Totals'!B4,'Playoff - Totals'!B4)</f>
        <v>36</v>
      </c>
      <c r="C4" s="103">
        <f>SUM('RR - Totals'!C4,'Playoff - Totals'!C4)</f>
        <v>52</v>
      </c>
      <c r="D4" s="172">
        <f>SUM(B4/C4)</f>
        <v>0.69230769230769229</v>
      </c>
      <c r="E4" s="162">
        <f>SUM('RR - Totals'!E4,'Playoff - Totals'!E4)</f>
        <v>9</v>
      </c>
      <c r="F4" s="162">
        <f>SUM('RR - Totals'!F4,'Playoff - Totals'!F4)</f>
        <v>45</v>
      </c>
      <c r="G4" s="103">
        <f>SUM('RR - Totals'!G4,'Playoff - Totals'!G4)</f>
        <v>11</v>
      </c>
      <c r="H4" s="103">
        <f>SUM('RR - Totals'!H4,'Playoff - Totals'!H4)</f>
        <v>8</v>
      </c>
      <c r="I4" s="103">
        <f>SUM('RR - Totals'!I4,'Playoff - Totals'!I4)</f>
        <v>5</v>
      </c>
      <c r="J4" s="103">
        <f>SUM('RR - Totals'!J4,'Playoff - Totals'!J4)</f>
        <v>4</v>
      </c>
      <c r="K4" s="120">
        <f>SUM(G4/J4)</f>
        <v>2.75</v>
      </c>
    </row>
    <row r="5" spans="1:11" ht="30" customHeight="1" x14ac:dyDescent="0.25">
      <c r="A5" s="83" t="s">
        <v>130</v>
      </c>
      <c r="B5" s="103">
        <f>SUM('RR - Totals'!B5,'Playoff - Totals'!B5)</f>
        <v>16</v>
      </c>
      <c r="C5" s="103">
        <f>SUM('RR - Totals'!C5,'Playoff - Totals'!C5)</f>
        <v>67</v>
      </c>
      <c r="D5" s="119">
        <f>SUM(B5/C5)</f>
        <v>0.23880597014925373</v>
      </c>
      <c r="E5" s="103">
        <f>SUM('RR - Totals'!E5,'Playoff - Totals'!E5)</f>
        <v>0</v>
      </c>
      <c r="F5" s="103">
        <f>SUM('RR - Totals'!F5,'Playoff - Totals'!F5)</f>
        <v>12</v>
      </c>
      <c r="G5" s="103">
        <f>SUM('RR - Totals'!G5,'Playoff - Totals'!G5)</f>
        <v>7</v>
      </c>
      <c r="H5" s="103">
        <f>SUM('RR - Totals'!H5,'Playoff - Totals'!H5)</f>
        <v>4</v>
      </c>
      <c r="I5" s="103">
        <f>SUM('RR - Totals'!I5,'Playoff - Totals'!I5)</f>
        <v>1</v>
      </c>
      <c r="J5" s="103">
        <f>SUM('RR - Totals'!J5,'Playoff - Totals'!J5)</f>
        <v>5</v>
      </c>
      <c r="K5" s="120">
        <f>SUM(G5/J5)</f>
        <v>1.4</v>
      </c>
    </row>
    <row r="6" spans="1:11" ht="30" customHeight="1" x14ac:dyDescent="0.25">
      <c r="A6" s="83" t="s">
        <v>131</v>
      </c>
      <c r="B6" s="103">
        <f>SUM('RR - Totals'!B6,'Playoff - Totals'!B6)</f>
        <v>3</v>
      </c>
      <c r="C6" s="103">
        <f>SUM('RR - Totals'!C6,'Playoff - Totals'!C6)</f>
        <v>11</v>
      </c>
      <c r="D6" s="119">
        <f>SUM(B6/C6)</f>
        <v>0.27272727272727271</v>
      </c>
      <c r="E6" s="103">
        <f>SUM('RR - Totals'!E6,'Playoff - Totals'!E6)</f>
        <v>1</v>
      </c>
      <c r="F6" s="103">
        <f>SUM('RR - Totals'!F6,'Playoff - Totals'!F6)</f>
        <v>9</v>
      </c>
      <c r="G6" s="103">
        <f>SUM('RR - Totals'!G6,'Playoff - Totals'!G6)</f>
        <v>2</v>
      </c>
      <c r="H6" s="103">
        <f>SUM('RR - Totals'!H6,'Playoff - Totals'!H6)</f>
        <v>1</v>
      </c>
      <c r="I6" s="103">
        <f>SUM('RR - Totals'!I6,'Playoff - Totals'!I6)</f>
        <v>0</v>
      </c>
      <c r="J6" s="103">
        <f>SUM('RR - Totals'!J6,'Playoff - Totals'!J6)</f>
        <v>6</v>
      </c>
      <c r="K6" s="120">
        <f>SUM(G6/J6)</f>
        <v>0.33333333333333331</v>
      </c>
    </row>
    <row r="7" spans="1:11" x14ac:dyDescent="0.25">
      <c r="B7" s="105"/>
      <c r="C7" s="105"/>
      <c r="D7" s="121"/>
      <c r="E7" s="105"/>
      <c r="F7" s="105"/>
      <c r="G7" s="105"/>
      <c r="H7" s="105"/>
      <c r="I7" s="105"/>
      <c r="J7" s="105"/>
      <c r="K7" s="122"/>
    </row>
    <row r="8" spans="1:11" ht="30" customHeight="1" x14ac:dyDescent="0.25">
      <c r="A8" s="84" t="s">
        <v>132</v>
      </c>
      <c r="B8" s="64" t="s">
        <v>109</v>
      </c>
      <c r="C8" s="64" t="s">
        <v>117</v>
      </c>
      <c r="D8" s="81" t="s">
        <v>115</v>
      </c>
      <c r="E8" s="64" t="s">
        <v>116</v>
      </c>
      <c r="F8" s="64" t="s">
        <v>110</v>
      </c>
      <c r="G8" s="64" t="s">
        <v>111</v>
      </c>
      <c r="H8" s="64" t="s">
        <v>112</v>
      </c>
      <c r="I8" s="64" t="s">
        <v>113</v>
      </c>
      <c r="J8" s="64" t="s">
        <v>114</v>
      </c>
      <c r="K8" s="94" t="s">
        <v>127</v>
      </c>
    </row>
    <row r="9" spans="1:11" ht="30" customHeight="1" x14ac:dyDescent="0.25">
      <c r="A9" s="85" t="s">
        <v>133</v>
      </c>
      <c r="B9" s="103">
        <f>SUM('RR - Totals'!B9,'Playoff - Totals'!B9)</f>
        <v>35</v>
      </c>
      <c r="C9" s="162">
        <f>SUM('RR - Totals'!C9,'Playoff - Totals'!C9)</f>
        <v>89</v>
      </c>
      <c r="D9" s="119">
        <f>SUM(B9/C9)</f>
        <v>0.39325842696629215</v>
      </c>
      <c r="E9" s="103">
        <f>SUM('RR - Totals'!E9,'Playoff - Totals'!E9)</f>
        <v>1</v>
      </c>
      <c r="F9" s="103">
        <f>SUM('RR - Totals'!F9,'Playoff - Totals'!F9)</f>
        <v>17</v>
      </c>
      <c r="G9" s="103">
        <f>SUM('RR - Totals'!G9,'Playoff - Totals'!G9)</f>
        <v>8</v>
      </c>
      <c r="H9" s="103">
        <f>SUM('RR - Totals'!H9,'Playoff - Totals'!H9)</f>
        <v>6</v>
      </c>
      <c r="I9" s="103">
        <f>SUM('RR - Totals'!I9,'Playoff - Totals'!I9)</f>
        <v>0</v>
      </c>
      <c r="J9" s="103">
        <f>SUM('RR - Totals'!J9,'Playoff - Totals'!J9)</f>
        <v>8</v>
      </c>
      <c r="K9" s="120">
        <f>SUM(G9/J9)</f>
        <v>1</v>
      </c>
    </row>
    <row r="10" spans="1:11" ht="30" customHeight="1" x14ac:dyDescent="0.25">
      <c r="A10" s="85" t="s">
        <v>134</v>
      </c>
      <c r="B10" s="103">
        <f>SUM('RR - Totals'!B10,'Playoff - Totals'!B10)</f>
        <v>22</v>
      </c>
      <c r="C10" s="103">
        <f>SUM('RR - Totals'!C10,'Playoff - Totals'!C10)</f>
        <v>59</v>
      </c>
      <c r="D10" s="119">
        <f>SUM(B10/C10)</f>
        <v>0.3728813559322034</v>
      </c>
      <c r="E10" s="103">
        <f>SUM('RR - Totals'!E10,'Playoff - Totals'!E10)</f>
        <v>0</v>
      </c>
      <c r="F10" s="103">
        <f>SUM('RR - Totals'!F10,'Playoff - Totals'!F10)</f>
        <v>34</v>
      </c>
      <c r="G10" s="103">
        <f>SUM('RR - Totals'!G10,'Playoff - Totals'!G10)</f>
        <v>3</v>
      </c>
      <c r="H10" s="103">
        <f>SUM('RR - Totals'!H10,'Playoff - Totals'!H10)</f>
        <v>7</v>
      </c>
      <c r="I10" s="103">
        <f>SUM('RR - Totals'!I10,'Playoff - Totals'!I10)</f>
        <v>2</v>
      </c>
      <c r="J10" s="103">
        <f>SUM('RR - Totals'!J10,'Playoff - Totals'!J10)</f>
        <v>4</v>
      </c>
      <c r="K10" s="120">
        <f>SUM(G10/J10)</f>
        <v>0.75</v>
      </c>
    </row>
    <row r="11" spans="1:11" ht="30" customHeight="1" x14ac:dyDescent="0.25">
      <c r="A11" s="85" t="s">
        <v>135</v>
      </c>
      <c r="B11" s="103">
        <f>SUM('RR - Totals'!B11,'Playoff - Totals'!B11)</f>
        <v>11</v>
      </c>
      <c r="C11" s="103">
        <f>SUM('RR - Totals'!C11,'Playoff - Totals'!C11)</f>
        <v>33</v>
      </c>
      <c r="D11" s="119">
        <f>SUM(B11/C11)</f>
        <v>0.33333333333333331</v>
      </c>
      <c r="E11" s="103">
        <f>SUM('RR - Totals'!E11,'Playoff - Totals'!E11)</f>
        <v>0</v>
      </c>
      <c r="F11" s="103">
        <f>SUM('RR - Totals'!F11,'Playoff - Totals'!F11)</f>
        <v>43</v>
      </c>
      <c r="G11" s="103">
        <f>SUM('RR - Totals'!G11,'Playoff - Totals'!G11)</f>
        <v>7</v>
      </c>
      <c r="H11" s="162">
        <f>SUM('RR - Totals'!H11,'Playoff - Totals'!H11)</f>
        <v>9</v>
      </c>
      <c r="I11" s="103">
        <f>SUM('RR - Totals'!I11,'Playoff - Totals'!I11)</f>
        <v>0</v>
      </c>
      <c r="J11" s="162">
        <f>SUM('RR - Totals'!J11,'Playoff - Totals'!J11)</f>
        <v>1</v>
      </c>
      <c r="K11" s="173">
        <f>SUM(G11/J11)</f>
        <v>7</v>
      </c>
    </row>
    <row r="12" spans="1:11" x14ac:dyDescent="0.25">
      <c r="B12" s="105"/>
      <c r="C12" s="105"/>
      <c r="D12" s="121"/>
      <c r="E12" s="105"/>
      <c r="F12" s="105"/>
      <c r="G12" s="105"/>
      <c r="H12" s="105"/>
      <c r="I12" s="105"/>
      <c r="J12" s="105"/>
      <c r="K12" s="122"/>
    </row>
    <row r="13" spans="1:11" ht="30" customHeight="1" x14ac:dyDescent="0.25">
      <c r="A13" s="86" t="s">
        <v>136</v>
      </c>
      <c r="B13" s="64" t="s">
        <v>109</v>
      </c>
      <c r="C13" s="64" t="s">
        <v>117</v>
      </c>
      <c r="D13" s="81" t="s">
        <v>115</v>
      </c>
      <c r="E13" s="64" t="s">
        <v>116</v>
      </c>
      <c r="F13" s="64" t="s">
        <v>110</v>
      </c>
      <c r="G13" s="64" t="s">
        <v>111</v>
      </c>
      <c r="H13" s="64" t="s">
        <v>112</v>
      </c>
      <c r="I13" s="64" t="s">
        <v>113</v>
      </c>
      <c r="J13" s="64" t="s">
        <v>114</v>
      </c>
      <c r="K13" s="94" t="s">
        <v>127</v>
      </c>
    </row>
    <row r="14" spans="1:11" ht="30" customHeight="1" x14ac:dyDescent="0.25">
      <c r="A14" s="87" t="s">
        <v>137</v>
      </c>
      <c r="B14" s="103">
        <f>SUM('RR - Totals'!B14,'Playoff - Totals'!B14)</f>
        <v>20</v>
      </c>
      <c r="C14" s="103">
        <f>SUM('RR - Totals'!C14,'Playoff - Totals'!C14)</f>
        <v>53</v>
      </c>
      <c r="D14" s="119">
        <f>SUM(B14/C14)</f>
        <v>0.37735849056603776</v>
      </c>
      <c r="E14" s="103">
        <f>SUM('RR - Totals'!E14,'Playoff - Totals'!E14)</f>
        <v>0</v>
      </c>
      <c r="F14" s="103">
        <f>SUM('RR - Totals'!F14,'Playoff - Totals'!F14)</f>
        <v>19</v>
      </c>
      <c r="G14" s="103">
        <f>SUM('RR - Totals'!G14,'Playoff - Totals'!G14)</f>
        <v>5</v>
      </c>
      <c r="H14" s="103">
        <f>SUM('RR - Totals'!H14,'Playoff - Totals'!H14)</f>
        <v>6</v>
      </c>
      <c r="I14" s="103">
        <f>SUM('RR - Totals'!I14,'Playoff - Totals'!I14)</f>
        <v>3</v>
      </c>
      <c r="J14" s="103">
        <f>SUM('RR - Totals'!J14,'Playoff - Totals'!J14)</f>
        <v>4</v>
      </c>
      <c r="K14" s="120">
        <f>SUM(G14/J14)</f>
        <v>1.25</v>
      </c>
    </row>
    <row r="15" spans="1:11" ht="30" customHeight="1" x14ac:dyDescent="0.25">
      <c r="A15" s="87" t="s">
        <v>138</v>
      </c>
      <c r="B15" s="103">
        <f>SUM('RR - Totals'!B15,'Playoff - Totals'!B15)</f>
        <v>13</v>
      </c>
      <c r="C15" s="103">
        <f>SUM('RR - Totals'!C15,'Playoff - Totals'!C15)</f>
        <v>41</v>
      </c>
      <c r="D15" s="119">
        <f>SUM(B15/C15)</f>
        <v>0.31707317073170732</v>
      </c>
      <c r="E15" s="103">
        <f>SUM('RR - Totals'!E15,'Playoff - Totals'!E15)</f>
        <v>5</v>
      </c>
      <c r="F15" s="103">
        <f>SUM('RR - Totals'!F15,'Playoff - Totals'!F15)</f>
        <v>19</v>
      </c>
      <c r="G15" s="103">
        <f>SUM('RR - Totals'!G15,'Playoff - Totals'!G15)</f>
        <v>8</v>
      </c>
      <c r="H15" s="103">
        <f>SUM('RR - Totals'!H15,'Playoff - Totals'!H15)</f>
        <v>3</v>
      </c>
      <c r="I15" s="103">
        <f>SUM('RR - Totals'!I15,'Playoff - Totals'!I15)</f>
        <v>1</v>
      </c>
      <c r="J15" s="103">
        <f>SUM('RR - Totals'!J15,'Playoff - Totals'!J15)</f>
        <v>14</v>
      </c>
      <c r="K15" s="120">
        <f>SUM(G15/J15)</f>
        <v>0.5714285714285714</v>
      </c>
    </row>
    <row r="16" spans="1:11" ht="30" customHeight="1" x14ac:dyDescent="0.25">
      <c r="A16" s="87" t="s">
        <v>139</v>
      </c>
      <c r="B16" s="103">
        <f>SUM('RR - Totals'!B16,'Playoff - Totals'!B16)</f>
        <v>8</v>
      </c>
      <c r="C16" s="103">
        <f>SUM('RR - Totals'!C16,'Playoff - Totals'!C16)</f>
        <v>34</v>
      </c>
      <c r="D16" s="119">
        <f>SUM(B16/C16)</f>
        <v>0.23529411764705882</v>
      </c>
      <c r="E16" s="103">
        <f>SUM('RR - Totals'!E16,'Playoff - Totals'!E16)</f>
        <v>0</v>
      </c>
      <c r="F16" s="103">
        <f>SUM('RR - Totals'!F16,'Playoff - Totals'!F16)</f>
        <v>28</v>
      </c>
      <c r="G16" s="103">
        <f>SUM('RR - Totals'!G16,'Playoff - Totals'!G16)</f>
        <v>6</v>
      </c>
      <c r="H16" s="103">
        <f>SUM('RR - Totals'!H16,'Playoff - Totals'!H16)</f>
        <v>3</v>
      </c>
      <c r="I16" s="103">
        <f>SUM('RR - Totals'!I16,'Playoff - Totals'!I16)</f>
        <v>0</v>
      </c>
      <c r="J16" s="103">
        <f>SUM('RR - Totals'!J16,'Playoff - Totals'!J16)</f>
        <v>5</v>
      </c>
      <c r="K16" s="120">
        <f>SUM(G16/J16)</f>
        <v>1.2</v>
      </c>
    </row>
    <row r="17" spans="1:11" ht="15.75" thickBot="1" x14ac:dyDescent="0.3">
      <c r="A17" s="80"/>
      <c r="B17" s="107"/>
      <c r="C17" s="107"/>
      <c r="D17" s="123"/>
      <c r="E17" s="107"/>
      <c r="F17" s="107"/>
      <c r="G17" s="107"/>
      <c r="H17" s="107"/>
      <c r="I17" s="107"/>
      <c r="J17" s="107"/>
      <c r="K17" s="124"/>
    </row>
    <row r="18" spans="1:11" x14ac:dyDescent="0.25">
      <c r="A18" s="79"/>
      <c r="B18" s="109"/>
      <c r="C18" s="109"/>
      <c r="D18" s="125"/>
      <c r="E18" s="109"/>
      <c r="F18" s="109"/>
      <c r="G18" s="109"/>
      <c r="H18" s="109"/>
      <c r="I18" s="109"/>
      <c r="J18" s="109"/>
      <c r="K18" s="126"/>
    </row>
    <row r="19" spans="1:11" ht="30" customHeight="1" x14ac:dyDescent="0.25">
      <c r="A19" s="88" t="s">
        <v>140</v>
      </c>
      <c r="B19" s="64" t="s">
        <v>109</v>
      </c>
      <c r="C19" s="64" t="s">
        <v>117</v>
      </c>
      <c r="D19" s="81" t="s">
        <v>115</v>
      </c>
      <c r="E19" s="64" t="s">
        <v>116</v>
      </c>
      <c r="F19" s="64" t="s">
        <v>110</v>
      </c>
      <c r="G19" s="64" t="s">
        <v>111</v>
      </c>
      <c r="H19" s="64" t="s">
        <v>112</v>
      </c>
      <c r="I19" s="64" t="s">
        <v>113</v>
      </c>
      <c r="J19" s="64" t="s">
        <v>114</v>
      </c>
      <c r="K19" s="94" t="s">
        <v>127</v>
      </c>
    </row>
    <row r="20" spans="1:11" ht="30" customHeight="1" x14ac:dyDescent="0.25">
      <c r="A20" s="89" t="s">
        <v>141</v>
      </c>
      <c r="B20" s="103">
        <f>SUM('RR - Totals'!B19,'Playoff - Totals'!B20)</f>
        <v>25</v>
      </c>
      <c r="C20" s="103">
        <f>SUM('RR - Totals'!C19,'Playoff - Totals'!C20)</f>
        <v>60</v>
      </c>
      <c r="D20" s="119">
        <f>SUM(B20/C20)</f>
        <v>0.41666666666666669</v>
      </c>
      <c r="E20" s="103">
        <f>SUM('RR - Totals'!E19,'Playoff - Totals'!E20)</f>
        <v>2</v>
      </c>
      <c r="F20" s="103">
        <f>SUM('RR - Totals'!F19,'Playoff - Totals'!F20)</f>
        <v>32</v>
      </c>
      <c r="G20" s="103">
        <f>SUM('RR - Totals'!G19,'Playoff - Totals'!G20)</f>
        <v>8</v>
      </c>
      <c r="H20" s="162">
        <f>SUM('RR - Totals'!H19,'Playoff - Totals'!H20)</f>
        <v>9</v>
      </c>
      <c r="I20" s="103">
        <f>SUM('RR - Totals'!I19,'Playoff - Totals'!I20)</f>
        <v>5</v>
      </c>
      <c r="J20" s="103">
        <f>SUM('RR - Totals'!J19,'Playoff - Totals'!J20)</f>
        <v>11</v>
      </c>
      <c r="K20" s="120">
        <f>SUM(G20/J20)</f>
        <v>0.72727272727272729</v>
      </c>
    </row>
    <row r="21" spans="1:11" ht="30" customHeight="1" x14ac:dyDescent="0.25">
      <c r="A21" s="89" t="s">
        <v>204</v>
      </c>
      <c r="B21" s="103">
        <f>SUM('RR - Totals'!B20,'Playoff - Totals'!B21)</f>
        <v>9</v>
      </c>
      <c r="C21" s="103">
        <f>SUM('RR - Totals'!C20,'Playoff - Totals'!C21)</f>
        <v>40</v>
      </c>
      <c r="D21" s="119">
        <f>SUM(B21/C21)</f>
        <v>0.22500000000000001</v>
      </c>
      <c r="E21" s="103">
        <f>SUM('RR - Totals'!E20,'Playoff - Totals'!E21)</f>
        <v>0</v>
      </c>
      <c r="F21" s="103">
        <f>SUM('RR - Totals'!F20,'Playoff - Totals'!F21)</f>
        <v>36</v>
      </c>
      <c r="G21" s="103">
        <f>SUM('RR - Totals'!G20,'Playoff - Totals'!G21)</f>
        <v>6</v>
      </c>
      <c r="H21" s="103">
        <f>SUM('RR - Totals'!H20,'Playoff - Totals'!H21)</f>
        <v>5</v>
      </c>
      <c r="I21" s="103">
        <f>SUM('RR - Totals'!I20,'Playoff - Totals'!I21)</f>
        <v>4</v>
      </c>
      <c r="J21" s="103">
        <f>SUM('RR - Totals'!J20,'Playoff - Totals'!J21)</f>
        <v>4</v>
      </c>
      <c r="K21" s="120">
        <f>SUM(G21/J21)</f>
        <v>1.5</v>
      </c>
    </row>
    <row r="22" spans="1:11" ht="30" customHeight="1" x14ac:dyDescent="0.25">
      <c r="A22" s="89" t="s">
        <v>143</v>
      </c>
      <c r="B22" s="103">
        <f>SUM('RR - Totals'!B21,'Playoff - Totals'!B22)</f>
        <v>19</v>
      </c>
      <c r="C22" s="103">
        <f>SUM('RR - Totals'!C21,'Playoff - Totals'!C22)</f>
        <v>41</v>
      </c>
      <c r="D22" s="119">
        <f>SUM(B22/C22)</f>
        <v>0.46341463414634149</v>
      </c>
      <c r="E22" s="103">
        <f>SUM('RR - Totals'!E21,'Playoff - Totals'!E22)</f>
        <v>8</v>
      </c>
      <c r="F22" s="103">
        <f>SUM('RR - Totals'!F21,'Playoff - Totals'!F22)</f>
        <v>20</v>
      </c>
      <c r="G22" s="103">
        <f>SUM('RR - Totals'!G21,'Playoff - Totals'!G22)</f>
        <v>7</v>
      </c>
      <c r="H22" s="103">
        <f>SUM('RR - Totals'!H21,'Playoff - Totals'!H22)</f>
        <v>4</v>
      </c>
      <c r="I22" s="103">
        <f>SUM('RR - Totals'!I21,'Playoff - Totals'!I22)</f>
        <v>3</v>
      </c>
      <c r="J22" s="103">
        <f>SUM('RR - Totals'!J21,'Playoff - Totals'!J22)</f>
        <v>9</v>
      </c>
      <c r="K22" s="120">
        <f>SUM(G22/J22)</f>
        <v>0.77777777777777779</v>
      </c>
    </row>
    <row r="23" spans="1:11" x14ac:dyDescent="0.25">
      <c r="B23" s="105"/>
      <c r="C23" s="105"/>
      <c r="D23" s="121"/>
      <c r="E23" s="105"/>
      <c r="F23" s="105"/>
      <c r="G23" s="105"/>
      <c r="H23" s="105"/>
      <c r="I23" s="105"/>
      <c r="J23" s="105"/>
      <c r="K23" s="122"/>
    </row>
    <row r="24" spans="1:11" ht="30" customHeight="1" x14ac:dyDescent="0.25">
      <c r="A24" s="78" t="s">
        <v>144</v>
      </c>
      <c r="B24" s="64" t="s">
        <v>109</v>
      </c>
      <c r="C24" s="64" t="s">
        <v>117</v>
      </c>
      <c r="D24" s="81" t="s">
        <v>115</v>
      </c>
      <c r="E24" s="64" t="s">
        <v>116</v>
      </c>
      <c r="F24" s="64" t="s">
        <v>110</v>
      </c>
      <c r="G24" s="64" t="s">
        <v>111</v>
      </c>
      <c r="H24" s="64" t="s">
        <v>112</v>
      </c>
      <c r="I24" s="64" t="s">
        <v>113</v>
      </c>
      <c r="J24" s="64" t="s">
        <v>114</v>
      </c>
      <c r="K24" s="94" t="s">
        <v>127</v>
      </c>
    </row>
    <row r="25" spans="1:11" ht="30" customHeight="1" x14ac:dyDescent="0.25">
      <c r="A25" s="77" t="s">
        <v>145</v>
      </c>
      <c r="B25" s="103">
        <f>SUM('RR - Totals'!B24,'Playoff - Totals'!B25)</f>
        <v>19</v>
      </c>
      <c r="C25" s="103">
        <f>SUM('RR - Totals'!C24,'Playoff - Totals'!C25)</f>
        <v>48</v>
      </c>
      <c r="D25" s="119">
        <f>SUM(B25/C25)</f>
        <v>0.39583333333333331</v>
      </c>
      <c r="E25" s="103">
        <f>SUM('RR - Totals'!E24,'Playoff - Totals'!E25)</f>
        <v>0</v>
      </c>
      <c r="F25" s="103">
        <f>SUM('RR - Totals'!F24,'Playoff - Totals'!F25)</f>
        <v>36</v>
      </c>
      <c r="G25" s="162">
        <f>SUM('RR - Totals'!G24,'Playoff - Totals'!G25)</f>
        <v>26</v>
      </c>
      <c r="H25" s="103">
        <f>SUM('RR - Totals'!H24,'Playoff - Totals'!H25)</f>
        <v>3</v>
      </c>
      <c r="I25" s="103">
        <f>SUM('RR - Totals'!I24,'Playoff - Totals'!I25)</f>
        <v>2</v>
      </c>
      <c r="J25" s="103">
        <f>SUM('RR - Totals'!J24,'Playoff - Totals'!J25)</f>
        <v>13</v>
      </c>
      <c r="K25" s="120">
        <f>SUM(G25/J25)</f>
        <v>2</v>
      </c>
    </row>
    <row r="26" spans="1:11" ht="30" customHeight="1" x14ac:dyDescent="0.25">
      <c r="A26" s="77" t="s">
        <v>146</v>
      </c>
      <c r="B26" s="103">
        <f>SUM('RR - Totals'!B25,'Playoff - Totals'!B26)</f>
        <v>25</v>
      </c>
      <c r="C26" s="103">
        <f>SUM('RR - Totals'!C25,'Playoff - Totals'!C26)</f>
        <v>60</v>
      </c>
      <c r="D26" s="119">
        <f>SUM(B26/C26)</f>
        <v>0.41666666666666669</v>
      </c>
      <c r="E26" s="103">
        <f>SUM('RR - Totals'!E25,'Playoff - Totals'!E26)</f>
        <v>4</v>
      </c>
      <c r="F26" s="103">
        <f>SUM('RR - Totals'!F25,'Playoff - Totals'!F26)</f>
        <v>22</v>
      </c>
      <c r="G26" s="103">
        <f>SUM('RR - Totals'!G25,'Playoff - Totals'!G26)</f>
        <v>3</v>
      </c>
      <c r="H26" s="103">
        <f>SUM('RR - Totals'!H25,'Playoff - Totals'!H26)</f>
        <v>4</v>
      </c>
      <c r="I26" s="103">
        <f>SUM('RR - Totals'!I25,'Playoff - Totals'!I26)</f>
        <v>0</v>
      </c>
      <c r="J26" s="103">
        <f>SUM('RR - Totals'!J25,'Playoff - Totals'!J26)</f>
        <v>5</v>
      </c>
      <c r="K26" s="120">
        <f>SUM(G26/J26)</f>
        <v>0.6</v>
      </c>
    </row>
    <row r="27" spans="1:11" ht="30" customHeight="1" x14ac:dyDescent="0.25">
      <c r="A27" s="77" t="s">
        <v>147</v>
      </c>
      <c r="B27" s="103">
        <f>SUM('RR - Totals'!B26,'Playoff - Totals'!B27)</f>
        <v>17</v>
      </c>
      <c r="C27" s="103">
        <f>SUM('RR - Totals'!C26,'Playoff - Totals'!C27)</f>
        <v>42</v>
      </c>
      <c r="D27" s="119">
        <f>SUM(B27/C27)</f>
        <v>0.40476190476190477</v>
      </c>
      <c r="E27" s="103">
        <f>SUM('RR - Totals'!E26,'Playoff - Totals'!E27)</f>
        <v>4</v>
      </c>
      <c r="F27" s="103">
        <f>SUM('RR - Totals'!F26,'Playoff - Totals'!F27)</f>
        <v>26</v>
      </c>
      <c r="G27" s="103">
        <f>SUM('RR - Totals'!G26,'Playoff - Totals'!G27)</f>
        <v>4</v>
      </c>
      <c r="H27" s="103">
        <f>SUM('RR - Totals'!H26,'Playoff - Totals'!H27)</f>
        <v>6</v>
      </c>
      <c r="I27" s="162">
        <f>SUM('RR - Totals'!I26,'Playoff - Totals'!I27)</f>
        <v>10</v>
      </c>
      <c r="J27" s="103">
        <f>SUM('RR - Totals'!J26,'Playoff - Totals'!J27)</f>
        <v>5</v>
      </c>
      <c r="K27" s="120">
        <f>SUM(G27/J27)</f>
        <v>0.8</v>
      </c>
    </row>
    <row r="28" spans="1:11" x14ac:dyDescent="0.25">
      <c r="B28" s="105"/>
      <c r="C28" s="105"/>
      <c r="D28" s="121"/>
      <c r="E28" s="105"/>
      <c r="F28" s="105"/>
      <c r="G28" s="105"/>
      <c r="H28" s="105"/>
      <c r="I28" s="105"/>
      <c r="J28" s="105"/>
      <c r="K28" s="122"/>
    </row>
    <row r="29" spans="1:11" ht="30" customHeight="1" x14ac:dyDescent="0.25">
      <c r="A29" s="90" t="s">
        <v>148</v>
      </c>
      <c r="B29" s="64" t="s">
        <v>109</v>
      </c>
      <c r="C29" s="64" t="s">
        <v>117</v>
      </c>
      <c r="D29" s="81" t="s">
        <v>115</v>
      </c>
      <c r="E29" s="64" t="s">
        <v>116</v>
      </c>
      <c r="F29" s="64" t="s">
        <v>110</v>
      </c>
      <c r="G29" s="64" t="s">
        <v>111</v>
      </c>
      <c r="H29" s="64" t="s">
        <v>112</v>
      </c>
      <c r="I29" s="64" t="s">
        <v>113</v>
      </c>
      <c r="J29" s="64" t="s">
        <v>114</v>
      </c>
      <c r="K29" s="94" t="s">
        <v>127</v>
      </c>
    </row>
    <row r="30" spans="1:11" ht="30" customHeight="1" x14ac:dyDescent="0.25">
      <c r="A30" s="91" t="s">
        <v>149</v>
      </c>
      <c r="B30" s="103">
        <f>SUM('RR - Totals'!B29,'Playoff - Totals'!B30)</f>
        <v>20</v>
      </c>
      <c r="C30" s="103">
        <f>SUM('RR - Totals'!C29,'Playoff - Totals'!C30)</f>
        <v>47</v>
      </c>
      <c r="D30" s="119">
        <f>SUM(B30/C30)</f>
        <v>0.42553191489361702</v>
      </c>
      <c r="E30" s="103">
        <f>SUM('RR - Totals'!E29,'Playoff - Totals'!E30)</f>
        <v>4</v>
      </c>
      <c r="F30" s="103">
        <f>SUM('RR - Totals'!F29,'Playoff - Totals'!F30)</f>
        <v>26</v>
      </c>
      <c r="G30" s="103">
        <f>SUM('RR - Totals'!G29,'Playoff - Totals'!G30)</f>
        <v>11</v>
      </c>
      <c r="H30" s="103">
        <f>SUM('RR - Totals'!H29,'Playoff - Totals'!H30)</f>
        <v>5</v>
      </c>
      <c r="I30" s="103">
        <f>SUM('RR - Totals'!I29,'Playoff - Totals'!I30)</f>
        <v>5</v>
      </c>
      <c r="J30" s="103">
        <f>SUM('RR - Totals'!J29,'Playoff - Totals'!J30)</f>
        <v>6</v>
      </c>
      <c r="K30" s="120">
        <f>SUM(G30/J30)</f>
        <v>1.8333333333333333</v>
      </c>
    </row>
    <row r="31" spans="1:11" ht="30" customHeight="1" x14ac:dyDescent="0.25">
      <c r="A31" s="91" t="s">
        <v>150</v>
      </c>
      <c r="B31" s="103">
        <f>SUM('RR - Totals'!B30,'Playoff - Totals'!B31)</f>
        <v>23</v>
      </c>
      <c r="C31" s="103">
        <f>SUM('RR - Totals'!C30,'Playoff - Totals'!C31)</f>
        <v>47</v>
      </c>
      <c r="D31" s="119">
        <f>SUM(B31/C31)</f>
        <v>0.48936170212765956</v>
      </c>
      <c r="E31" s="103">
        <f>SUM('RR - Totals'!E30,'Playoff - Totals'!E31)</f>
        <v>2</v>
      </c>
      <c r="F31" s="103">
        <f>SUM('RR - Totals'!F30,'Playoff - Totals'!F31)</f>
        <v>14</v>
      </c>
      <c r="G31" s="103">
        <f>SUM('RR - Totals'!G30,'Playoff - Totals'!G31)</f>
        <v>4</v>
      </c>
      <c r="H31" s="103">
        <f>SUM('RR - Totals'!H30,'Playoff - Totals'!H31)</f>
        <v>4</v>
      </c>
      <c r="I31" s="103">
        <f>SUM('RR - Totals'!I30,'Playoff - Totals'!I31)</f>
        <v>1</v>
      </c>
      <c r="J31" s="103">
        <f>SUM('RR - Totals'!J30,'Playoff - Totals'!J31)</f>
        <v>11</v>
      </c>
      <c r="K31" s="120">
        <f>SUM(G31/J31)</f>
        <v>0.36363636363636365</v>
      </c>
    </row>
    <row r="32" spans="1:11" ht="30" customHeight="1" x14ac:dyDescent="0.25">
      <c r="A32" s="91" t="s">
        <v>166</v>
      </c>
      <c r="B32" s="103">
        <f>SUM('RR - Totals'!B31,'Playoff - Totals'!B32)</f>
        <v>11</v>
      </c>
      <c r="C32" s="103">
        <f>SUM('RR - Totals'!C31,'Playoff - Totals'!C32)</f>
        <v>27</v>
      </c>
      <c r="D32" s="119">
        <f>SUM(B32/C32)</f>
        <v>0.40740740740740738</v>
      </c>
      <c r="E32" s="103">
        <f>SUM('RR - Totals'!E31,'Playoff - Totals'!E32)</f>
        <v>3</v>
      </c>
      <c r="F32" s="103">
        <f>SUM('RR - Totals'!F31,'Playoff - Totals'!F32)</f>
        <v>21</v>
      </c>
      <c r="G32" s="103">
        <f>SUM('RR - Totals'!G31,'Playoff - Totals'!G32)</f>
        <v>6</v>
      </c>
      <c r="H32" s="103">
        <f>SUM('RR - Totals'!H31,'Playoff - Totals'!H32)</f>
        <v>6</v>
      </c>
      <c r="I32" s="103">
        <f>SUM('RR - Totals'!I31,'Playoff - Totals'!I32)</f>
        <v>6</v>
      </c>
      <c r="J32" s="103">
        <f>SUM('RR - Totals'!J31,'Playoff - Totals'!J32)</f>
        <v>5</v>
      </c>
      <c r="K32" s="120">
        <f>SUM(G32/J32)</f>
        <v>1.2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C14" sqref="C14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164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78" t="s">
        <v>184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77" t="s">
        <v>145</v>
      </c>
      <c r="B6" s="103">
        <v>3</v>
      </c>
      <c r="C6" s="117">
        <v>8</v>
      </c>
      <c r="D6" s="130">
        <f>SUM(B6/C6)</f>
        <v>0.375</v>
      </c>
      <c r="E6" s="117">
        <v>0</v>
      </c>
      <c r="F6" s="117">
        <v>7</v>
      </c>
      <c r="G6" s="117">
        <v>4</v>
      </c>
      <c r="H6" s="117">
        <v>2</v>
      </c>
      <c r="I6" s="117">
        <v>1</v>
      </c>
      <c r="J6" s="117">
        <v>1</v>
      </c>
      <c r="K6" s="131">
        <f>SUM(G6/J6)</f>
        <v>4</v>
      </c>
    </row>
    <row r="7" spans="1:11" ht="30" customHeight="1" thickBot="1" x14ac:dyDescent="0.3">
      <c r="A7" s="77" t="s">
        <v>146</v>
      </c>
      <c r="B7" s="103">
        <v>4</v>
      </c>
      <c r="C7" s="117">
        <v>13</v>
      </c>
      <c r="D7" s="130">
        <f>SUM(B7/C7)</f>
        <v>0.30769230769230771</v>
      </c>
      <c r="E7" s="117">
        <v>1</v>
      </c>
      <c r="F7" s="117">
        <v>3</v>
      </c>
      <c r="G7" s="117">
        <v>1</v>
      </c>
      <c r="H7" s="117">
        <v>2</v>
      </c>
      <c r="I7" s="117">
        <v>0</v>
      </c>
      <c r="J7" s="117">
        <v>1</v>
      </c>
      <c r="K7" s="131">
        <f>SUM(G7/J7)</f>
        <v>1</v>
      </c>
    </row>
    <row r="8" spans="1:11" ht="30" customHeight="1" thickBot="1" x14ac:dyDescent="0.3">
      <c r="A8" s="77" t="s">
        <v>147</v>
      </c>
      <c r="B8" s="127">
        <v>1</v>
      </c>
      <c r="C8" s="128">
        <v>3</v>
      </c>
      <c r="D8" s="130">
        <f>SUM(B8/C8)</f>
        <v>0.33333333333333331</v>
      </c>
      <c r="E8" s="128">
        <v>0</v>
      </c>
      <c r="F8" s="128">
        <v>2</v>
      </c>
      <c r="G8" s="128">
        <v>0</v>
      </c>
      <c r="H8" s="128">
        <v>0</v>
      </c>
      <c r="I8" s="128">
        <v>1</v>
      </c>
      <c r="J8" s="128">
        <v>2</v>
      </c>
      <c r="K8" s="131">
        <f>SUM(G8/J8)</f>
        <v>0</v>
      </c>
    </row>
    <row r="9" spans="1:11" ht="30" customHeight="1" thickBot="1" x14ac:dyDescent="0.3">
      <c r="A9" s="74" t="s">
        <v>126</v>
      </c>
      <c r="B9" s="129">
        <f>SUM(B6:B8)</f>
        <v>8</v>
      </c>
      <c r="C9" s="129">
        <f>SUM(C6:C8)</f>
        <v>24</v>
      </c>
      <c r="D9" s="130">
        <f>SUM(B9/C9)</f>
        <v>0.33333333333333331</v>
      </c>
      <c r="E9" s="129">
        <f t="shared" ref="E9:J9" si="0">SUM(E6:E8)</f>
        <v>1</v>
      </c>
      <c r="F9" s="129">
        <f t="shared" si="0"/>
        <v>12</v>
      </c>
      <c r="G9" s="129">
        <f t="shared" si="0"/>
        <v>5</v>
      </c>
      <c r="H9" s="129">
        <f t="shared" si="0"/>
        <v>4</v>
      </c>
      <c r="I9" s="129">
        <f t="shared" si="0"/>
        <v>2</v>
      </c>
      <c r="J9" s="129">
        <f t="shared" si="0"/>
        <v>4</v>
      </c>
      <c r="K9" s="131">
        <f>SUM(G9/J9)</f>
        <v>1.25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8" t="s">
        <v>188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9" t="s">
        <v>141</v>
      </c>
      <c r="B13" s="103">
        <v>6</v>
      </c>
      <c r="C13" s="117">
        <v>12</v>
      </c>
      <c r="D13" s="130">
        <f>SUM(B13/C13)</f>
        <v>0.5</v>
      </c>
      <c r="E13" s="117">
        <v>0</v>
      </c>
      <c r="F13" s="117">
        <v>9</v>
      </c>
      <c r="G13" s="117">
        <v>1</v>
      </c>
      <c r="H13" s="117">
        <v>1</v>
      </c>
      <c r="I13" s="117">
        <v>2</v>
      </c>
      <c r="J13" s="117">
        <v>3</v>
      </c>
      <c r="K13" s="131">
        <f>SUM(G13/J13)</f>
        <v>0.33333333333333331</v>
      </c>
    </row>
    <row r="14" spans="1:11" ht="30" customHeight="1" thickBot="1" x14ac:dyDescent="0.3">
      <c r="A14" s="89" t="s">
        <v>204</v>
      </c>
      <c r="B14" s="103">
        <v>0</v>
      </c>
      <c r="C14" s="117">
        <v>9</v>
      </c>
      <c r="D14" s="130">
        <f>SUM(B14/C14)</f>
        <v>0</v>
      </c>
      <c r="E14" s="117">
        <v>0</v>
      </c>
      <c r="F14" s="117">
        <v>3</v>
      </c>
      <c r="G14" s="117">
        <v>2</v>
      </c>
      <c r="H14" s="117">
        <v>2</v>
      </c>
      <c r="I14" s="117">
        <v>0</v>
      </c>
      <c r="J14" s="117">
        <v>0</v>
      </c>
      <c r="K14" s="131" t="e">
        <f>SUM(G14/J14)</f>
        <v>#DIV/0!</v>
      </c>
    </row>
    <row r="15" spans="1:11" ht="30" customHeight="1" thickBot="1" x14ac:dyDescent="0.3">
      <c r="A15" s="89" t="s">
        <v>143</v>
      </c>
      <c r="B15" s="127">
        <v>3</v>
      </c>
      <c r="C15" s="128">
        <v>6</v>
      </c>
      <c r="D15" s="130">
        <f>SUM(B15/C15)</f>
        <v>0.5</v>
      </c>
      <c r="E15" s="128">
        <v>1</v>
      </c>
      <c r="F15" s="128">
        <v>5</v>
      </c>
      <c r="G15" s="128">
        <v>1</v>
      </c>
      <c r="H15" s="128">
        <v>0</v>
      </c>
      <c r="I15" s="128">
        <v>0</v>
      </c>
      <c r="J15" s="128">
        <v>2</v>
      </c>
      <c r="K15" s="131">
        <f>SUM(G15/J15)</f>
        <v>0.5</v>
      </c>
    </row>
    <row r="16" spans="1:11" ht="30" customHeight="1" thickBot="1" x14ac:dyDescent="0.3">
      <c r="A16" s="74" t="s">
        <v>126</v>
      </c>
      <c r="B16" s="129">
        <f>SUM(B13:B15)</f>
        <v>9</v>
      </c>
      <c r="C16" s="129">
        <f>SUM(C13:C15)</f>
        <v>27</v>
      </c>
      <c r="D16" s="130">
        <f>SUM(B16/C16)</f>
        <v>0.33333333333333331</v>
      </c>
      <c r="E16" s="129">
        <f t="shared" ref="E16:J16" si="1">SUM(E13:E15)</f>
        <v>1</v>
      </c>
      <c r="F16" s="129">
        <f t="shared" si="1"/>
        <v>17</v>
      </c>
      <c r="G16" s="129">
        <f t="shared" si="1"/>
        <v>4</v>
      </c>
      <c r="H16" s="129">
        <f t="shared" si="1"/>
        <v>3</v>
      </c>
      <c r="I16" s="129">
        <f t="shared" si="1"/>
        <v>2</v>
      </c>
      <c r="J16" s="129">
        <f t="shared" si="1"/>
        <v>5</v>
      </c>
      <c r="K16" s="131">
        <f>SUM(G16/J16)</f>
        <v>0.8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H20" sqref="H20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205</v>
      </c>
      <c r="B1" s="65"/>
      <c r="C1" s="66"/>
      <c r="D1" s="67"/>
    </row>
    <row r="4" spans="1:11" x14ac:dyDescent="0.25">
      <c r="A4" s="58" t="s">
        <v>118</v>
      </c>
    </row>
    <row r="5" spans="1:11" ht="30" customHeight="1" thickBot="1" x14ac:dyDescent="0.3">
      <c r="A5" s="84" t="s">
        <v>181</v>
      </c>
      <c r="B5" s="64" t="s">
        <v>109</v>
      </c>
      <c r="C5" s="64" t="s">
        <v>117</v>
      </c>
      <c r="D5" s="64" t="s">
        <v>115</v>
      </c>
      <c r="E5" s="64" t="s">
        <v>116</v>
      </c>
      <c r="F5" s="64" t="s">
        <v>110</v>
      </c>
      <c r="G5" s="64" t="s">
        <v>111</v>
      </c>
      <c r="H5" s="64" t="s">
        <v>112</v>
      </c>
      <c r="I5" s="64" t="s">
        <v>113</v>
      </c>
      <c r="J5" s="64" t="s">
        <v>114</v>
      </c>
      <c r="K5" s="76" t="s">
        <v>127</v>
      </c>
    </row>
    <row r="6" spans="1:11" ht="30" customHeight="1" thickBot="1" x14ac:dyDescent="0.3">
      <c r="A6" s="85" t="s">
        <v>133</v>
      </c>
      <c r="B6" s="103">
        <v>3</v>
      </c>
      <c r="C6" s="117">
        <v>8</v>
      </c>
      <c r="D6" s="130">
        <f>SUM(B6/C6)</f>
        <v>0.375</v>
      </c>
      <c r="E6" s="117">
        <v>0</v>
      </c>
      <c r="F6" s="117">
        <v>1</v>
      </c>
      <c r="G6" s="117">
        <v>2</v>
      </c>
      <c r="H6" s="117">
        <v>2</v>
      </c>
      <c r="I6" s="117">
        <v>0</v>
      </c>
      <c r="J6" s="117">
        <v>2</v>
      </c>
      <c r="K6" s="131">
        <f>SUM(G6/J6)</f>
        <v>1</v>
      </c>
    </row>
    <row r="7" spans="1:11" ht="30" customHeight="1" thickBot="1" x14ac:dyDescent="0.3">
      <c r="A7" s="85" t="s">
        <v>134</v>
      </c>
      <c r="B7" s="103">
        <v>4</v>
      </c>
      <c r="C7" s="117">
        <v>9</v>
      </c>
      <c r="D7" s="130">
        <f>SUM(B7/C7)</f>
        <v>0.44444444444444442</v>
      </c>
      <c r="E7" s="117">
        <v>0</v>
      </c>
      <c r="F7" s="117">
        <v>4</v>
      </c>
      <c r="G7" s="117">
        <v>0</v>
      </c>
      <c r="H7" s="117">
        <v>2</v>
      </c>
      <c r="I7" s="117">
        <v>0</v>
      </c>
      <c r="J7" s="117">
        <v>1</v>
      </c>
      <c r="K7" s="131">
        <f>SUM(G7/J7)</f>
        <v>0</v>
      </c>
    </row>
    <row r="8" spans="1:11" ht="30" customHeight="1" thickBot="1" x14ac:dyDescent="0.3">
      <c r="A8" s="85" t="s">
        <v>135</v>
      </c>
      <c r="B8" s="127">
        <v>2</v>
      </c>
      <c r="C8" s="128">
        <v>6</v>
      </c>
      <c r="D8" s="130">
        <f>SUM(B8/C8)</f>
        <v>0.33333333333333331</v>
      </c>
      <c r="E8" s="128">
        <v>0</v>
      </c>
      <c r="F8" s="128">
        <v>9</v>
      </c>
      <c r="G8" s="128">
        <v>0</v>
      </c>
      <c r="H8" s="128">
        <v>0</v>
      </c>
      <c r="I8" s="128">
        <v>0</v>
      </c>
      <c r="J8" s="128">
        <v>0</v>
      </c>
      <c r="K8" s="131" t="e">
        <f>SUM(G8/J8)</f>
        <v>#DIV/0!</v>
      </c>
    </row>
    <row r="9" spans="1:11" ht="30" customHeight="1" thickBot="1" x14ac:dyDescent="0.3">
      <c r="A9" s="74" t="s">
        <v>126</v>
      </c>
      <c r="B9" s="129">
        <f>SUM(B6:B8)</f>
        <v>9</v>
      </c>
      <c r="C9" s="129">
        <f>SUM(C6:C8)</f>
        <v>23</v>
      </c>
      <c r="D9" s="130">
        <f>SUM(B9/C9)</f>
        <v>0.39130434782608697</v>
      </c>
      <c r="E9" s="129">
        <f t="shared" ref="E9:J9" si="0">SUM(E6:E8)</f>
        <v>0</v>
      </c>
      <c r="F9" s="129">
        <f t="shared" si="0"/>
        <v>14</v>
      </c>
      <c r="G9" s="129">
        <f t="shared" si="0"/>
        <v>2</v>
      </c>
      <c r="H9" s="129">
        <f t="shared" si="0"/>
        <v>4</v>
      </c>
      <c r="I9" s="129">
        <f t="shared" si="0"/>
        <v>0</v>
      </c>
      <c r="J9" s="129">
        <f t="shared" si="0"/>
        <v>3</v>
      </c>
      <c r="K9" s="131">
        <f>SUM(G9/J9)</f>
        <v>0.66666666666666663</v>
      </c>
    </row>
    <row r="10" spans="1:1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58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30" customHeight="1" thickBot="1" x14ac:dyDescent="0.3">
      <c r="A12" s="88" t="s">
        <v>188</v>
      </c>
      <c r="B12" s="64" t="s">
        <v>109</v>
      </c>
      <c r="C12" s="64" t="s">
        <v>117</v>
      </c>
      <c r="D12" s="64" t="s">
        <v>115</v>
      </c>
      <c r="E12" s="64" t="s">
        <v>116</v>
      </c>
      <c r="F12" s="64" t="s">
        <v>110</v>
      </c>
      <c r="G12" s="64" t="s">
        <v>111</v>
      </c>
      <c r="H12" s="64" t="s">
        <v>112</v>
      </c>
      <c r="I12" s="64" t="s">
        <v>113</v>
      </c>
      <c r="J12" s="64" t="s">
        <v>114</v>
      </c>
      <c r="K12" s="76" t="s">
        <v>127</v>
      </c>
    </row>
    <row r="13" spans="1:11" ht="30" customHeight="1" thickBot="1" x14ac:dyDescent="0.3">
      <c r="A13" s="89" t="s">
        <v>141</v>
      </c>
      <c r="B13" s="103">
        <v>3</v>
      </c>
      <c r="C13" s="117">
        <v>5</v>
      </c>
      <c r="D13" s="130">
        <f>SUM(B13/C13)</f>
        <v>0.6</v>
      </c>
      <c r="E13" s="117">
        <v>0</v>
      </c>
      <c r="F13" s="117">
        <v>4</v>
      </c>
      <c r="G13" s="117">
        <v>2</v>
      </c>
      <c r="H13" s="117">
        <v>4</v>
      </c>
      <c r="I13" s="117">
        <v>1</v>
      </c>
      <c r="J13" s="117">
        <v>0</v>
      </c>
      <c r="K13" s="131" t="e">
        <f>SUM(G13/J13)</f>
        <v>#DIV/0!</v>
      </c>
    </row>
    <row r="14" spans="1:11" ht="30" customHeight="1" thickBot="1" x14ac:dyDescent="0.3">
      <c r="A14" s="89" t="s">
        <v>204</v>
      </c>
      <c r="B14" s="103">
        <v>1</v>
      </c>
      <c r="C14" s="117">
        <v>5</v>
      </c>
      <c r="D14" s="130">
        <f>SUM(B14/C14)</f>
        <v>0.2</v>
      </c>
      <c r="E14" s="117">
        <v>0</v>
      </c>
      <c r="F14" s="117">
        <v>4</v>
      </c>
      <c r="G14" s="117">
        <v>1</v>
      </c>
      <c r="H14" s="117">
        <v>0</v>
      </c>
      <c r="I14" s="117">
        <v>1</v>
      </c>
      <c r="J14" s="117">
        <v>1</v>
      </c>
      <c r="K14" s="131">
        <f>SUM(G14/J14)</f>
        <v>1</v>
      </c>
    </row>
    <row r="15" spans="1:11" ht="30" customHeight="1" thickBot="1" x14ac:dyDescent="0.3">
      <c r="A15" s="89" t="s">
        <v>143</v>
      </c>
      <c r="B15" s="127">
        <v>4</v>
      </c>
      <c r="C15" s="128">
        <v>8</v>
      </c>
      <c r="D15" s="130">
        <f>SUM(B15/C15)</f>
        <v>0.5</v>
      </c>
      <c r="E15" s="128">
        <v>2</v>
      </c>
      <c r="F15" s="128">
        <v>1</v>
      </c>
      <c r="G15" s="128">
        <v>1</v>
      </c>
      <c r="H15" s="128">
        <v>0</v>
      </c>
      <c r="I15" s="128">
        <v>0</v>
      </c>
      <c r="J15" s="128">
        <v>3</v>
      </c>
      <c r="K15" s="131">
        <f>SUM(G15/J15)</f>
        <v>0.33333333333333331</v>
      </c>
    </row>
    <row r="16" spans="1:11" ht="30" customHeight="1" thickBot="1" x14ac:dyDescent="0.3">
      <c r="A16" s="74" t="s">
        <v>126</v>
      </c>
      <c r="B16" s="129">
        <f>SUM(B13:B15)</f>
        <v>8</v>
      </c>
      <c r="C16" s="129">
        <f>SUM(C13:C15)</f>
        <v>18</v>
      </c>
      <c r="D16" s="130">
        <f>SUM(B16/C16)</f>
        <v>0.44444444444444442</v>
      </c>
      <c r="E16" s="129">
        <f t="shared" ref="E16:J16" si="1">SUM(E13:E15)</f>
        <v>2</v>
      </c>
      <c r="F16" s="129">
        <f t="shared" si="1"/>
        <v>9</v>
      </c>
      <c r="G16" s="129">
        <f t="shared" si="1"/>
        <v>4</v>
      </c>
      <c r="H16" s="129">
        <f t="shared" si="1"/>
        <v>4</v>
      </c>
      <c r="I16" s="129">
        <f t="shared" si="1"/>
        <v>2</v>
      </c>
      <c r="J16" s="129">
        <f t="shared" si="1"/>
        <v>4</v>
      </c>
      <c r="K16" s="131">
        <f>SUM(G16/J16)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80" zoomScaleNormal="80" workbookViewId="0">
      <selection activeCell="M15" sqref="M15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158</v>
      </c>
      <c r="B1" s="65"/>
      <c r="C1" s="66"/>
      <c r="D1" s="67"/>
    </row>
    <row r="3" spans="1:11" ht="30" customHeight="1" x14ac:dyDescent="0.25">
      <c r="A3" s="82" t="s">
        <v>128</v>
      </c>
      <c r="B3" s="64" t="s">
        <v>109</v>
      </c>
      <c r="C3" s="64" t="s">
        <v>117</v>
      </c>
      <c r="D3" s="64" t="s">
        <v>115</v>
      </c>
      <c r="E3" s="64" t="s">
        <v>116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76" t="s">
        <v>127</v>
      </c>
    </row>
    <row r="4" spans="1:11" ht="30" customHeight="1" x14ac:dyDescent="0.25">
      <c r="A4" s="83" t="s">
        <v>129</v>
      </c>
      <c r="B4" s="165">
        <f>ROUND(('Overall - Totals'!B4)/6,1)</f>
        <v>6</v>
      </c>
      <c r="C4" s="111">
        <f>ROUND(('Overall - Totals'!C4)/6,1)</f>
        <v>8.6999999999999993</v>
      </c>
      <c r="D4" s="163">
        <f>SUM(B4/C4)</f>
        <v>0.68965517241379315</v>
      </c>
      <c r="E4" s="165">
        <f>ROUND(('Overall - Totals'!E4)/6,1)</f>
        <v>1.5</v>
      </c>
      <c r="F4" s="165">
        <f>ROUND(('Overall - Totals'!F4)/6,1)</f>
        <v>7.5</v>
      </c>
      <c r="G4" s="111">
        <f>ROUND(('Overall - Totals'!G4)/6,1)</f>
        <v>1.8</v>
      </c>
      <c r="H4" s="111">
        <f>ROUND(('Overall - Totals'!H4)/6,1)</f>
        <v>1.3</v>
      </c>
      <c r="I4" s="111">
        <f>ROUND(('Overall - Totals'!I4)/6,1)</f>
        <v>0.8</v>
      </c>
      <c r="J4" s="111">
        <f>ROUND(('Overall - Totals'!J4)/6,1)</f>
        <v>0.7</v>
      </c>
      <c r="K4" s="113">
        <f>SUM(G4/J4)</f>
        <v>2.5714285714285716</v>
      </c>
    </row>
    <row r="5" spans="1:11" ht="30" customHeight="1" x14ac:dyDescent="0.25">
      <c r="A5" s="83" t="s">
        <v>130</v>
      </c>
      <c r="B5" s="111">
        <f>ROUND(('Overall - Totals'!B5)/6,1)</f>
        <v>2.7</v>
      </c>
      <c r="C5" s="165">
        <f>ROUND(('Overall - Totals'!C5)/6,1)</f>
        <v>11.2</v>
      </c>
      <c r="D5" s="112">
        <f>SUM(B5/C5)</f>
        <v>0.2410714285714286</v>
      </c>
      <c r="E5" s="111">
        <f>ROUND(('Overall - Totals'!E5)/6,1)</f>
        <v>0</v>
      </c>
      <c r="F5" s="111">
        <f>ROUND(('Overall - Totals'!F5)/6,1)</f>
        <v>2</v>
      </c>
      <c r="G5" s="111">
        <f>ROUND(('Overall - Totals'!G5)/6,1)</f>
        <v>1.2</v>
      </c>
      <c r="H5" s="111">
        <f>ROUND(('Overall - Totals'!H5)/6,1)</f>
        <v>0.7</v>
      </c>
      <c r="I5" s="111">
        <f>ROUND(('Overall - Totals'!I5)/6,1)</f>
        <v>0.2</v>
      </c>
      <c r="J5" s="111">
        <f>ROUND(('Overall - Totals'!J5)/6,1)</f>
        <v>0.8</v>
      </c>
      <c r="K5" s="113">
        <f>SUM(G5/J5)</f>
        <v>1.4999999999999998</v>
      </c>
    </row>
    <row r="6" spans="1:11" ht="30" customHeight="1" x14ac:dyDescent="0.25">
      <c r="A6" s="83" t="s">
        <v>131</v>
      </c>
      <c r="B6" s="111">
        <f>ROUND(('Overall - Totals'!B6)/6,1)</f>
        <v>0.5</v>
      </c>
      <c r="C6" s="111">
        <f>ROUND(('Overall - Totals'!C6)/6,1)</f>
        <v>1.8</v>
      </c>
      <c r="D6" s="112">
        <f>SUM(B6/C6)</f>
        <v>0.27777777777777779</v>
      </c>
      <c r="E6" s="111">
        <f>ROUND(('Overall - Totals'!E6)/6,1)</f>
        <v>0.2</v>
      </c>
      <c r="F6" s="111">
        <f>ROUND(('Overall - Totals'!F6)/6,1)</f>
        <v>1.5</v>
      </c>
      <c r="G6" s="111">
        <f>ROUND(('Overall - Totals'!G6)/6,1)</f>
        <v>0.3</v>
      </c>
      <c r="H6" s="111">
        <f>ROUND(('Overall - Totals'!H6)/6,1)</f>
        <v>0.2</v>
      </c>
      <c r="I6" s="111">
        <f>ROUND(('Overall - Totals'!I6)/6,1)</f>
        <v>0</v>
      </c>
      <c r="J6" s="111">
        <f>ROUND(('Overall - Totals'!J6)/6,1)</f>
        <v>1</v>
      </c>
      <c r="K6" s="113">
        <f>SUM(G6/J6)</f>
        <v>0.3</v>
      </c>
    </row>
    <row r="7" spans="1:11" x14ac:dyDescent="0.25">
      <c r="B7" s="105"/>
      <c r="C7" s="105"/>
      <c r="D7" s="105"/>
      <c r="E7" s="105"/>
      <c r="F7" s="105"/>
      <c r="G7" s="105"/>
      <c r="H7" s="105"/>
      <c r="I7" s="105"/>
      <c r="J7" s="105"/>
      <c r="K7" s="114"/>
    </row>
    <row r="8" spans="1:11" ht="30" customHeight="1" x14ac:dyDescent="0.25">
      <c r="A8" s="84" t="s">
        <v>132</v>
      </c>
      <c r="B8" s="64" t="s">
        <v>109</v>
      </c>
      <c r="C8" s="64" t="s">
        <v>117</v>
      </c>
      <c r="D8" s="64" t="s">
        <v>115</v>
      </c>
      <c r="E8" s="64" t="s">
        <v>116</v>
      </c>
      <c r="F8" s="64" t="s">
        <v>110</v>
      </c>
      <c r="G8" s="64" t="s">
        <v>111</v>
      </c>
      <c r="H8" s="64" t="s">
        <v>112</v>
      </c>
      <c r="I8" s="64" t="s">
        <v>113</v>
      </c>
      <c r="J8" s="64" t="s">
        <v>114</v>
      </c>
      <c r="K8" s="93" t="s">
        <v>127</v>
      </c>
    </row>
    <row r="9" spans="1:11" ht="30" customHeight="1" x14ac:dyDescent="0.25">
      <c r="A9" s="85" t="s">
        <v>133</v>
      </c>
      <c r="B9" s="111">
        <f>ROUND(('Overall - Totals'!B9)/8,1)</f>
        <v>4.4000000000000004</v>
      </c>
      <c r="C9" s="111">
        <f>ROUND(('Overall - Totals'!C9)/8,1)</f>
        <v>11.1</v>
      </c>
      <c r="D9" s="112">
        <f>SUM(B9/C9)</f>
        <v>0.39639639639639646</v>
      </c>
      <c r="E9" s="111">
        <f>ROUND(('Overall - Totals'!E9)/8,1)</f>
        <v>0.1</v>
      </c>
      <c r="F9" s="111">
        <f>ROUND(('Overall - Totals'!F9)/8,1)</f>
        <v>2.1</v>
      </c>
      <c r="G9" s="111">
        <f>ROUND(('Overall - Totals'!G9)/8,1)</f>
        <v>1</v>
      </c>
      <c r="H9" s="111">
        <f>ROUND(('Overall - Totals'!H9)/8,1)</f>
        <v>0.8</v>
      </c>
      <c r="I9" s="111">
        <f>ROUND(('Overall - Totals'!I9)/8,1)</f>
        <v>0</v>
      </c>
      <c r="J9" s="111">
        <f>ROUND(('Overall - Totals'!J9)/8,1)</f>
        <v>1</v>
      </c>
      <c r="K9" s="113">
        <f>SUM(G9/J9)</f>
        <v>1</v>
      </c>
    </row>
    <row r="10" spans="1:11" ht="30" customHeight="1" x14ac:dyDescent="0.25">
      <c r="A10" s="85" t="s">
        <v>134</v>
      </c>
      <c r="B10" s="111">
        <f>ROUND(('Overall - Totals'!B10)/8,1)</f>
        <v>2.8</v>
      </c>
      <c r="C10" s="111">
        <f>ROUND(('Overall - Totals'!C10)/8,1)</f>
        <v>7.4</v>
      </c>
      <c r="D10" s="112">
        <f>SUM(B10/C10)</f>
        <v>0.37837837837837834</v>
      </c>
      <c r="E10" s="111">
        <f>ROUND(('Overall - Totals'!E10)/8,1)</f>
        <v>0</v>
      </c>
      <c r="F10" s="111">
        <f>ROUND(('Overall - Totals'!F10)/8,1)</f>
        <v>4.3</v>
      </c>
      <c r="G10" s="111">
        <f>ROUND(('Overall - Totals'!G10)/8,1)</f>
        <v>0.4</v>
      </c>
      <c r="H10" s="111">
        <f>ROUND(('Overall - Totals'!H10)/8,1)</f>
        <v>0.9</v>
      </c>
      <c r="I10" s="111">
        <f>ROUND(('Overall - Totals'!I10)/8,1)</f>
        <v>0.3</v>
      </c>
      <c r="J10" s="111">
        <f>ROUND(('Overall - Totals'!J10)/8,1)</f>
        <v>0.5</v>
      </c>
      <c r="K10" s="113">
        <f>SUM(G10/J10)</f>
        <v>0.8</v>
      </c>
    </row>
    <row r="11" spans="1:11" ht="30" customHeight="1" x14ac:dyDescent="0.25">
      <c r="A11" s="85" t="s">
        <v>135</v>
      </c>
      <c r="B11" s="111">
        <f>ROUND(('Overall - Totals'!B11)/8,1)</f>
        <v>1.4</v>
      </c>
      <c r="C11" s="111">
        <f>ROUND(('Overall - Totals'!C11)/8,1)</f>
        <v>4.0999999999999996</v>
      </c>
      <c r="D11" s="112">
        <f>SUM(B11/C11)</f>
        <v>0.34146341463414637</v>
      </c>
      <c r="E11" s="111">
        <f>ROUND(('Overall - Totals'!E11)/8,1)</f>
        <v>0</v>
      </c>
      <c r="F11" s="111">
        <f>ROUND(('Overall - Totals'!F11)/8,1)</f>
        <v>5.4</v>
      </c>
      <c r="G11" s="111">
        <f>ROUND(('Overall - Totals'!G11)/8,1)</f>
        <v>0.9</v>
      </c>
      <c r="H11" s="111">
        <f>ROUND(('Overall - Totals'!H11)/8,1)</f>
        <v>1.1000000000000001</v>
      </c>
      <c r="I11" s="111">
        <f>ROUND(('Overall - Totals'!I11)/8,1)</f>
        <v>0</v>
      </c>
      <c r="J11" s="165">
        <f>ROUND(('Overall - Totals'!J11)/8,1)</f>
        <v>0.1</v>
      </c>
      <c r="K11" s="164">
        <f>SUM(G11/J11)</f>
        <v>9</v>
      </c>
    </row>
    <row r="12" spans="1:11" x14ac:dyDescent="0.25">
      <c r="B12" s="105"/>
      <c r="C12" s="105"/>
      <c r="D12" s="105"/>
      <c r="E12" s="105"/>
      <c r="F12" s="105"/>
      <c r="G12" s="105"/>
      <c r="H12" s="105"/>
      <c r="I12" s="105"/>
      <c r="J12" s="105"/>
      <c r="K12" s="114"/>
    </row>
    <row r="13" spans="1:11" ht="30" customHeight="1" x14ac:dyDescent="0.25">
      <c r="A13" s="86" t="s">
        <v>136</v>
      </c>
      <c r="B13" s="64" t="s">
        <v>109</v>
      </c>
      <c r="C13" s="64" t="s">
        <v>117</v>
      </c>
      <c r="D13" s="64" t="s">
        <v>115</v>
      </c>
      <c r="E13" s="64" t="s">
        <v>116</v>
      </c>
      <c r="F13" s="64" t="s">
        <v>110</v>
      </c>
      <c r="G13" s="64" t="s">
        <v>111</v>
      </c>
      <c r="H13" s="64" t="s">
        <v>112</v>
      </c>
      <c r="I13" s="64" t="s">
        <v>113</v>
      </c>
      <c r="J13" s="64" t="s">
        <v>114</v>
      </c>
      <c r="K13" s="93" t="s">
        <v>127</v>
      </c>
    </row>
    <row r="14" spans="1:11" ht="30" customHeight="1" x14ac:dyDescent="0.25">
      <c r="A14" s="87" t="s">
        <v>137</v>
      </c>
      <c r="B14" s="111">
        <f>ROUND(('Overall - Totals'!B14)/6,1)</f>
        <v>3.3</v>
      </c>
      <c r="C14" s="111">
        <f>ROUND(('Overall - Totals'!C14)/6,1)</f>
        <v>8.8000000000000007</v>
      </c>
      <c r="D14" s="112">
        <f>SUM(B14/C14)</f>
        <v>0.37499999999999994</v>
      </c>
      <c r="E14" s="111">
        <f>ROUND(('Overall - Totals'!E14)/6,1)</f>
        <v>0</v>
      </c>
      <c r="F14" s="111">
        <f>ROUND(('Overall - Totals'!F14)/6,1)</f>
        <v>3.2</v>
      </c>
      <c r="G14" s="111">
        <f>ROUND(('Overall - Totals'!G14)/6,1)</f>
        <v>0.8</v>
      </c>
      <c r="H14" s="111">
        <f>ROUND(('Overall - Totals'!H14)/6,1)</f>
        <v>1</v>
      </c>
      <c r="I14" s="111">
        <f>ROUND(('Overall - Totals'!I14)/6,1)</f>
        <v>0.5</v>
      </c>
      <c r="J14" s="111">
        <f>ROUND(('Overall - Totals'!J14)/6,1)</f>
        <v>0.7</v>
      </c>
      <c r="K14" s="113">
        <f>SUM(G14/J14)</f>
        <v>1.142857142857143</v>
      </c>
    </row>
    <row r="15" spans="1:11" ht="30" customHeight="1" x14ac:dyDescent="0.25">
      <c r="A15" s="87" t="s">
        <v>138</v>
      </c>
      <c r="B15" s="111">
        <f>ROUND(('Overall - Totals'!B15)/6,1)</f>
        <v>2.2000000000000002</v>
      </c>
      <c r="C15" s="111">
        <f>ROUND(('Overall - Totals'!C15)/6,1)</f>
        <v>6.8</v>
      </c>
      <c r="D15" s="112">
        <f>SUM(B15/C15)</f>
        <v>0.3235294117647059</v>
      </c>
      <c r="E15" s="111">
        <f>ROUND(('Overall - Totals'!E15)/6,1)</f>
        <v>0.8</v>
      </c>
      <c r="F15" s="111">
        <f>ROUND(('Overall - Totals'!F15)/6,1)</f>
        <v>3.2</v>
      </c>
      <c r="G15" s="111">
        <f>ROUND(('Overall - Totals'!G15)/6,1)</f>
        <v>1.3</v>
      </c>
      <c r="H15" s="111">
        <f>ROUND(('Overall - Totals'!H15)/6,1)</f>
        <v>0.5</v>
      </c>
      <c r="I15" s="111">
        <f>ROUND(('Overall - Totals'!I15)/6,1)</f>
        <v>0.2</v>
      </c>
      <c r="J15" s="111">
        <f>ROUND(('Overall - Totals'!J15)/6,1)</f>
        <v>2.2999999999999998</v>
      </c>
      <c r="K15" s="113">
        <f>SUM(G15/J15)</f>
        <v>0.56521739130434789</v>
      </c>
    </row>
    <row r="16" spans="1:11" ht="30" customHeight="1" x14ac:dyDescent="0.25">
      <c r="A16" s="87" t="s">
        <v>139</v>
      </c>
      <c r="B16" s="111">
        <f>ROUND(('Overall - Totals'!B16)/6,1)</f>
        <v>1.3</v>
      </c>
      <c r="C16" s="111">
        <f>ROUND(('Overall - Totals'!C16)/6,1)</f>
        <v>5.7</v>
      </c>
      <c r="D16" s="112">
        <f>SUM(B16/C16)</f>
        <v>0.22807017543859648</v>
      </c>
      <c r="E16" s="111">
        <f>ROUND(('Overall - Totals'!E16)/6,1)</f>
        <v>0</v>
      </c>
      <c r="F16" s="111">
        <f>ROUND(('Overall - Totals'!F16)/6,1)</f>
        <v>4.7</v>
      </c>
      <c r="G16" s="111">
        <f>ROUND(('Overall - Totals'!G16)/6,1)</f>
        <v>1</v>
      </c>
      <c r="H16" s="111">
        <f>ROUND(('Overall - Totals'!H16)/6,1)</f>
        <v>0.5</v>
      </c>
      <c r="I16" s="111">
        <f>ROUND(('Overall - Totals'!I16)/6,1)</f>
        <v>0</v>
      </c>
      <c r="J16" s="111">
        <f>ROUND(('Overall - Totals'!J16)/6,1)</f>
        <v>0.8</v>
      </c>
      <c r="K16" s="113">
        <f>SUM(G16/J16)</f>
        <v>1.25</v>
      </c>
    </row>
    <row r="17" spans="1:11" ht="15.75" thickBot="1" x14ac:dyDescent="0.3">
      <c r="A17" s="80"/>
      <c r="B17" s="107"/>
      <c r="C17" s="107"/>
      <c r="D17" s="107"/>
      <c r="E17" s="107"/>
      <c r="F17" s="107"/>
      <c r="G17" s="107"/>
      <c r="H17" s="107"/>
      <c r="I17" s="107"/>
      <c r="J17" s="107"/>
      <c r="K17" s="115"/>
    </row>
    <row r="18" spans="1:11" x14ac:dyDescent="0.25">
      <c r="A18" s="79"/>
      <c r="B18" s="109"/>
      <c r="C18" s="109"/>
      <c r="D18" s="109"/>
      <c r="E18" s="109"/>
      <c r="F18" s="109"/>
      <c r="G18" s="109"/>
      <c r="H18" s="109"/>
      <c r="I18" s="109"/>
      <c r="J18" s="109"/>
      <c r="K18" s="116"/>
    </row>
    <row r="19" spans="1:11" ht="30" customHeight="1" x14ac:dyDescent="0.25">
      <c r="A19" s="88" t="s">
        <v>140</v>
      </c>
      <c r="B19" s="64" t="s">
        <v>109</v>
      </c>
      <c r="C19" s="64" t="s">
        <v>117</v>
      </c>
      <c r="D19" s="64" t="s">
        <v>115</v>
      </c>
      <c r="E19" s="64" t="s">
        <v>116</v>
      </c>
      <c r="F19" s="64" t="s">
        <v>110</v>
      </c>
      <c r="G19" s="64" t="s">
        <v>111</v>
      </c>
      <c r="H19" s="64" t="s">
        <v>112</v>
      </c>
      <c r="I19" s="64" t="s">
        <v>113</v>
      </c>
      <c r="J19" s="64" t="s">
        <v>114</v>
      </c>
      <c r="K19" s="93" t="s">
        <v>127</v>
      </c>
    </row>
    <row r="20" spans="1:11" ht="30" customHeight="1" x14ac:dyDescent="0.25">
      <c r="A20" s="89" t="s">
        <v>141</v>
      </c>
      <c r="B20" s="111">
        <f>ROUND(('Overall - Totals'!B20)/7,1)</f>
        <v>3.6</v>
      </c>
      <c r="C20" s="111">
        <f>ROUND(('Overall - Totals'!C20)/7,1)</f>
        <v>8.6</v>
      </c>
      <c r="D20" s="112">
        <f>SUM(B20/C20)</f>
        <v>0.41860465116279072</v>
      </c>
      <c r="E20" s="111">
        <f>ROUND(('Overall - Totals'!E20)/7,1)</f>
        <v>0.3</v>
      </c>
      <c r="F20" s="111">
        <f>ROUND(('Overall - Totals'!F20)/7,1)</f>
        <v>4.5999999999999996</v>
      </c>
      <c r="G20" s="111">
        <f>ROUND(('Overall - Totals'!G20)/7,1)</f>
        <v>1.1000000000000001</v>
      </c>
      <c r="H20" s="111">
        <f>ROUND(('Overall - Totals'!H20)/7,1)</f>
        <v>1.3</v>
      </c>
      <c r="I20" s="111">
        <f>ROUND(('Overall - Totals'!I20)/7,1)</f>
        <v>0.7</v>
      </c>
      <c r="J20" s="111">
        <f>ROUND(('Overall - Totals'!J20)/7,1)</f>
        <v>1.6</v>
      </c>
      <c r="K20" s="113">
        <f>SUM(G20/J20)</f>
        <v>0.6875</v>
      </c>
    </row>
    <row r="21" spans="1:11" ht="30" customHeight="1" x14ac:dyDescent="0.25">
      <c r="A21" s="89" t="s">
        <v>204</v>
      </c>
      <c r="B21" s="111">
        <f>ROUND(('Overall - Totals'!B21)/7,1)</f>
        <v>1.3</v>
      </c>
      <c r="C21" s="111">
        <f>ROUND(('Overall - Totals'!C21)/7,1)</f>
        <v>5.7</v>
      </c>
      <c r="D21" s="112">
        <f>SUM(B21/C21)</f>
        <v>0.22807017543859648</v>
      </c>
      <c r="E21" s="111">
        <f>ROUND(('Overall - Totals'!E21)/7,1)</f>
        <v>0</v>
      </c>
      <c r="F21" s="111">
        <f>ROUND(('Overall - Totals'!F21)/7,1)</f>
        <v>5.0999999999999996</v>
      </c>
      <c r="G21" s="111">
        <f>ROUND(('Overall - Totals'!G21)/7,1)</f>
        <v>0.9</v>
      </c>
      <c r="H21" s="111">
        <f>ROUND(('Overall - Totals'!H21)/7,1)</f>
        <v>0.7</v>
      </c>
      <c r="I21" s="111">
        <f>ROUND(('Overall - Totals'!I21)/7,1)</f>
        <v>0.6</v>
      </c>
      <c r="J21" s="111">
        <f>ROUND(('Overall - Totals'!J21)/7,1)</f>
        <v>0.6</v>
      </c>
      <c r="K21" s="113">
        <f>SUM(G21/J21)</f>
        <v>1.5</v>
      </c>
    </row>
    <row r="22" spans="1:11" ht="30" customHeight="1" x14ac:dyDescent="0.25">
      <c r="A22" s="89" t="s">
        <v>143</v>
      </c>
      <c r="B22" s="111">
        <f>ROUND(('Overall - Totals'!B22)/7,1)</f>
        <v>2.7</v>
      </c>
      <c r="C22" s="111">
        <f>ROUND(('Overall - Totals'!C22)/7,1)</f>
        <v>5.9</v>
      </c>
      <c r="D22" s="112">
        <f>SUM(B22/C22)</f>
        <v>0.4576271186440678</v>
      </c>
      <c r="E22" s="111">
        <f>ROUND(('Overall - Totals'!E22)/7,1)</f>
        <v>1.1000000000000001</v>
      </c>
      <c r="F22" s="111">
        <f>ROUND(('Overall - Totals'!F22)/7,1)</f>
        <v>2.9</v>
      </c>
      <c r="G22" s="111">
        <f>ROUND(('Overall - Totals'!G22)/7,1)</f>
        <v>1</v>
      </c>
      <c r="H22" s="111">
        <f>ROUND(('Overall - Totals'!H22)/7,1)</f>
        <v>0.6</v>
      </c>
      <c r="I22" s="111">
        <f>ROUND(('Overall - Totals'!I22)/7,1)</f>
        <v>0.4</v>
      </c>
      <c r="J22" s="111">
        <f>ROUND(('Overall - Totals'!J22)/7,1)</f>
        <v>1.3</v>
      </c>
      <c r="K22" s="113">
        <f>SUM(G22/J22)</f>
        <v>0.76923076923076916</v>
      </c>
    </row>
    <row r="23" spans="1:11" x14ac:dyDescent="0.25">
      <c r="B23" s="105"/>
      <c r="C23" s="105"/>
      <c r="D23" s="105"/>
      <c r="E23" s="105"/>
      <c r="F23" s="105"/>
      <c r="G23" s="105"/>
      <c r="H23" s="105"/>
      <c r="I23" s="105"/>
      <c r="J23" s="105"/>
      <c r="K23" s="114"/>
    </row>
    <row r="24" spans="1:11" ht="30" customHeight="1" x14ac:dyDescent="0.25">
      <c r="A24" s="78" t="s">
        <v>144</v>
      </c>
      <c r="B24" s="64" t="s">
        <v>109</v>
      </c>
      <c r="C24" s="64" t="s">
        <v>117</v>
      </c>
      <c r="D24" s="64" t="s">
        <v>115</v>
      </c>
      <c r="E24" s="64" t="s">
        <v>116</v>
      </c>
      <c r="F24" s="64" t="s">
        <v>110</v>
      </c>
      <c r="G24" s="64" t="s">
        <v>111</v>
      </c>
      <c r="H24" s="64" t="s">
        <v>112</v>
      </c>
      <c r="I24" s="64" t="s">
        <v>113</v>
      </c>
      <c r="J24" s="64" t="s">
        <v>114</v>
      </c>
      <c r="K24" s="93" t="s">
        <v>127</v>
      </c>
    </row>
    <row r="25" spans="1:11" ht="30" customHeight="1" x14ac:dyDescent="0.25">
      <c r="A25" s="77" t="s">
        <v>145</v>
      </c>
      <c r="B25" s="111">
        <f>ROUND(('Overall - Totals'!B25)/7,1)</f>
        <v>2.7</v>
      </c>
      <c r="C25" s="111">
        <f>ROUND(('Overall - Totals'!C25)/7,1)</f>
        <v>6.9</v>
      </c>
      <c r="D25" s="112">
        <f>SUM(B25/C25)</f>
        <v>0.39130434782608697</v>
      </c>
      <c r="E25" s="111">
        <f>ROUND(('Overall - Totals'!E25)/7,1)</f>
        <v>0</v>
      </c>
      <c r="F25" s="111">
        <f>ROUND(('Overall - Totals'!F25)/7,1)</f>
        <v>5.0999999999999996</v>
      </c>
      <c r="G25" s="165">
        <f>ROUND(('Overall - Totals'!G25)/7,1)</f>
        <v>3.7</v>
      </c>
      <c r="H25" s="111">
        <f>ROUND(('Overall - Totals'!H25)/7,1)</f>
        <v>0.4</v>
      </c>
      <c r="I25" s="111">
        <f>ROUND(('Overall - Totals'!I25)/7,1)</f>
        <v>0.3</v>
      </c>
      <c r="J25" s="111">
        <f>ROUND(('Overall - Totals'!J25)/7,1)</f>
        <v>1.9</v>
      </c>
      <c r="K25" s="113">
        <f>SUM(G25/J25)</f>
        <v>1.9473684210526319</v>
      </c>
    </row>
    <row r="26" spans="1:11" ht="30" customHeight="1" x14ac:dyDescent="0.25">
      <c r="A26" s="77" t="s">
        <v>146</v>
      </c>
      <c r="B26" s="111">
        <f>ROUND(('Overall - Totals'!B26)/7,1)</f>
        <v>3.6</v>
      </c>
      <c r="C26" s="111">
        <f>ROUND(('Overall - Totals'!C26)/7,1)</f>
        <v>8.6</v>
      </c>
      <c r="D26" s="112">
        <f>SUM(B26/C26)</f>
        <v>0.41860465116279072</v>
      </c>
      <c r="E26" s="111">
        <f>ROUND(('Overall - Totals'!E26)/7,1)</f>
        <v>0.6</v>
      </c>
      <c r="F26" s="111">
        <f>ROUND(('Overall - Totals'!F26)/7,1)</f>
        <v>3.1</v>
      </c>
      <c r="G26" s="111">
        <f>ROUND(('Overall - Totals'!G26)/7,1)</f>
        <v>0.4</v>
      </c>
      <c r="H26" s="111">
        <f>ROUND(('Overall - Totals'!H26)/7,1)</f>
        <v>0.6</v>
      </c>
      <c r="I26" s="111">
        <f>ROUND(('Overall - Totals'!I26)/7,1)</f>
        <v>0</v>
      </c>
      <c r="J26" s="111">
        <f>ROUND(('Overall - Totals'!J26)/7,1)</f>
        <v>0.7</v>
      </c>
      <c r="K26" s="113">
        <f>SUM(G26/J26)</f>
        <v>0.57142857142857151</v>
      </c>
    </row>
    <row r="27" spans="1:11" ht="30" customHeight="1" x14ac:dyDescent="0.25">
      <c r="A27" s="77" t="s">
        <v>147</v>
      </c>
      <c r="B27" s="111">
        <f>ROUND(('Overall - Totals'!B27)/7,1)</f>
        <v>2.4</v>
      </c>
      <c r="C27" s="111">
        <f>ROUND(('Overall - Totals'!C27)/7,1)</f>
        <v>6</v>
      </c>
      <c r="D27" s="112">
        <f>SUM(B27/C27)</f>
        <v>0.39999999999999997</v>
      </c>
      <c r="E27" s="111">
        <f>ROUND(('Overall - Totals'!E27)/7,1)</f>
        <v>0.6</v>
      </c>
      <c r="F27" s="111">
        <f>ROUND(('Overall - Totals'!F27)/7,1)</f>
        <v>3.7</v>
      </c>
      <c r="G27" s="111">
        <f>ROUND(('Overall - Totals'!G27)/7,1)</f>
        <v>0.6</v>
      </c>
      <c r="H27" s="111">
        <f>ROUND(('Overall - Totals'!H27)/7,1)</f>
        <v>0.9</v>
      </c>
      <c r="I27" s="165">
        <f>ROUND(('Overall - Totals'!I27)/7,1)</f>
        <v>1.4</v>
      </c>
      <c r="J27" s="111">
        <f>ROUND(('Overall - Totals'!J27)/7,1)</f>
        <v>0.7</v>
      </c>
      <c r="K27" s="113">
        <f>SUM(G27/J27)</f>
        <v>0.85714285714285721</v>
      </c>
    </row>
    <row r="28" spans="1:11" x14ac:dyDescent="0.25">
      <c r="B28" s="105"/>
      <c r="C28" s="105"/>
      <c r="D28" s="105"/>
      <c r="E28" s="105"/>
      <c r="F28" s="105"/>
      <c r="G28" s="105"/>
      <c r="H28" s="105"/>
      <c r="I28" s="105"/>
      <c r="J28" s="105"/>
      <c r="K28" s="114"/>
    </row>
    <row r="29" spans="1:11" ht="30" customHeight="1" x14ac:dyDescent="0.25">
      <c r="A29" s="90" t="s">
        <v>148</v>
      </c>
      <c r="B29" s="64" t="s">
        <v>109</v>
      </c>
      <c r="C29" s="64" t="s">
        <v>117</v>
      </c>
      <c r="D29" s="64" t="s">
        <v>115</v>
      </c>
      <c r="E29" s="64" t="s">
        <v>116</v>
      </c>
      <c r="F29" s="64" t="s">
        <v>110</v>
      </c>
      <c r="G29" s="64" t="s">
        <v>111</v>
      </c>
      <c r="H29" s="64" t="s">
        <v>112</v>
      </c>
      <c r="I29" s="64" t="s">
        <v>113</v>
      </c>
      <c r="J29" s="64" t="s">
        <v>114</v>
      </c>
      <c r="K29" s="93" t="s">
        <v>127</v>
      </c>
    </row>
    <row r="30" spans="1:11" ht="30" customHeight="1" x14ac:dyDescent="0.25">
      <c r="A30" s="91" t="s">
        <v>149</v>
      </c>
      <c r="B30" s="111">
        <f>ROUND(('Overall - Totals'!B30)/6,1)</f>
        <v>3.3</v>
      </c>
      <c r="C30" s="111">
        <f>ROUND(('Overall - Totals'!C30)/6,1)</f>
        <v>7.8</v>
      </c>
      <c r="D30" s="112">
        <f>SUM(B30/C30)</f>
        <v>0.42307692307692307</v>
      </c>
      <c r="E30" s="111">
        <f>ROUND(('Overall - Totals'!E30)/6,1)</f>
        <v>0.7</v>
      </c>
      <c r="F30" s="111">
        <f>ROUND(('Overall - Totals'!F30)/6,1)</f>
        <v>4.3</v>
      </c>
      <c r="G30" s="111">
        <f>ROUND(('Overall - Totals'!G30)/6,1)</f>
        <v>1.8</v>
      </c>
      <c r="H30" s="111">
        <f>ROUND(('Overall - Totals'!H30)/6,1)</f>
        <v>0.8</v>
      </c>
      <c r="I30" s="111">
        <f>ROUND(('Overall - Totals'!I30)/6,1)</f>
        <v>0.8</v>
      </c>
      <c r="J30" s="111">
        <f>ROUND(('Overall - Totals'!J30)/6,1)</f>
        <v>1</v>
      </c>
      <c r="K30" s="113">
        <f>SUM(G30/J30)</f>
        <v>1.8</v>
      </c>
    </row>
    <row r="31" spans="1:11" ht="30" customHeight="1" x14ac:dyDescent="0.25">
      <c r="A31" s="91" t="s">
        <v>150</v>
      </c>
      <c r="B31" s="111">
        <f>ROUND(('Overall - Totals'!B31)/6,1)</f>
        <v>3.8</v>
      </c>
      <c r="C31" s="111">
        <f>ROUND(('Overall - Totals'!C31)/6,1)</f>
        <v>7.8</v>
      </c>
      <c r="D31" s="112">
        <f>SUM(B31/C31)</f>
        <v>0.48717948717948717</v>
      </c>
      <c r="E31" s="111">
        <f>ROUND(('Overall - Totals'!E31)/6,1)</f>
        <v>0.3</v>
      </c>
      <c r="F31" s="111">
        <f>ROUND(('Overall - Totals'!F31)/6,1)</f>
        <v>2.2999999999999998</v>
      </c>
      <c r="G31" s="111">
        <f>ROUND(('Overall - Totals'!G31)/6,1)</f>
        <v>0.7</v>
      </c>
      <c r="H31" s="111">
        <f>ROUND(('Overall - Totals'!H31)/6,1)</f>
        <v>0.7</v>
      </c>
      <c r="I31" s="111">
        <f>ROUND(('Overall - Totals'!I31)/6,1)</f>
        <v>0.2</v>
      </c>
      <c r="J31" s="111">
        <f>ROUND(('Overall - Totals'!J31)/6,1)</f>
        <v>1.8</v>
      </c>
      <c r="K31" s="113">
        <f>SUM(G31/J31)</f>
        <v>0.38888888888888884</v>
      </c>
    </row>
    <row r="32" spans="1:11" ht="30" customHeight="1" x14ac:dyDescent="0.25">
      <c r="A32" s="91" t="s">
        <v>166</v>
      </c>
      <c r="B32" s="111">
        <f>ROUND(('Overall - Totals'!B32)/6,1)</f>
        <v>1.8</v>
      </c>
      <c r="C32" s="111">
        <f>ROUND(('Overall - Totals'!C32)/6,1)</f>
        <v>4.5</v>
      </c>
      <c r="D32" s="112">
        <f>SUM(B32/C32)</f>
        <v>0.4</v>
      </c>
      <c r="E32" s="111">
        <f>ROUND(('Overall - Totals'!E32)/6,1)</f>
        <v>0.5</v>
      </c>
      <c r="F32" s="111">
        <f>ROUND(('Overall - Totals'!F32)/6,1)</f>
        <v>3.5</v>
      </c>
      <c r="G32" s="111">
        <f>ROUND(('Overall - Totals'!G32)/6,1)</f>
        <v>1</v>
      </c>
      <c r="H32" s="111">
        <f>ROUND(('Overall - Totals'!H32)/6,1)</f>
        <v>1</v>
      </c>
      <c r="I32" s="111">
        <f>ROUND(('Overall - Totals'!I32)/6,1)</f>
        <v>1</v>
      </c>
      <c r="J32" s="111">
        <f>ROUND(('Overall - Totals'!J32)/6,1)</f>
        <v>0.8</v>
      </c>
      <c r="K32" s="113">
        <f>SUM(G32/J32)</f>
        <v>1.25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workbookViewId="0">
      <selection activeCell="K21" sqref="K21:K22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151</v>
      </c>
      <c r="B1" s="65"/>
      <c r="C1" s="66"/>
      <c r="D1" s="67"/>
    </row>
    <row r="3" spans="1:11" ht="30" customHeight="1" x14ac:dyDescent="0.25">
      <c r="A3" s="82" t="s">
        <v>128</v>
      </c>
      <c r="B3" s="64" t="s">
        <v>109</v>
      </c>
      <c r="C3" s="64" t="s">
        <v>117</v>
      </c>
      <c r="D3" s="64" t="s">
        <v>115</v>
      </c>
      <c r="E3" s="64" t="s">
        <v>116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76" t="s">
        <v>127</v>
      </c>
    </row>
    <row r="4" spans="1:11" ht="30" customHeight="1" x14ac:dyDescent="0.25">
      <c r="A4" s="96" t="s">
        <v>118</v>
      </c>
      <c r="B4" s="103">
        <f>SUM('RR Team Stats'!B4,'Playoff Team Stats'!B4)</f>
        <v>55</v>
      </c>
      <c r="C4" s="103">
        <f>SUM('RR Team Stats'!C4,'Playoff Team Stats'!C4)</f>
        <v>130</v>
      </c>
      <c r="D4" s="104">
        <f>SUM(B4/C4)</f>
        <v>0.42307692307692307</v>
      </c>
      <c r="E4" s="162">
        <f>SUM('RR Team Stats'!E4,'Playoff Team Stats'!E4)</f>
        <v>10</v>
      </c>
      <c r="F4" s="103">
        <f>SUM('RR Team Stats'!F4,'Playoff Team Stats'!F4)</f>
        <v>66</v>
      </c>
      <c r="G4" s="103">
        <f>SUM('RR Team Stats'!G4,'Playoff Team Stats'!G4)</f>
        <v>20</v>
      </c>
      <c r="H4" s="103">
        <f>SUM('RR Team Stats'!H4,'Playoff Team Stats'!H4)</f>
        <v>13</v>
      </c>
      <c r="I4" s="103">
        <f>SUM('RR Team Stats'!I4,'Playoff Team Stats'!I4)</f>
        <v>6</v>
      </c>
      <c r="J4" s="103">
        <f>SUM('RR Team Stats'!J4,'Playoff Team Stats'!J4)</f>
        <v>15</v>
      </c>
      <c r="K4" s="168">
        <f>SUM(G4/J4)</f>
        <v>1.3333333333333333</v>
      </c>
    </row>
    <row r="5" spans="1:11" ht="30" customHeight="1" x14ac:dyDescent="0.25">
      <c r="A5" s="96" t="s">
        <v>156</v>
      </c>
      <c r="B5" s="165">
        <f>SUM(B4/6)</f>
        <v>9.1666666666666661</v>
      </c>
      <c r="C5" s="111">
        <f>SUM(C4/6)</f>
        <v>21.666666666666668</v>
      </c>
      <c r="D5" s="104">
        <f>SUM(B5/C5)</f>
        <v>0.42307692307692302</v>
      </c>
      <c r="E5" s="165">
        <f t="shared" ref="E5:J5" si="0">SUM(E4/6)</f>
        <v>1.6666666666666667</v>
      </c>
      <c r="F5" s="111">
        <f t="shared" si="0"/>
        <v>11</v>
      </c>
      <c r="G5" s="111">
        <f t="shared" si="0"/>
        <v>3.3333333333333335</v>
      </c>
      <c r="H5" s="111">
        <f t="shared" si="0"/>
        <v>2.1666666666666665</v>
      </c>
      <c r="I5" s="111">
        <f t="shared" si="0"/>
        <v>1</v>
      </c>
      <c r="J5" s="111">
        <f t="shared" si="0"/>
        <v>2.5</v>
      </c>
      <c r="K5" s="168">
        <f>SUM(G5/J5)</f>
        <v>1.3333333333333335</v>
      </c>
    </row>
    <row r="6" spans="1:11" x14ac:dyDescent="0.25">
      <c r="B6" s="105"/>
      <c r="C6" s="105"/>
      <c r="D6" s="106"/>
      <c r="E6" s="105"/>
      <c r="F6" s="105"/>
      <c r="G6" s="105"/>
      <c r="H6" s="105"/>
      <c r="I6" s="105"/>
      <c r="J6" s="105"/>
      <c r="K6" s="114"/>
    </row>
    <row r="7" spans="1:11" ht="30" customHeight="1" x14ac:dyDescent="0.25">
      <c r="A7" s="84" t="s">
        <v>132</v>
      </c>
      <c r="B7" s="64" t="s">
        <v>109</v>
      </c>
      <c r="C7" s="64" t="s">
        <v>117</v>
      </c>
      <c r="D7" s="92" t="s">
        <v>115</v>
      </c>
      <c r="E7" s="64" t="s">
        <v>116</v>
      </c>
      <c r="F7" s="64" t="s">
        <v>110</v>
      </c>
      <c r="G7" s="64" t="s">
        <v>111</v>
      </c>
      <c r="H7" s="64" t="s">
        <v>112</v>
      </c>
      <c r="I7" s="64" t="s">
        <v>113</v>
      </c>
      <c r="J7" s="64" t="s">
        <v>114</v>
      </c>
      <c r="K7" s="93" t="s">
        <v>127</v>
      </c>
    </row>
    <row r="8" spans="1:11" ht="30" customHeight="1" x14ac:dyDescent="0.25">
      <c r="A8" s="97" t="s">
        <v>118</v>
      </c>
      <c r="B8" s="162">
        <f>SUM('RR Team Stats'!B8,'Playoff Team Stats'!B8)</f>
        <v>68</v>
      </c>
      <c r="C8" s="162">
        <f>SUM('RR Team Stats'!C8,'Playoff Team Stats'!C8)</f>
        <v>181</v>
      </c>
      <c r="D8" s="104">
        <f>SUM(B8/C8)</f>
        <v>0.37569060773480661</v>
      </c>
      <c r="E8" s="103">
        <f>SUM('RR Team Stats'!E8,'Playoff Team Stats'!E8)</f>
        <v>1</v>
      </c>
      <c r="F8" s="162">
        <f>SUM('RR Team Stats'!F8,'Playoff Team Stats'!F8)</f>
        <v>94</v>
      </c>
      <c r="G8" s="103">
        <f>SUM('RR Team Stats'!G8,'Playoff Team Stats'!G8)</f>
        <v>18</v>
      </c>
      <c r="H8" s="162">
        <f>SUM('RR Team Stats'!H8,'Playoff Team Stats'!H8)</f>
        <v>22</v>
      </c>
      <c r="I8" s="103">
        <f>SUM('RR Team Stats'!I8,'Playoff Team Stats'!I8)</f>
        <v>2</v>
      </c>
      <c r="J8" s="162">
        <f>SUM('RR Team Stats'!J8,'Playoff Team Stats'!J8)</f>
        <v>13</v>
      </c>
      <c r="K8" s="168">
        <f>SUM(G8/J8)</f>
        <v>1.3846153846153846</v>
      </c>
    </row>
    <row r="9" spans="1:11" ht="30" customHeight="1" x14ac:dyDescent="0.25">
      <c r="A9" s="97" t="s">
        <v>156</v>
      </c>
      <c r="B9" s="111">
        <f>SUM(B8/8)</f>
        <v>8.5</v>
      </c>
      <c r="C9" s="165">
        <f>SUM(C8/8)</f>
        <v>22.625</v>
      </c>
      <c r="D9" s="104">
        <f>SUM(B9/C9)</f>
        <v>0.37569060773480661</v>
      </c>
      <c r="E9" s="111">
        <f t="shared" ref="E9:J9" si="1">SUM(E8/8)</f>
        <v>0.125</v>
      </c>
      <c r="F9" s="111">
        <f t="shared" si="1"/>
        <v>11.75</v>
      </c>
      <c r="G9" s="111">
        <f t="shared" si="1"/>
        <v>2.25</v>
      </c>
      <c r="H9" s="165">
        <f t="shared" si="1"/>
        <v>2.75</v>
      </c>
      <c r="I9" s="111">
        <f t="shared" si="1"/>
        <v>0.25</v>
      </c>
      <c r="J9" s="165">
        <f t="shared" si="1"/>
        <v>1.625</v>
      </c>
      <c r="K9" s="168">
        <f>SUM(G9/J9)</f>
        <v>1.3846153846153846</v>
      </c>
    </row>
    <row r="10" spans="1:11" x14ac:dyDescent="0.25">
      <c r="B10" s="105"/>
      <c r="C10" s="105"/>
      <c r="D10" s="106"/>
      <c r="E10" s="105"/>
      <c r="F10" s="105"/>
      <c r="G10" s="105"/>
      <c r="H10" s="105"/>
      <c r="I10" s="105"/>
      <c r="J10" s="105"/>
      <c r="K10" s="114"/>
    </row>
    <row r="11" spans="1:11" ht="30" customHeight="1" x14ac:dyDescent="0.25">
      <c r="A11" s="86" t="s">
        <v>136</v>
      </c>
      <c r="B11" s="64" t="s">
        <v>109</v>
      </c>
      <c r="C11" s="64" t="s">
        <v>117</v>
      </c>
      <c r="D11" s="92" t="s">
        <v>115</v>
      </c>
      <c r="E11" s="64" t="s">
        <v>116</v>
      </c>
      <c r="F11" s="64" t="s">
        <v>110</v>
      </c>
      <c r="G11" s="64" t="s">
        <v>111</v>
      </c>
      <c r="H11" s="64" t="s">
        <v>112</v>
      </c>
      <c r="I11" s="64" t="s">
        <v>113</v>
      </c>
      <c r="J11" s="64" t="s">
        <v>114</v>
      </c>
      <c r="K11" s="93" t="s">
        <v>127</v>
      </c>
    </row>
    <row r="12" spans="1:11" ht="30" customHeight="1" x14ac:dyDescent="0.25">
      <c r="A12" s="98" t="s">
        <v>118</v>
      </c>
      <c r="B12" s="103">
        <f>SUM('RR Team Stats'!B12,'Playoff Team Stats'!B12)</f>
        <v>41</v>
      </c>
      <c r="C12" s="103">
        <f>SUM('RR Team Stats'!C12,'Playoff Team Stats'!C12)</f>
        <v>128</v>
      </c>
      <c r="D12" s="104">
        <f>SUM(B12/C12)</f>
        <v>0.3203125</v>
      </c>
      <c r="E12" s="103">
        <f>SUM('RR Team Stats'!E12,'Playoff Team Stats'!E12)</f>
        <v>5</v>
      </c>
      <c r="F12" s="103">
        <f>SUM('RR Team Stats'!F12,'Playoff Team Stats'!F12)</f>
        <v>66</v>
      </c>
      <c r="G12" s="103">
        <f>SUM('RR Team Stats'!G12,'Playoff Team Stats'!G12)</f>
        <v>19</v>
      </c>
      <c r="H12" s="103">
        <f>SUM('RR Team Stats'!H12,'Playoff Team Stats'!H12)</f>
        <v>12</v>
      </c>
      <c r="I12" s="103">
        <f>SUM('RR Team Stats'!I12,'Playoff Team Stats'!I12)</f>
        <v>4</v>
      </c>
      <c r="J12" s="103">
        <f>SUM('RR Team Stats'!J12,'Playoff Team Stats'!J12)</f>
        <v>23</v>
      </c>
      <c r="K12" s="168">
        <f>SUM(G12/J12)</f>
        <v>0.82608695652173914</v>
      </c>
    </row>
    <row r="13" spans="1:11" ht="30" customHeight="1" x14ac:dyDescent="0.25">
      <c r="A13" s="98" t="s">
        <v>156</v>
      </c>
      <c r="B13" s="111">
        <f>SUM(B12/6)</f>
        <v>6.833333333333333</v>
      </c>
      <c r="C13" s="111">
        <f>SUM(C12/6)</f>
        <v>21.333333333333332</v>
      </c>
      <c r="D13" s="104">
        <f>SUM(B13/C13)</f>
        <v>0.3203125</v>
      </c>
      <c r="E13" s="111">
        <f t="shared" ref="E13:J13" si="2">SUM(E12/6)</f>
        <v>0.83333333333333337</v>
      </c>
      <c r="F13" s="111">
        <f t="shared" si="2"/>
        <v>11</v>
      </c>
      <c r="G13" s="111">
        <f t="shared" si="2"/>
        <v>3.1666666666666665</v>
      </c>
      <c r="H13" s="111">
        <f t="shared" si="2"/>
        <v>2</v>
      </c>
      <c r="I13" s="111">
        <f t="shared" si="2"/>
        <v>0.66666666666666663</v>
      </c>
      <c r="J13" s="111">
        <f t="shared" si="2"/>
        <v>3.8333333333333335</v>
      </c>
      <c r="K13" s="168">
        <f>SUM(G13/J13)</f>
        <v>0.82608695652173902</v>
      </c>
    </row>
    <row r="14" spans="1:11" ht="15.75" thickBot="1" x14ac:dyDescent="0.3">
      <c r="A14" s="80"/>
      <c r="B14" s="107"/>
      <c r="C14" s="107"/>
      <c r="D14" s="108"/>
      <c r="E14" s="107"/>
      <c r="F14" s="107"/>
      <c r="G14" s="107"/>
      <c r="H14" s="107"/>
      <c r="I14" s="107"/>
      <c r="J14" s="107"/>
      <c r="K14" s="115"/>
    </row>
    <row r="15" spans="1:11" x14ac:dyDescent="0.25">
      <c r="A15" s="79"/>
      <c r="B15" s="109"/>
      <c r="C15" s="109"/>
      <c r="D15" s="110"/>
      <c r="E15" s="109"/>
      <c r="F15" s="109"/>
      <c r="G15" s="109"/>
      <c r="H15" s="109"/>
      <c r="I15" s="109"/>
      <c r="J15" s="109"/>
      <c r="K15" s="116"/>
    </row>
    <row r="16" spans="1:11" ht="30" customHeight="1" x14ac:dyDescent="0.25">
      <c r="A16" s="88" t="s">
        <v>140</v>
      </c>
      <c r="B16" s="64" t="s">
        <v>109</v>
      </c>
      <c r="C16" s="64" t="s">
        <v>117</v>
      </c>
      <c r="D16" s="92" t="s">
        <v>115</v>
      </c>
      <c r="E16" s="64" t="s">
        <v>116</v>
      </c>
      <c r="F16" s="64" t="s">
        <v>110</v>
      </c>
      <c r="G16" s="64" t="s">
        <v>111</v>
      </c>
      <c r="H16" s="64" t="s">
        <v>112</v>
      </c>
      <c r="I16" s="64" t="s">
        <v>113</v>
      </c>
      <c r="J16" s="64" t="s">
        <v>114</v>
      </c>
      <c r="K16" s="93" t="s">
        <v>127</v>
      </c>
    </row>
    <row r="17" spans="1:11" ht="30" customHeight="1" x14ac:dyDescent="0.25">
      <c r="A17" s="95" t="s">
        <v>118</v>
      </c>
      <c r="B17" s="103">
        <f>SUM('RR Team Stats'!B17,'Playoff Team Stats'!B17)</f>
        <v>53</v>
      </c>
      <c r="C17" s="103">
        <f>SUM('RR Team Stats'!C17,'Playoff Team Stats'!C17)</f>
        <v>141</v>
      </c>
      <c r="D17" s="104">
        <f>SUM(B17/C17)</f>
        <v>0.37588652482269502</v>
      </c>
      <c r="E17" s="162">
        <f>SUM('RR Team Stats'!E17,'Playoff Team Stats'!E17)</f>
        <v>10</v>
      </c>
      <c r="F17" s="103">
        <f>SUM('RR Team Stats'!F17,'Playoff Team Stats'!F17)</f>
        <v>88</v>
      </c>
      <c r="G17" s="103">
        <f>SUM('RR Team Stats'!G17,'Playoff Team Stats'!G17)</f>
        <v>21</v>
      </c>
      <c r="H17" s="103">
        <f>SUM('RR Team Stats'!H17,'Playoff Team Stats'!H17)</f>
        <v>18</v>
      </c>
      <c r="I17" s="162">
        <f>SUM('RR Team Stats'!I17,'Playoff Team Stats'!I17)</f>
        <v>12</v>
      </c>
      <c r="J17" s="103">
        <f>SUM('RR Team Stats'!J17,'Playoff Team Stats'!J17)</f>
        <v>24</v>
      </c>
      <c r="K17" s="168">
        <f>SUM(G17/J17)</f>
        <v>0.875</v>
      </c>
    </row>
    <row r="18" spans="1:11" ht="30" customHeight="1" x14ac:dyDescent="0.25">
      <c r="A18" s="95" t="s">
        <v>156</v>
      </c>
      <c r="B18" s="111">
        <f>SUM(B17/7)</f>
        <v>7.5714285714285712</v>
      </c>
      <c r="C18" s="111">
        <f>SUM(C17/7)</f>
        <v>20.142857142857142</v>
      </c>
      <c r="D18" s="104">
        <f>SUM(B18/C18)</f>
        <v>0.37588652482269502</v>
      </c>
      <c r="E18" s="111">
        <f t="shared" ref="E18:J18" si="3">SUM(E17/7)</f>
        <v>1.4285714285714286</v>
      </c>
      <c r="F18" s="165">
        <f t="shared" si="3"/>
        <v>12.571428571428571</v>
      </c>
      <c r="G18" s="111">
        <f t="shared" si="3"/>
        <v>3</v>
      </c>
      <c r="H18" s="111">
        <f t="shared" si="3"/>
        <v>2.5714285714285716</v>
      </c>
      <c r="I18" s="111">
        <f t="shared" si="3"/>
        <v>1.7142857142857142</v>
      </c>
      <c r="J18" s="111">
        <f t="shared" si="3"/>
        <v>3.4285714285714284</v>
      </c>
      <c r="K18" s="168">
        <f>SUM(G18/J18)</f>
        <v>0.875</v>
      </c>
    </row>
    <row r="19" spans="1:11" x14ac:dyDescent="0.25">
      <c r="B19" s="105"/>
      <c r="C19" s="105"/>
      <c r="D19" s="106"/>
      <c r="E19" s="105"/>
      <c r="F19" s="105"/>
      <c r="G19" s="105"/>
      <c r="H19" s="105"/>
      <c r="I19" s="105"/>
      <c r="J19" s="105"/>
      <c r="K19" s="114"/>
    </row>
    <row r="20" spans="1:11" ht="30" customHeight="1" x14ac:dyDescent="0.25">
      <c r="A20" s="78" t="s">
        <v>144</v>
      </c>
      <c r="B20" s="64" t="s">
        <v>109</v>
      </c>
      <c r="C20" s="64" t="s">
        <v>117</v>
      </c>
      <c r="D20" s="92" t="s">
        <v>115</v>
      </c>
      <c r="E20" s="64" t="s">
        <v>116</v>
      </c>
      <c r="F20" s="64" t="s">
        <v>110</v>
      </c>
      <c r="G20" s="64" t="s">
        <v>111</v>
      </c>
      <c r="H20" s="64" t="s">
        <v>112</v>
      </c>
      <c r="I20" s="64" t="s">
        <v>113</v>
      </c>
      <c r="J20" s="64" t="s">
        <v>114</v>
      </c>
      <c r="K20" s="93" t="s">
        <v>127</v>
      </c>
    </row>
    <row r="21" spans="1:11" ht="30" customHeight="1" x14ac:dyDescent="0.25">
      <c r="A21" s="99" t="s">
        <v>118</v>
      </c>
      <c r="B21" s="103">
        <f>SUM('RR Team Stats'!B21,'Playoff Team Stats'!B21)</f>
        <v>61</v>
      </c>
      <c r="C21" s="103">
        <f>SUM('RR Team Stats'!C21,'Playoff Team Stats'!C21)</f>
        <v>150</v>
      </c>
      <c r="D21" s="104">
        <f>SUM(B21/C21)</f>
        <v>0.40666666666666668</v>
      </c>
      <c r="E21" s="103">
        <f>SUM('RR Team Stats'!E21,'Playoff Team Stats'!E21)</f>
        <v>8</v>
      </c>
      <c r="F21" s="103">
        <f>SUM('RR Team Stats'!F21,'Playoff Team Stats'!F21)</f>
        <v>84</v>
      </c>
      <c r="G21" s="162">
        <f>SUM('RR Team Stats'!G21,'Playoff Team Stats'!G21)</f>
        <v>33</v>
      </c>
      <c r="H21" s="103">
        <f>SUM('RR Team Stats'!H21,'Playoff Team Stats'!H21)</f>
        <v>13</v>
      </c>
      <c r="I21" s="162">
        <f>SUM('RR Team Stats'!I21,'Playoff Team Stats'!I21)</f>
        <v>12</v>
      </c>
      <c r="J21" s="103">
        <f>SUM('RR Team Stats'!J21,'Playoff Team Stats'!J21)</f>
        <v>23</v>
      </c>
      <c r="K21" s="169">
        <f>SUM(G21/J21)</f>
        <v>1.4347826086956521</v>
      </c>
    </row>
    <row r="22" spans="1:11" ht="30" customHeight="1" x14ac:dyDescent="0.25">
      <c r="A22" s="99" t="s">
        <v>156</v>
      </c>
      <c r="B22" s="111">
        <f>SUM(B21/7)</f>
        <v>8.7142857142857135</v>
      </c>
      <c r="C22" s="111">
        <f>SUM(C21/7)</f>
        <v>21.428571428571427</v>
      </c>
      <c r="D22" s="104">
        <f>SUM(B22/C22)</f>
        <v>0.40666666666666668</v>
      </c>
      <c r="E22" s="111">
        <f t="shared" ref="E22:J22" si="4">SUM(E21/7)</f>
        <v>1.1428571428571428</v>
      </c>
      <c r="F22" s="111">
        <f t="shared" si="4"/>
        <v>12</v>
      </c>
      <c r="G22" s="165">
        <f t="shared" si="4"/>
        <v>4.7142857142857144</v>
      </c>
      <c r="H22" s="111">
        <f t="shared" si="4"/>
        <v>1.8571428571428572</v>
      </c>
      <c r="I22" s="111">
        <f t="shared" si="4"/>
        <v>1.7142857142857142</v>
      </c>
      <c r="J22" s="111">
        <f t="shared" si="4"/>
        <v>3.2857142857142856</v>
      </c>
      <c r="K22" s="169">
        <f>SUM(G22/J22)</f>
        <v>1.4347826086956523</v>
      </c>
    </row>
    <row r="23" spans="1:11" x14ac:dyDescent="0.25">
      <c r="B23" s="105"/>
      <c r="C23" s="105"/>
      <c r="D23" s="106"/>
      <c r="E23" s="105"/>
      <c r="F23" s="105"/>
      <c r="G23" s="105"/>
      <c r="H23" s="105"/>
      <c r="I23" s="105"/>
      <c r="J23" s="105"/>
      <c r="K23" s="114"/>
    </row>
    <row r="24" spans="1:11" ht="30" customHeight="1" x14ac:dyDescent="0.25">
      <c r="A24" s="90" t="s">
        <v>148</v>
      </c>
      <c r="B24" s="64" t="s">
        <v>109</v>
      </c>
      <c r="C24" s="64" t="s">
        <v>117</v>
      </c>
      <c r="D24" s="92" t="s">
        <v>115</v>
      </c>
      <c r="E24" s="64" t="s">
        <v>116</v>
      </c>
      <c r="F24" s="64" t="s">
        <v>110</v>
      </c>
      <c r="G24" s="64" t="s">
        <v>111</v>
      </c>
      <c r="H24" s="64" t="s">
        <v>112</v>
      </c>
      <c r="I24" s="64" t="s">
        <v>113</v>
      </c>
      <c r="J24" s="64" t="s">
        <v>114</v>
      </c>
      <c r="K24" s="93" t="s">
        <v>127</v>
      </c>
    </row>
    <row r="25" spans="1:11" ht="30" customHeight="1" x14ac:dyDescent="0.25">
      <c r="A25" s="100" t="s">
        <v>118</v>
      </c>
      <c r="B25" s="103">
        <f>SUM('RR Team Stats'!B25,'Playoff Team Stats'!B25)</f>
        <v>54</v>
      </c>
      <c r="C25" s="103">
        <f>SUM('RR Team Stats'!C25,'Playoff Team Stats'!C25)</f>
        <v>121</v>
      </c>
      <c r="D25" s="166">
        <f>SUM(B25/C25)</f>
        <v>0.4462809917355372</v>
      </c>
      <c r="E25" s="103">
        <f>SUM('RR Team Stats'!E25,'Playoff Team Stats'!E25)</f>
        <v>9</v>
      </c>
      <c r="F25" s="103">
        <f>SUM('RR Team Stats'!F25,'Playoff Team Stats'!F25)</f>
        <v>61</v>
      </c>
      <c r="G25" s="103">
        <f>SUM('RR Team Stats'!G25,'Playoff Team Stats'!G25)</f>
        <v>21</v>
      </c>
      <c r="H25" s="103">
        <f>SUM('RR Team Stats'!H25,'Playoff Team Stats'!H25)</f>
        <v>15</v>
      </c>
      <c r="I25" s="162">
        <f>SUM('RR Team Stats'!I25,'Playoff Team Stats'!I25)</f>
        <v>12</v>
      </c>
      <c r="J25" s="103">
        <f>SUM('RR Team Stats'!J25,'Playoff Team Stats'!J25)</f>
        <v>22</v>
      </c>
      <c r="K25" s="168">
        <f>SUM(G25/J25)</f>
        <v>0.95454545454545459</v>
      </c>
    </row>
    <row r="26" spans="1:11" ht="30" customHeight="1" x14ac:dyDescent="0.25">
      <c r="A26" s="100" t="s">
        <v>156</v>
      </c>
      <c r="B26" s="111">
        <f>SUM(B25/6)</f>
        <v>9</v>
      </c>
      <c r="C26" s="111">
        <f>SUM(C25/6)</f>
        <v>20.166666666666668</v>
      </c>
      <c r="D26" s="166">
        <f>SUM(B26/C26)</f>
        <v>0.44628099173553715</v>
      </c>
      <c r="E26" s="111">
        <f t="shared" ref="E26:J26" si="5">SUM(E25/6)</f>
        <v>1.5</v>
      </c>
      <c r="F26" s="111">
        <f t="shared" si="5"/>
        <v>10.166666666666666</v>
      </c>
      <c r="G26" s="111">
        <f t="shared" si="5"/>
        <v>3.5</v>
      </c>
      <c r="H26" s="111">
        <f t="shared" si="5"/>
        <v>2.5</v>
      </c>
      <c r="I26" s="165">
        <f t="shared" si="5"/>
        <v>2</v>
      </c>
      <c r="J26" s="111">
        <f t="shared" si="5"/>
        <v>3.6666666666666665</v>
      </c>
      <c r="K26" s="168">
        <f>SUM(G26/J26)</f>
        <v>0.95454545454545459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zoomScale="80" zoomScaleNormal="80" workbookViewId="0">
      <selection activeCell="AC19" sqref="AC19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154</v>
      </c>
      <c r="B1" s="65"/>
      <c r="C1" s="66"/>
      <c r="D1" s="67"/>
    </row>
    <row r="3" spans="1:11" ht="30" customHeight="1" x14ac:dyDescent="0.25">
      <c r="A3" s="82" t="s">
        <v>128</v>
      </c>
      <c r="B3" s="64" t="s">
        <v>109</v>
      </c>
      <c r="C3" s="64" t="s">
        <v>117</v>
      </c>
      <c r="D3" s="64" t="s">
        <v>115</v>
      </c>
      <c r="E3" s="64" t="s">
        <v>116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76" t="s">
        <v>127</v>
      </c>
    </row>
    <row r="4" spans="1:11" ht="30" customHeight="1" x14ac:dyDescent="0.25">
      <c r="A4" s="83" t="s">
        <v>129</v>
      </c>
      <c r="B4" s="162">
        <f>SUM('Nuggets-Thunder'!B13,'Thunder-Hawks'!B6,'Thunder-Blazers'!B6,'Bobcats-Thunder'!B13,'Lakers-Thunder'!B13)</f>
        <v>30</v>
      </c>
      <c r="C4" s="103">
        <f>SUM('Nuggets-Thunder'!C13,'Thunder-Hawks'!C6,'Thunder-Blazers'!C6,'Bobcats-Thunder'!C13,'Lakers-Thunder'!C13)</f>
        <v>43</v>
      </c>
      <c r="D4" s="163">
        <f>SUM(B4/C4)</f>
        <v>0.69767441860465118</v>
      </c>
      <c r="E4" s="162">
        <f>SUM('Nuggets-Thunder'!E13,'Thunder-Hawks'!E6,'Thunder-Blazers'!E6,'Bobcats-Thunder'!E13,'Lakers-Thunder'!E13)</f>
        <v>9</v>
      </c>
      <c r="F4" s="162">
        <f>SUM('Nuggets-Thunder'!F13,'Thunder-Hawks'!F6,'Thunder-Blazers'!F6,'Bobcats-Thunder'!F13,'Lakers-Thunder'!F13)</f>
        <v>41</v>
      </c>
      <c r="G4" s="103">
        <f>SUM('Nuggets-Thunder'!G13,'Thunder-Hawks'!G6,'Thunder-Blazers'!G6,'Bobcats-Thunder'!G13,'Lakers-Thunder'!G13)</f>
        <v>11</v>
      </c>
      <c r="H4" s="103">
        <f>SUM('Nuggets-Thunder'!H13,'Thunder-Hawks'!H6,'Thunder-Blazers'!H6,'Bobcats-Thunder'!H13,'Lakers-Thunder'!H13)</f>
        <v>7</v>
      </c>
      <c r="I4" s="103">
        <f>SUM('Nuggets-Thunder'!I13,'Thunder-Hawks'!I6,'Thunder-Blazers'!I6,'Bobcats-Thunder'!I13,'Lakers-Thunder'!I13)</f>
        <v>5</v>
      </c>
      <c r="J4" s="103">
        <f>SUM('Nuggets-Thunder'!J13,'Thunder-Hawks'!J6,'Thunder-Blazers'!J6,'Bobcats-Thunder'!J13,'Lakers-Thunder'!J13)</f>
        <v>4</v>
      </c>
      <c r="K4" s="113">
        <f>SUM(G4/J4)</f>
        <v>2.75</v>
      </c>
    </row>
    <row r="5" spans="1:11" ht="30" customHeight="1" x14ac:dyDescent="0.25">
      <c r="A5" s="83" t="s">
        <v>130</v>
      </c>
      <c r="B5" s="103">
        <f>SUM('Nuggets-Thunder'!B14,'Thunder-Hawks'!B7,'Thunder-Blazers'!B7,'Bobcats-Thunder'!B14,'Lakers-Thunder'!B14)</f>
        <v>15</v>
      </c>
      <c r="C5" s="103">
        <f>SUM('Nuggets-Thunder'!C14,'Thunder-Hawks'!C7,'Thunder-Blazers'!C7,'Bobcats-Thunder'!C14,'Lakers-Thunder'!C14)</f>
        <v>58</v>
      </c>
      <c r="D5" s="112">
        <f>SUM(B5/C5)</f>
        <v>0.25862068965517243</v>
      </c>
      <c r="E5" s="103">
        <f>SUM('Nuggets-Thunder'!E14,'Thunder-Hawks'!E7,'Thunder-Blazers'!E7,'Bobcats-Thunder'!E14,'Lakers-Thunder'!E14)</f>
        <v>0</v>
      </c>
      <c r="F5" s="103">
        <f>SUM('Nuggets-Thunder'!F14,'Thunder-Hawks'!F7,'Thunder-Blazers'!F7,'Bobcats-Thunder'!F14,'Lakers-Thunder'!F14)</f>
        <v>12</v>
      </c>
      <c r="G5" s="103">
        <f>SUM('Nuggets-Thunder'!G14,'Thunder-Hawks'!G7,'Thunder-Blazers'!G7,'Bobcats-Thunder'!G14,'Lakers-Thunder'!G14)</f>
        <v>7</v>
      </c>
      <c r="H5" s="103">
        <f>SUM('Nuggets-Thunder'!H14,'Thunder-Hawks'!H7,'Thunder-Blazers'!H7,'Bobcats-Thunder'!H14,'Lakers-Thunder'!H14)</f>
        <v>3</v>
      </c>
      <c r="I5" s="103">
        <f>SUM('Nuggets-Thunder'!I14,'Thunder-Hawks'!I7,'Thunder-Blazers'!I7,'Bobcats-Thunder'!I14,'Lakers-Thunder'!I14)</f>
        <v>1</v>
      </c>
      <c r="J5" s="103">
        <f>SUM('Nuggets-Thunder'!J14,'Thunder-Hawks'!J7,'Thunder-Blazers'!J7,'Bobcats-Thunder'!J14,'Lakers-Thunder'!J14)</f>
        <v>4</v>
      </c>
      <c r="K5" s="113">
        <f>SUM(G5/J5)</f>
        <v>1.75</v>
      </c>
    </row>
    <row r="6" spans="1:11" ht="30" customHeight="1" x14ac:dyDescent="0.25">
      <c r="A6" s="83" t="s">
        <v>131</v>
      </c>
      <c r="B6" s="103">
        <f>SUM('Nuggets-Thunder'!B15,'Thunder-Hawks'!B8,'Thunder-Blazers'!B8,'Bobcats-Thunder'!B15,'Lakers-Thunder'!B15)</f>
        <v>3</v>
      </c>
      <c r="C6" s="103">
        <f>SUM('Nuggets-Thunder'!C15,'Thunder-Hawks'!C8,'Thunder-Blazers'!C8,'Bobcats-Thunder'!C15,'Lakers-Thunder'!C15)</f>
        <v>10</v>
      </c>
      <c r="D6" s="112">
        <f>SUM(B6/C6)</f>
        <v>0.3</v>
      </c>
      <c r="E6" s="103">
        <f>SUM('Nuggets-Thunder'!E15,'Thunder-Hawks'!E8,'Thunder-Blazers'!E8,'Bobcats-Thunder'!E15,'Lakers-Thunder'!E15)</f>
        <v>1</v>
      </c>
      <c r="F6" s="103">
        <f>SUM('Nuggets-Thunder'!F15,'Thunder-Hawks'!F8,'Thunder-Blazers'!F8,'Bobcats-Thunder'!F15,'Lakers-Thunder'!F15)</f>
        <v>5</v>
      </c>
      <c r="G6" s="103">
        <f>SUM('Nuggets-Thunder'!G15,'Thunder-Hawks'!G8,'Thunder-Blazers'!G8,'Bobcats-Thunder'!G15,'Lakers-Thunder'!G15)</f>
        <v>2</v>
      </c>
      <c r="H6" s="103">
        <f>SUM('Nuggets-Thunder'!H15,'Thunder-Hawks'!H8,'Thunder-Blazers'!H8,'Bobcats-Thunder'!H15,'Lakers-Thunder'!H15)</f>
        <v>1</v>
      </c>
      <c r="I6" s="103">
        <f>SUM('Nuggets-Thunder'!I15,'Thunder-Hawks'!I8,'Thunder-Blazers'!I8,'Bobcats-Thunder'!I15,'Lakers-Thunder'!I15)</f>
        <v>0</v>
      </c>
      <c r="J6" s="103">
        <f>SUM('Nuggets-Thunder'!J15,'Thunder-Hawks'!J8,'Thunder-Blazers'!J8,'Bobcats-Thunder'!J15,'Lakers-Thunder'!J15)</f>
        <v>5</v>
      </c>
      <c r="K6" s="113">
        <f>SUM(G6/J6)</f>
        <v>0.4</v>
      </c>
    </row>
    <row r="7" spans="1:11" x14ac:dyDescent="0.25">
      <c r="B7" s="105"/>
      <c r="C7" s="105"/>
      <c r="D7" s="105"/>
      <c r="E7" s="105"/>
      <c r="F7" s="105"/>
      <c r="G7" s="105"/>
      <c r="H7" s="105"/>
      <c r="I7" s="105"/>
      <c r="J7" s="105"/>
      <c r="K7" s="114"/>
    </row>
    <row r="8" spans="1:11" ht="30" customHeight="1" x14ac:dyDescent="0.25">
      <c r="A8" s="84" t="s">
        <v>132</v>
      </c>
      <c r="B8" s="64" t="s">
        <v>109</v>
      </c>
      <c r="C8" s="64" t="s">
        <v>117</v>
      </c>
      <c r="D8" s="64" t="s">
        <v>115</v>
      </c>
      <c r="E8" s="64" t="s">
        <v>116</v>
      </c>
      <c r="F8" s="64" t="s">
        <v>110</v>
      </c>
      <c r="G8" s="64" t="s">
        <v>111</v>
      </c>
      <c r="H8" s="64" t="s">
        <v>112</v>
      </c>
      <c r="I8" s="64" t="s">
        <v>113</v>
      </c>
      <c r="J8" s="64" t="s">
        <v>114</v>
      </c>
      <c r="K8" s="93" t="s">
        <v>127</v>
      </c>
    </row>
    <row r="9" spans="1:11" ht="30" customHeight="1" x14ac:dyDescent="0.25">
      <c r="A9" s="85" t="s">
        <v>133</v>
      </c>
      <c r="B9" s="103">
        <f>SUM('Nuggets-Thunder'!B6,'Blazers-Nuggets'!B13,'Nuggets-Lakers'!B6,'Bobcats-Nuggets'!B13,'Nuggets-Hawks'!B6)</f>
        <v>22</v>
      </c>
      <c r="C9" s="162">
        <f>SUM('Nuggets-Thunder'!C6,'Blazers-Nuggets'!C13,'Nuggets-Lakers'!C6,'Bobcats-Nuggets'!C13,'Nuggets-Hawks'!C6)</f>
        <v>63</v>
      </c>
      <c r="D9" s="112">
        <f>SUM(B9/C9)</f>
        <v>0.34920634920634919</v>
      </c>
      <c r="E9" s="103">
        <f>SUM('Nuggets-Thunder'!E6,'Blazers-Nuggets'!E13,'Nuggets-Lakers'!E6,'Bobcats-Nuggets'!E13,'Nuggets-Hawks'!E6)</f>
        <v>1</v>
      </c>
      <c r="F9" s="103">
        <f>SUM('Nuggets-Thunder'!F6,'Blazers-Nuggets'!F13,'Nuggets-Lakers'!F6,'Bobcats-Nuggets'!F13,'Nuggets-Hawks'!F6)</f>
        <v>12</v>
      </c>
      <c r="G9" s="103">
        <f>SUM('Nuggets-Thunder'!G6,'Blazers-Nuggets'!G13,'Nuggets-Lakers'!G6,'Bobcats-Nuggets'!G13,'Nuggets-Hawks'!G6)</f>
        <v>4</v>
      </c>
      <c r="H9" s="103">
        <f>SUM('Nuggets-Thunder'!H6,'Blazers-Nuggets'!H13,'Nuggets-Lakers'!H6,'Bobcats-Nuggets'!H13,'Nuggets-Hawks'!H6)</f>
        <v>4</v>
      </c>
      <c r="I9" s="103">
        <f>SUM('Nuggets-Thunder'!I6,'Blazers-Nuggets'!I13,'Nuggets-Lakers'!I6,'Bobcats-Nuggets'!I13,'Nuggets-Hawks'!I6)</f>
        <v>0</v>
      </c>
      <c r="J9" s="103">
        <f>SUM('Nuggets-Thunder'!J6,'Blazers-Nuggets'!J13,'Nuggets-Lakers'!J6,'Bobcats-Nuggets'!J13,'Nuggets-Hawks'!J6)</f>
        <v>5</v>
      </c>
      <c r="K9" s="113">
        <f>SUM(G9/J9)</f>
        <v>0.8</v>
      </c>
    </row>
    <row r="10" spans="1:11" ht="30" customHeight="1" x14ac:dyDescent="0.25">
      <c r="A10" s="85" t="s">
        <v>134</v>
      </c>
      <c r="B10" s="103">
        <f>SUM('Nuggets-Thunder'!B7,'Blazers-Nuggets'!B14,'Nuggets-Lakers'!B7,'Bobcats-Nuggets'!B14,'Nuggets-Hawks'!B7)</f>
        <v>11</v>
      </c>
      <c r="C10" s="103">
        <f>SUM('Nuggets-Thunder'!C7,'Blazers-Nuggets'!C14,'Nuggets-Lakers'!C7,'Bobcats-Nuggets'!C14,'Nuggets-Hawks'!C7)</f>
        <v>38</v>
      </c>
      <c r="D10" s="112">
        <f>SUM(B10/C10)</f>
        <v>0.28947368421052633</v>
      </c>
      <c r="E10" s="103">
        <f>SUM('Nuggets-Thunder'!E7,'Blazers-Nuggets'!E14,'Nuggets-Lakers'!E7,'Bobcats-Nuggets'!E14,'Nuggets-Hawks'!E7)</f>
        <v>0</v>
      </c>
      <c r="F10" s="103">
        <f>SUM('Nuggets-Thunder'!F7,'Blazers-Nuggets'!F14,'Nuggets-Lakers'!F7,'Bobcats-Nuggets'!F14,'Nuggets-Hawks'!F7)</f>
        <v>21</v>
      </c>
      <c r="G10" s="103">
        <f>SUM('Nuggets-Thunder'!G7,'Blazers-Nuggets'!G14,'Nuggets-Lakers'!G7,'Bobcats-Nuggets'!G14,'Nuggets-Hawks'!G7)</f>
        <v>2</v>
      </c>
      <c r="H10" s="103">
        <f>SUM('Nuggets-Thunder'!H7,'Blazers-Nuggets'!H14,'Nuggets-Lakers'!H7,'Bobcats-Nuggets'!H14,'Nuggets-Hawks'!H7)</f>
        <v>4</v>
      </c>
      <c r="I10" s="103">
        <f>SUM('Nuggets-Thunder'!I7,'Blazers-Nuggets'!I14,'Nuggets-Lakers'!I7,'Bobcats-Nuggets'!I14,'Nuggets-Hawks'!I7)</f>
        <v>2</v>
      </c>
      <c r="J10" s="103">
        <f>SUM('Nuggets-Thunder'!J7,'Blazers-Nuggets'!J14,'Nuggets-Lakers'!J7,'Bobcats-Nuggets'!J14,'Nuggets-Hawks'!J7)</f>
        <v>1</v>
      </c>
      <c r="K10" s="113">
        <f>SUM(G10/J10)</f>
        <v>2</v>
      </c>
    </row>
    <row r="11" spans="1:11" ht="30" customHeight="1" x14ac:dyDescent="0.25">
      <c r="A11" s="85" t="s">
        <v>135</v>
      </c>
      <c r="B11" s="103">
        <f>SUM('Nuggets-Thunder'!B8,'Blazers-Nuggets'!B15,'Nuggets-Lakers'!B8,'Bobcats-Nuggets'!B15,'Nuggets-Hawks'!B8)</f>
        <v>7</v>
      </c>
      <c r="C11" s="103">
        <f>SUM('Nuggets-Thunder'!C8,'Blazers-Nuggets'!C15,'Nuggets-Lakers'!C8,'Bobcats-Nuggets'!C15,'Nuggets-Hawks'!C8)</f>
        <v>22</v>
      </c>
      <c r="D11" s="112">
        <f>SUM(B11/C11)</f>
        <v>0.31818181818181818</v>
      </c>
      <c r="E11" s="103">
        <f>SUM('Nuggets-Thunder'!E8,'Blazers-Nuggets'!E15,'Nuggets-Lakers'!E8,'Bobcats-Nuggets'!E15,'Nuggets-Hawks'!E8)</f>
        <v>0</v>
      </c>
      <c r="F11" s="103">
        <f>SUM('Nuggets-Thunder'!F8,'Blazers-Nuggets'!F15,'Nuggets-Lakers'!F8,'Bobcats-Nuggets'!F15,'Nuggets-Hawks'!F8)</f>
        <v>30</v>
      </c>
      <c r="G11" s="103">
        <f>SUM('Nuggets-Thunder'!G8,'Blazers-Nuggets'!G15,'Nuggets-Lakers'!G8,'Bobcats-Nuggets'!G15,'Nuggets-Hawks'!G8)</f>
        <v>4</v>
      </c>
      <c r="H11" s="162">
        <f>SUM('Nuggets-Thunder'!H8,'Blazers-Nuggets'!H15,'Nuggets-Lakers'!H8,'Bobcats-Nuggets'!H15,'Nuggets-Hawks'!H8)</f>
        <v>8</v>
      </c>
      <c r="I11" s="103">
        <f>SUM('Nuggets-Thunder'!I8,'Blazers-Nuggets'!I15,'Nuggets-Lakers'!I8,'Bobcats-Nuggets'!I15,'Nuggets-Hawks'!I8)</f>
        <v>0</v>
      </c>
      <c r="J11" s="162">
        <f>SUM('Nuggets-Thunder'!J8,'Blazers-Nuggets'!J15,'Nuggets-Lakers'!J8,'Bobcats-Nuggets'!J15,'Nuggets-Hawks'!J8)</f>
        <v>0</v>
      </c>
      <c r="K11" s="164" t="e">
        <f>SUM(G11/J11)</f>
        <v>#DIV/0!</v>
      </c>
    </row>
    <row r="12" spans="1:11" x14ac:dyDescent="0.25">
      <c r="B12" s="105"/>
      <c r="C12" s="105"/>
      <c r="D12" s="105"/>
      <c r="E12" s="105"/>
      <c r="F12" s="105"/>
      <c r="G12" s="105"/>
      <c r="H12" s="105"/>
      <c r="I12" s="105"/>
      <c r="J12" s="105"/>
      <c r="K12" s="114"/>
    </row>
    <row r="13" spans="1:11" ht="30" customHeight="1" x14ac:dyDescent="0.25">
      <c r="A13" s="86" t="s">
        <v>136</v>
      </c>
      <c r="B13" s="64" t="s">
        <v>109</v>
      </c>
      <c r="C13" s="64" t="s">
        <v>117</v>
      </c>
      <c r="D13" s="64" t="s">
        <v>115</v>
      </c>
      <c r="E13" s="64" t="s">
        <v>116</v>
      </c>
      <c r="F13" s="64" t="s">
        <v>110</v>
      </c>
      <c r="G13" s="64" t="s">
        <v>111</v>
      </c>
      <c r="H13" s="64" t="s">
        <v>112</v>
      </c>
      <c r="I13" s="64" t="s">
        <v>113</v>
      </c>
      <c r="J13" s="64" t="s">
        <v>114</v>
      </c>
      <c r="K13" s="93" t="s">
        <v>127</v>
      </c>
    </row>
    <row r="14" spans="1:11" ht="30" customHeight="1" x14ac:dyDescent="0.25">
      <c r="A14" s="87" t="s">
        <v>137</v>
      </c>
      <c r="B14" s="103">
        <f>SUM('Hawks-Lakers'!B6,'Thunder-Hawks'!B13,'Bobcats-Hawks'!B13,'Hawks-Blazers'!B6,'Nuggets-Hawks'!B13)</f>
        <v>14</v>
      </c>
      <c r="C14" s="103">
        <f>SUM('Hawks-Lakers'!C6,'Thunder-Hawks'!C13,'Bobcats-Hawks'!C13,'Hawks-Blazers'!C6,'Nuggets-Hawks'!C13)</f>
        <v>42</v>
      </c>
      <c r="D14" s="112">
        <f>SUM(B14/C14)</f>
        <v>0.33333333333333331</v>
      </c>
      <c r="E14" s="103">
        <f>SUM('Hawks-Lakers'!E6,'Thunder-Hawks'!E13,'Bobcats-Hawks'!E13,'Hawks-Blazers'!E6,'Nuggets-Hawks'!E13)</f>
        <v>0</v>
      </c>
      <c r="F14" s="103">
        <f>SUM('Hawks-Lakers'!F6,'Thunder-Hawks'!F13,'Bobcats-Hawks'!F13,'Hawks-Blazers'!F6,'Nuggets-Hawks'!F13)</f>
        <v>17</v>
      </c>
      <c r="G14" s="103">
        <f>SUM('Hawks-Lakers'!G6,'Thunder-Hawks'!G13,'Bobcats-Hawks'!G13,'Hawks-Blazers'!G6,'Nuggets-Hawks'!G13)</f>
        <v>5</v>
      </c>
      <c r="H14" s="103">
        <f>SUM('Hawks-Lakers'!H6,'Thunder-Hawks'!H13,'Bobcats-Hawks'!H13,'Hawks-Blazers'!H6,'Nuggets-Hawks'!H13)</f>
        <v>5</v>
      </c>
      <c r="I14" s="103">
        <f>SUM('Hawks-Lakers'!I6,'Thunder-Hawks'!I13,'Bobcats-Hawks'!I13,'Hawks-Blazers'!I6,'Nuggets-Hawks'!I13)</f>
        <v>2</v>
      </c>
      <c r="J14" s="103">
        <f>SUM('Hawks-Lakers'!J6,'Thunder-Hawks'!J13,'Bobcats-Hawks'!J13,'Hawks-Blazers'!J6,'Nuggets-Hawks'!J13)</f>
        <v>1</v>
      </c>
      <c r="K14" s="164">
        <f>SUM(G14/J14)</f>
        <v>5</v>
      </c>
    </row>
    <row r="15" spans="1:11" ht="30" customHeight="1" x14ac:dyDescent="0.25">
      <c r="A15" s="87" t="s">
        <v>138</v>
      </c>
      <c r="B15" s="103">
        <f>SUM('Hawks-Lakers'!B7,'Thunder-Hawks'!B14,'Bobcats-Hawks'!B14,'Hawks-Blazers'!B7,'Nuggets-Hawks'!B14)</f>
        <v>11</v>
      </c>
      <c r="C15" s="103">
        <f>SUM('Hawks-Lakers'!C7,'Thunder-Hawks'!C14,'Bobcats-Hawks'!C14,'Hawks-Blazers'!C7,'Nuggets-Hawks'!C14)</f>
        <v>35</v>
      </c>
      <c r="D15" s="112">
        <f>SUM(B15/C15)</f>
        <v>0.31428571428571428</v>
      </c>
      <c r="E15" s="103">
        <f>SUM('Hawks-Lakers'!E7,'Thunder-Hawks'!E14,'Bobcats-Hawks'!E14,'Hawks-Blazers'!E7,'Nuggets-Hawks'!E14)</f>
        <v>4</v>
      </c>
      <c r="F15" s="103">
        <f>SUM('Hawks-Lakers'!F7,'Thunder-Hawks'!F14,'Bobcats-Hawks'!F14,'Hawks-Blazers'!F7,'Nuggets-Hawks'!F14)</f>
        <v>16</v>
      </c>
      <c r="G15" s="103">
        <f>SUM('Hawks-Lakers'!G7,'Thunder-Hawks'!G14,'Bobcats-Hawks'!G14,'Hawks-Blazers'!G7,'Nuggets-Hawks'!G14)</f>
        <v>6</v>
      </c>
      <c r="H15" s="103">
        <f>SUM('Hawks-Lakers'!H7,'Thunder-Hawks'!H14,'Bobcats-Hawks'!H14,'Hawks-Blazers'!H7,'Nuggets-Hawks'!H14)</f>
        <v>3</v>
      </c>
      <c r="I15" s="103">
        <f>SUM('Hawks-Lakers'!I7,'Thunder-Hawks'!I14,'Bobcats-Hawks'!I14,'Hawks-Blazers'!I7,'Nuggets-Hawks'!I14)</f>
        <v>1</v>
      </c>
      <c r="J15" s="103">
        <f>SUM('Hawks-Lakers'!J7,'Thunder-Hawks'!J14,'Bobcats-Hawks'!J14,'Hawks-Blazers'!J7,'Nuggets-Hawks'!J14)</f>
        <v>13</v>
      </c>
      <c r="K15" s="113">
        <f>SUM(G15/J15)</f>
        <v>0.46153846153846156</v>
      </c>
    </row>
    <row r="16" spans="1:11" ht="30" customHeight="1" x14ac:dyDescent="0.25">
      <c r="A16" s="87" t="s">
        <v>139</v>
      </c>
      <c r="B16" s="103">
        <f>SUM('Hawks-Lakers'!B8,'Thunder-Hawks'!B15,'Bobcats-Hawks'!B15,'Hawks-Blazers'!B8,'Nuggets-Hawks'!B15)</f>
        <v>8</v>
      </c>
      <c r="C16" s="103">
        <f>SUM('Hawks-Lakers'!C8,'Thunder-Hawks'!C15,'Bobcats-Hawks'!C15,'Hawks-Blazers'!C8,'Nuggets-Hawks'!C15)</f>
        <v>33</v>
      </c>
      <c r="D16" s="112">
        <f>SUM(B16/C16)</f>
        <v>0.24242424242424243</v>
      </c>
      <c r="E16" s="103">
        <f>SUM('Hawks-Lakers'!E8,'Thunder-Hawks'!E15,'Bobcats-Hawks'!E15,'Hawks-Blazers'!E8,'Nuggets-Hawks'!E15)</f>
        <v>0</v>
      </c>
      <c r="F16" s="103">
        <f>SUM('Hawks-Lakers'!F8,'Thunder-Hawks'!F15,'Bobcats-Hawks'!F15,'Hawks-Blazers'!F8,'Nuggets-Hawks'!F15)</f>
        <v>26</v>
      </c>
      <c r="G16" s="103">
        <f>SUM('Hawks-Lakers'!G8,'Thunder-Hawks'!G15,'Bobcats-Hawks'!G15,'Hawks-Blazers'!G8,'Nuggets-Hawks'!G15)</f>
        <v>5</v>
      </c>
      <c r="H16" s="103">
        <f>SUM('Hawks-Lakers'!H8,'Thunder-Hawks'!H15,'Bobcats-Hawks'!H15,'Hawks-Blazers'!H8,'Nuggets-Hawks'!H15)</f>
        <v>2</v>
      </c>
      <c r="I16" s="103">
        <f>SUM('Hawks-Lakers'!I8,'Thunder-Hawks'!I15,'Bobcats-Hawks'!I15,'Hawks-Blazers'!I8,'Nuggets-Hawks'!I15)</f>
        <v>0</v>
      </c>
      <c r="J16" s="103">
        <f>SUM('Hawks-Lakers'!J8,'Thunder-Hawks'!J15,'Bobcats-Hawks'!J15,'Hawks-Blazers'!J8,'Nuggets-Hawks'!J15)</f>
        <v>4</v>
      </c>
      <c r="K16" s="113">
        <f>SUM(G16/J16)</f>
        <v>1.25</v>
      </c>
    </row>
    <row r="17" spans="1:11" x14ac:dyDescent="0.25">
      <c r="A17" s="79"/>
      <c r="B17" s="109"/>
      <c r="C17" s="109"/>
      <c r="D17" s="109"/>
      <c r="E17" s="109"/>
      <c r="F17" s="109"/>
      <c r="G17" s="109"/>
      <c r="H17" s="109"/>
      <c r="I17" s="109"/>
      <c r="J17" s="109"/>
      <c r="K17" s="116"/>
    </row>
    <row r="18" spans="1:11" ht="30" customHeight="1" x14ac:dyDescent="0.25">
      <c r="A18" s="88" t="s">
        <v>140</v>
      </c>
      <c r="B18" s="64" t="s">
        <v>109</v>
      </c>
      <c r="C18" s="64" t="s">
        <v>117</v>
      </c>
      <c r="D18" s="64" t="s">
        <v>115</v>
      </c>
      <c r="E18" s="64" t="s">
        <v>116</v>
      </c>
      <c r="F18" s="64" t="s">
        <v>110</v>
      </c>
      <c r="G18" s="64" t="s">
        <v>111</v>
      </c>
      <c r="H18" s="64" t="s">
        <v>112</v>
      </c>
      <c r="I18" s="64" t="s">
        <v>113</v>
      </c>
      <c r="J18" s="64" t="s">
        <v>114</v>
      </c>
      <c r="K18" s="93" t="s">
        <v>127</v>
      </c>
    </row>
    <row r="19" spans="1:11" ht="30" customHeight="1" x14ac:dyDescent="0.25">
      <c r="A19" s="89" t="s">
        <v>141</v>
      </c>
      <c r="B19" s="103">
        <f>SUM('Hawks-Lakers'!B13,'Lakers-Bobcats'!B6,'Nuggets-Lakers'!B13,'Lakers-Thunder'!B6,'Blazers-Lakers'!B13)</f>
        <v>16</v>
      </c>
      <c r="C19" s="103">
        <f>SUM('Hawks-Lakers'!C13,'Lakers-Bobcats'!C6,'Nuggets-Lakers'!C13,'Lakers-Thunder'!C6,'Blazers-Lakers'!C13)</f>
        <v>43</v>
      </c>
      <c r="D19" s="112">
        <f>SUM(B19/C19)</f>
        <v>0.37209302325581395</v>
      </c>
      <c r="E19" s="103">
        <f>SUM('Hawks-Lakers'!E13,'Lakers-Bobcats'!E6,'Nuggets-Lakers'!E13,'Lakers-Thunder'!E6,'Blazers-Lakers'!E13)</f>
        <v>2</v>
      </c>
      <c r="F19" s="103">
        <f>SUM('Hawks-Lakers'!F13,'Lakers-Bobcats'!F6,'Nuggets-Lakers'!F13,'Lakers-Thunder'!F6,'Blazers-Lakers'!F13)</f>
        <v>19</v>
      </c>
      <c r="G19" s="103">
        <f>SUM('Hawks-Lakers'!G13,'Lakers-Bobcats'!G6,'Nuggets-Lakers'!G13,'Lakers-Thunder'!G6,'Blazers-Lakers'!G13)</f>
        <v>5</v>
      </c>
      <c r="H19" s="103">
        <f>SUM('Hawks-Lakers'!H13,'Lakers-Bobcats'!H6,'Nuggets-Lakers'!H13,'Lakers-Thunder'!H6,'Blazers-Lakers'!H13)</f>
        <v>4</v>
      </c>
      <c r="I19" s="103">
        <f>SUM('Hawks-Lakers'!I13,'Lakers-Bobcats'!I6,'Nuggets-Lakers'!I13,'Lakers-Thunder'!I6,'Blazers-Lakers'!I13)</f>
        <v>2</v>
      </c>
      <c r="J19" s="103">
        <f>SUM('Hawks-Lakers'!J13,'Lakers-Bobcats'!J6,'Nuggets-Lakers'!J13,'Lakers-Thunder'!J6,'Blazers-Lakers'!J13)</f>
        <v>8</v>
      </c>
      <c r="K19" s="113">
        <f>SUM(G19/J19)</f>
        <v>0.625</v>
      </c>
    </row>
    <row r="20" spans="1:11" ht="30" customHeight="1" x14ac:dyDescent="0.25">
      <c r="A20" s="89" t="s">
        <v>204</v>
      </c>
      <c r="B20" s="103">
        <f>SUM('Hawks-Lakers'!B14,'Lakers-Bobcats'!B7,'Nuggets-Lakers'!B14,'Lakers-Thunder'!B7,'Blazers-Lakers'!B14)</f>
        <v>8</v>
      </c>
      <c r="C20" s="103">
        <f>SUM('Hawks-Lakers'!C14,'Lakers-Bobcats'!C7,'Nuggets-Lakers'!C14,'Lakers-Thunder'!C7,'Blazers-Lakers'!C14)</f>
        <v>26</v>
      </c>
      <c r="D20" s="112">
        <f>SUM(B20/C20)</f>
        <v>0.30769230769230771</v>
      </c>
      <c r="E20" s="103">
        <f>SUM('Hawks-Lakers'!E14,'Lakers-Bobcats'!E7,'Nuggets-Lakers'!E14,'Lakers-Thunder'!E7,'Blazers-Lakers'!E14)</f>
        <v>0</v>
      </c>
      <c r="F20" s="103">
        <f>SUM('Hawks-Lakers'!F14,'Lakers-Bobcats'!F7,'Nuggets-Lakers'!F14,'Lakers-Thunder'!F7,'Blazers-Lakers'!F14)</f>
        <v>29</v>
      </c>
      <c r="G20" s="103">
        <f>SUM('Hawks-Lakers'!G14,'Lakers-Bobcats'!G7,'Nuggets-Lakers'!G14,'Lakers-Thunder'!G7,'Blazers-Lakers'!G14)</f>
        <v>3</v>
      </c>
      <c r="H20" s="103">
        <f>SUM('Hawks-Lakers'!H14,'Lakers-Bobcats'!H7,'Nuggets-Lakers'!H14,'Lakers-Thunder'!H7,'Blazers-Lakers'!H14)</f>
        <v>3</v>
      </c>
      <c r="I20" s="103">
        <f>SUM('Hawks-Lakers'!I14,'Lakers-Bobcats'!I7,'Nuggets-Lakers'!I14,'Lakers-Thunder'!I7,'Blazers-Lakers'!I14)</f>
        <v>3</v>
      </c>
      <c r="J20" s="103">
        <f>SUM('Hawks-Lakers'!J14,'Lakers-Bobcats'!J7,'Nuggets-Lakers'!J14,'Lakers-Thunder'!J7,'Blazers-Lakers'!J14)</f>
        <v>3</v>
      </c>
      <c r="K20" s="113">
        <f>SUM(G20/J20)</f>
        <v>1</v>
      </c>
    </row>
    <row r="21" spans="1:11" ht="30" customHeight="1" x14ac:dyDescent="0.25">
      <c r="A21" s="89" t="s">
        <v>143</v>
      </c>
      <c r="B21" s="103">
        <f>SUM('Hawks-Lakers'!B15,'Lakers-Bobcats'!B8,'Nuggets-Lakers'!B15,'Lakers-Thunder'!B8,'Blazers-Lakers'!B15)</f>
        <v>12</v>
      </c>
      <c r="C21" s="103">
        <f>SUM('Hawks-Lakers'!C15,'Lakers-Bobcats'!C8,'Nuggets-Lakers'!C15,'Lakers-Thunder'!C8,'Blazers-Lakers'!C15)</f>
        <v>27</v>
      </c>
      <c r="D21" s="112">
        <f>SUM(B21/C21)</f>
        <v>0.44444444444444442</v>
      </c>
      <c r="E21" s="103">
        <f>SUM('Hawks-Lakers'!E15,'Lakers-Bobcats'!E8,'Nuggets-Lakers'!E15,'Lakers-Thunder'!E8,'Blazers-Lakers'!E15)</f>
        <v>5</v>
      </c>
      <c r="F21" s="103">
        <f>SUM('Hawks-Lakers'!F15,'Lakers-Bobcats'!F8,'Nuggets-Lakers'!F15,'Lakers-Thunder'!F8,'Blazers-Lakers'!F15)</f>
        <v>14</v>
      </c>
      <c r="G21" s="103">
        <f>SUM('Hawks-Lakers'!G15,'Lakers-Bobcats'!G8,'Nuggets-Lakers'!G15,'Lakers-Thunder'!G8,'Blazers-Lakers'!G15)</f>
        <v>5</v>
      </c>
      <c r="H21" s="103">
        <f>SUM('Hawks-Lakers'!H15,'Lakers-Bobcats'!H8,'Nuggets-Lakers'!H15,'Lakers-Thunder'!H8,'Blazers-Lakers'!H15)</f>
        <v>4</v>
      </c>
      <c r="I21" s="103">
        <f>SUM('Hawks-Lakers'!I15,'Lakers-Bobcats'!I8,'Nuggets-Lakers'!I15,'Lakers-Thunder'!I8,'Blazers-Lakers'!I15)</f>
        <v>3</v>
      </c>
      <c r="J21" s="103">
        <f>SUM('Hawks-Lakers'!J15,'Lakers-Bobcats'!J8,'Nuggets-Lakers'!J15,'Lakers-Thunder'!J8,'Blazers-Lakers'!J15)</f>
        <v>4</v>
      </c>
      <c r="K21" s="113">
        <f>SUM(G21/J21)</f>
        <v>1.25</v>
      </c>
    </row>
    <row r="22" spans="1:11" x14ac:dyDescent="0.25">
      <c r="B22" s="105"/>
      <c r="C22" s="105"/>
      <c r="D22" s="105"/>
      <c r="E22" s="105"/>
      <c r="F22" s="105"/>
      <c r="G22" s="105"/>
      <c r="H22" s="105"/>
      <c r="I22" s="105"/>
      <c r="J22" s="105"/>
      <c r="K22" s="114"/>
    </row>
    <row r="23" spans="1:11" ht="30" customHeight="1" x14ac:dyDescent="0.25">
      <c r="A23" s="78" t="s">
        <v>144</v>
      </c>
      <c r="B23" s="64" t="s">
        <v>109</v>
      </c>
      <c r="C23" s="64" t="s">
        <v>117</v>
      </c>
      <c r="D23" s="64" t="s">
        <v>115</v>
      </c>
      <c r="E23" s="64" t="s">
        <v>116</v>
      </c>
      <c r="F23" s="64" t="s">
        <v>110</v>
      </c>
      <c r="G23" s="64" t="s">
        <v>111</v>
      </c>
      <c r="H23" s="64" t="s">
        <v>112</v>
      </c>
      <c r="I23" s="64" t="s">
        <v>113</v>
      </c>
      <c r="J23" s="64" t="s">
        <v>114</v>
      </c>
      <c r="K23" s="93" t="s">
        <v>127</v>
      </c>
    </row>
    <row r="24" spans="1:11" ht="30" customHeight="1" x14ac:dyDescent="0.25">
      <c r="A24" s="77" t="s">
        <v>145</v>
      </c>
      <c r="B24" s="103">
        <f>SUM('Blazers-Bobcats'!B6,'Blazers-Nuggets'!B6,'Thunder-Blazers'!B13,'Hawks-Blazers'!B13,'Blazers-Lakers'!B6)</f>
        <v>12</v>
      </c>
      <c r="C24" s="103">
        <f>SUM('Blazers-Bobcats'!C6,'Blazers-Nuggets'!C6,'Thunder-Blazers'!C13,'Hawks-Blazers'!C13,'Blazers-Lakers'!C6)</f>
        <v>32</v>
      </c>
      <c r="D24" s="112">
        <f>SUM(B24/C24)</f>
        <v>0.375</v>
      </c>
      <c r="E24" s="103">
        <f>SUM('Blazers-Bobcats'!E6,'Blazers-Nuggets'!E6,'Thunder-Blazers'!E13,'Hawks-Blazers'!E13,'Blazers-Lakers'!E6)</f>
        <v>0</v>
      </c>
      <c r="F24" s="103">
        <f>SUM('Blazers-Bobcats'!F6,'Blazers-Nuggets'!F6,'Thunder-Blazers'!F13,'Hawks-Blazers'!F13,'Blazers-Lakers'!F6)</f>
        <v>25</v>
      </c>
      <c r="G24" s="162">
        <f>SUM('Blazers-Bobcats'!G6,'Blazers-Nuggets'!G6,'Thunder-Blazers'!G13,'Hawks-Blazers'!G13,'Blazers-Lakers'!G6)</f>
        <v>19</v>
      </c>
      <c r="H24" s="103">
        <f>SUM('Blazers-Bobcats'!H6,'Blazers-Nuggets'!H6,'Thunder-Blazers'!H13,'Hawks-Blazers'!H13,'Blazers-Lakers'!H6)</f>
        <v>0</v>
      </c>
      <c r="I24" s="103">
        <f>SUM('Blazers-Bobcats'!I6,'Blazers-Nuggets'!I6,'Thunder-Blazers'!I13,'Hawks-Blazers'!I13,'Blazers-Lakers'!I6)</f>
        <v>1</v>
      </c>
      <c r="J24" s="103">
        <f>SUM('Blazers-Bobcats'!J6,'Blazers-Nuggets'!J6,'Thunder-Blazers'!J13,'Hawks-Blazers'!J13,'Blazers-Lakers'!J6)</f>
        <v>10</v>
      </c>
      <c r="K24" s="113">
        <f>SUM(G24/J24)</f>
        <v>1.9</v>
      </c>
    </row>
    <row r="25" spans="1:11" ht="30" customHeight="1" x14ac:dyDescent="0.25">
      <c r="A25" s="77" t="s">
        <v>146</v>
      </c>
      <c r="B25" s="103">
        <f>SUM('Blazers-Bobcats'!B7,'Blazers-Nuggets'!B7,'Thunder-Blazers'!B14,'Hawks-Blazers'!B14,'Blazers-Lakers'!B7)</f>
        <v>14</v>
      </c>
      <c r="C25" s="103">
        <f>SUM('Blazers-Bobcats'!C7,'Blazers-Nuggets'!C7,'Thunder-Blazers'!C14,'Hawks-Blazers'!C14,'Blazers-Lakers'!C7)</f>
        <v>33</v>
      </c>
      <c r="D25" s="112">
        <f>SUM(B25/C25)</f>
        <v>0.42424242424242425</v>
      </c>
      <c r="E25" s="103">
        <f>SUM('Blazers-Bobcats'!E7,'Blazers-Nuggets'!E7,'Thunder-Blazers'!E14,'Hawks-Blazers'!E14,'Blazers-Lakers'!E7)</f>
        <v>2</v>
      </c>
      <c r="F25" s="103">
        <f>SUM('Blazers-Bobcats'!F7,'Blazers-Nuggets'!F7,'Thunder-Blazers'!F14,'Hawks-Blazers'!F14,'Blazers-Lakers'!F7)</f>
        <v>14</v>
      </c>
      <c r="G25" s="103">
        <f>SUM('Blazers-Bobcats'!G7,'Blazers-Nuggets'!G7,'Thunder-Blazers'!G14,'Hawks-Blazers'!G14,'Blazers-Lakers'!G7)</f>
        <v>2</v>
      </c>
      <c r="H25" s="103">
        <f>SUM('Blazers-Bobcats'!H7,'Blazers-Nuggets'!H7,'Thunder-Blazers'!H14,'Hawks-Blazers'!H14,'Blazers-Lakers'!H7)</f>
        <v>1</v>
      </c>
      <c r="I25" s="103">
        <f>SUM('Blazers-Bobcats'!I7,'Blazers-Nuggets'!I7,'Thunder-Blazers'!I14,'Hawks-Blazers'!I14,'Blazers-Lakers'!I7)</f>
        <v>0</v>
      </c>
      <c r="J25" s="103">
        <f>SUM('Blazers-Bobcats'!J7,'Blazers-Nuggets'!J7,'Thunder-Blazers'!J14,'Hawks-Blazers'!J14,'Blazers-Lakers'!J7)</f>
        <v>3</v>
      </c>
      <c r="K25" s="113">
        <f>SUM(G25/J25)</f>
        <v>0.66666666666666663</v>
      </c>
    </row>
    <row r="26" spans="1:11" ht="30" customHeight="1" x14ac:dyDescent="0.25">
      <c r="A26" s="77" t="s">
        <v>147</v>
      </c>
      <c r="B26" s="103">
        <f>SUM('Blazers-Bobcats'!B8,'Blazers-Nuggets'!B8,'Thunder-Blazers'!B15,'Hawks-Blazers'!B15,'Blazers-Lakers'!B8)</f>
        <v>16</v>
      </c>
      <c r="C26" s="103">
        <f>SUM('Blazers-Bobcats'!C8,'Blazers-Nuggets'!C8,'Thunder-Blazers'!C15,'Hawks-Blazers'!C15,'Blazers-Lakers'!C8)</f>
        <v>37</v>
      </c>
      <c r="D26" s="112">
        <f>SUM(B26/C26)</f>
        <v>0.43243243243243246</v>
      </c>
      <c r="E26" s="103">
        <f>SUM('Blazers-Bobcats'!E8,'Blazers-Nuggets'!E8,'Thunder-Blazers'!E15,'Hawks-Blazers'!E15,'Blazers-Lakers'!E8)</f>
        <v>4</v>
      </c>
      <c r="F26" s="103">
        <f>SUM('Blazers-Bobcats'!F8,'Blazers-Nuggets'!F8,'Thunder-Blazers'!F15,'Hawks-Blazers'!F15,'Blazers-Lakers'!F8)</f>
        <v>20</v>
      </c>
      <c r="G26" s="103">
        <f>SUM('Blazers-Bobcats'!G8,'Blazers-Nuggets'!G8,'Thunder-Blazers'!G15,'Hawks-Blazers'!G15,'Blazers-Lakers'!G8)</f>
        <v>3</v>
      </c>
      <c r="H26" s="103">
        <f>SUM('Blazers-Bobcats'!H8,'Blazers-Nuggets'!H8,'Thunder-Blazers'!H15,'Hawks-Blazers'!H15,'Blazers-Lakers'!H8)</f>
        <v>5</v>
      </c>
      <c r="I26" s="162">
        <f>SUM('Blazers-Bobcats'!I8,'Blazers-Nuggets'!I8,'Thunder-Blazers'!I15,'Hawks-Blazers'!I15,'Blazers-Lakers'!I8)</f>
        <v>7</v>
      </c>
      <c r="J26" s="103">
        <f>SUM('Blazers-Bobcats'!J8,'Blazers-Nuggets'!J8,'Thunder-Blazers'!J15,'Hawks-Blazers'!J15,'Blazers-Lakers'!J8)</f>
        <v>2</v>
      </c>
      <c r="K26" s="113">
        <f>SUM(G26/J26)</f>
        <v>1.5</v>
      </c>
    </row>
    <row r="27" spans="1:11" x14ac:dyDescent="0.25">
      <c r="B27" s="105"/>
      <c r="C27" s="105"/>
      <c r="D27" s="105"/>
      <c r="E27" s="105"/>
      <c r="F27" s="105"/>
      <c r="G27" s="105"/>
      <c r="H27" s="105"/>
      <c r="I27" s="105"/>
      <c r="J27" s="105"/>
      <c r="K27" s="114"/>
    </row>
    <row r="28" spans="1:11" ht="30" customHeight="1" x14ac:dyDescent="0.25">
      <c r="A28" s="90" t="s">
        <v>148</v>
      </c>
      <c r="B28" s="64" t="s">
        <v>109</v>
      </c>
      <c r="C28" s="64" t="s">
        <v>117</v>
      </c>
      <c r="D28" s="64" t="s">
        <v>115</v>
      </c>
      <c r="E28" s="64" t="s">
        <v>116</v>
      </c>
      <c r="F28" s="64" t="s">
        <v>110</v>
      </c>
      <c r="G28" s="64" t="s">
        <v>111</v>
      </c>
      <c r="H28" s="64" t="s">
        <v>112</v>
      </c>
      <c r="I28" s="64" t="s">
        <v>113</v>
      </c>
      <c r="J28" s="64" t="s">
        <v>114</v>
      </c>
      <c r="K28" s="93" t="s">
        <v>127</v>
      </c>
    </row>
    <row r="29" spans="1:11" ht="30" customHeight="1" x14ac:dyDescent="0.25">
      <c r="A29" s="91" t="s">
        <v>149</v>
      </c>
      <c r="B29" s="103">
        <f>SUM('Blazers-Bobcats'!B13,'Lakers-Bobcats'!B13,'Bobcats-Hawks'!B6,'Bobcats-Thunder'!B6,'Bobcats-Nuggets'!B6)</f>
        <v>18</v>
      </c>
      <c r="C29" s="103">
        <f>SUM('Blazers-Bobcats'!C13,'Lakers-Bobcats'!C13,'Bobcats-Hawks'!C6,'Bobcats-Thunder'!C6,'Bobcats-Nuggets'!C6)</f>
        <v>43</v>
      </c>
      <c r="D29" s="112">
        <f>SUM(B29/C29)</f>
        <v>0.41860465116279072</v>
      </c>
      <c r="E29" s="103">
        <f>SUM('Blazers-Bobcats'!E13,'Lakers-Bobcats'!E13,'Bobcats-Hawks'!E6,'Bobcats-Thunder'!E6,'Bobcats-Nuggets'!E6)</f>
        <v>3</v>
      </c>
      <c r="F29" s="103">
        <f>SUM('Blazers-Bobcats'!F13,'Lakers-Bobcats'!F13,'Bobcats-Hawks'!F6,'Bobcats-Thunder'!F6,'Bobcats-Nuggets'!F6)</f>
        <v>21</v>
      </c>
      <c r="G29" s="103">
        <f>SUM('Blazers-Bobcats'!G13,'Lakers-Bobcats'!G13,'Bobcats-Hawks'!G6,'Bobcats-Thunder'!G6,'Bobcats-Nuggets'!G6)</f>
        <v>10</v>
      </c>
      <c r="H29" s="103">
        <f>SUM('Blazers-Bobcats'!H13,'Lakers-Bobcats'!H13,'Bobcats-Hawks'!H6,'Bobcats-Thunder'!H6,'Bobcats-Nuggets'!H6)</f>
        <v>5</v>
      </c>
      <c r="I29" s="103">
        <f>SUM('Blazers-Bobcats'!I13,'Lakers-Bobcats'!I13,'Bobcats-Hawks'!I6,'Bobcats-Thunder'!I6,'Bobcats-Nuggets'!I6)</f>
        <v>5</v>
      </c>
      <c r="J29" s="103">
        <f>SUM('Blazers-Bobcats'!J13,'Lakers-Bobcats'!J13,'Bobcats-Hawks'!J6,'Bobcats-Thunder'!J6,'Bobcats-Nuggets'!J6)</f>
        <v>6</v>
      </c>
      <c r="K29" s="113">
        <f>SUM(G29/J29)</f>
        <v>1.6666666666666667</v>
      </c>
    </row>
    <row r="30" spans="1:11" ht="30" customHeight="1" x14ac:dyDescent="0.25">
      <c r="A30" s="91" t="s">
        <v>150</v>
      </c>
      <c r="B30" s="103">
        <f>SUM('Blazers-Bobcats'!B14,'Lakers-Bobcats'!B14,'Bobcats-Hawks'!B7,'Bobcats-Thunder'!B7,'Bobcats-Nuggets'!B7)</f>
        <v>21</v>
      </c>
      <c r="C30" s="103">
        <f>SUM('Blazers-Bobcats'!C14,'Lakers-Bobcats'!C14,'Bobcats-Hawks'!C7,'Bobcats-Thunder'!C7,'Bobcats-Nuggets'!C7)</f>
        <v>40</v>
      </c>
      <c r="D30" s="112">
        <f>SUM(B30/C30)</f>
        <v>0.52500000000000002</v>
      </c>
      <c r="E30" s="103">
        <f>SUM('Blazers-Bobcats'!E14,'Lakers-Bobcats'!E14,'Bobcats-Hawks'!E7,'Bobcats-Thunder'!E7,'Bobcats-Nuggets'!E7)</f>
        <v>2</v>
      </c>
      <c r="F30" s="103">
        <f>SUM('Blazers-Bobcats'!F14,'Lakers-Bobcats'!F14,'Bobcats-Hawks'!F7,'Bobcats-Thunder'!F7,'Bobcats-Nuggets'!F7)</f>
        <v>13</v>
      </c>
      <c r="G30" s="103">
        <f>SUM('Blazers-Bobcats'!G14,'Lakers-Bobcats'!G14,'Bobcats-Hawks'!G7,'Bobcats-Thunder'!G7,'Bobcats-Nuggets'!G7)</f>
        <v>3</v>
      </c>
      <c r="H30" s="103">
        <f>SUM('Blazers-Bobcats'!H14,'Lakers-Bobcats'!H14,'Bobcats-Hawks'!H7,'Bobcats-Thunder'!H7,'Bobcats-Nuggets'!H7)</f>
        <v>4</v>
      </c>
      <c r="I30" s="103">
        <f>SUM('Blazers-Bobcats'!I14,'Lakers-Bobcats'!I14,'Bobcats-Hawks'!I7,'Bobcats-Thunder'!I7,'Bobcats-Nuggets'!I7)</f>
        <v>1</v>
      </c>
      <c r="J30" s="103">
        <f>SUM('Blazers-Bobcats'!J14,'Lakers-Bobcats'!J14,'Bobcats-Hawks'!J7,'Bobcats-Thunder'!J7,'Bobcats-Nuggets'!J7)</f>
        <v>9</v>
      </c>
      <c r="K30" s="113">
        <f>SUM(G30/J30)</f>
        <v>0.33333333333333331</v>
      </c>
    </row>
    <row r="31" spans="1:11" ht="30" customHeight="1" x14ac:dyDescent="0.25">
      <c r="A31" s="91" t="s">
        <v>166</v>
      </c>
      <c r="B31" s="103">
        <f>SUM('Blazers-Bobcats'!B15,'Lakers-Bobcats'!B15,'Bobcats-Hawks'!B8,'Bobcats-Thunder'!B8,'Bobcats-Nuggets'!B8)</f>
        <v>7</v>
      </c>
      <c r="C31" s="103">
        <f>SUM('Blazers-Bobcats'!C15,'Lakers-Bobcats'!C15,'Bobcats-Hawks'!C8,'Bobcats-Thunder'!C8,'Bobcats-Nuggets'!C8)</f>
        <v>20</v>
      </c>
      <c r="D31" s="112">
        <f>SUM(B31/C31)</f>
        <v>0.35</v>
      </c>
      <c r="E31" s="103">
        <f>SUM('Blazers-Bobcats'!E15,'Lakers-Bobcats'!E15,'Bobcats-Hawks'!E8,'Bobcats-Thunder'!E8,'Bobcats-Nuggets'!E8)</f>
        <v>2</v>
      </c>
      <c r="F31" s="103">
        <f>SUM('Blazers-Bobcats'!F15,'Lakers-Bobcats'!F15,'Bobcats-Hawks'!F8,'Bobcats-Thunder'!F8,'Bobcats-Nuggets'!F8)</f>
        <v>16</v>
      </c>
      <c r="G31" s="103">
        <f>SUM('Blazers-Bobcats'!G15,'Lakers-Bobcats'!G15,'Bobcats-Hawks'!G8,'Bobcats-Thunder'!G8,'Bobcats-Nuggets'!G8)</f>
        <v>5</v>
      </c>
      <c r="H31" s="103">
        <f>SUM('Blazers-Bobcats'!H15,'Lakers-Bobcats'!H15,'Bobcats-Hawks'!H8,'Bobcats-Thunder'!H8,'Bobcats-Nuggets'!H8)</f>
        <v>5</v>
      </c>
      <c r="I31" s="103">
        <f>SUM('Blazers-Bobcats'!I15,'Lakers-Bobcats'!I15,'Bobcats-Hawks'!I8,'Bobcats-Thunder'!I8,'Bobcats-Nuggets'!I8)</f>
        <v>6</v>
      </c>
      <c r="J31" s="103">
        <f>SUM('Blazers-Bobcats'!J15,'Lakers-Bobcats'!J15,'Bobcats-Hawks'!J8,'Bobcats-Thunder'!J8,'Bobcats-Nuggets'!J8)</f>
        <v>5</v>
      </c>
      <c r="K31" s="113">
        <f>SUM(G31/J31)</f>
        <v>1</v>
      </c>
    </row>
  </sheetData>
  <pageMargins left="0.7" right="0.7" top="0.75" bottom="0.75" header="0.3" footer="0.3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zoomScale="80" zoomScaleNormal="80" workbookViewId="0">
      <selection activeCell="K14" sqref="K14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155</v>
      </c>
      <c r="B1" s="65"/>
      <c r="C1" s="66"/>
      <c r="D1" s="67"/>
    </row>
    <row r="3" spans="1:11" ht="30" customHeight="1" x14ac:dyDescent="0.25">
      <c r="A3" s="82" t="s">
        <v>128</v>
      </c>
      <c r="B3" s="64" t="s">
        <v>109</v>
      </c>
      <c r="C3" s="64" t="s">
        <v>117</v>
      </c>
      <c r="D3" s="64" t="s">
        <v>115</v>
      </c>
      <c r="E3" s="64" t="s">
        <v>116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76" t="s">
        <v>127</v>
      </c>
    </row>
    <row r="4" spans="1:11" ht="30" customHeight="1" x14ac:dyDescent="0.25">
      <c r="A4" s="83" t="s">
        <v>129</v>
      </c>
      <c r="B4" s="165">
        <f>ROUND(('RR - Totals'!B4)/5,1)</f>
        <v>6</v>
      </c>
      <c r="C4" s="111">
        <f>ROUND(('RR - Totals'!C4)/5,1)</f>
        <v>8.6</v>
      </c>
      <c r="D4" s="163">
        <f>SUM(B4/C4)</f>
        <v>0.69767441860465118</v>
      </c>
      <c r="E4" s="165">
        <f>ROUND(('RR - Totals'!E4)/5,1)</f>
        <v>1.8</v>
      </c>
      <c r="F4" s="165">
        <f>ROUND(('RR - Totals'!F4)/5,1)</f>
        <v>8.1999999999999993</v>
      </c>
      <c r="G4" s="111">
        <f>ROUND(('RR - Totals'!G4)/5,1)</f>
        <v>2.2000000000000002</v>
      </c>
      <c r="H4" s="111">
        <f>ROUND(('RR - Totals'!H4)/5,1)</f>
        <v>1.4</v>
      </c>
      <c r="I4" s="111">
        <f>ROUND(('RR - Totals'!I4)/5,1)</f>
        <v>1</v>
      </c>
      <c r="J4" s="111">
        <f>ROUND(('RR - Totals'!J4)/5,1)</f>
        <v>0.8</v>
      </c>
      <c r="K4" s="113">
        <f>SUM(G4/J4)</f>
        <v>2.75</v>
      </c>
    </row>
    <row r="5" spans="1:11" ht="30" customHeight="1" x14ac:dyDescent="0.25">
      <c r="A5" s="83" t="s">
        <v>130</v>
      </c>
      <c r="B5" s="111">
        <f>ROUND(('RR - Totals'!B5)/5,1)</f>
        <v>3</v>
      </c>
      <c r="C5" s="111">
        <f>ROUND(('RR - Totals'!C5)/5,1)</f>
        <v>11.6</v>
      </c>
      <c r="D5" s="112">
        <f>SUM(B5/C5)</f>
        <v>0.25862068965517243</v>
      </c>
      <c r="E5" s="111">
        <f>ROUND(('RR - Totals'!E5)/5,1)</f>
        <v>0</v>
      </c>
      <c r="F5" s="111">
        <f>ROUND(('RR - Totals'!F5)/5,1)</f>
        <v>2.4</v>
      </c>
      <c r="G5" s="111">
        <f>ROUND(('RR - Totals'!G5)/5,1)</f>
        <v>1.4</v>
      </c>
      <c r="H5" s="111">
        <f>ROUND(('RR - Totals'!H5)/5,1)</f>
        <v>0.6</v>
      </c>
      <c r="I5" s="111">
        <f>ROUND(('RR - Totals'!I5)/5,1)</f>
        <v>0.2</v>
      </c>
      <c r="J5" s="111">
        <f>ROUND(('RR - Totals'!J5)/5,1)</f>
        <v>0.8</v>
      </c>
      <c r="K5" s="113">
        <f>SUM(G5/J5)</f>
        <v>1.7499999999999998</v>
      </c>
    </row>
    <row r="6" spans="1:11" ht="30" customHeight="1" x14ac:dyDescent="0.25">
      <c r="A6" s="83" t="s">
        <v>131</v>
      </c>
      <c r="B6" s="111">
        <f>ROUND(('RR - Totals'!B6)/5,1)</f>
        <v>0.6</v>
      </c>
      <c r="C6" s="111">
        <f>ROUND(('RR - Totals'!C6)/5,1)</f>
        <v>2</v>
      </c>
      <c r="D6" s="112">
        <f>SUM(B6/C6)</f>
        <v>0.3</v>
      </c>
      <c r="E6" s="111">
        <f>ROUND(('RR - Totals'!E6)/5,1)</f>
        <v>0.2</v>
      </c>
      <c r="F6" s="111">
        <f>ROUND(('RR - Totals'!F6)/5,1)</f>
        <v>1</v>
      </c>
      <c r="G6" s="111">
        <f>ROUND(('RR - Totals'!G6)/5,1)</f>
        <v>0.4</v>
      </c>
      <c r="H6" s="111">
        <f>ROUND(('RR - Totals'!H6)/5,1)</f>
        <v>0.2</v>
      </c>
      <c r="I6" s="111">
        <f>ROUND(('RR - Totals'!I6)/5,1)</f>
        <v>0</v>
      </c>
      <c r="J6" s="111">
        <f>ROUND(('RR - Totals'!J6)/5,1)</f>
        <v>1</v>
      </c>
      <c r="K6" s="113">
        <f>SUM(G6/J6)</f>
        <v>0.4</v>
      </c>
    </row>
    <row r="7" spans="1:11" x14ac:dyDescent="0.25">
      <c r="B7" s="105"/>
      <c r="C7" s="105"/>
      <c r="D7" s="105"/>
      <c r="E7" s="105"/>
      <c r="F7" s="105"/>
      <c r="G7" s="105"/>
      <c r="H7" s="105"/>
      <c r="I7" s="105"/>
      <c r="J7" s="105"/>
      <c r="K7" s="114"/>
    </row>
    <row r="8" spans="1:11" ht="30" customHeight="1" x14ac:dyDescent="0.25">
      <c r="A8" s="84" t="s">
        <v>132</v>
      </c>
      <c r="B8" s="64" t="s">
        <v>109</v>
      </c>
      <c r="C8" s="64" t="s">
        <v>117</v>
      </c>
      <c r="D8" s="64" t="s">
        <v>115</v>
      </c>
      <c r="E8" s="64" t="s">
        <v>116</v>
      </c>
      <c r="F8" s="64" t="s">
        <v>110</v>
      </c>
      <c r="G8" s="64" t="s">
        <v>111</v>
      </c>
      <c r="H8" s="64" t="s">
        <v>112</v>
      </c>
      <c r="I8" s="64" t="s">
        <v>113</v>
      </c>
      <c r="J8" s="64" t="s">
        <v>114</v>
      </c>
      <c r="K8" s="93" t="s">
        <v>127</v>
      </c>
    </row>
    <row r="9" spans="1:11" ht="30" customHeight="1" x14ac:dyDescent="0.25">
      <c r="A9" s="85" t="s">
        <v>133</v>
      </c>
      <c r="B9" s="111">
        <f>ROUND(('RR - Totals'!B9)/5,1)</f>
        <v>4.4000000000000004</v>
      </c>
      <c r="C9" s="165">
        <f>ROUND(('RR - Totals'!C9)/5,1)</f>
        <v>12.6</v>
      </c>
      <c r="D9" s="112">
        <f>SUM(B9/C9)</f>
        <v>0.34920634920634924</v>
      </c>
      <c r="E9" s="111">
        <f>ROUND(('RR - Totals'!E9)/5,1)</f>
        <v>0.2</v>
      </c>
      <c r="F9" s="111">
        <f>ROUND(('RR - Totals'!F9)/5,1)</f>
        <v>2.4</v>
      </c>
      <c r="G9" s="111">
        <f>ROUND(('RR - Totals'!G9)/5,1)</f>
        <v>0.8</v>
      </c>
      <c r="H9" s="111">
        <f>ROUND(('RR - Totals'!H9)/5,1)</f>
        <v>0.8</v>
      </c>
      <c r="I9" s="111">
        <f>ROUND(('RR - Totals'!I9)/5,1)</f>
        <v>0</v>
      </c>
      <c r="J9" s="111">
        <f>ROUND(('RR - Totals'!J9)/5,1)</f>
        <v>1</v>
      </c>
      <c r="K9" s="113">
        <f>SUM(G9/J9)</f>
        <v>0.8</v>
      </c>
    </row>
    <row r="10" spans="1:11" ht="30" customHeight="1" x14ac:dyDescent="0.25">
      <c r="A10" s="85" t="s">
        <v>134</v>
      </c>
      <c r="B10" s="111">
        <f>ROUND(('RR - Totals'!B10)/5,1)</f>
        <v>2.2000000000000002</v>
      </c>
      <c r="C10" s="111">
        <f>ROUND(('RR - Totals'!C10)/5,1)</f>
        <v>7.6</v>
      </c>
      <c r="D10" s="112">
        <f>SUM(B10/C10)</f>
        <v>0.28947368421052633</v>
      </c>
      <c r="E10" s="111">
        <f>ROUND(('RR - Totals'!E10)/5,1)</f>
        <v>0</v>
      </c>
      <c r="F10" s="111">
        <f>ROUND(('RR - Totals'!F10)/5,1)</f>
        <v>4.2</v>
      </c>
      <c r="G10" s="111">
        <f>ROUND(('RR - Totals'!G10)/5,1)</f>
        <v>0.4</v>
      </c>
      <c r="H10" s="111">
        <f>ROUND(('RR - Totals'!H10)/5,1)</f>
        <v>0.8</v>
      </c>
      <c r="I10" s="111">
        <f>ROUND(('RR - Totals'!I10)/5,1)</f>
        <v>0.4</v>
      </c>
      <c r="J10" s="111">
        <f>ROUND(('RR - Totals'!J10)/5,1)</f>
        <v>0.2</v>
      </c>
      <c r="K10" s="113">
        <f>SUM(G10/J10)</f>
        <v>2</v>
      </c>
    </row>
    <row r="11" spans="1:11" ht="30" customHeight="1" x14ac:dyDescent="0.25">
      <c r="A11" s="85" t="s">
        <v>135</v>
      </c>
      <c r="B11" s="111">
        <f>ROUND(('RR - Totals'!B11)/5,1)</f>
        <v>1.4</v>
      </c>
      <c r="C11" s="111">
        <f>ROUND(('RR - Totals'!C11)/5,1)</f>
        <v>4.4000000000000004</v>
      </c>
      <c r="D11" s="112">
        <f>SUM(B11/C11)</f>
        <v>0.31818181818181812</v>
      </c>
      <c r="E11" s="111">
        <f>ROUND(('RR - Totals'!E11)/5,1)</f>
        <v>0</v>
      </c>
      <c r="F11" s="111">
        <f>ROUND(('RR - Totals'!F11)/5,1)</f>
        <v>6</v>
      </c>
      <c r="G11" s="111">
        <f>ROUND(('RR - Totals'!G11)/5,1)</f>
        <v>0.8</v>
      </c>
      <c r="H11" s="165">
        <f>ROUND(('RR - Totals'!H11)/5,1)</f>
        <v>1.6</v>
      </c>
      <c r="I11" s="111">
        <f>ROUND(('RR - Totals'!I11)/5,1)</f>
        <v>0</v>
      </c>
      <c r="J11" s="165">
        <f>ROUND(('RR - Totals'!J11)/5,1)</f>
        <v>0</v>
      </c>
      <c r="K11" s="164" t="e">
        <f>SUM(G11/J11)</f>
        <v>#DIV/0!</v>
      </c>
    </row>
    <row r="12" spans="1:11" x14ac:dyDescent="0.25">
      <c r="B12" s="105"/>
      <c r="C12" s="105"/>
      <c r="D12" s="105"/>
      <c r="E12" s="105"/>
      <c r="F12" s="105"/>
      <c r="G12" s="105"/>
      <c r="H12" s="105"/>
      <c r="I12" s="105"/>
      <c r="J12" s="105"/>
      <c r="K12" s="114"/>
    </row>
    <row r="13" spans="1:11" ht="30" customHeight="1" x14ac:dyDescent="0.25">
      <c r="A13" s="86" t="s">
        <v>136</v>
      </c>
      <c r="B13" s="64" t="s">
        <v>109</v>
      </c>
      <c r="C13" s="64" t="s">
        <v>117</v>
      </c>
      <c r="D13" s="64" t="s">
        <v>115</v>
      </c>
      <c r="E13" s="64" t="s">
        <v>116</v>
      </c>
      <c r="F13" s="64" t="s">
        <v>110</v>
      </c>
      <c r="G13" s="64" t="s">
        <v>111</v>
      </c>
      <c r="H13" s="64" t="s">
        <v>112</v>
      </c>
      <c r="I13" s="64" t="s">
        <v>113</v>
      </c>
      <c r="J13" s="64" t="s">
        <v>114</v>
      </c>
      <c r="K13" s="93" t="s">
        <v>127</v>
      </c>
    </row>
    <row r="14" spans="1:11" ht="30" customHeight="1" x14ac:dyDescent="0.25">
      <c r="A14" s="87" t="s">
        <v>137</v>
      </c>
      <c r="B14" s="111">
        <f>ROUND(('RR - Totals'!B14)/5,1)</f>
        <v>2.8</v>
      </c>
      <c r="C14" s="111">
        <f>ROUND(('RR - Totals'!C14)/5,1)</f>
        <v>8.4</v>
      </c>
      <c r="D14" s="112">
        <f>SUM(B14/C14)</f>
        <v>0.33333333333333331</v>
      </c>
      <c r="E14" s="111">
        <f>ROUND(('RR - Totals'!E14)/5,1)</f>
        <v>0</v>
      </c>
      <c r="F14" s="111">
        <f>ROUND(('RR - Totals'!F14)/5,1)</f>
        <v>3.4</v>
      </c>
      <c r="G14" s="111">
        <f>ROUND(('RR - Totals'!G14)/5,1)</f>
        <v>1</v>
      </c>
      <c r="H14" s="111">
        <f>ROUND(('RR - Totals'!H14)/5,1)</f>
        <v>1</v>
      </c>
      <c r="I14" s="111">
        <f>ROUND(('RR - Totals'!I14)/5,1)</f>
        <v>0.4</v>
      </c>
      <c r="J14" s="111">
        <f>ROUND(('RR - Totals'!J14)/5,1)</f>
        <v>0.2</v>
      </c>
      <c r="K14" s="164">
        <f>SUM(G14/J14)</f>
        <v>5</v>
      </c>
    </row>
    <row r="15" spans="1:11" ht="30" customHeight="1" x14ac:dyDescent="0.25">
      <c r="A15" s="87" t="s">
        <v>138</v>
      </c>
      <c r="B15" s="111">
        <f>ROUND(('RR - Totals'!B15)/5,1)</f>
        <v>2.2000000000000002</v>
      </c>
      <c r="C15" s="111">
        <f>ROUND(('RR - Totals'!C15)/5,1)</f>
        <v>7</v>
      </c>
      <c r="D15" s="112">
        <f>SUM(B15/C15)</f>
        <v>0.31428571428571433</v>
      </c>
      <c r="E15" s="111">
        <f>ROUND(('RR - Totals'!E15)/5,1)</f>
        <v>0.8</v>
      </c>
      <c r="F15" s="111">
        <f>ROUND(('RR - Totals'!F15)/5,1)</f>
        <v>3.2</v>
      </c>
      <c r="G15" s="111">
        <f>ROUND(('RR - Totals'!G15)/5,1)</f>
        <v>1.2</v>
      </c>
      <c r="H15" s="111">
        <f>ROUND(('RR - Totals'!H15)/5,1)</f>
        <v>0.6</v>
      </c>
      <c r="I15" s="111">
        <f>ROUND(('RR - Totals'!I15)/5,1)</f>
        <v>0.2</v>
      </c>
      <c r="J15" s="111">
        <f>ROUND(('RR - Totals'!J15)/5,1)</f>
        <v>2.6</v>
      </c>
      <c r="K15" s="113">
        <f>SUM(G15/J15)</f>
        <v>0.46153846153846151</v>
      </c>
    </row>
    <row r="16" spans="1:11" ht="30" customHeight="1" x14ac:dyDescent="0.25">
      <c r="A16" s="87" t="s">
        <v>139</v>
      </c>
      <c r="B16" s="111">
        <f>ROUND(('RR - Totals'!B16)/5,1)</f>
        <v>1.6</v>
      </c>
      <c r="C16" s="111">
        <f>ROUND(('RR - Totals'!C16)/5,1)</f>
        <v>6.6</v>
      </c>
      <c r="D16" s="112">
        <f>SUM(B16/C16)</f>
        <v>0.24242424242424246</v>
      </c>
      <c r="E16" s="111">
        <f>ROUND(('RR - Totals'!E16)/5,1)</f>
        <v>0</v>
      </c>
      <c r="F16" s="111">
        <f>ROUND(('RR - Totals'!F16)/5,1)</f>
        <v>5.2</v>
      </c>
      <c r="G16" s="111">
        <f>ROUND(('RR - Totals'!G16)/5,1)</f>
        <v>1</v>
      </c>
      <c r="H16" s="111">
        <f>ROUND(('RR - Totals'!H16)/5,1)</f>
        <v>0.4</v>
      </c>
      <c r="I16" s="111">
        <f>ROUND(('RR - Totals'!I16)/5,1)</f>
        <v>0</v>
      </c>
      <c r="J16" s="111">
        <f>ROUND(('RR - Totals'!J16)/5,1)</f>
        <v>0.8</v>
      </c>
      <c r="K16" s="113">
        <f>SUM(G16/J16)</f>
        <v>1.25</v>
      </c>
    </row>
    <row r="17" spans="1:11" ht="15.75" thickBot="1" x14ac:dyDescent="0.3">
      <c r="A17" s="80"/>
      <c r="B17" s="107"/>
      <c r="C17" s="107"/>
      <c r="D17" s="107"/>
      <c r="E17" s="107"/>
      <c r="F17" s="107"/>
      <c r="G17" s="107"/>
      <c r="H17" s="107"/>
      <c r="I17" s="107"/>
      <c r="J17" s="107"/>
      <c r="K17" s="115"/>
    </row>
    <row r="18" spans="1:11" x14ac:dyDescent="0.25">
      <c r="A18" s="79"/>
      <c r="B18" s="109"/>
      <c r="C18" s="109"/>
      <c r="D18" s="109"/>
      <c r="E18" s="109"/>
      <c r="F18" s="109"/>
      <c r="G18" s="109"/>
      <c r="H18" s="109"/>
      <c r="I18" s="109"/>
      <c r="J18" s="109"/>
      <c r="K18" s="116"/>
    </row>
    <row r="19" spans="1:11" ht="30" customHeight="1" x14ac:dyDescent="0.25">
      <c r="A19" s="88" t="s">
        <v>140</v>
      </c>
      <c r="B19" s="64" t="s">
        <v>109</v>
      </c>
      <c r="C19" s="64" t="s">
        <v>117</v>
      </c>
      <c r="D19" s="64" t="s">
        <v>115</v>
      </c>
      <c r="E19" s="64" t="s">
        <v>116</v>
      </c>
      <c r="F19" s="64" t="s">
        <v>110</v>
      </c>
      <c r="G19" s="64" t="s">
        <v>111</v>
      </c>
      <c r="H19" s="64" t="s">
        <v>112</v>
      </c>
      <c r="I19" s="64" t="s">
        <v>113</v>
      </c>
      <c r="J19" s="64" t="s">
        <v>114</v>
      </c>
      <c r="K19" s="93" t="s">
        <v>127</v>
      </c>
    </row>
    <row r="20" spans="1:11" ht="30" customHeight="1" x14ac:dyDescent="0.25">
      <c r="A20" s="89" t="s">
        <v>141</v>
      </c>
      <c r="B20" s="111">
        <f>ROUND(('RR - Totals'!B19)/5,1)</f>
        <v>3.2</v>
      </c>
      <c r="C20" s="111">
        <f>ROUND(('RR - Totals'!C19)/5,1)</f>
        <v>8.6</v>
      </c>
      <c r="D20" s="112">
        <f>SUM(B20/C20)</f>
        <v>0.372093023255814</v>
      </c>
      <c r="E20" s="111">
        <f>ROUND(('RR - Totals'!E19)/5,1)</f>
        <v>0.4</v>
      </c>
      <c r="F20" s="111">
        <f>ROUND(('RR - Totals'!F19)/5,1)</f>
        <v>3.8</v>
      </c>
      <c r="G20" s="111">
        <f>ROUND(('RR - Totals'!G19)/5,1)</f>
        <v>1</v>
      </c>
      <c r="H20" s="111">
        <f>ROUND(('RR - Totals'!H19)/5,1)</f>
        <v>0.8</v>
      </c>
      <c r="I20" s="111">
        <f>ROUND(('RR - Totals'!I19)/5,1)</f>
        <v>0.4</v>
      </c>
      <c r="J20" s="111">
        <f>ROUND(('RR - Totals'!J19)/5,1)</f>
        <v>1.6</v>
      </c>
      <c r="K20" s="113">
        <f>SUM(G20/J20)</f>
        <v>0.625</v>
      </c>
    </row>
    <row r="21" spans="1:11" ht="30" customHeight="1" x14ac:dyDescent="0.25">
      <c r="A21" s="89" t="s">
        <v>142</v>
      </c>
      <c r="B21" s="111">
        <f>ROUND(('RR - Totals'!B20)/5,1)</f>
        <v>1.6</v>
      </c>
      <c r="C21" s="111">
        <f>ROUND(('RR - Totals'!C20)/5,1)</f>
        <v>5.2</v>
      </c>
      <c r="D21" s="112">
        <f>SUM(B21/C21)</f>
        <v>0.30769230769230771</v>
      </c>
      <c r="E21" s="111">
        <f>ROUND(('RR - Totals'!E20)/5,1)</f>
        <v>0</v>
      </c>
      <c r="F21" s="111">
        <f>ROUND(('RR - Totals'!F20)/5,1)</f>
        <v>5.8</v>
      </c>
      <c r="G21" s="111">
        <f>ROUND(('RR - Totals'!G20)/5,1)</f>
        <v>0.6</v>
      </c>
      <c r="H21" s="111">
        <f>ROUND(('RR - Totals'!H20)/5,1)</f>
        <v>0.6</v>
      </c>
      <c r="I21" s="111">
        <f>ROUND(('RR - Totals'!I20)/5,1)</f>
        <v>0.6</v>
      </c>
      <c r="J21" s="111">
        <f>ROUND(('RR - Totals'!J20)/5,1)</f>
        <v>0.6</v>
      </c>
      <c r="K21" s="113">
        <f>SUM(G21/J21)</f>
        <v>1</v>
      </c>
    </row>
    <row r="22" spans="1:11" ht="30" customHeight="1" x14ac:dyDescent="0.25">
      <c r="A22" s="89" t="s">
        <v>143</v>
      </c>
      <c r="B22" s="111">
        <f>ROUND(('RR - Totals'!B21)/5,1)</f>
        <v>2.4</v>
      </c>
      <c r="C22" s="111">
        <f>ROUND(('RR - Totals'!C21)/5,1)</f>
        <v>5.4</v>
      </c>
      <c r="D22" s="112">
        <f>SUM(B22/C22)</f>
        <v>0.44444444444444442</v>
      </c>
      <c r="E22" s="111">
        <f>ROUND(('RR - Totals'!E21)/5,1)</f>
        <v>1</v>
      </c>
      <c r="F22" s="111">
        <f>ROUND(('RR - Totals'!F21)/5,1)</f>
        <v>2.8</v>
      </c>
      <c r="G22" s="111">
        <f>ROUND(('RR - Totals'!G21)/5,1)</f>
        <v>1</v>
      </c>
      <c r="H22" s="111">
        <f>ROUND(('RR - Totals'!H21)/5,1)</f>
        <v>0.8</v>
      </c>
      <c r="I22" s="111">
        <f>ROUND(('RR - Totals'!I21)/5,1)</f>
        <v>0.6</v>
      </c>
      <c r="J22" s="111">
        <f>ROUND(('RR - Totals'!J21)/5,1)</f>
        <v>0.8</v>
      </c>
      <c r="K22" s="113">
        <f>SUM(G22/J22)</f>
        <v>1.25</v>
      </c>
    </row>
    <row r="23" spans="1:11" x14ac:dyDescent="0.25">
      <c r="B23" s="105"/>
      <c r="C23" s="105"/>
      <c r="D23" s="105"/>
      <c r="E23" s="105"/>
      <c r="F23" s="105"/>
      <c r="G23" s="105"/>
      <c r="H23" s="105"/>
      <c r="I23" s="105"/>
      <c r="J23" s="105"/>
      <c r="K23" s="114"/>
    </row>
    <row r="24" spans="1:11" ht="30" customHeight="1" x14ac:dyDescent="0.25">
      <c r="A24" s="78" t="s">
        <v>144</v>
      </c>
      <c r="B24" s="64" t="s">
        <v>109</v>
      </c>
      <c r="C24" s="64" t="s">
        <v>117</v>
      </c>
      <c r="D24" s="64" t="s">
        <v>115</v>
      </c>
      <c r="E24" s="64" t="s">
        <v>116</v>
      </c>
      <c r="F24" s="64" t="s">
        <v>110</v>
      </c>
      <c r="G24" s="64" t="s">
        <v>111</v>
      </c>
      <c r="H24" s="64" t="s">
        <v>112</v>
      </c>
      <c r="I24" s="64" t="s">
        <v>113</v>
      </c>
      <c r="J24" s="64" t="s">
        <v>114</v>
      </c>
      <c r="K24" s="93" t="s">
        <v>127</v>
      </c>
    </row>
    <row r="25" spans="1:11" ht="30" customHeight="1" x14ac:dyDescent="0.25">
      <c r="A25" s="77" t="s">
        <v>145</v>
      </c>
      <c r="B25" s="111">
        <f>ROUND(('RR - Totals'!B24)/5,1)</f>
        <v>2.4</v>
      </c>
      <c r="C25" s="111">
        <f>ROUND(('RR - Totals'!C24)/5,1)</f>
        <v>6.4</v>
      </c>
      <c r="D25" s="112">
        <f>SUM(B25/C25)</f>
        <v>0.37499999999999994</v>
      </c>
      <c r="E25" s="111">
        <f>ROUND(('RR - Totals'!E24)/5,1)</f>
        <v>0</v>
      </c>
      <c r="F25" s="111">
        <f>ROUND(('RR - Totals'!F24)/5,1)</f>
        <v>5</v>
      </c>
      <c r="G25" s="165">
        <f>ROUND(('RR - Totals'!G24)/5,1)</f>
        <v>3.8</v>
      </c>
      <c r="H25" s="111">
        <f>ROUND(('RR - Totals'!H24)/5,1)</f>
        <v>0</v>
      </c>
      <c r="I25" s="111">
        <f>ROUND(('RR - Totals'!I24)/5,1)</f>
        <v>0.2</v>
      </c>
      <c r="J25" s="111">
        <f>ROUND(('RR - Totals'!J24)/5,1)</f>
        <v>2</v>
      </c>
      <c r="K25" s="113">
        <f>SUM(G25/J25)</f>
        <v>1.9</v>
      </c>
    </row>
    <row r="26" spans="1:11" ht="30" customHeight="1" x14ac:dyDescent="0.25">
      <c r="A26" s="77" t="s">
        <v>146</v>
      </c>
      <c r="B26" s="111">
        <f>ROUND(('RR - Totals'!B25)/5,1)</f>
        <v>2.8</v>
      </c>
      <c r="C26" s="111">
        <f>ROUND(('RR - Totals'!C25)/5,1)</f>
        <v>6.6</v>
      </c>
      <c r="D26" s="112">
        <f>SUM(B26/C26)</f>
        <v>0.42424242424242425</v>
      </c>
      <c r="E26" s="111">
        <f>ROUND(('RR - Totals'!E25)/5,1)</f>
        <v>0.4</v>
      </c>
      <c r="F26" s="111">
        <f>ROUND(('RR - Totals'!F25)/5,1)</f>
        <v>2.8</v>
      </c>
      <c r="G26" s="111">
        <f>ROUND(('RR - Totals'!G25)/5,1)</f>
        <v>0.4</v>
      </c>
      <c r="H26" s="111">
        <f>ROUND(('RR - Totals'!H25)/5,1)</f>
        <v>0.2</v>
      </c>
      <c r="I26" s="111">
        <f>ROUND(('RR - Totals'!I25)/5,1)</f>
        <v>0</v>
      </c>
      <c r="J26" s="111">
        <f>ROUND(('RR - Totals'!J25)/5,1)</f>
        <v>0.6</v>
      </c>
      <c r="K26" s="113">
        <f>SUM(G26/J26)</f>
        <v>0.66666666666666674</v>
      </c>
    </row>
    <row r="27" spans="1:11" ht="30" customHeight="1" x14ac:dyDescent="0.25">
      <c r="A27" s="77" t="s">
        <v>147</v>
      </c>
      <c r="B27" s="111">
        <f>ROUND(('RR - Totals'!B26)/5,1)</f>
        <v>3.2</v>
      </c>
      <c r="C27" s="111">
        <f>ROUND(('RR - Totals'!C26)/5,1)</f>
        <v>7.4</v>
      </c>
      <c r="D27" s="112">
        <f>SUM(B27/C27)</f>
        <v>0.43243243243243246</v>
      </c>
      <c r="E27" s="111">
        <f>ROUND(('RR - Totals'!E26)/5,1)</f>
        <v>0.8</v>
      </c>
      <c r="F27" s="111">
        <f>ROUND(('RR - Totals'!F26)/5,1)</f>
        <v>4</v>
      </c>
      <c r="G27" s="111">
        <f>ROUND(('RR - Totals'!G26)/5,1)</f>
        <v>0.6</v>
      </c>
      <c r="H27" s="111">
        <f>ROUND(('RR - Totals'!H26)/5,1)</f>
        <v>1</v>
      </c>
      <c r="I27" s="165">
        <f>ROUND(('RR - Totals'!I26)/5,1)</f>
        <v>1.4</v>
      </c>
      <c r="J27" s="111">
        <f>ROUND(('RR - Totals'!J26)/5,1)</f>
        <v>0.4</v>
      </c>
      <c r="K27" s="113">
        <f>SUM(G27/J27)</f>
        <v>1.4999999999999998</v>
      </c>
    </row>
    <row r="28" spans="1:11" x14ac:dyDescent="0.25">
      <c r="B28" s="105"/>
      <c r="C28" s="105"/>
      <c r="D28" s="105"/>
      <c r="E28" s="105"/>
      <c r="F28" s="105"/>
      <c r="G28" s="105"/>
      <c r="H28" s="105"/>
      <c r="I28" s="105"/>
      <c r="J28" s="105"/>
      <c r="K28" s="114"/>
    </row>
    <row r="29" spans="1:11" ht="30" customHeight="1" x14ac:dyDescent="0.25">
      <c r="A29" s="90" t="s">
        <v>148</v>
      </c>
      <c r="B29" s="64" t="s">
        <v>109</v>
      </c>
      <c r="C29" s="64" t="s">
        <v>117</v>
      </c>
      <c r="D29" s="64" t="s">
        <v>115</v>
      </c>
      <c r="E29" s="64" t="s">
        <v>116</v>
      </c>
      <c r="F29" s="64" t="s">
        <v>110</v>
      </c>
      <c r="G29" s="64" t="s">
        <v>111</v>
      </c>
      <c r="H29" s="64" t="s">
        <v>112</v>
      </c>
      <c r="I29" s="64" t="s">
        <v>113</v>
      </c>
      <c r="J29" s="64" t="s">
        <v>114</v>
      </c>
      <c r="K29" s="93" t="s">
        <v>127</v>
      </c>
    </row>
    <row r="30" spans="1:11" ht="30" customHeight="1" x14ac:dyDescent="0.25">
      <c r="A30" s="91" t="s">
        <v>149</v>
      </c>
      <c r="B30" s="111">
        <f>ROUND(('RR - Totals'!B29)/5,1)</f>
        <v>3.6</v>
      </c>
      <c r="C30" s="111">
        <f>ROUND(('RR - Totals'!C29)/5,1)</f>
        <v>8.6</v>
      </c>
      <c r="D30" s="112">
        <f>SUM(B30/C30)</f>
        <v>0.41860465116279072</v>
      </c>
      <c r="E30" s="111">
        <f>ROUND(('RR - Totals'!E29)/5,1)</f>
        <v>0.6</v>
      </c>
      <c r="F30" s="111">
        <f>ROUND(('RR - Totals'!F29)/5,1)</f>
        <v>4.2</v>
      </c>
      <c r="G30" s="111">
        <f>ROUND(('RR - Totals'!G29)/5,1)</f>
        <v>2</v>
      </c>
      <c r="H30" s="111">
        <f>ROUND(('RR - Totals'!H29)/5,1)</f>
        <v>1</v>
      </c>
      <c r="I30" s="111">
        <f>ROUND(('RR - Totals'!I29)/5,1)</f>
        <v>1</v>
      </c>
      <c r="J30" s="111">
        <f>ROUND(('RR - Totals'!J29)/5,1)</f>
        <v>1.2</v>
      </c>
      <c r="K30" s="113">
        <f>SUM(G30/J30)</f>
        <v>1.6666666666666667</v>
      </c>
    </row>
    <row r="31" spans="1:11" ht="30" customHeight="1" x14ac:dyDescent="0.25">
      <c r="A31" s="91" t="s">
        <v>150</v>
      </c>
      <c r="B31" s="111">
        <f>ROUND(('RR - Totals'!B30)/5,1)</f>
        <v>4.2</v>
      </c>
      <c r="C31" s="111">
        <f>ROUND(('RR - Totals'!C30)/5,1)</f>
        <v>8</v>
      </c>
      <c r="D31" s="112">
        <f>SUM(B31/C31)</f>
        <v>0.52500000000000002</v>
      </c>
      <c r="E31" s="111">
        <f>ROUND(('RR - Totals'!E30)/5,1)</f>
        <v>0.4</v>
      </c>
      <c r="F31" s="111">
        <f>ROUND(('RR - Totals'!F30)/5,1)</f>
        <v>2.6</v>
      </c>
      <c r="G31" s="111">
        <f>ROUND(('RR - Totals'!G30)/5,1)</f>
        <v>0.6</v>
      </c>
      <c r="H31" s="111">
        <f>ROUND(('RR - Totals'!H30)/5,1)</f>
        <v>0.8</v>
      </c>
      <c r="I31" s="111">
        <f>ROUND(('RR - Totals'!I30)/5,1)</f>
        <v>0.2</v>
      </c>
      <c r="J31" s="111">
        <f>ROUND(('RR - Totals'!J30)/5,1)</f>
        <v>1.8</v>
      </c>
      <c r="K31" s="113">
        <f>SUM(G31/J31)</f>
        <v>0.33333333333333331</v>
      </c>
    </row>
    <row r="32" spans="1:11" ht="30" customHeight="1" x14ac:dyDescent="0.25">
      <c r="A32" s="91" t="s">
        <v>166</v>
      </c>
      <c r="B32" s="111">
        <f>ROUND(('RR - Totals'!B31)/5,1)</f>
        <v>1.4</v>
      </c>
      <c r="C32" s="111">
        <f>ROUND(('RR - Totals'!C31)/5,1)</f>
        <v>4</v>
      </c>
      <c r="D32" s="112">
        <f>SUM(B32/C32)</f>
        <v>0.35</v>
      </c>
      <c r="E32" s="111">
        <f>ROUND(('RR - Totals'!E31)/5,1)</f>
        <v>0.4</v>
      </c>
      <c r="F32" s="111">
        <f>ROUND(('RR - Totals'!F31)/5,1)</f>
        <v>3.2</v>
      </c>
      <c r="G32" s="111">
        <f>ROUND(('RR - Totals'!G31)/5,1)</f>
        <v>1</v>
      </c>
      <c r="H32" s="111">
        <f>ROUND(('RR - Totals'!H31)/5,1)</f>
        <v>1</v>
      </c>
      <c r="I32" s="111">
        <f>ROUND(('RR - Totals'!I31)/5,1)</f>
        <v>1.2</v>
      </c>
      <c r="J32" s="111">
        <f>ROUND(('RR - Totals'!J31)/5,1)</f>
        <v>1</v>
      </c>
      <c r="K32" s="113">
        <f>SUM(G32/J32)</f>
        <v>1</v>
      </c>
    </row>
  </sheetData>
  <pageMargins left="0.7" right="0.7" top="0.75" bottom="0.75" header="0.3" footer="0.3"/>
  <pageSetup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workbookViewId="0">
      <selection activeCell="J7" sqref="J7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152</v>
      </c>
      <c r="B1" s="65"/>
      <c r="C1" s="66"/>
      <c r="D1" s="67"/>
    </row>
    <row r="3" spans="1:11" ht="30" customHeight="1" x14ac:dyDescent="0.25">
      <c r="A3" s="82" t="s">
        <v>128</v>
      </c>
      <c r="B3" s="64" t="s">
        <v>109</v>
      </c>
      <c r="C3" s="64" t="s">
        <v>117</v>
      </c>
      <c r="D3" s="64" t="s">
        <v>115</v>
      </c>
      <c r="E3" s="64" t="s">
        <v>116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76" t="s">
        <v>127</v>
      </c>
    </row>
    <row r="4" spans="1:11" ht="30" customHeight="1" x14ac:dyDescent="0.25">
      <c r="A4" s="96" t="s">
        <v>118</v>
      </c>
      <c r="B4" s="162">
        <f>SUM('RR - Totals'!B4:B6)</f>
        <v>48</v>
      </c>
      <c r="C4" s="103">
        <f>SUM('RR - Totals'!C4:C6)</f>
        <v>111</v>
      </c>
      <c r="D4" s="104">
        <f>SUM(B4/C4)</f>
        <v>0.43243243243243246</v>
      </c>
      <c r="E4" s="162">
        <f>SUM('RR - Totals'!E4:E6)</f>
        <v>10</v>
      </c>
      <c r="F4" s="103">
        <f>SUM('RR - Totals'!F4:F6)</f>
        <v>58</v>
      </c>
      <c r="G4" s="103">
        <f>SUM('RR - Totals'!G4:G6)</f>
        <v>20</v>
      </c>
      <c r="H4" s="103">
        <f>SUM('RR - Totals'!H4:H6)</f>
        <v>11</v>
      </c>
      <c r="I4" s="103">
        <f>SUM('RR - Totals'!I4:I6)</f>
        <v>6</v>
      </c>
      <c r="J4" s="103">
        <f>SUM('RR - Totals'!J4:J6)</f>
        <v>13</v>
      </c>
      <c r="K4" s="168">
        <f>SUM(G4/J4)</f>
        <v>1.5384615384615385</v>
      </c>
    </row>
    <row r="5" spans="1:11" ht="30" customHeight="1" x14ac:dyDescent="0.25">
      <c r="A5" s="96" t="s">
        <v>156</v>
      </c>
      <c r="B5" s="162">
        <f>SUM(B4/5)</f>
        <v>9.6</v>
      </c>
      <c r="C5" s="103">
        <f>SUM(C4/5)</f>
        <v>22.2</v>
      </c>
      <c r="D5" s="104">
        <f>SUM(B5/C5)</f>
        <v>0.43243243243243246</v>
      </c>
      <c r="E5" s="165">
        <f t="shared" ref="E5:J5" si="0">SUM(E4/5)</f>
        <v>2</v>
      </c>
      <c r="F5" s="103">
        <f t="shared" si="0"/>
        <v>11.6</v>
      </c>
      <c r="G5" s="111">
        <f t="shared" si="0"/>
        <v>4</v>
      </c>
      <c r="H5" s="111">
        <f t="shared" si="0"/>
        <v>2.2000000000000002</v>
      </c>
      <c r="I5" s="111">
        <f t="shared" si="0"/>
        <v>1.2</v>
      </c>
      <c r="J5" s="111">
        <f t="shared" si="0"/>
        <v>2.6</v>
      </c>
      <c r="K5" s="168">
        <f>SUM(G5/J5)</f>
        <v>1.5384615384615383</v>
      </c>
    </row>
    <row r="6" spans="1:11" x14ac:dyDescent="0.25">
      <c r="B6" s="105"/>
      <c r="C6" s="105"/>
      <c r="D6" s="106"/>
      <c r="E6" s="105"/>
      <c r="F6" s="105"/>
      <c r="G6" s="105"/>
      <c r="H6" s="105"/>
      <c r="I6" s="105"/>
      <c r="J6" s="105"/>
      <c r="K6" s="114"/>
    </row>
    <row r="7" spans="1:11" ht="30" customHeight="1" x14ac:dyDescent="0.25">
      <c r="A7" s="84" t="s">
        <v>132</v>
      </c>
      <c r="B7" s="64" t="s">
        <v>109</v>
      </c>
      <c r="C7" s="64" t="s">
        <v>117</v>
      </c>
      <c r="D7" s="92" t="s">
        <v>115</v>
      </c>
      <c r="E7" s="64" t="s">
        <v>116</v>
      </c>
      <c r="F7" s="64" t="s">
        <v>110</v>
      </c>
      <c r="G7" s="64" t="s">
        <v>111</v>
      </c>
      <c r="H7" s="64" t="s">
        <v>112</v>
      </c>
      <c r="I7" s="64" t="s">
        <v>113</v>
      </c>
      <c r="J7" s="64" t="s">
        <v>114</v>
      </c>
      <c r="K7" s="93" t="s">
        <v>127</v>
      </c>
    </row>
    <row r="8" spans="1:11" ht="30" customHeight="1" x14ac:dyDescent="0.25">
      <c r="A8" s="97" t="s">
        <v>118</v>
      </c>
      <c r="B8" s="103">
        <f>SUM('RR - Totals'!B9:B11)</f>
        <v>40</v>
      </c>
      <c r="C8" s="162">
        <f>SUM('RR - Totals'!C9:C11)</f>
        <v>123</v>
      </c>
      <c r="D8" s="104">
        <f>SUM(B8/C8)</f>
        <v>0.32520325203252032</v>
      </c>
      <c r="E8" s="103">
        <f>SUM('RR - Totals'!E9:E11)</f>
        <v>1</v>
      </c>
      <c r="F8" s="162">
        <f>SUM('RR - Totals'!F9:F11)</f>
        <v>63</v>
      </c>
      <c r="G8" s="103">
        <f>SUM('RR - Totals'!G9:G11)</f>
        <v>10</v>
      </c>
      <c r="H8" s="162">
        <f>SUM('RR - Totals'!H9:H11)</f>
        <v>16</v>
      </c>
      <c r="I8" s="103">
        <f>SUM('RR - Totals'!I9:I11)</f>
        <v>2</v>
      </c>
      <c r="J8" s="162">
        <f>SUM('RR - Totals'!J9:J11)</f>
        <v>6</v>
      </c>
      <c r="K8" s="169">
        <f>SUM(G8/J8)</f>
        <v>1.6666666666666667</v>
      </c>
    </row>
    <row r="9" spans="1:11" ht="30" customHeight="1" x14ac:dyDescent="0.25">
      <c r="A9" s="97" t="s">
        <v>156</v>
      </c>
      <c r="B9" s="111">
        <f>SUM(B8/5)</f>
        <v>8</v>
      </c>
      <c r="C9" s="162">
        <f>SUM(C8/5)</f>
        <v>24.6</v>
      </c>
      <c r="D9" s="104">
        <f>SUM(B9/C9)</f>
        <v>0.32520325203252032</v>
      </c>
      <c r="E9" s="103">
        <f t="shared" ref="E9:I9" si="1">SUM(E8/5)</f>
        <v>0.2</v>
      </c>
      <c r="F9" s="162">
        <f t="shared" si="1"/>
        <v>12.6</v>
      </c>
      <c r="G9" s="111">
        <f t="shared" si="1"/>
        <v>2</v>
      </c>
      <c r="H9" s="162">
        <f t="shared" si="1"/>
        <v>3.2</v>
      </c>
      <c r="I9" s="103">
        <f t="shared" si="1"/>
        <v>0.4</v>
      </c>
      <c r="J9" s="162">
        <f>SUM(J8/5)</f>
        <v>1.2</v>
      </c>
      <c r="K9" s="169">
        <f>SUM(G9/J9)</f>
        <v>1.6666666666666667</v>
      </c>
    </row>
    <row r="10" spans="1:11" x14ac:dyDescent="0.25">
      <c r="B10" s="105"/>
      <c r="C10" s="105"/>
      <c r="D10" s="106"/>
      <c r="E10" s="105"/>
      <c r="F10" s="105"/>
      <c r="G10" s="105"/>
      <c r="H10" s="105"/>
      <c r="I10" s="105"/>
      <c r="J10" s="105"/>
      <c r="K10" s="114"/>
    </row>
    <row r="11" spans="1:11" ht="30" customHeight="1" x14ac:dyDescent="0.25">
      <c r="A11" s="86" t="s">
        <v>136</v>
      </c>
      <c r="B11" s="64" t="s">
        <v>109</v>
      </c>
      <c r="C11" s="64" t="s">
        <v>117</v>
      </c>
      <c r="D11" s="92" t="s">
        <v>115</v>
      </c>
      <c r="E11" s="64" t="s">
        <v>116</v>
      </c>
      <c r="F11" s="64" t="s">
        <v>110</v>
      </c>
      <c r="G11" s="64" t="s">
        <v>111</v>
      </c>
      <c r="H11" s="64" t="s">
        <v>112</v>
      </c>
      <c r="I11" s="64" t="s">
        <v>113</v>
      </c>
      <c r="J11" s="64" t="s">
        <v>114</v>
      </c>
      <c r="K11" s="93" t="s">
        <v>127</v>
      </c>
    </row>
    <row r="12" spans="1:11" ht="30" customHeight="1" x14ac:dyDescent="0.25">
      <c r="A12" s="98" t="s">
        <v>118</v>
      </c>
      <c r="B12" s="103">
        <f>SUM('RR - Totals'!B14:B16)</f>
        <v>33</v>
      </c>
      <c r="C12" s="103">
        <f>SUM('RR - Totals'!C14:C16)</f>
        <v>110</v>
      </c>
      <c r="D12" s="104">
        <f>SUM(B12/C12)</f>
        <v>0.3</v>
      </c>
      <c r="E12" s="103">
        <f>SUM('RR - Totals'!E14:E16)</f>
        <v>4</v>
      </c>
      <c r="F12" s="103">
        <f>SUM('RR - Totals'!F14:F16)</f>
        <v>59</v>
      </c>
      <c r="G12" s="103">
        <f>SUM('RR - Totals'!G14:G16)</f>
        <v>16</v>
      </c>
      <c r="H12" s="103">
        <f>SUM('RR - Totals'!H14:H16)</f>
        <v>10</v>
      </c>
      <c r="I12" s="103">
        <f>SUM('RR - Totals'!I14:I16)</f>
        <v>3</v>
      </c>
      <c r="J12" s="103">
        <f>SUM('RR - Totals'!J14:J16)</f>
        <v>18</v>
      </c>
      <c r="K12" s="168">
        <f>SUM(G12/J12)</f>
        <v>0.88888888888888884</v>
      </c>
    </row>
    <row r="13" spans="1:11" ht="30" customHeight="1" x14ac:dyDescent="0.25">
      <c r="A13" s="98" t="s">
        <v>156</v>
      </c>
      <c r="B13" s="103">
        <f>SUM(B12/5)</f>
        <v>6.6</v>
      </c>
      <c r="C13" s="111">
        <f>SUM(C12/5)</f>
        <v>22</v>
      </c>
      <c r="D13" s="104">
        <f>SUM(B13/C13)</f>
        <v>0.3</v>
      </c>
      <c r="E13" s="103">
        <f t="shared" ref="E13:J13" si="2">SUM(E12/5)</f>
        <v>0.8</v>
      </c>
      <c r="F13" s="103">
        <f t="shared" si="2"/>
        <v>11.8</v>
      </c>
      <c r="G13" s="103">
        <f t="shared" si="2"/>
        <v>3.2</v>
      </c>
      <c r="H13" s="111">
        <f t="shared" si="2"/>
        <v>2</v>
      </c>
      <c r="I13" s="103">
        <f t="shared" si="2"/>
        <v>0.6</v>
      </c>
      <c r="J13" s="103">
        <f t="shared" si="2"/>
        <v>3.6</v>
      </c>
      <c r="K13" s="168">
        <f>SUM(G13/J13)</f>
        <v>0.88888888888888895</v>
      </c>
    </row>
    <row r="14" spans="1:11" ht="15.75" thickBot="1" x14ac:dyDescent="0.3">
      <c r="A14" s="80"/>
      <c r="B14" s="107"/>
      <c r="C14" s="107"/>
      <c r="D14" s="108"/>
      <c r="E14" s="107"/>
      <c r="F14" s="107"/>
      <c r="G14" s="107"/>
      <c r="H14" s="107"/>
      <c r="I14" s="107"/>
      <c r="J14" s="107"/>
      <c r="K14" s="115"/>
    </row>
    <row r="15" spans="1:11" x14ac:dyDescent="0.25">
      <c r="A15" s="79"/>
      <c r="B15" s="109"/>
      <c r="C15" s="109"/>
      <c r="D15" s="110"/>
      <c r="E15" s="109"/>
      <c r="F15" s="109"/>
      <c r="G15" s="109"/>
      <c r="H15" s="109"/>
      <c r="I15" s="109"/>
      <c r="J15" s="109"/>
      <c r="K15" s="116"/>
    </row>
    <row r="16" spans="1:11" ht="30" customHeight="1" x14ac:dyDescent="0.25">
      <c r="A16" s="88" t="s">
        <v>140</v>
      </c>
      <c r="B16" s="64" t="s">
        <v>109</v>
      </c>
      <c r="C16" s="64" t="s">
        <v>117</v>
      </c>
      <c r="D16" s="92" t="s">
        <v>115</v>
      </c>
      <c r="E16" s="64" t="s">
        <v>116</v>
      </c>
      <c r="F16" s="64" t="s">
        <v>110</v>
      </c>
      <c r="G16" s="64" t="s">
        <v>111</v>
      </c>
      <c r="H16" s="64" t="s">
        <v>112</v>
      </c>
      <c r="I16" s="64" t="s">
        <v>113</v>
      </c>
      <c r="J16" s="64" t="s">
        <v>114</v>
      </c>
      <c r="K16" s="93" t="s">
        <v>127</v>
      </c>
    </row>
    <row r="17" spans="1:11" ht="30" customHeight="1" x14ac:dyDescent="0.25">
      <c r="A17" s="95" t="s">
        <v>118</v>
      </c>
      <c r="B17" s="103">
        <f>SUM('RR - Totals'!B19:B21)</f>
        <v>36</v>
      </c>
      <c r="C17" s="103">
        <f>SUM('RR - Totals'!C19:C21)</f>
        <v>96</v>
      </c>
      <c r="D17" s="104">
        <f>SUM(B17/C17)</f>
        <v>0.375</v>
      </c>
      <c r="E17" s="103">
        <f>SUM('RR - Totals'!E19:E21)</f>
        <v>7</v>
      </c>
      <c r="F17" s="103">
        <f>SUM('RR - Totals'!F19:F21)</f>
        <v>62</v>
      </c>
      <c r="G17" s="103">
        <f>SUM('RR - Totals'!G19:G21)</f>
        <v>13</v>
      </c>
      <c r="H17" s="103">
        <f>SUM('RR - Totals'!H19:H21)</f>
        <v>11</v>
      </c>
      <c r="I17" s="103">
        <f>SUM('RR - Totals'!I19:I21)</f>
        <v>8</v>
      </c>
      <c r="J17" s="103">
        <f>SUM('RR - Totals'!J19:J21)</f>
        <v>15</v>
      </c>
      <c r="K17" s="168">
        <f>SUM(G17/J17)</f>
        <v>0.8666666666666667</v>
      </c>
    </row>
    <row r="18" spans="1:11" ht="30" customHeight="1" x14ac:dyDescent="0.25">
      <c r="A18" s="95" t="s">
        <v>156</v>
      </c>
      <c r="B18" s="103">
        <f>SUM(B17/5)</f>
        <v>7.2</v>
      </c>
      <c r="C18" s="103">
        <f>SUM(C17/5)</f>
        <v>19.2</v>
      </c>
      <c r="D18" s="104">
        <f>SUM(B18/C18)</f>
        <v>0.375</v>
      </c>
      <c r="E18" s="103">
        <f t="shared" ref="E18:J18" si="3">SUM(E17/5)</f>
        <v>1.4</v>
      </c>
      <c r="F18" s="103">
        <f t="shared" si="3"/>
        <v>12.4</v>
      </c>
      <c r="G18" s="103">
        <f t="shared" si="3"/>
        <v>2.6</v>
      </c>
      <c r="H18" s="103">
        <f t="shared" si="3"/>
        <v>2.2000000000000002</v>
      </c>
      <c r="I18" s="103">
        <f t="shared" si="3"/>
        <v>1.6</v>
      </c>
      <c r="J18" s="111">
        <f t="shared" si="3"/>
        <v>3</v>
      </c>
      <c r="K18" s="168">
        <f>SUM(G18/J18)</f>
        <v>0.8666666666666667</v>
      </c>
    </row>
    <row r="19" spans="1:11" x14ac:dyDescent="0.25">
      <c r="B19" s="105"/>
      <c r="C19" s="105"/>
      <c r="D19" s="106"/>
      <c r="E19" s="105"/>
      <c r="F19" s="105"/>
      <c r="G19" s="105"/>
      <c r="H19" s="105"/>
      <c r="I19" s="105"/>
      <c r="J19" s="105"/>
      <c r="K19" s="114"/>
    </row>
    <row r="20" spans="1:11" ht="30" customHeight="1" x14ac:dyDescent="0.25">
      <c r="A20" s="78" t="s">
        <v>144</v>
      </c>
      <c r="B20" s="64" t="s">
        <v>109</v>
      </c>
      <c r="C20" s="64" t="s">
        <v>117</v>
      </c>
      <c r="D20" s="92" t="s">
        <v>115</v>
      </c>
      <c r="E20" s="64" t="s">
        <v>116</v>
      </c>
      <c r="F20" s="64" t="s">
        <v>110</v>
      </c>
      <c r="G20" s="64" t="s">
        <v>111</v>
      </c>
      <c r="H20" s="64" t="s">
        <v>112</v>
      </c>
      <c r="I20" s="64" t="s">
        <v>113</v>
      </c>
      <c r="J20" s="64" t="s">
        <v>114</v>
      </c>
      <c r="K20" s="93" t="s">
        <v>127</v>
      </c>
    </row>
    <row r="21" spans="1:11" ht="30" customHeight="1" x14ac:dyDescent="0.25">
      <c r="A21" s="99" t="s">
        <v>118</v>
      </c>
      <c r="B21" s="103">
        <f>SUM('RR - Totals'!B24:B26)</f>
        <v>42</v>
      </c>
      <c r="C21" s="103">
        <f>SUM('RR - Totals'!C24:C26)</f>
        <v>102</v>
      </c>
      <c r="D21" s="104">
        <f>SUM(B21/C21)</f>
        <v>0.41176470588235292</v>
      </c>
      <c r="E21" s="103">
        <f>SUM('RR - Totals'!E24:E26)</f>
        <v>6</v>
      </c>
      <c r="F21" s="103">
        <f>SUM('RR - Totals'!F24:F26)</f>
        <v>59</v>
      </c>
      <c r="G21" s="162">
        <f>SUM('RR - Totals'!G24:G26)</f>
        <v>24</v>
      </c>
      <c r="H21" s="103">
        <f>SUM('RR - Totals'!H24:H26)</f>
        <v>6</v>
      </c>
      <c r="I21" s="103">
        <f>SUM('RR - Totals'!I24:I26)</f>
        <v>8</v>
      </c>
      <c r="J21" s="103">
        <f>SUM('RR - Totals'!J24:J26)</f>
        <v>15</v>
      </c>
      <c r="K21" s="168">
        <f>SUM(G21/J21)</f>
        <v>1.6</v>
      </c>
    </row>
    <row r="22" spans="1:11" ht="30" customHeight="1" x14ac:dyDescent="0.25">
      <c r="A22" s="99" t="s">
        <v>156</v>
      </c>
      <c r="B22" s="103">
        <f>SUM(B21/5)</f>
        <v>8.4</v>
      </c>
      <c r="C22" s="103">
        <f>SUM(C21/5)</f>
        <v>20.399999999999999</v>
      </c>
      <c r="D22" s="104">
        <f>SUM(B22/C22)</f>
        <v>0.41176470588235298</v>
      </c>
      <c r="E22" s="103">
        <f t="shared" ref="E22:J22" si="4">SUM(E21/5)</f>
        <v>1.2</v>
      </c>
      <c r="F22" s="103">
        <f t="shared" si="4"/>
        <v>11.8</v>
      </c>
      <c r="G22" s="162">
        <f t="shared" si="4"/>
        <v>4.8</v>
      </c>
      <c r="H22" s="103">
        <f t="shared" si="4"/>
        <v>1.2</v>
      </c>
      <c r="I22" s="103">
        <f t="shared" si="4"/>
        <v>1.6</v>
      </c>
      <c r="J22" s="111">
        <f t="shared" si="4"/>
        <v>3</v>
      </c>
      <c r="K22" s="168">
        <f>SUM(G22/J22)</f>
        <v>1.5999999999999999</v>
      </c>
    </row>
    <row r="23" spans="1:11" x14ac:dyDescent="0.25">
      <c r="B23" s="105"/>
      <c r="C23" s="105"/>
      <c r="D23" s="106"/>
      <c r="E23" s="105"/>
      <c r="F23" s="105"/>
      <c r="G23" s="105"/>
      <c r="H23" s="105"/>
      <c r="I23" s="105"/>
      <c r="J23" s="105"/>
      <c r="K23" s="114"/>
    </row>
    <row r="24" spans="1:11" ht="30" customHeight="1" x14ac:dyDescent="0.25">
      <c r="A24" s="90" t="s">
        <v>148</v>
      </c>
      <c r="B24" s="64" t="s">
        <v>109</v>
      </c>
      <c r="C24" s="64" t="s">
        <v>117</v>
      </c>
      <c r="D24" s="92" t="s">
        <v>115</v>
      </c>
      <c r="E24" s="64" t="s">
        <v>116</v>
      </c>
      <c r="F24" s="64" t="s">
        <v>110</v>
      </c>
      <c r="G24" s="64" t="s">
        <v>111</v>
      </c>
      <c r="H24" s="64" t="s">
        <v>112</v>
      </c>
      <c r="I24" s="64" t="s">
        <v>113</v>
      </c>
      <c r="J24" s="64" t="s">
        <v>114</v>
      </c>
      <c r="K24" s="93" t="s">
        <v>127</v>
      </c>
    </row>
    <row r="25" spans="1:11" ht="30" customHeight="1" x14ac:dyDescent="0.25">
      <c r="A25" s="100" t="s">
        <v>118</v>
      </c>
      <c r="B25" s="103">
        <f>SUM('RR - Totals'!B29:B31)</f>
        <v>46</v>
      </c>
      <c r="C25" s="103">
        <f>SUM('RR - Totals'!C29:C31)</f>
        <v>103</v>
      </c>
      <c r="D25" s="166">
        <f>SUM(B25/C25)</f>
        <v>0.44660194174757284</v>
      </c>
      <c r="E25" s="103">
        <f>SUM('RR - Totals'!E29:E31)</f>
        <v>7</v>
      </c>
      <c r="F25" s="103">
        <f>SUM('RR - Totals'!F29:F31)</f>
        <v>50</v>
      </c>
      <c r="G25" s="103">
        <f>SUM('RR - Totals'!G29:G31)</f>
        <v>18</v>
      </c>
      <c r="H25" s="103">
        <f>SUM('RR - Totals'!H29:H31)</f>
        <v>14</v>
      </c>
      <c r="I25" s="162">
        <f>SUM('RR - Totals'!I29:I31)</f>
        <v>12</v>
      </c>
      <c r="J25" s="103">
        <f>SUM('RR - Totals'!J29:J31)</f>
        <v>20</v>
      </c>
      <c r="K25" s="168">
        <f>SUM(G25/J25)</f>
        <v>0.9</v>
      </c>
    </row>
    <row r="26" spans="1:11" ht="30" customHeight="1" x14ac:dyDescent="0.25">
      <c r="A26" s="100" t="s">
        <v>156</v>
      </c>
      <c r="B26" s="103">
        <f>SUM(B25/5)</f>
        <v>9.1999999999999993</v>
      </c>
      <c r="C26" s="103">
        <f>SUM(C25/5)</f>
        <v>20.6</v>
      </c>
      <c r="D26" s="166">
        <f>SUM(B26/C26)</f>
        <v>0.44660194174757273</v>
      </c>
      <c r="E26" s="103">
        <f t="shared" ref="E26:J26" si="5">SUM(E25/5)</f>
        <v>1.4</v>
      </c>
      <c r="F26" s="111">
        <f t="shared" si="5"/>
        <v>10</v>
      </c>
      <c r="G26" s="111">
        <f t="shared" si="5"/>
        <v>3.6</v>
      </c>
      <c r="H26" s="111">
        <f t="shared" si="5"/>
        <v>2.8</v>
      </c>
      <c r="I26" s="165">
        <f t="shared" si="5"/>
        <v>2.4</v>
      </c>
      <c r="J26" s="111">
        <f t="shared" si="5"/>
        <v>4</v>
      </c>
      <c r="K26" s="168">
        <f>SUM(G26/J26)</f>
        <v>0.9</v>
      </c>
    </row>
  </sheetData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80" zoomScaleNormal="80" workbookViewId="0">
      <selection activeCell="O22" sqref="O22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69" t="s">
        <v>160</v>
      </c>
      <c r="B1" s="65"/>
      <c r="C1" s="66"/>
      <c r="D1" s="67"/>
    </row>
    <row r="3" spans="1:11" ht="30" customHeight="1" x14ac:dyDescent="0.25">
      <c r="A3" s="82" t="s">
        <v>128</v>
      </c>
      <c r="B3" s="64" t="s">
        <v>109</v>
      </c>
      <c r="C3" s="64" t="s">
        <v>117</v>
      </c>
      <c r="D3" s="64" t="s">
        <v>115</v>
      </c>
      <c r="E3" s="64" t="s">
        <v>116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76" t="s">
        <v>127</v>
      </c>
    </row>
    <row r="4" spans="1:11" ht="30" customHeight="1" x14ac:dyDescent="0.25">
      <c r="A4" s="83" t="s">
        <v>129</v>
      </c>
      <c r="B4" s="103">
        <f>SUM('Semis 1'!B13)</f>
        <v>6</v>
      </c>
      <c r="C4" s="103">
        <f>SUM('Semis 1'!C13)</f>
        <v>9</v>
      </c>
      <c r="D4" s="163">
        <f>SUM(B4/C4)</f>
        <v>0.66666666666666663</v>
      </c>
      <c r="E4" s="103">
        <f>SUM('Semis 1'!E13)</f>
        <v>0</v>
      </c>
      <c r="F4" s="103">
        <f>SUM('Semis 1'!F13)</f>
        <v>4</v>
      </c>
      <c r="G4" s="103">
        <f>SUM('Semis 1'!G13)</f>
        <v>0</v>
      </c>
      <c r="H4" s="103">
        <f>SUM('Semis 1'!H13)</f>
        <v>1</v>
      </c>
      <c r="I4" s="103">
        <f>SUM('Semis 1'!I13)</f>
        <v>0</v>
      </c>
      <c r="J4" s="162">
        <f>SUM('Semis 1'!J13)</f>
        <v>0</v>
      </c>
      <c r="K4" s="118" t="e">
        <f>SUM(G4/J4)</f>
        <v>#DIV/0!</v>
      </c>
    </row>
    <row r="5" spans="1:11" ht="30" customHeight="1" x14ac:dyDescent="0.25">
      <c r="A5" s="83" t="s">
        <v>130</v>
      </c>
      <c r="B5" s="103">
        <f>SUM('Semis 1'!B14)</f>
        <v>1</v>
      </c>
      <c r="C5" s="103">
        <f>SUM('Semis 1'!C14)</f>
        <v>9</v>
      </c>
      <c r="D5" s="112">
        <f>SUM(B5/C5)</f>
        <v>0.1111111111111111</v>
      </c>
      <c r="E5" s="103">
        <f>SUM('Semis 1'!E14)</f>
        <v>0</v>
      </c>
      <c r="F5" s="103">
        <f>SUM('Semis 1'!F14)</f>
        <v>0</v>
      </c>
      <c r="G5" s="103">
        <f>SUM('Semis 1'!G14)</f>
        <v>0</v>
      </c>
      <c r="H5" s="103">
        <f>SUM('Semis 1'!H14)</f>
        <v>1</v>
      </c>
      <c r="I5" s="103">
        <f>SUM('Semis 1'!I14)</f>
        <v>0</v>
      </c>
      <c r="J5" s="103">
        <f>SUM('Semis 1'!J14)</f>
        <v>1</v>
      </c>
      <c r="K5" s="118">
        <f>SUM(G5/J5)</f>
        <v>0</v>
      </c>
    </row>
    <row r="6" spans="1:11" ht="30" customHeight="1" x14ac:dyDescent="0.25">
      <c r="A6" s="83" t="s">
        <v>131</v>
      </c>
      <c r="B6" s="103">
        <f>SUM('Semis 1'!B15)</f>
        <v>0</v>
      </c>
      <c r="C6" s="103">
        <f>SUM('Semis 1'!C15)</f>
        <v>1</v>
      </c>
      <c r="D6" s="112">
        <f>SUM(B6/C6)</f>
        <v>0</v>
      </c>
      <c r="E6" s="103">
        <f>SUM('Semis 1'!E15)</f>
        <v>0</v>
      </c>
      <c r="F6" s="103">
        <f>SUM('Semis 1'!F15)</f>
        <v>4</v>
      </c>
      <c r="G6" s="103">
        <f>SUM('Semis 1'!G15)</f>
        <v>0</v>
      </c>
      <c r="H6" s="103">
        <f>SUM('Semis 1'!H15)</f>
        <v>0</v>
      </c>
      <c r="I6" s="103">
        <f>SUM('Semis 1'!I15)</f>
        <v>0</v>
      </c>
      <c r="J6" s="103">
        <f>SUM('Semis 1'!J15)</f>
        <v>1</v>
      </c>
      <c r="K6" s="118">
        <f>SUM(G6/J6)</f>
        <v>0</v>
      </c>
    </row>
    <row r="7" spans="1:11" x14ac:dyDescent="0.25"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ht="30" customHeight="1" x14ac:dyDescent="0.25">
      <c r="A8" s="84" t="s">
        <v>132</v>
      </c>
      <c r="B8" s="64" t="s">
        <v>109</v>
      </c>
      <c r="C8" s="64" t="s">
        <v>117</v>
      </c>
      <c r="D8" s="64" t="s">
        <v>115</v>
      </c>
      <c r="E8" s="64" t="s">
        <v>116</v>
      </c>
      <c r="F8" s="64" t="s">
        <v>110</v>
      </c>
      <c r="G8" s="64" t="s">
        <v>111</v>
      </c>
      <c r="H8" s="64" t="s">
        <v>112</v>
      </c>
      <c r="I8" s="64" t="s">
        <v>113</v>
      </c>
      <c r="J8" s="64" t="s">
        <v>114</v>
      </c>
      <c r="K8" s="76" t="s">
        <v>127</v>
      </c>
    </row>
    <row r="9" spans="1:11" ht="30" customHeight="1" x14ac:dyDescent="0.25">
      <c r="A9" s="85" t="s">
        <v>133</v>
      </c>
      <c r="B9" s="162">
        <f>SUM('Quarters 1'!B13,'Semis 1'!B6,Championship!B6)</f>
        <v>13</v>
      </c>
      <c r="C9" s="103">
        <f>SUM('Quarters 1'!C13,'Semis 1'!C6,Championship!C6)</f>
        <v>26</v>
      </c>
      <c r="D9" s="112">
        <f>SUM(B9/C9)</f>
        <v>0.5</v>
      </c>
      <c r="E9" s="103">
        <f>SUM('Quarters 1'!E13,'Semis 1'!E6,Championship!E6)</f>
        <v>0</v>
      </c>
      <c r="F9" s="103">
        <f>SUM('Quarters 1'!F13,'Semis 1'!F6,Championship!F6)</f>
        <v>5</v>
      </c>
      <c r="G9" s="103">
        <f>SUM('Quarters 1'!G13,'Semis 1'!G6,Championship!G6)</f>
        <v>4</v>
      </c>
      <c r="H9" s="103">
        <f>SUM('Quarters 1'!H13,'Semis 1'!H6,Championship!H6)</f>
        <v>2</v>
      </c>
      <c r="I9" s="103">
        <f>SUM('Quarters 1'!I13,'Semis 1'!I6,Championship!I6)</f>
        <v>0</v>
      </c>
      <c r="J9" s="103">
        <f>SUM('Quarters 1'!J13,'Semis 1'!J6,Championship!J6)</f>
        <v>3</v>
      </c>
      <c r="K9" s="118">
        <f>SUM(G9/J9)</f>
        <v>1.3333333333333333</v>
      </c>
    </row>
    <row r="10" spans="1:11" ht="30" customHeight="1" x14ac:dyDescent="0.25">
      <c r="A10" s="85" t="s">
        <v>134</v>
      </c>
      <c r="B10" s="103">
        <f>SUM('Quarters 1'!B14,'Semis 1'!B7,Championship!B7)</f>
        <v>11</v>
      </c>
      <c r="C10" s="103">
        <f>SUM('Quarters 1'!C14,'Semis 1'!C7,Championship!C7)</f>
        <v>21</v>
      </c>
      <c r="D10" s="112">
        <f>SUM(B10/C10)</f>
        <v>0.52380952380952384</v>
      </c>
      <c r="E10" s="103">
        <f>SUM('Quarters 1'!E14,'Semis 1'!E7,Championship!E7)</f>
        <v>0</v>
      </c>
      <c r="F10" s="162">
        <f>SUM('Quarters 1'!F14,'Semis 1'!F7,Championship!F7)</f>
        <v>13</v>
      </c>
      <c r="G10" s="103">
        <f>SUM('Quarters 1'!G14,'Semis 1'!G7,Championship!G7)</f>
        <v>1</v>
      </c>
      <c r="H10" s="103">
        <f>SUM('Quarters 1'!H14,'Semis 1'!H7,Championship!H7)</f>
        <v>3</v>
      </c>
      <c r="I10" s="103">
        <f>SUM('Quarters 1'!I14,'Semis 1'!I7,Championship!I7)</f>
        <v>0</v>
      </c>
      <c r="J10" s="103">
        <f>SUM('Quarters 1'!J14,'Semis 1'!J7,Championship!J7)</f>
        <v>3</v>
      </c>
      <c r="K10" s="118">
        <f>SUM(G10/J10)</f>
        <v>0.33333333333333331</v>
      </c>
    </row>
    <row r="11" spans="1:11" ht="30" customHeight="1" x14ac:dyDescent="0.25">
      <c r="A11" s="85" t="s">
        <v>135</v>
      </c>
      <c r="B11" s="103">
        <f>SUM('Quarters 1'!B15,'Semis 1'!B8,Championship!B8)</f>
        <v>4</v>
      </c>
      <c r="C11" s="103">
        <f>SUM('Quarters 1'!C15,'Semis 1'!C8,Championship!C8)</f>
        <v>11</v>
      </c>
      <c r="D11" s="112">
        <f>SUM(B11/C11)</f>
        <v>0.36363636363636365</v>
      </c>
      <c r="E11" s="103">
        <f>SUM('Quarters 1'!E15,'Semis 1'!E8,Championship!E8)</f>
        <v>0</v>
      </c>
      <c r="F11" s="162">
        <f>SUM('Quarters 1'!F15,'Semis 1'!F8,Championship!F8)</f>
        <v>13</v>
      </c>
      <c r="G11" s="103">
        <f>SUM('Quarters 1'!G15,'Semis 1'!G8,Championship!G8)</f>
        <v>3</v>
      </c>
      <c r="H11" s="103">
        <f>SUM('Quarters 1'!H15,'Semis 1'!H8,Championship!H8)</f>
        <v>1</v>
      </c>
      <c r="I11" s="103">
        <f>SUM('Quarters 1'!I15,'Semis 1'!I8,Championship!I8)</f>
        <v>0</v>
      </c>
      <c r="J11" s="103">
        <f>SUM('Quarters 1'!J15,'Semis 1'!J8,Championship!J8)</f>
        <v>1</v>
      </c>
      <c r="K11" s="170">
        <f>SUM(G11/J11)</f>
        <v>3</v>
      </c>
    </row>
    <row r="12" spans="1:11" x14ac:dyDescent="0.25"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30" customHeight="1" x14ac:dyDescent="0.25">
      <c r="A13" s="86" t="s">
        <v>136</v>
      </c>
      <c r="B13" s="64" t="s">
        <v>109</v>
      </c>
      <c r="C13" s="64" t="s">
        <v>117</v>
      </c>
      <c r="D13" s="64" t="s">
        <v>115</v>
      </c>
      <c r="E13" s="64" t="s">
        <v>116</v>
      </c>
      <c r="F13" s="64" t="s">
        <v>110</v>
      </c>
      <c r="G13" s="64" t="s">
        <v>111</v>
      </c>
      <c r="H13" s="64" t="s">
        <v>112</v>
      </c>
      <c r="I13" s="64" t="s">
        <v>113</v>
      </c>
      <c r="J13" s="64" t="s">
        <v>114</v>
      </c>
      <c r="K13" s="76" t="s">
        <v>127</v>
      </c>
    </row>
    <row r="14" spans="1:11" ht="30" customHeight="1" x14ac:dyDescent="0.25">
      <c r="A14" s="87" t="s">
        <v>137</v>
      </c>
      <c r="B14" s="103">
        <f>SUM('Quarters 2'!B6)</f>
        <v>6</v>
      </c>
      <c r="C14" s="103">
        <f>SUM('Quarters 2'!C6)</f>
        <v>11</v>
      </c>
      <c r="D14" s="112">
        <f>SUM(B14/C14)</f>
        <v>0.54545454545454541</v>
      </c>
      <c r="E14" s="103">
        <f>SUM('Quarters 2'!E6)</f>
        <v>0</v>
      </c>
      <c r="F14" s="103">
        <f>SUM('Quarters 2'!F6)</f>
        <v>2</v>
      </c>
      <c r="G14" s="103">
        <f>SUM('Quarters 2'!G6)</f>
        <v>0</v>
      </c>
      <c r="H14" s="103">
        <f>SUM('Quarters 2'!H6)</f>
        <v>1</v>
      </c>
      <c r="I14" s="103">
        <f>SUM('Quarters 2'!I6)</f>
        <v>1</v>
      </c>
      <c r="J14" s="103">
        <f>SUM('Quarters 2'!J6)</f>
        <v>3</v>
      </c>
      <c r="K14" s="118">
        <f>SUM(G14/J14)</f>
        <v>0</v>
      </c>
    </row>
    <row r="15" spans="1:11" ht="30" customHeight="1" x14ac:dyDescent="0.25">
      <c r="A15" s="87" t="s">
        <v>138</v>
      </c>
      <c r="B15" s="103">
        <f>SUM('Quarters 2'!B7)</f>
        <v>2</v>
      </c>
      <c r="C15" s="103">
        <f>SUM('Quarters 2'!C7)</f>
        <v>6</v>
      </c>
      <c r="D15" s="112">
        <f>SUM(B15/C15)</f>
        <v>0.33333333333333331</v>
      </c>
      <c r="E15" s="103">
        <f>SUM('Quarters 2'!E7)</f>
        <v>1</v>
      </c>
      <c r="F15" s="103">
        <f>SUM('Quarters 2'!F7)</f>
        <v>3</v>
      </c>
      <c r="G15" s="103">
        <f>SUM('Quarters 2'!G7)</f>
        <v>2</v>
      </c>
      <c r="H15" s="103">
        <f>SUM('Quarters 2'!H7)</f>
        <v>0</v>
      </c>
      <c r="I15" s="103">
        <f>SUM('Quarters 2'!I7)</f>
        <v>0</v>
      </c>
      <c r="J15" s="103">
        <f>SUM('Quarters 2'!J7)</f>
        <v>1</v>
      </c>
      <c r="K15" s="118">
        <f>SUM(G15/J15)</f>
        <v>2</v>
      </c>
    </row>
    <row r="16" spans="1:11" ht="30" customHeight="1" x14ac:dyDescent="0.25">
      <c r="A16" s="87" t="s">
        <v>139</v>
      </c>
      <c r="B16" s="103">
        <f>SUM('Quarters 2'!B8)</f>
        <v>0</v>
      </c>
      <c r="C16" s="103">
        <f>SUM('Quarters 2'!C8)</f>
        <v>1</v>
      </c>
      <c r="D16" s="112">
        <f>SUM(B16/C16)</f>
        <v>0</v>
      </c>
      <c r="E16" s="103">
        <f>SUM('Quarters 2'!E8)</f>
        <v>0</v>
      </c>
      <c r="F16" s="103">
        <f>SUM('Quarters 2'!F8)</f>
        <v>2</v>
      </c>
      <c r="G16" s="103">
        <f>SUM('Quarters 2'!G8)</f>
        <v>1</v>
      </c>
      <c r="H16" s="103">
        <f>SUM('Quarters 2'!H8)</f>
        <v>1</v>
      </c>
      <c r="I16" s="103">
        <f>SUM('Quarters 2'!I8)</f>
        <v>0</v>
      </c>
      <c r="J16" s="103">
        <f>SUM('Quarters 2'!J8)</f>
        <v>1</v>
      </c>
      <c r="K16" s="118">
        <f>SUM(G16/J16)</f>
        <v>1</v>
      </c>
    </row>
    <row r="17" spans="1:11" ht="15.75" thickBot="1" x14ac:dyDescent="0.3">
      <c r="A17" s="80"/>
      <c r="B17" s="107"/>
      <c r="C17" s="107"/>
      <c r="D17" s="107"/>
      <c r="E17" s="107"/>
      <c r="F17" s="107"/>
      <c r="G17" s="107"/>
      <c r="H17" s="107"/>
      <c r="I17" s="107"/>
      <c r="J17" s="107"/>
      <c r="K17" s="107"/>
    </row>
    <row r="18" spans="1:11" x14ac:dyDescent="0.25">
      <c r="A18" s="79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1" ht="30" customHeight="1" x14ac:dyDescent="0.25">
      <c r="A19" s="88" t="s">
        <v>140</v>
      </c>
      <c r="B19" s="64" t="s">
        <v>109</v>
      </c>
      <c r="C19" s="64" t="s">
        <v>117</v>
      </c>
      <c r="D19" s="64" t="s">
        <v>115</v>
      </c>
      <c r="E19" s="64" t="s">
        <v>116</v>
      </c>
      <c r="F19" s="64" t="s">
        <v>110</v>
      </c>
      <c r="G19" s="64" t="s">
        <v>111</v>
      </c>
      <c r="H19" s="64" t="s">
        <v>112</v>
      </c>
      <c r="I19" s="64" t="s">
        <v>113</v>
      </c>
      <c r="J19" s="64" t="s">
        <v>114</v>
      </c>
      <c r="K19" s="76" t="s">
        <v>127</v>
      </c>
    </row>
    <row r="20" spans="1:11" ht="30" customHeight="1" x14ac:dyDescent="0.25">
      <c r="A20" s="89" t="s">
        <v>141</v>
      </c>
      <c r="B20" s="103">
        <f>SUM('Semis 2'!B13,Championship!B13)</f>
        <v>9</v>
      </c>
      <c r="C20" s="103">
        <f>SUM('Semis 2'!C13,Championship!C13)</f>
        <v>17</v>
      </c>
      <c r="D20" s="112">
        <f>SUM(B20/C20)</f>
        <v>0.52941176470588236</v>
      </c>
      <c r="E20" s="103">
        <f>SUM('Semis 2'!E13,Championship!E13)</f>
        <v>0</v>
      </c>
      <c r="F20" s="162">
        <f>SUM('Semis 2'!F13,Championship!F13)</f>
        <v>13</v>
      </c>
      <c r="G20" s="103">
        <f>SUM('Semis 2'!G13,Championship!G13)</f>
        <v>3</v>
      </c>
      <c r="H20" s="162">
        <f>SUM('Semis 2'!H13,Championship!H13)</f>
        <v>5</v>
      </c>
      <c r="I20" s="162">
        <f>SUM('Semis 2'!I13,Championship!I13)</f>
        <v>3</v>
      </c>
      <c r="J20" s="103">
        <f>SUM('Semis 2'!J13,Championship!J13)</f>
        <v>3</v>
      </c>
      <c r="K20" s="118">
        <f>SUM(G20/J20)</f>
        <v>1</v>
      </c>
    </row>
    <row r="21" spans="1:11" ht="30" customHeight="1" x14ac:dyDescent="0.25">
      <c r="A21" s="89" t="s">
        <v>204</v>
      </c>
      <c r="B21" s="103">
        <f>SUM('Semis 2'!B14,Championship!B14)</f>
        <v>1</v>
      </c>
      <c r="C21" s="103">
        <f>SUM('Semis 2'!C14,Championship!C14)</f>
        <v>14</v>
      </c>
      <c r="D21" s="112">
        <f>SUM(B21/C21)</f>
        <v>7.1428571428571425E-2</v>
      </c>
      <c r="E21" s="103">
        <f>SUM('Semis 2'!E14,Championship!E14)</f>
        <v>0</v>
      </c>
      <c r="F21" s="103">
        <f>SUM('Semis 2'!F14,Championship!F14)</f>
        <v>7</v>
      </c>
      <c r="G21" s="103">
        <f>SUM('Semis 2'!G14,Championship!G14)</f>
        <v>3</v>
      </c>
      <c r="H21" s="103">
        <f>SUM('Semis 2'!H14,Championship!H14)</f>
        <v>2</v>
      </c>
      <c r="I21" s="103">
        <f>SUM('Semis 2'!I14,Championship!I14)</f>
        <v>1</v>
      </c>
      <c r="J21" s="103">
        <f>SUM('Semis 2'!J14,Championship!J14)</f>
        <v>1</v>
      </c>
      <c r="K21" s="170">
        <f>SUM(G21/J21)</f>
        <v>3</v>
      </c>
    </row>
    <row r="22" spans="1:11" ht="30" customHeight="1" x14ac:dyDescent="0.25">
      <c r="A22" s="89" t="s">
        <v>143</v>
      </c>
      <c r="B22" s="103">
        <f>SUM('Semis 2'!B15,Championship!B15)</f>
        <v>7</v>
      </c>
      <c r="C22" s="103">
        <f>SUM('Semis 2'!C15,Championship!C15)</f>
        <v>14</v>
      </c>
      <c r="D22" s="112">
        <f>SUM(B22/C22)</f>
        <v>0.5</v>
      </c>
      <c r="E22" s="162">
        <f>SUM('Semis 2'!E15,Championship!E15)</f>
        <v>3</v>
      </c>
      <c r="F22" s="103">
        <f>SUM('Semis 2'!F15,Championship!F15)</f>
        <v>6</v>
      </c>
      <c r="G22" s="103">
        <f>SUM('Semis 2'!G15,Championship!G15)</f>
        <v>2</v>
      </c>
      <c r="H22" s="103">
        <f>SUM('Semis 2'!H15,Championship!H15)</f>
        <v>0</v>
      </c>
      <c r="I22" s="103">
        <f>SUM('Semis 2'!I15,Championship!I15)</f>
        <v>0</v>
      </c>
      <c r="J22" s="103">
        <f>SUM('Semis 2'!J15,Championship!J15)</f>
        <v>5</v>
      </c>
      <c r="K22" s="118">
        <f>SUM(G22/J22)</f>
        <v>0.4</v>
      </c>
    </row>
    <row r="23" spans="1:11" x14ac:dyDescent="0.25"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11" ht="30" customHeight="1" x14ac:dyDescent="0.25">
      <c r="A24" s="78" t="s">
        <v>144</v>
      </c>
      <c r="B24" s="64" t="s">
        <v>109</v>
      </c>
      <c r="C24" s="64" t="s">
        <v>117</v>
      </c>
      <c r="D24" s="64" t="s">
        <v>115</v>
      </c>
      <c r="E24" s="64" t="s">
        <v>116</v>
      </c>
      <c r="F24" s="64" t="s">
        <v>110</v>
      </c>
      <c r="G24" s="64" t="s">
        <v>111</v>
      </c>
      <c r="H24" s="64" t="s">
        <v>112</v>
      </c>
      <c r="I24" s="64" t="s">
        <v>113</v>
      </c>
      <c r="J24" s="64" t="s">
        <v>114</v>
      </c>
      <c r="K24" s="76" t="s">
        <v>127</v>
      </c>
    </row>
    <row r="25" spans="1:11" ht="30" customHeight="1" x14ac:dyDescent="0.25">
      <c r="A25" s="77" t="s">
        <v>145</v>
      </c>
      <c r="B25" s="103">
        <f>SUM('Quarters 2'!B13,'Semis 2'!B6)</f>
        <v>7</v>
      </c>
      <c r="C25" s="103">
        <f>SUM('Quarters 2'!C13,'Semis 2'!C6)</f>
        <v>16</v>
      </c>
      <c r="D25" s="112">
        <f>SUM(B25/C25)</f>
        <v>0.4375</v>
      </c>
      <c r="E25" s="103">
        <f>SUM('Quarters 2'!E13,'Semis 2'!E6)</f>
        <v>0</v>
      </c>
      <c r="F25" s="103">
        <f>SUM('Quarters 2'!F13,'Semis 2'!F6)</f>
        <v>11</v>
      </c>
      <c r="G25" s="162">
        <f>SUM('Quarters 2'!G13,'Semis 2'!G6)</f>
        <v>7</v>
      </c>
      <c r="H25" s="103">
        <f>SUM('Quarters 2'!H13,'Semis 2'!H6)</f>
        <v>3</v>
      </c>
      <c r="I25" s="103">
        <f>SUM('Quarters 2'!I13,'Semis 2'!I6)</f>
        <v>1</v>
      </c>
      <c r="J25" s="103">
        <f>SUM('Quarters 2'!J13,'Semis 2'!J6)</f>
        <v>3</v>
      </c>
      <c r="K25" s="118">
        <f>SUM(G25/J25)</f>
        <v>2.3333333333333335</v>
      </c>
    </row>
    <row r="26" spans="1:11" ht="30" customHeight="1" x14ac:dyDescent="0.25">
      <c r="A26" s="77" t="s">
        <v>146</v>
      </c>
      <c r="B26" s="103">
        <f>SUM('Quarters 2'!B14,'Semis 2'!B7)</f>
        <v>11</v>
      </c>
      <c r="C26" s="162">
        <f>SUM('Quarters 2'!C14,'Semis 2'!C7)</f>
        <v>27</v>
      </c>
      <c r="D26" s="112">
        <f>SUM(B26/C26)</f>
        <v>0.40740740740740738</v>
      </c>
      <c r="E26" s="103">
        <f>SUM('Quarters 2'!E14,'Semis 2'!E7)</f>
        <v>2</v>
      </c>
      <c r="F26" s="103">
        <f>SUM('Quarters 2'!F14,'Semis 2'!F7)</f>
        <v>8</v>
      </c>
      <c r="G26" s="103">
        <f>SUM('Quarters 2'!G14,'Semis 2'!G7)</f>
        <v>1</v>
      </c>
      <c r="H26" s="103">
        <f>SUM('Quarters 2'!H14,'Semis 2'!H7)</f>
        <v>3</v>
      </c>
      <c r="I26" s="103">
        <f>SUM('Quarters 2'!I14,'Semis 2'!I7)</f>
        <v>0</v>
      </c>
      <c r="J26" s="103">
        <f>SUM('Quarters 2'!J14,'Semis 2'!J7)</f>
        <v>2</v>
      </c>
      <c r="K26" s="118">
        <f>SUM(G26/J26)</f>
        <v>0.5</v>
      </c>
    </row>
    <row r="27" spans="1:11" ht="30" customHeight="1" x14ac:dyDescent="0.25">
      <c r="A27" s="77" t="s">
        <v>147</v>
      </c>
      <c r="B27" s="103">
        <f>SUM('Quarters 2'!B15,'Semis 2'!B8)</f>
        <v>1</v>
      </c>
      <c r="C27" s="103">
        <f>SUM('Quarters 2'!C15,'Semis 2'!C8)</f>
        <v>5</v>
      </c>
      <c r="D27" s="112">
        <f>SUM(B27/C27)</f>
        <v>0.2</v>
      </c>
      <c r="E27" s="103">
        <f>SUM('Quarters 2'!E15,'Semis 2'!E8)</f>
        <v>0</v>
      </c>
      <c r="F27" s="103">
        <f>SUM('Quarters 2'!F15,'Semis 2'!F8)</f>
        <v>6</v>
      </c>
      <c r="G27" s="103">
        <f>SUM('Quarters 2'!G15,'Semis 2'!G8)</f>
        <v>1</v>
      </c>
      <c r="H27" s="103">
        <f>SUM('Quarters 2'!H15,'Semis 2'!H8)</f>
        <v>1</v>
      </c>
      <c r="I27" s="162">
        <f>SUM('Quarters 2'!I15,'Semis 2'!I8)</f>
        <v>3</v>
      </c>
      <c r="J27" s="103">
        <f>SUM('Quarters 2'!J15,'Semis 2'!J8)</f>
        <v>3</v>
      </c>
      <c r="K27" s="118">
        <f>SUM(G27/J27)</f>
        <v>0.33333333333333331</v>
      </c>
    </row>
    <row r="28" spans="1:11" x14ac:dyDescent="0.25">
      <c r="B28" s="105"/>
      <c r="C28" s="105"/>
      <c r="D28" s="105"/>
      <c r="E28" s="105"/>
      <c r="F28" s="105"/>
      <c r="G28" s="105"/>
      <c r="H28" s="105"/>
      <c r="I28" s="105"/>
      <c r="J28" s="105"/>
      <c r="K28" s="105"/>
    </row>
    <row r="29" spans="1:11" ht="30" customHeight="1" x14ac:dyDescent="0.25">
      <c r="A29" s="90" t="s">
        <v>148</v>
      </c>
      <c r="B29" s="64" t="s">
        <v>109</v>
      </c>
      <c r="C29" s="64" t="s">
        <v>117</v>
      </c>
      <c r="D29" s="64" t="s">
        <v>115</v>
      </c>
      <c r="E29" s="64" t="s">
        <v>116</v>
      </c>
      <c r="F29" s="64" t="s">
        <v>110</v>
      </c>
      <c r="G29" s="64" t="s">
        <v>111</v>
      </c>
      <c r="H29" s="64" t="s">
        <v>112</v>
      </c>
      <c r="I29" s="64" t="s">
        <v>113</v>
      </c>
      <c r="J29" s="64" t="s">
        <v>114</v>
      </c>
      <c r="K29" s="76" t="s">
        <v>127</v>
      </c>
    </row>
    <row r="30" spans="1:11" ht="30" customHeight="1" x14ac:dyDescent="0.25">
      <c r="A30" s="91" t="s">
        <v>149</v>
      </c>
      <c r="B30" s="103">
        <f>SUM('Quarters 1'!B6)</f>
        <v>2</v>
      </c>
      <c r="C30" s="103">
        <f>SUM('Quarters 1'!C6)</f>
        <v>4</v>
      </c>
      <c r="D30" s="112">
        <f>SUM(B30/C30)</f>
        <v>0.5</v>
      </c>
      <c r="E30" s="103">
        <f>SUM('Quarters 1'!E6)</f>
        <v>1</v>
      </c>
      <c r="F30" s="103">
        <f>SUM('Quarters 1'!F6)</f>
        <v>5</v>
      </c>
      <c r="G30" s="103">
        <f>SUM('Quarters 1'!G6)</f>
        <v>1</v>
      </c>
      <c r="H30" s="103">
        <f>SUM('Quarters 1'!H6)</f>
        <v>0</v>
      </c>
      <c r="I30" s="103">
        <f>SUM('Quarters 1'!I6)</f>
        <v>0</v>
      </c>
      <c r="J30" s="162">
        <f>SUM('Quarters 1'!J6)</f>
        <v>0</v>
      </c>
      <c r="K30" s="170" t="e">
        <f>SUM(G30/J30)</f>
        <v>#DIV/0!</v>
      </c>
    </row>
    <row r="31" spans="1:11" ht="30" customHeight="1" x14ac:dyDescent="0.25">
      <c r="A31" s="91" t="s">
        <v>150</v>
      </c>
      <c r="B31" s="103">
        <f>SUM('Quarters 1'!B7)</f>
        <v>2</v>
      </c>
      <c r="C31" s="103">
        <f>SUM('Quarters 1'!C7)</f>
        <v>7</v>
      </c>
      <c r="D31" s="112">
        <f>SUM(B31/C31)</f>
        <v>0.2857142857142857</v>
      </c>
      <c r="E31" s="103">
        <f>SUM('Quarters 1'!E7)</f>
        <v>0</v>
      </c>
      <c r="F31" s="103">
        <f>SUM('Quarters 1'!F7)</f>
        <v>1</v>
      </c>
      <c r="G31" s="103">
        <f>SUM('Quarters 1'!G7)</f>
        <v>1</v>
      </c>
      <c r="H31" s="103">
        <f>SUM('Quarters 1'!H7)</f>
        <v>0</v>
      </c>
      <c r="I31" s="103">
        <f>SUM('Quarters 1'!I7)</f>
        <v>0</v>
      </c>
      <c r="J31" s="103">
        <f>SUM('Quarters 1'!J7)</f>
        <v>2</v>
      </c>
      <c r="K31" s="118">
        <f>SUM(G31/J31)</f>
        <v>0.5</v>
      </c>
    </row>
    <row r="32" spans="1:11" ht="30" customHeight="1" x14ac:dyDescent="0.25">
      <c r="A32" s="91" t="s">
        <v>166</v>
      </c>
      <c r="B32" s="103">
        <f>SUM('Quarters 1'!B8)</f>
        <v>4</v>
      </c>
      <c r="C32" s="103">
        <f>SUM('Quarters 1'!C8)</f>
        <v>7</v>
      </c>
      <c r="D32" s="112">
        <f>SUM(B32/C32)</f>
        <v>0.5714285714285714</v>
      </c>
      <c r="E32" s="103">
        <f>SUM('Quarters 1'!E8)</f>
        <v>1</v>
      </c>
      <c r="F32" s="103">
        <f>SUM('Quarters 1'!F8)</f>
        <v>5</v>
      </c>
      <c r="G32" s="103">
        <f>SUM('Quarters 1'!G8)</f>
        <v>1</v>
      </c>
      <c r="H32" s="103">
        <f>SUM('Quarters 1'!H8)</f>
        <v>1</v>
      </c>
      <c r="I32" s="103">
        <f>SUM('Quarters 1'!I8)</f>
        <v>0</v>
      </c>
      <c r="J32" s="162">
        <f>SUM('Quarters 1'!J8)</f>
        <v>0</v>
      </c>
      <c r="K32" s="170" t="e">
        <f>SUM(G32/J32)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General</vt:lpstr>
      <vt:lpstr>Stats Blank</vt:lpstr>
      <vt:lpstr>Overall - Totals</vt:lpstr>
      <vt:lpstr>Overall - Avgs</vt:lpstr>
      <vt:lpstr>Overall Team Stats</vt:lpstr>
      <vt:lpstr>RR - Totals</vt:lpstr>
      <vt:lpstr>RR - Avgs</vt:lpstr>
      <vt:lpstr>RR Team Stats</vt:lpstr>
      <vt:lpstr>Playoff - Totals</vt:lpstr>
      <vt:lpstr>Playoff - Avgs</vt:lpstr>
      <vt:lpstr>Playoff Team Stats</vt:lpstr>
      <vt:lpstr>Nuggets-Thunder</vt:lpstr>
      <vt:lpstr>Hawks-Lakers</vt:lpstr>
      <vt:lpstr>Blazers-Bobcats</vt:lpstr>
      <vt:lpstr>Thunder-Hawks</vt:lpstr>
      <vt:lpstr>Blazers-Nuggets</vt:lpstr>
      <vt:lpstr>Lakers-Bobcats</vt:lpstr>
      <vt:lpstr>Thunder-Blazers</vt:lpstr>
      <vt:lpstr>Bobcats-Hawks</vt:lpstr>
      <vt:lpstr>Nuggets-Lakers</vt:lpstr>
      <vt:lpstr>Bobcats-Thunder</vt:lpstr>
      <vt:lpstr>Hawks-Blazers</vt:lpstr>
      <vt:lpstr>Bobcats-Nuggets</vt:lpstr>
      <vt:lpstr>Lakers-Thunder</vt:lpstr>
      <vt:lpstr>Nuggets-Hawks</vt:lpstr>
      <vt:lpstr>Blazers-Lakers</vt:lpstr>
      <vt:lpstr>Quarters 1</vt:lpstr>
      <vt:lpstr>Quarters 2</vt:lpstr>
      <vt:lpstr>Semis 1</vt:lpstr>
      <vt:lpstr>Semis 2</vt:lpstr>
      <vt:lpstr>Championship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Thomas Dioguardi</dc:creator>
  <cp:lastModifiedBy>Thomas Dioguardi</cp:lastModifiedBy>
  <cp:lastPrinted>2010-08-19T23:39:38Z</cp:lastPrinted>
  <dcterms:created xsi:type="dcterms:W3CDTF">2010-07-06T16:30:37Z</dcterms:created>
  <dcterms:modified xsi:type="dcterms:W3CDTF">2016-04-21T15:10:48Z</dcterms:modified>
</cp:coreProperties>
</file>