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stapleton\Desktop\"/>
    </mc:Choice>
  </mc:AlternateContent>
  <xr:revisionPtr revIDLastSave="0" documentId="8_{42793895-A0ED-4077-BAD1-8FC85C2DF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Pay Calc" sheetId="1" r:id="rId1"/>
  </sheets>
  <definedNames>
    <definedName name="_xlnm.Print_Area" localSheetId="0">'Total Pay Calc'!$A$8:$G$30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8" i="1"/>
  <c r="C26" i="1"/>
  <c r="F17" i="1"/>
  <c r="C23" i="1" l="1"/>
  <c r="B13" i="1"/>
  <c r="C16" i="1" s="1"/>
  <c r="F18" i="1"/>
  <c r="D25" i="1" l="1"/>
  <c r="D24" i="1" l="1"/>
  <c r="D20" i="1"/>
  <c r="C22" i="1"/>
  <c r="C17" i="1"/>
  <c r="C18" i="1" l="1"/>
  <c r="D19" i="1" l="1"/>
  <c r="C19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Crystal Stapleton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>Enter Regular Hours</t>
        </r>
      </text>
    </comment>
    <comment ref="B11" authorId="0" shapeId="0" xr:uid="{00000000-0006-0000-0000-000002000000}">
      <text>
        <r>
          <rPr>
            <sz val="9"/>
            <color indexed="81"/>
            <rFont val="Tahoma"/>
            <family val="2"/>
          </rPr>
          <t>Enter OT Hours</t>
        </r>
      </text>
    </comment>
    <comment ref="B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Hourly Rate
</t>
        </r>
      </text>
    </comment>
    <comment ref="C17" authorId="0" shapeId="0" xr:uid="{00000000-0006-0000-0000-000004000000}">
      <text>
        <r>
          <rPr>
            <sz val="9"/>
            <color indexed="81"/>
            <rFont val="Tahoma"/>
            <family val="2"/>
          </rPr>
          <t>Enter Federal Withholding from published IRS tax tables</t>
        </r>
      </text>
    </comment>
    <comment ref="D20" authorId="0" shapeId="0" xr:uid="{00000000-0006-0000-0000-000005000000}">
      <text>
        <r>
          <rPr>
            <sz val="9"/>
            <color indexed="81"/>
            <rFont val="Tahoma"/>
            <family val="2"/>
          </rPr>
          <t>Once the employee reaches $7,000 in gross wages, this tax ends!</t>
        </r>
      </text>
    </comment>
    <comment ref="E20" authorId="0" shapeId="0" xr:uid="{00000000-0006-0000-0000-000006000000}">
      <text>
        <r>
          <rPr>
            <sz val="9"/>
            <color indexed="81"/>
            <rFont val="Tahoma"/>
            <family val="2"/>
          </rPr>
          <t>This rate is established by the IRS and is the same for all employers.</t>
        </r>
      </text>
    </comment>
    <comment ref="C22" authorId="0" shapeId="0" xr:uid="{00000000-0006-0000-0000-000007000000}">
      <text>
        <r>
          <rPr>
            <sz val="9"/>
            <color indexed="81"/>
            <rFont val="Tahoma"/>
            <family val="2"/>
          </rPr>
          <t>Enter State Withholding based on published tax tables</t>
        </r>
      </text>
    </comment>
    <comment ref="D24" authorId="0" shapeId="0" xr:uid="{00000000-0006-0000-0000-000008000000}">
      <text>
        <r>
          <rPr>
            <sz val="9"/>
            <color indexed="81"/>
            <rFont val="Tahoma"/>
            <family val="2"/>
          </rPr>
          <t>Once the employee reaches $7,000 in gross wages, this tax ends!</t>
        </r>
      </text>
    </comment>
    <comment ref="E24" authorId="0" shapeId="0" xr:uid="{00000000-0006-0000-0000-000009000000}">
      <text>
        <r>
          <rPr>
            <sz val="9"/>
            <color indexed="81"/>
            <rFont val="Tahoma"/>
            <family val="2"/>
          </rPr>
          <t>This rate is established by EDD and varies by employer.  Typically if the SUTA rate is 6.2% (the highest), the ETT rate is zero.  New employers start at 3.4%.</t>
        </r>
      </text>
    </comment>
    <comment ref="D25" authorId="0" shapeId="0" xr:uid="{00000000-0006-0000-0000-00000A000000}">
      <text>
        <r>
          <rPr>
            <sz val="9"/>
            <color indexed="81"/>
            <rFont val="Tahoma"/>
            <family val="2"/>
          </rPr>
          <t>Once the employee reaches $7,000 in gross wages, this tax ends!</t>
        </r>
      </text>
    </comment>
    <comment ref="E25" authorId="0" shapeId="0" xr:uid="{B20F6D61-B3CF-428A-A9E5-1D620E1B68C2}">
      <text>
        <r>
          <rPr>
            <sz val="9"/>
            <color indexed="81"/>
            <rFont val="Tahoma"/>
            <family val="2"/>
          </rPr>
          <t>This rate is established by EDD and varies by employer.  Typically if the SUTA rate is 6.2% (the highest), the ETT rate is zero.  New employers start at 3.4%.</t>
        </r>
      </text>
    </comment>
    <comment ref="B28" authorId="0" shapeId="0" xr:uid="{00000000-0006-0000-0000-00000C000000}">
      <text>
        <r>
          <rPr>
            <sz val="9"/>
            <color indexed="81"/>
            <rFont val="Tahoma"/>
            <family val="2"/>
          </rPr>
          <t>This can vary based on insurance provider, but for "office" it is generally $1 per $100 paid.</t>
        </r>
      </text>
    </comment>
  </commentList>
</comments>
</file>

<file path=xl/sharedStrings.xml><?xml version="1.0" encoding="utf-8"?>
<sst xmlns="http://schemas.openxmlformats.org/spreadsheetml/2006/main" count="39" uniqueCount="39">
  <si>
    <t>FED WH</t>
  </si>
  <si>
    <t>Regular Wages</t>
  </si>
  <si>
    <t>Regular Hours</t>
  </si>
  <si>
    <t>Gross Wages</t>
  </si>
  <si>
    <t>Enter YTD Wages from prior paycheck</t>
  </si>
  <si>
    <t>YTD FUTA/SUTA/ETT Wages</t>
  </si>
  <si>
    <t>Remaining FUTA/SUTA/ETT Wages prior to this check</t>
  </si>
  <si>
    <t>Rate</t>
  </si>
  <si>
    <t>Net Wages</t>
  </si>
  <si>
    <t>Total Employer Costs</t>
  </si>
  <si>
    <t>PAYROLL CALCULATION</t>
  </si>
  <si>
    <t>Notes</t>
  </si>
  <si>
    <t>Social Security</t>
  </si>
  <si>
    <t>Medicare</t>
  </si>
  <si>
    <t>Federal Unemployment (FUTA)</t>
  </si>
  <si>
    <t>Overtime (OT) Hours</t>
  </si>
  <si>
    <t>Overtime (OT) Wages</t>
  </si>
  <si>
    <t>CA Withholding</t>
  </si>
  <si>
    <t>CA Disability (SDI)</t>
  </si>
  <si>
    <t>CA Unemployment (SUI)</t>
  </si>
  <si>
    <t>CA Employment Training (ETT)</t>
  </si>
  <si>
    <t>Worker's Comp (WC) Rate</t>
  </si>
  <si>
    <t>Employee  Paycheck</t>
  </si>
  <si>
    <t>Employer Costs</t>
  </si>
  <si>
    <t>Year to Date (YTD) Check</t>
  </si>
  <si>
    <t>Retirement Laws:</t>
  </si>
  <si>
    <t>Sick Time Laws:</t>
  </si>
  <si>
    <t xml:space="preserve">All California businesses with five or more employees must now offer a compliant retirement plan or register with CalSavers. 
</t>
  </si>
  <si>
    <t xml:space="preserve">For more info visit: </t>
  </si>
  <si>
    <t xml:space="preserve">https://www.dir.ca.gov/dlse/California-Paid-Sick-Leave.html </t>
  </si>
  <si>
    <t xml:space="preserve">For more info, visit: </t>
  </si>
  <si>
    <t>https://www.calsavers.com/home/frequently-asked-questions.html</t>
  </si>
  <si>
    <t>Yellow =</t>
  </si>
  <si>
    <t>Blue =</t>
  </si>
  <si>
    <t>Enter Data (see cell note)</t>
  </si>
  <si>
    <t>Limits (see cell note)</t>
  </si>
  <si>
    <t>In general, California law requires employers to provide and allow employees to use at least 24 hours or three days of paid sick leave per year.</t>
  </si>
  <si>
    <t>Write check for this amount</t>
  </si>
  <si>
    <t>PAYROLL NOTES (CALIFORNIA LAWS)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</si>
</sst>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3" fillId="0" borderId="2" xfId="0" applyFont="1" applyBorder="1"/>
    <xf numFmtId="44" fontId="0" fillId="0" borderId="2" xfId="3" applyFont="1" applyFill="1" applyBorder="1"/>
    <xf numFmtId="44" fontId="0" fillId="2" borderId="2" xfId="3" applyFont="1" applyFill="1" applyBorder="1"/>
    <xf numFmtId="43" fontId="0" fillId="2" borderId="2" xfId="1" applyFont="1" applyFill="1" applyBorder="1"/>
    <xf numFmtId="44" fontId="3" fillId="0" borderId="2" xfId="3" applyFont="1" applyFill="1" applyBorder="1"/>
    <xf numFmtId="0" fontId="3" fillId="0" borderId="7" xfId="0" applyFont="1" applyBorder="1"/>
    <xf numFmtId="0" fontId="0" fillId="0" borderId="8" xfId="0" applyBorder="1"/>
    <xf numFmtId="43" fontId="0" fillId="0" borderId="0" xfId="1" applyFont="1" applyBorder="1"/>
    <xf numFmtId="43" fontId="0" fillId="0" borderId="0" xfId="1" applyFont="1" applyFill="1" applyBorder="1"/>
    <xf numFmtId="43" fontId="0" fillId="0" borderId="2" xfId="1" applyFont="1" applyFill="1" applyBorder="1"/>
    <xf numFmtId="0" fontId="0" fillId="0" borderId="2" xfId="0" applyBorder="1"/>
    <xf numFmtId="10" fontId="0" fillId="0" borderId="2" xfId="2" applyNumberFormat="1" applyFont="1" applyFill="1" applyBorder="1"/>
    <xf numFmtId="0" fontId="5" fillId="0" borderId="2" xfId="0" applyFont="1" applyBorder="1"/>
    <xf numFmtId="0" fontId="2" fillId="0" borderId="2" xfId="0" applyFont="1" applyBorder="1"/>
    <xf numFmtId="0" fontId="3" fillId="5" borderId="2" xfId="0" applyFont="1" applyFill="1" applyBorder="1" applyAlignment="1">
      <alignment horizontal="center"/>
    </xf>
    <xf numFmtId="44" fontId="0" fillId="5" borderId="2" xfId="3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0" fontId="3" fillId="6" borderId="7" xfId="0" applyFont="1" applyFill="1" applyBorder="1"/>
    <xf numFmtId="0" fontId="0" fillId="6" borderId="0" xfId="0" applyFill="1"/>
    <xf numFmtId="43" fontId="0" fillId="6" borderId="0" xfId="1" applyFont="1" applyFill="1" applyBorder="1"/>
    <xf numFmtId="0" fontId="0" fillId="6" borderId="8" xfId="0" applyFill="1" applyBorder="1"/>
    <xf numFmtId="16" fontId="0" fillId="6" borderId="0" xfId="0" applyNumberFormat="1" applyFill="1"/>
    <xf numFmtId="0" fontId="0" fillId="2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43" fontId="0" fillId="7" borderId="2" xfId="1" applyFont="1" applyFill="1" applyBorder="1"/>
    <xf numFmtId="10" fontId="0" fillId="2" borderId="2" xfId="2" applyNumberFormat="1" applyFont="1" applyFill="1" applyBorder="1"/>
    <xf numFmtId="43" fontId="3" fillId="5" borderId="2" xfId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3" xfId="4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4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4" fontId="3" fillId="4" borderId="2" xfId="0" applyNumberFormat="1" applyFont="1" applyFill="1" applyBorder="1"/>
    <xf numFmtId="44" fontId="3" fillId="3" borderId="2" xfId="3" applyFont="1" applyFill="1" applyBorder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lsavers.com/home/frequently-asked-questions.html" TargetMode="External"/><Relationship Id="rId1" Type="http://schemas.openxmlformats.org/officeDocument/2006/relationships/hyperlink" Target="https://www.dir.ca.gov/dlse/California-Paid-Sick-Leav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A2" sqref="A2:A3"/>
    </sheetView>
  </sheetViews>
  <sheetFormatPr defaultRowHeight="15" x14ac:dyDescent="0.25"/>
  <cols>
    <col min="1" max="1" width="29.28515625" style="3" bestFit="1" customWidth="1"/>
    <col min="2" max="2" width="11.7109375" customWidth="1"/>
    <col min="3" max="3" width="10.28515625" bestFit="1" customWidth="1"/>
    <col min="4" max="4" width="9.85546875" bestFit="1" customWidth="1"/>
    <col min="5" max="5" width="12" customWidth="1"/>
    <col min="6" max="6" width="15.7109375" customWidth="1"/>
    <col min="7" max="7" width="77.85546875" customWidth="1"/>
  </cols>
  <sheetData>
    <row r="1" spans="1:7" x14ac:dyDescent="0.25">
      <c r="A1" s="31" t="s">
        <v>38</v>
      </c>
      <c r="B1" s="32"/>
      <c r="C1" s="32"/>
      <c r="D1" s="32"/>
      <c r="E1" s="32"/>
      <c r="F1" s="32"/>
      <c r="G1" s="33"/>
    </row>
    <row r="2" spans="1:7" x14ac:dyDescent="0.25">
      <c r="A2" s="42" t="s">
        <v>25</v>
      </c>
      <c r="B2" s="34" t="s">
        <v>27</v>
      </c>
      <c r="C2" s="35"/>
      <c r="D2" s="35"/>
      <c r="E2" s="35"/>
      <c r="F2" s="35"/>
      <c r="G2" s="36"/>
    </row>
    <row r="3" spans="1:7" ht="15" customHeight="1" x14ac:dyDescent="0.25">
      <c r="A3" s="43"/>
      <c r="B3" s="48" t="s">
        <v>30</v>
      </c>
      <c r="C3" s="49"/>
      <c r="D3" s="50" t="s">
        <v>31</v>
      </c>
      <c r="E3" s="49"/>
      <c r="F3" s="49"/>
      <c r="G3" s="51"/>
    </row>
    <row r="4" spans="1:7" x14ac:dyDescent="0.25">
      <c r="A4" s="40" t="s">
        <v>26</v>
      </c>
      <c r="B4" s="37" t="s">
        <v>36</v>
      </c>
      <c r="C4" s="38"/>
      <c r="D4" s="38"/>
      <c r="E4" s="38"/>
      <c r="F4" s="38"/>
      <c r="G4" s="39"/>
    </row>
    <row r="5" spans="1:7" x14ac:dyDescent="0.25">
      <c r="A5" s="41"/>
      <c r="B5" s="47" t="s">
        <v>28</v>
      </c>
      <c r="C5" s="45"/>
      <c r="D5" s="44" t="s">
        <v>29</v>
      </c>
      <c r="E5" s="45"/>
      <c r="F5" s="45"/>
      <c r="G5" s="46"/>
    </row>
    <row r="8" spans="1:7" x14ac:dyDescent="0.25">
      <c r="A8" s="31" t="s">
        <v>10</v>
      </c>
      <c r="B8" s="32"/>
      <c r="C8" s="32"/>
      <c r="D8" s="32"/>
      <c r="E8" s="32"/>
      <c r="F8" s="32"/>
      <c r="G8" s="33"/>
    </row>
    <row r="9" spans="1:7" x14ac:dyDescent="0.25">
      <c r="A9" s="9"/>
      <c r="G9" s="10"/>
    </row>
    <row r="10" spans="1:7" x14ac:dyDescent="0.25">
      <c r="A10" s="4" t="s">
        <v>2</v>
      </c>
      <c r="B10" s="7">
        <v>40</v>
      </c>
      <c r="D10" s="26" t="s">
        <v>32</v>
      </c>
      <c r="E10" s="52" t="s">
        <v>34</v>
      </c>
      <c r="F10" s="52"/>
      <c r="G10" s="10"/>
    </row>
    <row r="11" spans="1:7" x14ac:dyDescent="0.25">
      <c r="A11" s="4" t="s">
        <v>15</v>
      </c>
      <c r="B11" s="7">
        <v>1</v>
      </c>
      <c r="D11" s="27" t="s">
        <v>33</v>
      </c>
      <c r="E11" s="53" t="s">
        <v>35</v>
      </c>
      <c r="F11" s="53"/>
      <c r="G11" s="10"/>
    </row>
    <row r="12" spans="1:7" x14ac:dyDescent="0.25">
      <c r="A12" s="4" t="s">
        <v>1</v>
      </c>
      <c r="B12" s="6">
        <v>15.5</v>
      </c>
      <c r="D12" s="11"/>
      <c r="F12" s="11"/>
      <c r="G12" s="10"/>
    </row>
    <row r="13" spans="1:7" x14ac:dyDescent="0.25">
      <c r="A13" s="4" t="s">
        <v>16</v>
      </c>
      <c r="B13" s="5">
        <f>B12*1.5</f>
        <v>23.25</v>
      </c>
      <c r="C13" s="12"/>
      <c r="D13" s="11"/>
      <c r="F13" s="11"/>
      <c r="G13" s="10"/>
    </row>
    <row r="14" spans="1:7" x14ac:dyDescent="0.25">
      <c r="A14" s="12"/>
      <c r="B14" s="12"/>
      <c r="C14" s="12"/>
      <c r="D14" s="11"/>
      <c r="F14" s="11"/>
      <c r="G14" s="10"/>
    </row>
    <row r="15" spans="1:7" ht="32.25" customHeight="1" x14ac:dyDescent="0.25">
      <c r="A15" s="18"/>
      <c r="B15" s="19"/>
      <c r="C15" s="30" t="s">
        <v>22</v>
      </c>
      <c r="D15" s="30" t="s">
        <v>23</v>
      </c>
      <c r="E15" s="20" t="s">
        <v>7</v>
      </c>
      <c r="F15" s="30" t="s">
        <v>24</v>
      </c>
      <c r="G15" s="20" t="s">
        <v>11</v>
      </c>
    </row>
    <row r="16" spans="1:7" x14ac:dyDescent="0.25">
      <c r="A16" s="4" t="s">
        <v>3</v>
      </c>
      <c r="B16" s="5"/>
      <c r="C16" s="5">
        <f>(B10*B12)+(B13*B11)</f>
        <v>643.25</v>
      </c>
      <c r="D16" s="13"/>
      <c r="E16" s="14"/>
      <c r="F16" s="6">
        <v>0</v>
      </c>
      <c r="G16" s="17" t="s">
        <v>4</v>
      </c>
    </row>
    <row r="17" spans="1:7" x14ac:dyDescent="0.25">
      <c r="A17" s="4" t="s">
        <v>0</v>
      </c>
      <c r="B17" s="14"/>
      <c r="C17" s="7">
        <f>C16*0.05</f>
        <v>32.162500000000001</v>
      </c>
      <c r="D17" s="13"/>
      <c r="E17" s="14"/>
      <c r="F17" s="5">
        <f>F16+C16</f>
        <v>643.25</v>
      </c>
      <c r="G17" s="16" t="s">
        <v>5</v>
      </c>
    </row>
    <row r="18" spans="1:7" x14ac:dyDescent="0.25">
      <c r="A18" s="4" t="s">
        <v>12</v>
      </c>
      <c r="B18" s="15">
        <v>6.2E-2</v>
      </c>
      <c r="C18" s="13">
        <f>$C$16*0.062</f>
        <v>39.881500000000003</v>
      </c>
      <c r="D18" s="13">
        <f>$C$16*0.062</f>
        <v>39.881500000000003</v>
      </c>
      <c r="E18" s="14"/>
      <c r="F18" s="5">
        <f>IF((7000-F16)&lt;0,0,(7000-F16))</f>
        <v>7000</v>
      </c>
      <c r="G18" s="14" t="s">
        <v>6</v>
      </c>
    </row>
    <row r="19" spans="1:7" x14ac:dyDescent="0.25">
      <c r="A19" s="4" t="s">
        <v>13</v>
      </c>
      <c r="B19" s="15">
        <v>1.4500000000000001E-2</v>
      </c>
      <c r="C19" s="13">
        <f>$C$16*0.0145</f>
        <v>9.3271250000000006</v>
      </c>
      <c r="D19" s="13">
        <f>$C$16*0.0145</f>
        <v>9.3271250000000006</v>
      </c>
      <c r="E19" s="14"/>
      <c r="F19" s="13"/>
      <c r="G19" s="14"/>
    </row>
    <row r="20" spans="1:7" x14ac:dyDescent="0.25">
      <c r="A20" s="4" t="s">
        <v>14</v>
      </c>
      <c r="B20" s="14"/>
      <c r="C20" s="13"/>
      <c r="D20" s="28">
        <f>IF(F17&lt;7000,C16*E20,0)+IF(F18&gt;C16,0,F18*E20)</f>
        <v>3.8595000000000002</v>
      </c>
      <c r="E20" s="15">
        <v>6.0000000000000001E-3</v>
      </c>
      <c r="F20" s="13"/>
      <c r="G20" s="14"/>
    </row>
    <row r="21" spans="1:7" x14ac:dyDescent="0.25">
      <c r="A21" s="21"/>
      <c r="B21" s="22"/>
      <c r="C21" s="23"/>
      <c r="D21" s="23"/>
      <c r="E21" s="22"/>
      <c r="F21" s="23"/>
      <c r="G21" s="24"/>
    </row>
    <row r="22" spans="1:7" x14ac:dyDescent="0.25">
      <c r="A22" s="4" t="s">
        <v>17</v>
      </c>
      <c r="B22" s="14"/>
      <c r="C22" s="7">
        <f>C16*0.025</f>
        <v>16.081250000000001</v>
      </c>
      <c r="D22" s="13"/>
      <c r="E22" s="14"/>
      <c r="F22" s="13"/>
      <c r="G22" s="14"/>
    </row>
    <row r="23" spans="1:7" x14ac:dyDescent="0.25">
      <c r="A23" s="4" t="s">
        <v>18</v>
      </c>
      <c r="B23" s="15">
        <v>8.9999999999999993E-3</v>
      </c>
      <c r="C23" s="13">
        <f>C16*0.009</f>
        <v>5.7892499999999991</v>
      </c>
      <c r="D23" s="13"/>
      <c r="E23" s="14"/>
      <c r="F23" s="13"/>
      <c r="G23" s="14"/>
    </row>
    <row r="24" spans="1:7" x14ac:dyDescent="0.25">
      <c r="A24" s="4" t="s">
        <v>19</v>
      </c>
      <c r="B24" s="14"/>
      <c r="C24" s="14"/>
      <c r="D24" s="28">
        <f>IF(F17&lt;7000,C16*E24,0)+IF(F18&gt;C16,0,F18*E24)</f>
        <v>21.8705</v>
      </c>
      <c r="E24" s="29">
        <v>3.4000000000000002E-2</v>
      </c>
      <c r="F24" s="13"/>
      <c r="G24" s="14"/>
    </row>
    <row r="25" spans="1:7" x14ac:dyDescent="0.25">
      <c r="A25" s="4" t="s">
        <v>20</v>
      </c>
      <c r="B25" s="14"/>
      <c r="C25" s="14"/>
      <c r="D25" s="28">
        <f>IF(F17&lt;7000,C16*E25,0)+IF(F18&gt;C16,0,F18*E25)</f>
        <v>0</v>
      </c>
      <c r="E25" s="29">
        <v>0</v>
      </c>
      <c r="F25" s="13"/>
      <c r="G25" s="14"/>
    </row>
    <row r="26" spans="1:7" x14ac:dyDescent="0.25">
      <c r="A26" s="4" t="s">
        <v>8</v>
      </c>
      <c r="B26" s="14"/>
      <c r="C26" s="58">
        <f>C16-C17-C18-C19-C22-C23</f>
        <v>540.008375</v>
      </c>
      <c r="D26" s="8"/>
      <c r="E26" s="14"/>
      <c r="F26" s="14"/>
      <c r="G26" s="14" t="s">
        <v>37</v>
      </c>
    </row>
    <row r="27" spans="1:7" x14ac:dyDescent="0.25">
      <c r="A27" s="21"/>
      <c r="B27" s="22"/>
      <c r="C27" s="23"/>
      <c r="D27" s="22"/>
      <c r="E27" s="22"/>
      <c r="F27" s="22"/>
      <c r="G27" s="24"/>
    </row>
    <row r="28" spans="1:7" x14ac:dyDescent="0.25">
      <c r="A28" s="4" t="s">
        <v>21</v>
      </c>
      <c r="B28" s="13">
        <v>1</v>
      </c>
      <c r="C28" s="14"/>
      <c r="D28" s="8">
        <f>C16*B28/100</f>
        <v>6.4325000000000001</v>
      </c>
      <c r="E28" s="14"/>
      <c r="F28" s="14"/>
      <c r="G28" s="14"/>
    </row>
    <row r="29" spans="1:7" x14ac:dyDescent="0.25">
      <c r="A29" s="21"/>
      <c r="B29" s="22"/>
      <c r="C29" s="25"/>
      <c r="D29" s="22"/>
      <c r="E29" s="22"/>
      <c r="F29" s="22"/>
      <c r="G29" s="24"/>
    </row>
    <row r="30" spans="1:7" x14ac:dyDescent="0.25">
      <c r="A30" s="4" t="s">
        <v>9</v>
      </c>
      <c r="B30" s="54"/>
      <c r="C30" s="56"/>
      <c r="D30" s="57">
        <f>C16+SUM(D16:D28)</f>
        <v>724.62112500000001</v>
      </c>
      <c r="E30" s="54"/>
      <c r="F30" s="55"/>
      <c r="G30" s="56"/>
    </row>
    <row r="32" spans="1:7" x14ac:dyDescent="0.25">
      <c r="D32" s="1"/>
    </row>
    <row r="33" spans="3:4" x14ac:dyDescent="0.25">
      <c r="D33" s="1"/>
    </row>
    <row r="36" spans="3:4" x14ac:dyDescent="0.25">
      <c r="C36" s="2"/>
      <c r="D36" s="1"/>
    </row>
  </sheetData>
  <mergeCells count="14">
    <mergeCell ref="E10:F10"/>
    <mergeCell ref="E11:F11"/>
    <mergeCell ref="E30:G30"/>
    <mergeCell ref="B30:C30"/>
    <mergeCell ref="A8:G8"/>
    <mergeCell ref="A1:G1"/>
    <mergeCell ref="B2:G2"/>
    <mergeCell ref="B4:G4"/>
    <mergeCell ref="A4:A5"/>
    <mergeCell ref="A2:A3"/>
    <mergeCell ref="D5:G5"/>
    <mergeCell ref="B5:C5"/>
    <mergeCell ref="B3:C3"/>
    <mergeCell ref="D3:G3"/>
  </mergeCells>
  <hyperlinks>
    <hyperlink ref="D5" r:id="rId1" xr:uid="{0C25C750-32BB-4219-BF00-1710D0BB23C4}"/>
    <hyperlink ref="D3" r:id="rId2" xr:uid="{A4D3EF0B-F0D0-4DAE-8D5E-35F0308188E0}"/>
  </hyperlinks>
  <pageMargins left="0.7" right="0.7" top="0.75" bottom="0.75" header="0.3" footer="0.3"/>
  <pageSetup scale="78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Pay Calc</vt:lpstr>
      <vt:lpstr>'Total Pay Calc'!Print_Area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Stapleton</dc:creator>
  <cp:lastModifiedBy>Crystal Stapleton</cp:lastModifiedBy>
  <cp:lastPrinted>2016-08-04T01:25:38Z</cp:lastPrinted>
  <dcterms:created xsi:type="dcterms:W3CDTF">2014-12-26T19:28:13Z</dcterms:created>
  <dcterms:modified xsi:type="dcterms:W3CDTF">2023-05-11T20:13:09Z</dcterms:modified>
</cp:coreProperties>
</file>