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3"/>
  <workbookPr/>
  <mc:AlternateContent xmlns:mc="http://schemas.openxmlformats.org/markup-compatibility/2006">
    <mc:Choice Requires="x15">
      <x15ac:absPath xmlns:x15ac="http://schemas.microsoft.com/office/spreadsheetml/2010/11/ac" url="/Users/cassiemontgomery/Downloads/"/>
    </mc:Choice>
  </mc:AlternateContent>
  <xr:revisionPtr revIDLastSave="0" documentId="13_ncr:1_{9343FCF1-B5B3-4D48-B56A-98C4A4037A79}" xr6:coauthVersionLast="33" xr6:coauthVersionMax="33" xr10:uidLastSave="{00000000-0000-0000-0000-000000000000}"/>
  <bookViews>
    <workbookView xWindow="0" yWindow="460" windowWidth="25600" windowHeight="15280" xr2:uid="{00000000-000D-0000-FFFF-FFFF00000000}"/>
  </bookViews>
  <sheets>
    <sheet name="Table" sheetId="1" r:id="rId1"/>
    <sheet name="Chart" sheetId="3"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 r="D2" i="1" l="1"/>
  <c r="I19" i="1" l="1"/>
  <c r="P9" i="1" s="1"/>
  <c r="P8" i="1" l="1"/>
  <c r="B16" i="1"/>
  <c r="B14" i="1"/>
  <c r="M10" i="1" l="1"/>
  <c r="I20" i="1" s="1"/>
  <c r="B18" i="1"/>
  <c r="B19" i="1" s="1"/>
  <c r="B7" i="1"/>
  <c r="D3" i="1"/>
  <c r="B6" i="1" s="1"/>
  <c r="B20" i="1" l="1"/>
  <c r="B8" i="1"/>
  <c r="B9" i="1" s="1"/>
  <c r="B11" i="1" s="1"/>
</calcChain>
</file>

<file path=xl/sharedStrings.xml><?xml version="1.0" encoding="utf-8"?>
<sst xmlns="http://schemas.openxmlformats.org/spreadsheetml/2006/main" count="47" uniqueCount="41">
  <si>
    <t>Gallons</t>
  </si>
  <si>
    <t>Natural Gas Sales Price ($/MMBTU)</t>
  </si>
  <si>
    <t>Triethylene Glycol Disposal Cost ($/BBL)</t>
  </si>
  <si>
    <t>MCFD</t>
  </si>
  <si>
    <t>BBL</t>
  </si>
  <si>
    <t>Natural Gas HHV (BTU/SCF)</t>
  </si>
  <si>
    <t>New Triethylene Glycol Price ($/Gallon)</t>
  </si>
  <si>
    <t>Dehy System Cleaning/Replacement Labor Cost</t>
  </si>
  <si>
    <t>Break Even Number of Cleanings/Replacement</t>
  </si>
  <si>
    <t>Dehy System Gas Flowrate</t>
  </si>
  <si>
    <t>BTU/HR</t>
  </si>
  <si>
    <t>HP</t>
  </si>
  <si>
    <t>Daily Burner Fuel Consumption</t>
  </si>
  <si>
    <t>**Natural Gas consumption is based on 9 ft³/hr/hp</t>
  </si>
  <si>
    <t>Daily Engine Fuel Consumption**</t>
  </si>
  <si>
    <t>Pacer Total Fuel Consumption</t>
  </si>
  <si>
    <t># Days Dehy Offline for Cleaning/Replacement</t>
  </si>
  <si>
    <t>Pacer Operating Fuel Cost</t>
  </si>
  <si>
    <t>$/Day</t>
  </si>
  <si>
    <t>Natural Gas Delayed Revenue</t>
  </si>
  <si>
    <t>Dehy System TEG Replacement Cost</t>
  </si>
  <si>
    <t>Blowcase Fuel Consumption</t>
  </si>
  <si>
    <t xml:space="preserve">Total Delayed Revenue &amp; Costs Incurred </t>
  </si>
  <si>
    <t>Total Gallons of TEG in Dehy</t>
  </si>
  <si>
    <t>TEG Total Disposal Cost</t>
  </si>
  <si>
    <t>APPROXIMATE PACER RUN DAYS PER DEHY</t>
  </si>
  <si>
    <t>Follow up Reclaim</t>
  </si>
  <si>
    <t>Yes</t>
  </si>
  <si>
    <t>No</t>
  </si>
  <si>
    <t>PACER Run Days on Dehy</t>
  </si>
  <si>
    <t>PACER Purchase Price</t>
  </si>
  <si>
    <t>PACER Burner Rating</t>
  </si>
  <si>
    <t>PACER Burner 24 HR Operation Percentage</t>
  </si>
  <si>
    <t>PACER Engine BHP</t>
  </si>
  <si>
    <t>$/Dehy</t>
  </si>
  <si>
    <t>MMSCFD</t>
  </si>
  <si>
    <t>MSCFD</t>
  </si>
  <si>
    <t>SCFD</t>
  </si>
  <si>
    <t>This spreadsheet (including any additional attachments) is intended only for the use of the individual or entity to which it is addressed and may contain information that is non-public, proprietary, privileged, confidential, and exempt from disclosure under applicable law or may constitute as attorney work product. If you are not the intended recipient, you are hereby notified that any use, dissemination, distribution, or copying of this communication is strictly prohibited. If you have received this communication in error, please delete this message immediately and call Cimarron Tank @ 1-580-338-5496.Thank you.</t>
  </si>
  <si>
    <t>Only user input variables are adjustable.  User input variables are in the cells that have red fonts.</t>
  </si>
  <si>
    <t>Call 970-573-1053 for any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</si>
</sst>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00"/>
    <numFmt numFmtId="166" formatCode="_(* #,##0.000_);_(* \(#,##0.00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2"/>
      <name val="Calibri"/>
      <family val="2"/>
      <scheme val="minor"/>
    </font>
    <font>
      <i/>
      <sz val="10"/>
      <color theme="1"/>
      <name val="Calibri"/>
      <family val="2"/>
      <scheme val="minor"/>
    </font>
    <font>
      <b/>
      <sz val="16"/>
      <color theme="1"/>
      <name val="Calibri"/>
      <family val="2"/>
      <scheme val="minor"/>
    </font>
    <font>
      <b/>
      <i/>
      <sz val="10"/>
      <color theme="1"/>
      <name val="Calibri"/>
      <family val="2"/>
      <scheme val="minor"/>
    </font>
    <font>
      <sz val="8"/>
      <color rgb="FF000000"/>
      <name val="Tahoma"/>
      <family val="2"/>
    </font>
    <font>
      <sz val="12"/>
      <color theme="1"/>
      <name val="Calibri"/>
      <family val="2"/>
      <scheme val="minor"/>
    </font>
    <font>
      <i/>
      <sz val="9"/>
      <color theme="1"/>
      <name val="Arial"/>
      <family val="2"/>
    </font>
    <font>
      <b/>
      <sz val="16"/>
      <color rgb="FFB13331"/>
      <name val="Calibri"/>
      <family val="2"/>
      <scheme val="minor"/>
    </font>
    <font>
      <b/>
      <sz val="11"/>
      <color rgb="FFB13331"/>
      <name val="Calibri"/>
      <family val="2"/>
      <scheme val="minor"/>
    </font>
    <font>
      <b/>
      <sz val="12"/>
      <color rgb="FFB13331"/>
      <name val="Calibri"/>
      <family val="2"/>
      <scheme val="minor"/>
    </font>
    <font>
      <sz val="12"/>
      <color rgb="FFB1333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0" fillId="2" borderId="0" xfId="0" applyFill="1" applyProtection="1">
      <protection hidden="1"/>
    </xf>
    <xf numFmtId="0" fontId="0" fillId="2" borderId="0" xfId="0" applyFill="1" applyAlignment="1" applyProtection="1">
      <alignment horizontal="center"/>
      <protection hidden="1"/>
    </xf>
    <xf numFmtId="0" fontId="3" fillId="2" borderId="1" xfId="0" applyFont="1" applyFill="1" applyBorder="1" applyProtection="1">
      <protection hidden="1"/>
    </xf>
    <xf numFmtId="164" fontId="3" fillId="2" borderId="2" xfId="2" applyNumberFormat="1" applyFont="1" applyFill="1" applyBorder="1" applyProtection="1">
      <protection hidden="1"/>
    </xf>
    <xf numFmtId="43" fontId="3" fillId="2" borderId="2" xfId="2" applyFont="1" applyFill="1" applyBorder="1" applyProtection="1">
      <protection hidden="1"/>
    </xf>
    <xf numFmtId="0" fontId="2" fillId="2" borderId="0" xfId="0" applyFont="1" applyFill="1" applyProtection="1">
      <protection hidden="1"/>
    </xf>
    <xf numFmtId="44" fontId="3" fillId="2" borderId="3" xfId="1" applyFont="1" applyFill="1" applyBorder="1" applyAlignment="1" applyProtection="1">
      <alignment horizontal="center"/>
      <protection hidden="1"/>
    </xf>
    <xf numFmtId="44" fontId="3" fillId="2" borderId="3" xfId="1" applyNumberFormat="1" applyFont="1" applyFill="1" applyBorder="1" applyAlignment="1" applyProtection="1">
      <protection hidden="1"/>
    </xf>
    <xf numFmtId="44" fontId="3" fillId="2" borderId="3" xfId="0" applyNumberFormat="1" applyFont="1" applyFill="1" applyBorder="1" applyAlignment="1" applyProtection="1">
      <alignment horizontal="center"/>
      <protection hidden="1"/>
    </xf>
    <xf numFmtId="164" fontId="4" fillId="2" borderId="1" xfId="2" applyNumberFormat="1" applyFont="1" applyFill="1" applyBorder="1" applyAlignment="1" applyProtection="1">
      <alignment horizontal="center" vertical="center"/>
      <protection hidden="1"/>
    </xf>
    <xf numFmtId="0" fontId="3" fillId="2" borderId="3" xfId="0" applyFont="1" applyFill="1" applyBorder="1" applyProtection="1">
      <protection hidden="1"/>
    </xf>
    <xf numFmtId="0" fontId="3" fillId="2" borderId="4" xfId="0" applyFont="1" applyFill="1" applyBorder="1" applyProtection="1">
      <protection hidden="1"/>
    </xf>
    <xf numFmtId="9" fontId="4" fillId="2" borderId="4" xfId="3" applyFont="1" applyFill="1" applyBorder="1" applyAlignment="1" applyProtection="1">
      <alignment horizontal="right"/>
      <protection hidden="1"/>
    </xf>
    <xf numFmtId="43" fontId="3" fillId="2" borderId="1" xfId="2" applyNumberFormat="1" applyFont="1" applyFill="1" applyBorder="1" applyAlignment="1" applyProtection="1">
      <alignment horizontal="right"/>
      <protection hidden="1"/>
    </xf>
    <xf numFmtId="43" fontId="4" fillId="2" borderId="1" xfId="2" applyFont="1" applyFill="1" applyBorder="1" applyAlignment="1" applyProtection="1">
      <alignment horizontal="right"/>
      <protection hidden="1"/>
    </xf>
    <xf numFmtId="43" fontId="3" fillId="2" borderId="1" xfId="2" applyFont="1" applyFill="1" applyBorder="1" applyAlignment="1" applyProtection="1">
      <alignment horizontal="right"/>
      <protection hidden="1"/>
    </xf>
    <xf numFmtId="0" fontId="5" fillId="2" borderId="0" xfId="0" applyFont="1" applyFill="1" applyProtection="1">
      <protection hidden="1"/>
    </xf>
    <xf numFmtId="43" fontId="3" fillId="2" borderId="1" xfId="0" applyNumberFormat="1" applyFont="1" applyFill="1" applyBorder="1" applyAlignment="1" applyProtection="1">
      <alignment horizontal="center"/>
      <protection hidden="1"/>
    </xf>
    <xf numFmtId="0" fontId="3" fillId="2" borderId="0" xfId="0" applyFont="1" applyFill="1" applyBorder="1" applyProtection="1">
      <protection hidden="1"/>
    </xf>
    <xf numFmtId="164" fontId="3" fillId="2" borderId="1" xfId="0" applyNumberFormat="1" applyFont="1" applyFill="1" applyBorder="1" applyProtection="1">
      <protection hidden="1"/>
    </xf>
    <xf numFmtId="43" fontId="3" fillId="2" borderId="1" xfId="0" applyNumberFormat="1" applyFont="1" applyFill="1" applyBorder="1" applyProtection="1">
      <protection hidden="1"/>
    </xf>
    <xf numFmtId="0" fontId="6" fillId="3" borderId="4" xfId="0" applyFont="1" applyFill="1" applyBorder="1" applyProtection="1">
      <protection hidden="1"/>
    </xf>
    <xf numFmtId="43" fontId="6" fillId="3" borderId="4" xfId="2" applyFont="1" applyFill="1" applyBorder="1" applyAlignment="1" applyProtection="1">
      <alignment horizontal="right"/>
      <protection hidden="1"/>
    </xf>
    <xf numFmtId="0" fontId="3" fillId="2" borderId="5" xfId="0" applyFont="1" applyFill="1" applyBorder="1" applyAlignment="1" applyProtection="1">
      <alignment horizontal="left"/>
      <protection hidden="1"/>
    </xf>
    <xf numFmtId="0" fontId="3" fillId="2" borderId="2" xfId="0" applyFont="1" applyFill="1" applyBorder="1" applyAlignment="1" applyProtection="1">
      <alignment horizontal="left"/>
      <protection hidden="1"/>
    </xf>
    <xf numFmtId="0" fontId="3" fillId="2" borderId="3" xfId="0" applyFont="1" applyFill="1" applyBorder="1" applyAlignment="1" applyProtection="1">
      <alignment horizontal="left"/>
      <protection hidden="1"/>
    </xf>
    <xf numFmtId="0" fontId="0" fillId="2" borderId="0" xfId="0" applyFill="1" applyProtection="1">
      <protection locked="0" hidden="1"/>
    </xf>
    <xf numFmtId="166" fontId="0" fillId="2" borderId="0" xfId="0" applyNumberFormat="1" applyFill="1" applyProtection="1">
      <protection locked="0" hidden="1"/>
    </xf>
    <xf numFmtId="0" fontId="7" fillId="2" borderId="0" xfId="0" applyFont="1" applyFill="1" applyProtection="1">
      <protection hidden="1"/>
    </xf>
    <xf numFmtId="165" fontId="0" fillId="2" borderId="0" xfId="0" applyNumberFormat="1" applyFill="1" applyProtection="1">
      <protection locked="0" hidden="1"/>
    </xf>
    <xf numFmtId="2" fontId="0" fillId="2" borderId="0" xfId="0" applyNumberFormat="1" applyFill="1" applyProtection="1">
      <protection locked="0" hidden="1"/>
    </xf>
    <xf numFmtId="0" fontId="3" fillId="2" borderId="4"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2" fillId="2" borderId="1" xfId="0" applyFont="1" applyFill="1" applyBorder="1" applyProtection="1">
      <protection hidden="1"/>
    </xf>
    <xf numFmtId="0" fontId="2" fillId="2" borderId="0" xfId="0" applyFont="1" applyFill="1" applyBorder="1" applyProtection="1">
      <protection hidden="1"/>
    </xf>
    <xf numFmtId="0" fontId="0" fillId="2" borderId="0" xfId="0" applyFill="1"/>
    <xf numFmtId="0" fontId="10" fillId="2" borderId="0" xfId="0" applyFont="1" applyFill="1" applyBorder="1" applyAlignment="1">
      <alignment vertical="top" wrapText="1"/>
    </xf>
    <xf numFmtId="0" fontId="9" fillId="2" borderId="0" xfId="0" applyFont="1" applyFill="1" applyAlignment="1" applyProtection="1">
      <alignment horizontal="center"/>
      <protection hidden="1"/>
    </xf>
    <xf numFmtId="0" fontId="9" fillId="2" borderId="0" xfId="0" applyFont="1" applyFill="1" applyProtection="1">
      <protection hidden="1"/>
    </xf>
    <xf numFmtId="43" fontId="4" fillId="2" borderId="2" xfId="2" applyFont="1" applyFill="1" applyBorder="1" applyAlignment="1" applyProtection="1">
      <alignment horizontal="right"/>
      <protection hidden="1"/>
    </xf>
    <xf numFmtId="164" fontId="13" fillId="2" borderId="1" xfId="2" applyNumberFormat="1" applyFont="1" applyFill="1" applyBorder="1" applyAlignment="1" applyProtection="1">
      <alignment horizontal="center"/>
      <protection locked="0"/>
    </xf>
    <xf numFmtId="44" fontId="13" fillId="2" borderId="1" xfId="1" applyFont="1" applyFill="1" applyBorder="1" applyAlignment="1" applyProtection="1">
      <alignment horizontal="center"/>
      <protection locked="0"/>
    </xf>
    <xf numFmtId="164" fontId="13" fillId="2" borderId="1" xfId="0" applyNumberFormat="1" applyFont="1" applyFill="1" applyBorder="1" applyProtection="1">
      <protection locked="0"/>
    </xf>
    <xf numFmtId="0" fontId="14" fillId="0" borderId="0" xfId="0" applyFont="1" applyProtection="1">
      <protection hidden="1"/>
    </xf>
    <xf numFmtId="164" fontId="13" fillId="2" borderId="2" xfId="2" applyNumberFormat="1" applyFont="1" applyFill="1" applyBorder="1" applyAlignment="1" applyProtection="1">
      <alignment horizontal="right"/>
      <protection locked="0"/>
    </xf>
    <xf numFmtId="43" fontId="13" fillId="2" borderId="3" xfId="2" applyFont="1" applyFill="1" applyBorder="1" applyAlignment="1" applyProtection="1">
      <alignment horizontal="right"/>
      <protection locked="0"/>
    </xf>
    <xf numFmtId="44" fontId="13" fillId="2" borderId="3" xfId="1" applyFont="1" applyFill="1" applyBorder="1" applyAlignment="1" applyProtection="1">
      <alignment horizontal="center"/>
      <protection locked="0"/>
    </xf>
    <xf numFmtId="0" fontId="3" fillId="2" borderId="8" xfId="0" applyFont="1" applyFill="1" applyBorder="1" applyAlignment="1" applyProtection="1">
      <alignment horizontal="left"/>
      <protection hidden="1"/>
    </xf>
    <xf numFmtId="0" fontId="3" fillId="2" borderId="6" xfId="0" applyFont="1" applyFill="1" applyBorder="1" applyAlignment="1" applyProtection="1">
      <alignment horizontal="left"/>
      <protection hidden="1"/>
    </xf>
    <xf numFmtId="0" fontId="3" fillId="2" borderId="9" xfId="0" applyFont="1" applyFill="1" applyBorder="1" applyAlignment="1" applyProtection="1">
      <alignment horizontal="left"/>
      <protection hidden="1"/>
    </xf>
    <xf numFmtId="0" fontId="3" fillId="2" borderId="10" xfId="0" applyFont="1" applyFill="1" applyBorder="1" applyAlignment="1" applyProtection="1">
      <alignment horizontal="left"/>
      <protection hidden="1"/>
    </xf>
    <xf numFmtId="0" fontId="3" fillId="2" borderId="7" xfId="0" applyFont="1" applyFill="1" applyBorder="1" applyAlignment="1" applyProtection="1">
      <alignment horizontal="left"/>
      <protection hidden="1"/>
    </xf>
    <xf numFmtId="0" fontId="3" fillId="2" borderId="11" xfId="0" applyFont="1" applyFill="1" applyBorder="1" applyAlignment="1" applyProtection="1">
      <alignment horizontal="left"/>
      <protection hidden="1"/>
    </xf>
    <xf numFmtId="0" fontId="3" fillId="2" borderId="5" xfId="0" applyFont="1" applyFill="1" applyBorder="1" applyAlignment="1" applyProtection="1">
      <alignment horizontal="left"/>
      <protection hidden="1"/>
    </xf>
    <xf numFmtId="0" fontId="3" fillId="2" borderId="2" xfId="0" applyFont="1" applyFill="1" applyBorder="1" applyAlignment="1" applyProtection="1">
      <alignment horizontal="left"/>
      <protection hidden="1"/>
    </xf>
    <xf numFmtId="0" fontId="3" fillId="2" borderId="3" xfId="0" applyFont="1" applyFill="1" applyBorder="1" applyAlignment="1" applyProtection="1">
      <alignment horizontal="left"/>
      <protection hidden="1"/>
    </xf>
    <xf numFmtId="0" fontId="10" fillId="0" borderId="0" xfId="0" applyFont="1" applyBorder="1" applyAlignment="1" applyProtection="1">
      <alignment horizontal="left" vertical="top" wrapText="1"/>
      <protection hidden="1"/>
    </xf>
    <xf numFmtId="0" fontId="3" fillId="2" borderId="5" xfId="0" applyFont="1" applyFill="1" applyBorder="1" applyAlignment="1" applyProtection="1">
      <alignment horizontal="center"/>
      <protection hidden="1"/>
    </xf>
    <xf numFmtId="0" fontId="3" fillId="2" borderId="2" xfId="0" applyFont="1" applyFill="1" applyBorder="1" applyAlignment="1" applyProtection="1">
      <alignment horizontal="center"/>
      <protection hidden="1"/>
    </xf>
    <xf numFmtId="0" fontId="3" fillId="2" borderId="3" xfId="0" applyFont="1" applyFill="1" applyBorder="1" applyAlignment="1" applyProtection="1">
      <alignment horizontal="center"/>
      <protection hidden="1"/>
    </xf>
    <xf numFmtId="0" fontId="6" fillId="2" borderId="13" xfId="0" applyFont="1" applyFill="1" applyBorder="1" applyAlignment="1" applyProtection="1">
      <alignment horizontal="center"/>
      <protection hidden="1"/>
    </xf>
    <xf numFmtId="0" fontId="2" fillId="2" borderId="0" xfId="0" applyFont="1" applyFill="1" applyAlignment="1" applyProtection="1">
      <alignment horizontal="center"/>
      <protection hidden="1"/>
    </xf>
    <xf numFmtId="0" fontId="2" fillId="2" borderId="14" xfId="0" applyFont="1" applyFill="1" applyBorder="1" applyAlignment="1" applyProtection="1">
      <alignment horizontal="center"/>
      <protection hidden="1"/>
    </xf>
    <xf numFmtId="0" fontId="2" fillId="2" borderId="13" xfId="0" applyFont="1" applyFill="1" applyBorder="1" applyAlignment="1" applyProtection="1">
      <alignment horizontal="center"/>
      <protection hidden="1"/>
    </xf>
    <xf numFmtId="0" fontId="10" fillId="2" borderId="0" xfId="0" applyFont="1" applyFill="1" applyBorder="1" applyAlignment="1">
      <alignment horizontal="left" vertical="top" wrapText="1"/>
    </xf>
    <xf numFmtId="0" fontId="11" fillId="2" borderId="0" xfId="0" applyFont="1" applyFill="1" applyBorder="1" applyAlignment="1" applyProtection="1">
      <alignment horizontal="left" vertical="center"/>
      <protection hidden="1"/>
    </xf>
    <xf numFmtId="0" fontId="12" fillId="2" borderId="0" xfId="0" applyFont="1" applyFill="1" applyBorder="1" applyAlignment="1" applyProtection="1">
      <alignment horizontal="left" vertical="center"/>
      <protection hidden="1"/>
    </xf>
    <xf numFmtId="0" fontId="3" fillId="2" borderId="15" xfId="0" applyFont="1" applyFill="1" applyBorder="1" applyAlignment="1" applyProtection="1">
      <alignment horizontal="left"/>
      <protection hidden="1"/>
    </xf>
    <xf numFmtId="44" fontId="13" fillId="2" borderId="16" xfId="1" applyFont="1" applyFill="1" applyBorder="1" applyAlignment="1" applyProtection="1">
      <alignment horizontal="center"/>
      <protection locked="0"/>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colors>
    <mruColors>
      <color rgb="FFB133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1.1261496245465581E-2"/>
          <c:y val="1.3419698901234536E-2"/>
          <c:w val="0.97378611855823649"/>
          <c:h val="0.86310158038755791"/>
        </c:manualLayout>
      </c:layout>
      <c:barChart>
        <c:barDir val="col"/>
        <c:grouping val="clustered"/>
        <c:varyColors val="0"/>
        <c:ser>
          <c:idx val="0"/>
          <c:order val="0"/>
          <c:spPr>
            <a:solidFill>
              <a:srgbClr val="C00000"/>
            </a:solidFill>
            <a:ln>
              <a:solidFill>
                <a:sysClr val="windowText" lastClr="000000"/>
              </a:solidFill>
            </a:ln>
            <a:effectLst>
              <a:outerShdw blurRad="76200" dir="18900000" sy="23000" kx="-1200000" algn="bl" rotWithShape="0">
                <a:prstClr val="black">
                  <a:alpha val="20000"/>
                </a:prstClr>
              </a:outerShdw>
            </a:effectLst>
          </c:spPr>
          <c:invertIfNegative val="0"/>
          <c:dLbls>
            <c:spPr>
              <a:solidFill>
                <a:schemeClr val="tx1"/>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Table!$A$5:$A$9</c:f>
              <c:strCache>
                <c:ptCount val="5"/>
                <c:pt idx="0">
                  <c:v>Dehy System Cleaning/Replacement Labor Cost</c:v>
                </c:pt>
                <c:pt idx="1">
                  <c:v>TEG Total Disposal Cost</c:v>
                </c:pt>
                <c:pt idx="2">
                  <c:v>Dehy System TEG Replacement Cost</c:v>
                </c:pt>
                <c:pt idx="3">
                  <c:v>Natural Gas Delayed Revenue</c:v>
                </c:pt>
                <c:pt idx="4">
                  <c:v>Total Delayed Revenue &amp; Costs Incurred </c:v>
                </c:pt>
              </c:strCache>
            </c:strRef>
          </c:cat>
          <c:val>
            <c:numRef>
              <c:f>Table!$B$5:$B$9</c:f>
              <c:numCache>
                <c:formatCode>_("$"* #,##0.00_);_("$"* \(#,##0.00\);_("$"* "-"??_);_(@_)</c:formatCode>
                <c:ptCount val="5"/>
                <c:pt idx="0">
                  <c:v>4000</c:v>
                </c:pt>
                <c:pt idx="1">
                  <c:v>714.28571428571433</c:v>
                </c:pt>
                <c:pt idx="2">
                  <c:v>21000</c:v>
                </c:pt>
                <c:pt idx="3">
                  <c:v>78000</c:v>
                </c:pt>
                <c:pt idx="4">
                  <c:v>103714.28571428571</c:v>
                </c:pt>
              </c:numCache>
            </c:numRef>
          </c:val>
          <c:extLst>
            <c:ext xmlns:c16="http://schemas.microsoft.com/office/drawing/2014/chart" uri="{C3380CC4-5D6E-409C-BE32-E72D297353CC}">
              <c16:uniqueId val="{00000000-E73D-544A-9C5C-B78CBC67B66F}"/>
            </c:ext>
          </c:extLst>
        </c:ser>
        <c:dLbls>
          <c:dLblPos val="inEnd"/>
          <c:showLegendKey val="0"/>
          <c:showVal val="1"/>
          <c:showCatName val="0"/>
          <c:showSerName val="0"/>
          <c:showPercent val="0"/>
          <c:showBubbleSize val="0"/>
        </c:dLbls>
        <c:gapWidth val="41"/>
        <c:axId val="366226272"/>
        <c:axId val="365803744"/>
      </c:barChart>
      <c:catAx>
        <c:axId val="3662262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dk1">
                    <a:lumMod val="65000"/>
                    <a:lumOff val="35000"/>
                  </a:schemeClr>
                </a:solidFill>
                <a:effectLst/>
                <a:latin typeface="+mn-lt"/>
                <a:ea typeface="+mn-ea"/>
                <a:cs typeface="+mn-cs"/>
              </a:defRPr>
            </a:pPr>
            <a:endParaRPr lang="en-US"/>
          </a:p>
        </c:txPr>
        <c:crossAx val="365803744"/>
        <c:crosses val="autoZero"/>
        <c:auto val="1"/>
        <c:lblAlgn val="ctr"/>
        <c:lblOffset val="100"/>
        <c:noMultiLvlLbl val="0"/>
      </c:catAx>
      <c:valAx>
        <c:axId val="365803744"/>
        <c:scaling>
          <c:orientation val="minMax"/>
        </c:scaling>
        <c:delete val="1"/>
        <c:axPos val="l"/>
        <c:numFmt formatCode="_(&quot;$&quot;* #,##0.00_);_(&quot;$&quot;* \(#,##0.00\);_(&quot;$&quot;* &quot;-&quot;??_);_(@_)" sourceLinked="1"/>
        <c:majorTickMark val="none"/>
        <c:minorTickMark val="none"/>
        <c:tickLblPos val="nextTo"/>
        <c:crossAx val="366226272"/>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Radio" firstButton="1" fmlaLink="$M$8" lockText="1"/>
</file>

<file path=xl/ctrlProps/ctrlProp2.xml><?xml version="1.0" encoding="utf-8"?>
<formControlPr xmlns="http://schemas.microsoft.com/office/spreadsheetml/2009/9/main" objectType="Radio" checked="Checked"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101600</xdr:colOff>
          <xdr:row>16</xdr:row>
          <xdr:rowOff>25400</xdr:rowOff>
        </xdr:from>
        <xdr:to>
          <xdr:col>8</xdr:col>
          <xdr:colOff>863600</xdr:colOff>
          <xdr:row>16</xdr:row>
          <xdr:rowOff>266700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00FF00" mc:Ignorable="a14" a14:legacySpreadsheetColorIndex="11">
                <a:alpha val="30000"/>
              </a:srgbClr>
            </a:solidFill>
            <a:ln w="15875">
              <a:solidFill>
                <a:srgbClr val="000000"/>
              </a:solidFill>
              <a:miter lim="800000"/>
              <a:headEnd/>
              <a:tailEnd/>
            </a:ln>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16</xdr:row>
          <xdr:rowOff>317500</xdr:rowOff>
        </xdr:from>
        <xdr:to>
          <xdr:col>8</xdr:col>
          <xdr:colOff>863600</xdr:colOff>
          <xdr:row>17</xdr:row>
          <xdr:rowOff>241300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0000FF" mc:Ignorable="a14" a14:legacySpreadsheetColorIndex="12">
                <a:alpha val="30000"/>
              </a:srgbClr>
            </a:solidFill>
            <a:ln w="15875">
              <a:solidFill>
                <a:srgbClr val="000000"/>
              </a:solidFill>
              <a:miter lim="800000"/>
              <a:headEnd/>
              <a:tailEnd/>
            </a:ln>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NO</a:t>
              </a:r>
            </a:p>
          </xdr:txBody>
        </xdr:sp>
        <xdr:clientData/>
      </xdr:twoCellAnchor>
    </mc:Choice>
    <mc:Fallback/>
  </mc:AlternateContent>
  <xdr:twoCellAnchor editAs="oneCell">
    <xdr:from>
      <xdr:col>3</xdr:col>
      <xdr:colOff>635000</xdr:colOff>
      <xdr:row>7</xdr:row>
      <xdr:rowOff>63500</xdr:rowOff>
    </xdr:from>
    <xdr:to>
      <xdr:col>9</xdr:col>
      <xdr:colOff>241968</xdr:colOff>
      <xdr:row>14</xdr:row>
      <xdr:rowOff>10968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150100" y="1955800"/>
          <a:ext cx="4407568" cy="19032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142875</xdr:rowOff>
    </xdr:from>
    <xdr:to>
      <xdr:col>22</xdr:col>
      <xdr:colOff>352424</xdr:colOff>
      <xdr:row>29</xdr:row>
      <xdr:rowOff>95249</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5"/>
  <sheetViews>
    <sheetView tabSelected="1" zoomScaleNormal="100" workbookViewId="0">
      <selection activeCell="K13" sqref="K13"/>
    </sheetView>
  </sheetViews>
  <sheetFormatPr baseColWidth="10" defaultColWidth="9.1640625" defaultRowHeight="15" x14ac:dyDescent="0.2"/>
  <cols>
    <col min="1" max="1" width="61.1640625" style="1" bestFit="1" customWidth="1"/>
    <col min="2" max="2" width="14.6640625" style="2" customWidth="1"/>
    <col min="3" max="3" width="9.6640625" style="1" bestFit="1" customWidth="1"/>
    <col min="4" max="4" width="10.6640625" style="1" customWidth="1"/>
    <col min="5" max="5" width="9.1640625" style="1"/>
    <col min="6" max="6" width="14" style="1" bestFit="1" customWidth="1"/>
    <col min="7" max="8" width="6.83203125" style="1" customWidth="1"/>
    <col min="9" max="9" width="15.5" style="1" customWidth="1"/>
    <col min="10" max="10" width="32.83203125" style="1" customWidth="1"/>
    <col min="11" max="11" width="6" style="1" customWidth="1"/>
    <col min="12" max="12" width="2.5" style="1" customWidth="1"/>
    <col min="13" max="13" width="5.5" style="1" hidden="1" customWidth="1"/>
    <col min="14" max="14" width="2" style="1" hidden="1" customWidth="1"/>
    <col min="15" max="15" width="4" style="1" hidden="1" customWidth="1"/>
    <col min="16" max="16" width="8" style="1" hidden="1" customWidth="1"/>
    <col min="17" max="17" width="9.1640625" style="1" customWidth="1"/>
    <col min="18" max="16384" width="9.1640625" style="1"/>
  </cols>
  <sheetData>
    <row r="1" spans="1:19" s="39" customFormat="1" ht="17" thickBot="1" x14ac:dyDescent="0.25">
      <c r="A1" s="44" t="s">
        <v>39</v>
      </c>
      <c r="B1" s="38"/>
    </row>
    <row r="2" spans="1:19" ht="22" customHeight="1" thickBot="1" x14ac:dyDescent="0.25">
      <c r="A2" s="3" t="s">
        <v>9</v>
      </c>
      <c r="B2" s="40">
        <f>F2/1000000</f>
        <v>15</v>
      </c>
      <c r="C2" s="3" t="s">
        <v>35</v>
      </c>
      <c r="D2" s="4">
        <f>F2/1000</f>
        <v>15000</v>
      </c>
      <c r="E2" s="3" t="s">
        <v>36</v>
      </c>
      <c r="F2" s="43">
        <v>15000000</v>
      </c>
      <c r="G2" s="34" t="s">
        <v>37</v>
      </c>
      <c r="H2" s="35"/>
      <c r="I2" s="41">
        <v>1300</v>
      </c>
      <c r="J2" s="54" t="s">
        <v>5</v>
      </c>
      <c r="K2" s="55"/>
      <c r="L2" s="56"/>
    </row>
    <row r="3" spans="1:19" ht="22" customHeight="1" thickBot="1" x14ac:dyDescent="0.25">
      <c r="A3" s="3" t="s">
        <v>23</v>
      </c>
      <c r="B3" s="45">
        <v>3000</v>
      </c>
      <c r="C3" s="3" t="s">
        <v>0</v>
      </c>
      <c r="D3" s="5">
        <f>B3/42</f>
        <v>71.428571428571431</v>
      </c>
      <c r="E3" s="3" t="s">
        <v>4</v>
      </c>
      <c r="F3" s="19"/>
      <c r="I3" s="42">
        <v>2</v>
      </c>
      <c r="J3" s="24" t="s">
        <v>1</v>
      </c>
      <c r="K3" s="25"/>
      <c r="L3" s="26"/>
    </row>
    <row r="4" spans="1:19" ht="22" customHeight="1" thickBot="1" x14ac:dyDescent="0.25">
      <c r="A4" s="3" t="s">
        <v>16</v>
      </c>
      <c r="B4" s="46">
        <v>2</v>
      </c>
      <c r="C4" s="61"/>
      <c r="D4" s="62"/>
      <c r="E4" s="62"/>
      <c r="F4" s="62"/>
      <c r="G4" s="62"/>
      <c r="H4" s="63"/>
      <c r="I4" s="42">
        <v>7</v>
      </c>
      <c r="J4" s="24" t="s">
        <v>6</v>
      </c>
      <c r="K4" s="25"/>
      <c r="L4" s="26"/>
    </row>
    <row r="5" spans="1:19" ht="22" customHeight="1" thickBot="1" x14ac:dyDescent="0.25">
      <c r="A5" s="3" t="s">
        <v>7</v>
      </c>
      <c r="B5" s="47">
        <v>4000</v>
      </c>
      <c r="C5" s="64"/>
      <c r="D5" s="62"/>
      <c r="E5" s="62"/>
      <c r="F5" s="62"/>
      <c r="G5" s="62"/>
      <c r="H5" s="63"/>
      <c r="I5" s="69">
        <v>10</v>
      </c>
      <c r="J5" s="68" t="s">
        <v>2</v>
      </c>
      <c r="K5" s="25"/>
      <c r="L5" s="26"/>
    </row>
    <row r="6" spans="1:19" ht="22" customHeight="1" thickBot="1" x14ac:dyDescent="0.25">
      <c r="A6" s="3" t="s">
        <v>24</v>
      </c>
      <c r="B6" s="7">
        <f>D3*I5</f>
        <v>714.28571428571433</v>
      </c>
      <c r="C6" s="6"/>
      <c r="E6" s="66" t="s">
        <v>40</v>
      </c>
      <c r="F6" s="67"/>
      <c r="G6" s="67"/>
      <c r="H6" s="67"/>
      <c r="I6" s="67"/>
      <c r="J6" s="67"/>
    </row>
    <row r="7" spans="1:19" ht="22" customHeight="1" thickBot="1" x14ac:dyDescent="0.25">
      <c r="A7" s="3" t="s">
        <v>20</v>
      </c>
      <c r="B7" s="7">
        <f>B3*I4</f>
        <v>21000</v>
      </c>
      <c r="E7" s="67"/>
      <c r="F7" s="67"/>
      <c r="G7" s="67"/>
      <c r="H7" s="67"/>
      <c r="I7" s="67"/>
      <c r="J7" s="67"/>
    </row>
    <row r="8" spans="1:19" ht="22" customHeight="1" thickBot="1" x14ac:dyDescent="0.25">
      <c r="A8" s="3" t="s">
        <v>19</v>
      </c>
      <c r="B8" s="8">
        <f>B4*I3*D2*(I2/1000)</f>
        <v>78000</v>
      </c>
      <c r="M8" s="30">
        <v>2</v>
      </c>
      <c r="N8" s="27">
        <v>1</v>
      </c>
      <c r="O8" s="27" t="s">
        <v>27</v>
      </c>
      <c r="P8" s="28">
        <f>I19*4/1200</f>
        <v>10</v>
      </c>
    </row>
    <row r="9" spans="1:19" ht="22" customHeight="1" thickBot="1" x14ac:dyDescent="0.25">
      <c r="A9" s="3" t="s">
        <v>22</v>
      </c>
      <c r="B9" s="9">
        <f>SUM(B5:B8)</f>
        <v>103714.28571428571</v>
      </c>
      <c r="N9" s="1">
        <v>2</v>
      </c>
      <c r="O9" s="1" t="s">
        <v>28</v>
      </c>
      <c r="P9" s="28">
        <f>I19*8/1200</f>
        <v>20</v>
      </c>
    </row>
    <row r="10" spans="1:19" ht="22" customHeight="1" thickBot="1" x14ac:dyDescent="0.25">
      <c r="A10" s="3" t="s">
        <v>30</v>
      </c>
      <c r="B10" s="42">
        <v>180000</v>
      </c>
      <c r="M10" s="31">
        <f>VLOOKUP($M$8,N8:P9,3)</f>
        <v>20</v>
      </c>
      <c r="N10" s="27"/>
      <c r="O10" s="27"/>
      <c r="P10" s="27"/>
    </row>
    <row r="11" spans="1:19" ht="22" customHeight="1" thickBot="1" x14ac:dyDescent="0.3">
      <c r="A11" s="22" t="s">
        <v>8</v>
      </c>
      <c r="B11" s="23">
        <f>B10/B9</f>
        <v>1.7355371900826446</v>
      </c>
    </row>
    <row r="12" spans="1:19" ht="22" customHeight="1" thickBot="1" x14ac:dyDescent="0.25">
      <c r="A12" s="3" t="s">
        <v>31</v>
      </c>
      <c r="B12" s="10">
        <v>500000</v>
      </c>
      <c r="C12" s="11" t="s">
        <v>10</v>
      </c>
    </row>
    <row r="13" spans="1:19" ht="22" customHeight="1" thickBot="1" x14ac:dyDescent="0.25">
      <c r="A13" s="12" t="s">
        <v>32</v>
      </c>
      <c r="B13" s="13">
        <v>0.5</v>
      </c>
      <c r="K13" s="27"/>
      <c r="L13" s="27"/>
      <c r="M13" s="27"/>
      <c r="N13" s="27"/>
    </row>
    <row r="14" spans="1:19" ht="22" customHeight="1" thickBot="1" x14ac:dyDescent="0.25">
      <c r="A14" s="3" t="s">
        <v>12</v>
      </c>
      <c r="B14" s="14">
        <f>B12*B13*24/1000/I2</f>
        <v>4.615384615384615</v>
      </c>
      <c r="C14" s="11" t="s">
        <v>3</v>
      </c>
      <c r="K14" s="27"/>
      <c r="L14" s="27"/>
      <c r="M14" s="27"/>
      <c r="N14" s="27"/>
    </row>
    <row r="15" spans="1:19" ht="22" customHeight="1" thickBot="1" x14ac:dyDescent="0.25">
      <c r="A15" s="3" t="s">
        <v>33</v>
      </c>
      <c r="B15" s="15">
        <v>21</v>
      </c>
      <c r="C15" s="11" t="s">
        <v>11</v>
      </c>
    </row>
    <row r="16" spans="1:19" ht="22" customHeight="1" thickBot="1" x14ac:dyDescent="0.25">
      <c r="A16" s="3" t="s">
        <v>14</v>
      </c>
      <c r="B16" s="16">
        <f>B15*24*9/1000</f>
        <v>4.5359999999999996</v>
      </c>
      <c r="C16" s="11" t="s">
        <v>3</v>
      </c>
      <c r="E16" s="58" t="s">
        <v>25</v>
      </c>
      <c r="F16" s="59"/>
      <c r="G16" s="59"/>
      <c r="H16" s="59"/>
      <c r="I16" s="60"/>
      <c r="J16" s="57" t="s">
        <v>38</v>
      </c>
      <c r="K16" s="57"/>
      <c r="L16" s="57"/>
      <c r="M16" s="57"/>
      <c r="N16" s="57"/>
      <c r="O16" s="57"/>
      <c r="P16" s="57"/>
      <c r="Q16" s="57"/>
      <c r="R16" s="57"/>
      <c r="S16" s="57"/>
    </row>
    <row r="17" spans="1:19" ht="22" customHeight="1" thickBot="1" x14ac:dyDescent="0.25">
      <c r="A17" s="3" t="s">
        <v>21</v>
      </c>
      <c r="B17" s="16">
        <v>0.5</v>
      </c>
      <c r="C17" s="11" t="s">
        <v>3</v>
      </c>
      <c r="D17" s="17"/>
      <c r="E17" s="48" t="s">
        <v>26</v>
      </c>
      <c r="F17" s="49"/>
      <c r="G17" s="49"/>
      <c r="H17" s="50"/>
      <c r="I17" s="32"/>
      <c r="J17" s="57"/>
      <c r="K17" s="57"/>
      <c r="L17" s="57"/>
      <c r="M17" s="57"/>
      <c r="N17" s="57"/>
      <c r="O17" s="57"/>
      <c r="P17" s="57"/>
      <c r="Q17" s="57"/>
      <c r="R17" s="57"/>
      <c r="S17" s="57"/>
    </row>
    <row r="18" spans="1:19" ht="22" customHeight="1" thickBot="1" x14ac:dyDescent="0.25">
      <c r="A18" s="3" t="s">
        <v>15</v>
      </c>
      <c r="B18" s="18">
        <f>B14+B16+B17</f>
        <v>9.6513846153846146</v>
      </c>
      <c r="C18" s="11" t="s">
        <v>3</v>
      </c>
      <c r="E18" s="51"/>
      <c r="F18" s="52"/>
      <c r="G18" s="52"/>
      <c r="H18" s="53"/>
      <c r="I18" s="33"/>
      <c r="J18" s="57"/>
      <c r="K18" s="57"/>
      <c r="L18" s="57"/>
      <c r="M18" s="57"/>
      <c r="N18" s="57"/>
      <c r="O18" s="57"/>
      <c r="P18" s="57"/>
      <c r="Q18" s="57"/>
      <c r="R18" s="57"/>
      <c r="S18" s="57"/>
    </row>
    <row r="19" spans="1:19" ht="22" customHeight="1" thickBot="1" x14ac:dyDescent="0.25">
      <c r="A19" s="3" t="s">
        <v>17</v>
      </c>
      <c r="B19" s="18">
        <f>B18*I3*(I2/1000)</f>
        <v>25.093599999999999</v>
      </c>
      <c r="C19" s="3" t="s">
        <v>18</v>
      </c>
      <c r="E19" s="54" t="s">
        <v>23</v>
      </c>
      <c r="F19" s="55"/>
      <c r="G19" s="55"/>
      <c r="H19" s="56"/>
      <c r="I19" s="20">
        <f>B3</f>
        <v>3000</v>
      </c>
      <c r="J19" s="57"/>
      <c r="K19" s="57"/>
      <c r="L19" s="57"/>
      <c r="M19" s="57"/>
      <c r="N19" s="57"/>
      <c r="O19" s="57"/>
      <c r="P19" s="57"/>
      <c r="Q19" s="57"/>
      <c r="R19" s="57"/>
      <c r="S19" s="57"/>
    </row>
    <row r="20" spans="1:19" ht="22" customHeight="1" thickBot="1" x14ac:dyDescent="0.25">
      <c r="A20" s="3" t="s">
        <v>17</v>
      </c>
      <c r="B20" s="18">
        <f>I20*B19</f>
        <v>501.87199999999996</v>
      </c>
      <c r="C20" s="3" t="s">
        <v>34</v>
      </c>
      <c r="E20" s="54" t="s">
        <v>29</v>
      </c>
      <c r="F20" s="55"/>
      <c r="G20" s="55"/>
      <c r="H20" s="56"/>
      <c r="I20" s="21">
        <f>M10</f>
        <v>20</v>
      </c>
      <c r="J20" s="57"/>
      <c r="K20" s="57"/>
      <c r="L20" s="57"/>
      <c r="M20" s="57"/>
      <c r="N20" s="57"/>
      <c r="O20" s="57"/>
      <c r="P20" s="57"/>
      <c r="Q20" s="57"/>
      <c r="R20" s="57"/>
      <c r="S20" s="57"/>
    </row>
    <row r="21" spans="1:19" ht="22" customHeight="1" x14ac:dyDescent="0.2">
      <c r="A21" s="29" t="s">
        <v>13</v>
      </c>
      <c r="J21" s="57"/>
      <c r="K21" s="57"/>
      <c r="L21" s="57"/>
      <c r="M21" s="57"/>
      <c r="N21" s="57"/>
      <c r="O21" s="57"/>
      <c r="P21" s="57"/>
      <c r="Q21" s="57"/>
      <c r="R21" s="57"/>
      <c r="S21" s="57"/>
    </row>
    <row r="22" spans="1:19" x14ac:dyDescent="0.2">
      <c r="J22" s="57"/>
      <c r="K22" s="57"/>
      <c r="L22" s="57"/>
      <c r="M22" s="57"/>
      <c r="N22" s="57"/>
      <c r="O22" s="57"/>
      <c r="P22" s="57"/>
      <c r="Q22" s="57"/>
      <c r="R22" s="57"/>
      <c r="S22" s="57"/>
    </row>
    <row r="23" spans="1:19" x14ac:dyDescent="0.2">
      <c r="J23" s="57"/>
      <c r="K23" s="57"/>
      <c r="L23" s="57"/>
      <c r="M23" s="57"/>
      <c r="N23" s="57"/>
      <c r="O23" s="57"/>
      <c r="P23" s="57"/>
      <c r="Q23" s="57"/>
      <c r="R23" s="57"/>
      <c r="S23" s="57"/>
    </row>
    <row r="24" spans="1:19" x14ac:dyDescent="0.2">
      <c r="J24" s="57"/>
      <c r="K24" s="57"/>
      <c r="L24" s="57"/>
      <c r="M24" s="57"/>
      <c r="N24" s="57"/>
      <c r="O24" s="57"/>
      <c r="P24" s="57"/>
      <c r="Q24" s="57"/>
      <c r="R24" s="57"/>
      <c r="S24" s="57"/>
    </row>
    <row r="25" spans="1:19" x14ac:dyDescent="0.2">
      <c r="J25" s="57"/>
      <c r="K25" s="57"/>
      <c r="L25" s="57"/>
      <c r="M25" s="57"/>
      <c r="N25" s="57"/>
      <c r="O25" s="57"/>
      <c r="P25" s="57"/>
      <c r="Q25" s="57"/>
      <c r="R25" s="57"/>
      <c r="S25" s="57"/>
    </row>
  </sheetData>
  <mergeCells count="8">
    <mergeCell ref="E17:H18"/>
    <mergeCell ref="E19:H19"/>
    <mergeCell ref="E20:H20"/>
    <mergeCell ref="J16:S25"/>
    <mergeCell ref="J2:L2"/>
    <mergeCell ref="E16:I16"/>
    <mergeCell ref="C4:H5"/>
    <mergeCell ref="E6:J7"/>
  </mergeCells>
  <pageMargins left="0.7" right="0.7" top="0.75" bottom="0.75" header="0.3" footer="0.3"/>
  <pageSetup orientation="portrait" r:id="rId1"/>
  <ignoredErrors>
    <ignoredError sqref="B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8</xdr:col>
                    <xdr:colOff>101600</xdr:colOff>
                    <xdr:row>16</xdr:row>
                    <xdr:rowOff>25400</xdr:rowOff>
                  </from>
                  <to>
                    <xdr:col>8</xdr:col>
                    <xdr:colOff>863600</xdr:colOff>
                    <xdr:row>16</xdr:row>
                    <xdr:rowOff>266700</xdr:rowOff>
                  </to>
                </anchor>
              </controlPr>
            </control>
          </mc:Choice>
        </mc:AlternateContent>
        <mc:AlternateContent xmlns:mc="http://schemas.openxmlformats.org/markup-compatibility/2006">
          <mc:Choice Requires="x14">
            <control shapeId="1030" r:id="rId5" name="Option Button 6">
              <controlPr defaultSize="0" autoFill="0" autoLine="0" autoPict="0">
                <anchor moveWithCells="1">
                  <from>
                    <xdr:col>8</xdr:col>
                    <xdr:colOff>101600</xdr:colOff>
                    <xdr:row>16</xdr:row>
                    <xdr:rowOff>317500</xdr:rowOff>
                  </from>
                  <to>
                    <xdr:col>8</xdr:col>
                    <xdr:colOff>863600</xdr:colOff>
                    <xdr:row>17</xdr:row>
                    <xdr:rowOff>241300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1:V40"/>
  <sheetViews>
    <sheetView workbookViewId="0">
      <selection activeCell="D42" sqref="D42"/>
    </sheetView>
  </sheetViews>
  <sheetFormatPr baseColWidth="10" defaultColWidth="9.1640625" defaultRowHeight="15" x14ac:dyDescent="0.2"/>
  <cols>
    <col min="1" max="16384" width="9.1640625" style="36"/>
  </cols>
  <sheetData>
    <row r="31" spans="1:22" ht="15" customHeight="1" x14ac:dyDescent="0.2">
      <c r="A31" s="65" t="s">
        <v>38</v>
      </c>
      <c r="B31" s="65"/>
      <c r="C31" s="65"/>
      <c r="D31" s="65"/>
      <c r="E31" s="65"/>
      <c r="F31" s="65"/>
      <c r="G31" s="65"/>
      <c r="H31" s="65"/>
      <c r="I31" s="65"/>
      <c r="J31" s="65"/>
      <c r="K31" s="65"/>
      <c r="L31" s="65"/>
      <c r="M31" s="65"/>
      <c r="N31" s="65"/>
      <c r="O31" s="65"/>
      <c r="P31" s="65"/>
      <c r="Q31" s="65"/>
      <c r="R31" s="65"/>
      <c r="S31" s="65"/>
      <c r="T31" s="65"/>
      <c r="U31" s="65"/>
      <c r="V31" s="65"/>
    </row>
    <row r="32" spans="1:22" x14ac:dyDescent="0.2">
      <c r="A32" s="65"/>
      <c r="B32" s="65"/>
      <c r="C32" s="65"/>
      <c r="D32" s="65"/>
      <c r="E32" s="65"/>
      <c r="F32" s="65"/>
      <c r="G32" s="65"/>
      <c r="H32" s="65"/>
      <c r="I32" s="65"/>
      <c r="J32" s="65"/>
      <c r="K32" s="65"/>
      <c r="L32" s="65"/>
      <c r="M32" s="65"/>
      <c r="N32" s="65"/>
      <c r="O32" s="65"/>
      <c r="P32" s="65"/>
      <c r="Q32" s="65"/>
      <c r="R32" s="65"/>
      <c r="S32" s="65"/>
      <c r="T32" s="65"/>
      <c r="U32" s="65"/>
      <c r="V32" s="65"/>
    </row>
    <row r="33" spans="1:22" x14ac:dyDescent="0.2">
      <c r="A33" s="65"/>
      <c r="B33" s="65"/>
      <c r="C33" s="65"/>
      <c r="D33" s="65"/>
      <c r="E33" s="65"/>
      <c r="F33" s="65"/>
      <c r="G33" s="65"/>
      <c r="H33" s="65"/>
      <c r="I33" s="65"/>
      <c r="J33" s="65"/>
      <c r="K33" s="65"/>
      <c r="L33" s="65"/>
      <c r="M33" s="65"/>
      <c r="N33" s="65"/>
      <c r="O33" s="65"/>
      <c r="P33" s="65"/>
      <c r="Q33" s="65"/>
      <c r="R33" s="65"/>
      <c r="S33" s="65"/>
      <c r="T33" s="65"/>
      <c r="U33" s="65"/>
      <c r="V33" s="65"/>
    </row>
    <row r="34" spans="1:22" x14ac:dyDescent="0.2">
      <c r="A34" s="65"/>
      <c r="B34" s="65"/>
      <c r="C34" s="65"/>
      <c r="D34" s="65"/>
      <c r="E34" s="65"/>
      <c r="F34" s="65"/>
      <c r="G34" s="65"/>
      <c r="H34" s="65"/>
      <c r="I34" s="65"/>
      <c r="J34" s="65"/>
      <c r="K34" s="65"/>
      <c r="L34" s="65"/>
      <c r="M34" s="65"/>
      <c r="N34" s="65"/>
      <c r="O34" s="65"/>
      <c r="P34" s="65"/>
      <c r="Q34" s="65"/>
      <c r="R34" s="65"/>
      <c r="S34" s="65"/>
      <c r="T34" s="65"/>
      <c r="U34" s="65"/>
      <c r="V34" s="65"/>
    </row>
    <row r="35" spans="1:22" x14ac:dyDescent="0.2">
      <c r="A35" s="65"/>
      <c r="B35" s="65"/>
      <c r="C35" s="65"/>
      <c r="D35" s="65"/>
      <c r="E35" s="65"/>
      <c r="F35" s="65"/>
      <c r="G35" s="65"/>
      <c r="H35" s="65"/>
      <c r="I35" s="65"/>
      <c r="J35" s="65"/>
      <c r="K35" s="65"/>
      <c r="L35" s="65"/>
      <c r="M35" s="65"/>
      <c r="N35" s="65"/>
      <c r="O35" s="65"/>
      <c r="P35" s="65"/>
      <c r="Q35" s="65"/>
      <c r="R35" s="65"/>
      <c r="S35" s="65"/>
      <c r="T35" s="65"/>
      <c r="U35" s="65"/>
      <c r="V35" s="65"/>
    </row>
    <row r="36" spans="1:22" x14ac:dyDescent="0.2">
      <c r="A36" s="65"/>
      <c r="B36" s="65"/>
      <c r="C36" s="65"/>
      <c r="D36" s="65"/>
      <c r="E36" s="65"/>
      <c r="F36" s="65"/>
      <c r="G36" s="65"/>
      <c r="H36" s="65"/>
      <c r="I36" s="65"/>
      <c r="J36" s="65"/>
      <c r="K36" s="65"/>
      <c r="L36" s="65"/>
      <c r="M36" s="65"/>
      <c r="N36" s="65"/>
      <c r="O36" s="65"/>
      <c r="P36" s="65"/>
      <c r="Q36" s="65"/>
      <c r="R36" s="65"/>
      <c r="S36" s="65"/>
      <c r="T36" s="65"/>
      <c r="U36" s="65"/>
      <c r="V36" s="65"/>
    </row>
    <row r="37" spans="1:22" x14ac:dyDescent="0.2">
      <c r="A37" s="65"/>
      <c r="B37" s="65"/>
      <c r="C37" s="65"/>
      <c r="D37" s="65"/>
      <c r="E37" s="65"/>
      <c r="F37" s="65"/>
      <c r="G37" s="65"/>
      <c r="H37" s="65"/>
      <c r="I37" s="65"/>
      <c r="J37" s="65"/>
      <c r="K37" s="65"/>
      <c r="L37" s="65"/>
      <c r="M37" s="65"/>
      <c r="N37" s="65"/>
      <c r="O37" s="65"/>
      <c r="P37" s="65"/>
      <c r="Q37" s="65"/>
      <c r="R37" s="65"/>
      <c r="S37" s="65"/>
      <c r="T37" s="65"/>
      <c r="U37" s="65"/>
      <c r="V37" s="65"/>
    </row>
    <row r="38" spans="1:22" x14ac:dyDescent="0.2">
      <c r="A38" s="37"/>
      <c r="B38" s="37"/>
      <c r="C38" s="37"/>
    </row>
    <row r="39" spans="1:22" x14ac:dyDescent="0.2">
      <c r="A39" s="37"/>
      <c r="B39" s="37"/>
      <c r="C39" s="37"/>
    </row>
    <row r="40" spans="1:22" x14ac:dyDescent="0.2">
      <c r="A40" s="37"/>
      <c r="B40" s="37"/>
      <c r="C40" s="37"/>
    </row>
  </sheetData>
  <sheetProtection algorithmName="SHA-512" hashValue="iqd7yPAqeFV1qP/cHIyLRbuRQzpQKDp0f6A4puuw3BtaePjDFF2W9Rg2+s69Y7R+Wbtc0r/46itT7SW6Re04bQ==" saltValue="P7v4XKxFgQ5/kyrHZbKzkg==" spinCount="100000" sheet="1" objects="1" scenarios="1"/>
  <mergeCells count="1">
    <mergeCell ref="A31:V3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Table</vt:lpstr>
      <vt:lpstr>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Gabel</dc:creator>
  <cp:lastModifiedBy>hello@createtwo.com</cp:lastModifiedBy>
  <dcterms:created xsi:type="dcterms:W3CDTF">2015-01-26T21:08:36Z</dcterms:created>
  <dcterms:modified xsi:type="dcterms:W3CDTF">2018-05-21T18:46:59Z</dcterms:modified>
</cp:coreProperties>
</file>