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709"/>
  <workbookPr date1904="1"/>
  <mc:AlternateContent xmlns:mc="http://schemas.openxmlformats.org/markup-compatibility/2006">
    <mc:Choice Requires="x15">
      <x15ac:absPath xmlns:x15ac="http://schemas.microsoft.com/office/spreadsheetml/2010/11/ac" url="/Users/josephbooth/Dropbox (Boothfamilylaw)/Booth Family Law/Joe/Financial Aspects of Divorce/Spring 2016 Financial Issues in Divorce/"/>
    </mc:Choice>
  </mc:AlternateContent>
  <bookViews>
    <workbookView xWindow="17420" yWindow="1000" windowWidth="30960" windowHeight="22400"/>
  </bookViews>
  <sheets>
    <sheet name="Income Tax Consideration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6" i="1" l="1"/>
  <c r="F19" i="1"/>
  <c r="F9" i="1"/>
  <c r="D3" i="1"/>
  <c r="C6" i="1"/>
  <c r="E6" i="1"/>
  <c r="F6" i="1"/>
  <c r="E3" i="1"/>
  <c r="C7" i="1"/>
  <c r="E7" i="1"/>
  <c r="F7" i="1"/>
  <c r="F8" i="1"/>
  <c r="F10" i="1"/>
  <c r="F11" i="1"/>
  <c r="F12" i="1"/>
  <c r="G13" i="1"/>
  <c r="F21" i="1"/>
  <c r="F20" i="1"/>
  <c r="F22" i="1"/>
  <c r="G23" i="1"/>
  <c r="D25" i="1"/>
  <c r="F25" i="1"/>
  <c r="F27" i="1"/>
  <c r="G28" i="1"/>
  <c r="G29" i="1"/>
  <c r="D2" i="1"/>
  <c r="C15" i="1"/>
  <c r="D15" i="1"/>
  <c r="B25" i="1"/>
  <c r="C25" i="1"/>
  <c r="E15" i="1"/>
  <c r="F18" i="1"/>
  <c r="D17" i="1"/>
  <c r="E17" i="1"/>
  <c r="D16" i="1"/>
  <c r="E16" i="1"/>
  <c r="E2" i="1"/>
  <c r="C16" i="1"/>
</calcChain>
</file>

<file path=xl/sharedStrings.xml><?xml version="1.0" encoding="utf-8"?>
<sst xmlns="http://schemas.openxmlformats.org/spreadsheetml/2006/main" count="36" uniqueCount="28">
  <si>
    <t>Check if custodial</t>
  </si>
  <si>
    <t xml:space="preserve">Fed. Marginal rate </t>
  </si>
  <si>
    <t>KS Marginal rate</t>
  </si>
  <si>
    <t>Mother’s Income</t>
  </si>
  <si>
    <t>Father’s Income</t>
  </si>
  <si>
    <t>Number of children</t>
  </si>
  <si>
    <t>Tax exemptions</t>
  </si>
  <si>
    <t>Non-Custodial pt. income</t>
  </si>
  <si>
    <t>Check if single</t>
  </si>
  <si>
    <t>Non-custodial pt. tax rate</t>
  </si>
  <si>
    <t>Federal</t>
  </si>
  <si>
    <t>State</t>
  </si>
  <si>
    <t xml:space="preserve">Total </t>
  </si>
  <si>
    <t>Line D2</t>
  </si>
  <si>
    <t>Monthly Tax exemption</t>
  </si>
  <si>
    <t>FEDERAL TAX CREDIT</t>
  </si>
  <si>
    <t>Custodial Parent Income</t>
  </si>
  <si>
    <t>Tax rate</t>
  </si>
  <si>
    <t>Add.</t>
  </si>
  <si>
    <t>Additional Tax Credit</t>
  </si>
  <si>
    <t>Non-Custodial parent’s rate</t>
  </si>
  <si>
    <t>Number of children &lt; 17 yrs old</t>
  </si>
  <si>
    <t>TOTAL TAX CONSIDERATION</t>
  </si>
  <si>
    <t>2105 Single rates</t>
  </si>
  <si>
    <t>215 Head of Household rates</t>
  </si>
  <si>
    <t>2015 KS Tax rates</t>
  </si>
  <si>
    <t>Worksheet from Appendix V KSCG © 2016  Ad. Order 284</t>
  </si>
  <si>
    <t>Line D2 non-cust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</si>
</sst>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_-&quot;$&quot;* #,##0_-;_-&quot;$&quot;* \(#,##0\)_-;_-&quot;$&quot;* &quot;-&quot;??;_-@_-"/>
    <numFmt numFmtId="165" formatCode="#,##0.00%"/>
    <numFmt numFmtId="166" formatCode="&quot;$&quot;0"/>
    <numFmt numFmtId="167" formatCode="&quot;$&quot;#,##0.00"/>
  </numFmts>
  <fonts count="3" x14ac:knownFonts="1">
    <font>
      <sz val="10"/>
      <color indexed="8"/>
      <name val="Helvetica"/>
    </font>
    <font>
      <b/>
      <sz val="10"/>
      <color indexed="8"/>
      <name val="Helvetica"/>
    </font>
    <font>
      <sz val="10"/>
      <color indexed="8"/>
      <name val="Helvetica"/>
    </font>
  </fonts>
  <fills count="5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</fills>
  <borders count="2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>
      <alignment vertical="top" wrapText="1"/>
    </xf>
    <xf numFmtId="44" fontId="2" fillId="0" borderId="0" applyFont="0" applyFill="0" applyBorder="0" applyAlignment="0" applyProtection="0"/>
  </cellStyleXfs>
  <cellXfs count="35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0" fillId="2" borderId="1" xfId="0" applyNumberFormat="1" applyFont="1" applyFill="1" applyBorder="1" applyAlignment="1">
      <alignment vertical="top" wrapText="1"/>
    </xf>
    <xf numFmtId="5" fontId="0" fillId="2" borderId="1" xfId="0" applyNumberFormat="1" applyFont="1" applyFill="1" applyBorder="1" applyAlignment="1">
      <alignment vertical="top" wrapText="1"/>
    </xf>
    <xf numFmtId="0" fontId="0" fillId="2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5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49" fontId="0" fillId="2" borderId="1" xfId="0" applyNumberFormat="1" applyFont="1" applyFill="1" applyBorder="1" applyAlignment="1">
      <alignment horizontal="right" vertical="top" wrapText="1"/>
    </xf>
    <xf numFmtId="9" fontId="0" fillId="2" borderId="1" xfId="0" applyNumberFormat="1" applyFont="1" applyFill="1" applyBorder="1" applyAlignment="1">
      <alignment vertical="top" wrapText="1"/>
    </xf>
    <xf numFmtId="164" fontId="0" fillId="2" borderId="1" xfId="0" applyNumberFormat="1" applyFont="1" applyFill="1" applyBorder="1" applyAlignment="1">
      <alignment vertical="top" wrapText="1"/>
    </xf>
    <xf numFmtId="49" fontId="0" fillId="0" borderId="1" xfId="0" applyNumberFormat="1" applyFont="1" applyBorder="1" applyAlignment="1">
      <alignment horizontal="right" vertical="top" wrapText="1"/>
    </xf>
    <xf numFmtId="9" fontId="0" fillId="0" borderId="1" xfId="0" applyNumberFormat="1" applyFont="1" applyBorder="1" applyAlignment="1">
      <alignment vertical="top" wrapText="1"/>
    </xf>
    <xf numFmtId="165" fontId="0" fillId="0" borderId="1" xfId="0" applyNumberFormat="1" applyFont="1" applyBorder="1" applyAlignment="1">
      <alignment vertical="top" wrapText="1"/>
    </xf>
    <xf numFmtId="165" fontId="0" fillId="2" borderId="1" xfId="0" applyNumberFormat="1" applyFont="1" applyFill="1" applyBorder="1" applyAlignment="1">
      <alignment vertical="top" wrapText="1"/>
    </xf>
    <xf numFmtId="164" fontId="0" fillId="0" borderId="1" xfId="0" applyNumberFormat="1" applyFont="1" applyBorder="1" applyAlignment="1">
      <alignment vertical="top" wrapText="1"/>
    </xf>
    <xf numFmtId="49" fontId="1" fillId="2" borderId="1" xfId="0" applyNumberFormat="1" applyFont="1" applyFill="1" applyBorder="1" applyAlignment="1">
      <alignment horizontal="center" vertical="top" wrapText="1"/>
    </xf>
    <xf numFmtId="166" fontId="0" fillId="0" borderId="1" xfId="0" applyNumberFormat="1" applyFont="1" applyBorder="1" applyAlignment="1">
      <alignment vertical="top" wrapText="1"/>
    </xf>
    <xf numFmtId="166" fontId="0" fillId="2" borderId="1" xfId="0" applyNumberFormat="1" applyFont="1" applyFill="1" applyBorder="1" applyAlignment="1">
      <alignment vertical="top" wrapText="1"/>
    </xf>
    <xf numFmtId="167" fontId="0" fillId="2" borderId="1" xfId="0" applyNumberFormat="1" applyFont="1" applyFill="1" applyBorder="1" applyAlignment="1">
      <alignment vertical="top" wrapText="1"/>
    </xf>
    <xf numFmtId="49" fontId="0" fillId="3" borderId="1" xfId="0" applyNumberFormat="1" applyFont="1" applyFill="1" applyBorder="1" applyAlignment="1">
      <alignment vertical="top" wrapText="1"/>
    </xf>
    <xf numFmtId="0" fontId="0" fillId="3" borderId="1" xfId="0" applyNumberFormat="1" applyFont="1" applyFill="1" applyBorder="1" applyAlignment="1">
      <alignment vertical="top" wrapText="1"/>
    </xf>
    <xf numFmtId="167" fontId="0" fillId="0" borderId="1" xfId="0" applyNumberFormat="1" applyFont="1" applyBorder="1" applyAlignment="1">
      <alignment vertical="top" wrapText="1"/>
    </xf>
    <xf numFmtId="164" fontId="0" fillId="4" borderId="1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49" fontId="0" fillId="4" borderId="1" xfId="0" applyNumberFormat="1" applyFont="1" applyFill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9" fontId="1" fillId="2" borderId="1" xfId="0" applyNumberFormat="1" applyFont="1" applyFill="1" applyBorder="1" applyAlignment="1">
      <alignment vertical="top" wrapText="1"/>
    </xf>
    <xf numFmtId="0" fontId="0" fillId="2" borderId="1" xfId="0" applyFont="1" applyFill="1" applyBorder="1" applyAlignment="1">
      <alignment vertical="top" wrapText="1"/>
    </xf>
    <xf numFmtId="49" fontId="0" fillId="0" borderId="1" xfId="0" applyNumberFormat="1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44" fontId="0" fillId="2" borderId="1" xfId="1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5A5A5"/>
      <rgbColor rgb="FFF4F4F4"/>
      <rgbColor rgb="FFFFE061"/>
      <rgbColor rgb="FF9CE159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9"/>
  <sheetViews>
    <sheetView showGridLines="0" tabSelected="1" workbookViewId="0">
      <selection activeCell="F27" sqref="F27"/>
    </sheetView>
  </sheetViews>
  <sheetFormatPr baseColWidth="10" defaultColWidth="16.33203125" defaultRowHeight="18" customHeight="1" x14ac:dyDescent="0.15"/>
  <cols>
    <col min="1" max="5" width="16.33203125" style="1" customWidth="1"/>
    <col min="6" max="6" width="12.1640625" style="1" customWidth="1"/>
    <col min="7" max="7" width="9" style="1" customWidth="1"/>
    <col min="8" max="256" width="16.33203125" style="1" customWidth="1"/>
  </cols>
  <sheetData>
    <row r="1" spans="1:7" ht="20.25" customHeight="1" x14ac:dyDescent="0.15">
      <c r="A1" s="2"/>
      <c r="B1" s="2"/>
      <c r="C1" s="2" t="s">
        <v>0</v>
      </c>
      <c r="D1" s="2" t="s">
        <v>1</v>
      </c>
      <c r="E1" s="2" t="s">
        <v>2</v>
      </c>
      <c r="F1" s="3"/>
      <c r="G1" s="3"/>
    </row>
    <row r="2" spans="1:7" ht="20.25" customHeight="1" x14ac:dyDescent="0.15">
      <c r="A2" s="4" t="s">
        <v>3</v>
      </c>
      <c r="B2" s="5">
        <v>30000</v>
      </c>
      <c r="C2" s="6" t="b">
        <v>1</v>
      </c>
      <c r="D2" s="6">
        <f>B2-4000</f>
        <v>26000</v>
      </c>
      <c r="E2" s="6">
        <f>B2-2250</f>
        <v>27750</v>
      </c>
      <c r="F2" s="7"/>
      <c r="G2" s="7"/>
    </row>
    <row r="3" spans="1:7" ht="20.25" customHeight="1" x14ac:dyDescent="0.15">
      <c r="A3" s="2" t="s">
        <v>4</v>
      </c>
      <c r="B3" s="8">
        <v>50000</v>
      </c>
      <c r="C3" s="3"/>
      <c r="D3" s="9">
        <f>B3-4000</f>
        <v>46000</v>
      </c>
      <c r="E3" s="9">
        <f>B3-2250</f>
        <v>47750</v>
      </c>
      <c r="F3" s="3"/>
      <c r="G3" s="3"/>
    </row>
    <row r="4" spans="1:7" ht="20.25" customHeight="1" x14ac:dyDescent="0.15">
      <c r="A4" s="4" t="s">
        <v>5</v>
      </c>
      <c r="B4" s="6">
        <v>2</v>
      </c>
      <c r="C4" s="4"/>
      <c r="D4" s="7"/>
      <c r="E4" s="7"/>
      <c r="F4" s="7"/>
      <c r="G4" s="7"/>
    </row>
    <row r="5" spans="1:7" ht="32.25" customHeight="1" x14ac:dyDescent="0.15">
      <c r="A5" s="2" t="s">
        <v>6</v>
      </c>
      <c r="B5" s="3"/>
      <c r="C5" s="10" t="s">
        <v>7</v>
      </c>
      <c r="D5" s="10" t="s">
        <v>8</v>
      </c>
      <c r="E5" s="10" t="s">
        <v>9</v>
      </c>
      <c r="F5" s="3"/>
      <c r="G5" s="3"/>
    </row>
    <row r="6" spans="1:7" ht="20.25" customHeight="1" x14ac:dyDescent="0.15">
      <c r="A6" s="11" t="s">
        <v>10</v>
      </c>
      <c r="B6" s="6">
        <v>4000</v>
      </c>
      <c r="C6" s="5">
        <f>IF(C2,D3,D2)</f>
        <v>46000</v>
      </c>
      <c r="D6" s="6" t="b">
        <v>1</v>
      </c>
      <c r="E6" s="12">
        <f>IF(D6,VLOOKUP(C6,A31:B35,2,TRUE),VLOOKUP(C6,D31:E35,2,TRUE))</f>
        <v>0.25</v>
      </c>
      <c r="F6" s="13">
        <f>B6*E6</f>
        <v>1000</v>
      </c>
      <c r="G6" s="7"/>
    </row>
    <row r="7" spans="1:7" ht="20.25" customHeight="1" x14ac:dyDescent="0.15">
      <c r="A7" s="14" t="s">
        <v>11</v>
      </c>
      <c r="B7" s="9">
        <v>2250</v>
      </c>
      <c r="C7" s="8">
        <f>IF(C2,E3,E2)</f>
        <v>47750</v>
      </c>
      <c r="D7" s="3"/>
      <c r="E7" s="15">
        <f>VLOOKUP(C7,A37:B38,2,TRUE)</f>
        <v>4.5999999999999999E-2</v>
      </c>
      <c r="F7" s="9">
        <f>B7*E7</f>
        <v>103.5</v>
      </c>
      <c r="G7" s="3"/>
    </row>
    <row r="8" spans="1:7" ht="20.25" customHeight="1" x14ac:dyDescent="0.15">
      <c r="A8" s="7"/>
      <c r="B8" s="7"/>
      <c r="C8" s="7"/>
      <c r="D8" s="7"/>
      <c r="E8" s="4" t="s">
        <v>12</v>
      </c>
      <c r="F8" s="6">
        <f>F6+F7</f>
        <v>1103.5</v>
      </c>
      <c r="G8" s="7"/>
    </row>
    <row r="9" spans="1:7" ht="20.25" customHeight="1" x14ac:dyDescent="0.15">
      <c r="A9" s="3"/>
      <c r="B9" s="3"/>
      <c r="C9" s="3"/>
      <c r="D9" s="3"/>
      <c r="E9" s="2" t="s">
        <v>13</v>
      </c>
      <c r="F9" s="16">
        <f>B2/SUM(B2:B3)</f>
        <v>0.375</v>
      </c>
      <c r="G9" s="3"/>
    </row>
    <row r="10" spans="1:7" ht="20.25" customHeight="1" x14ac:dyDescent="0.15">
      <c r="A10" s="7"/>
      <c r="B10" s="7"/>
      <c r="C10" s="7"/>
      <c r="D10" s="7"/>
      <c r="E10" s="4"/>
      <c r="F10" s="34">
        <f>F8*F9</f>
        <v>413.8125</v>
      </c>
      <c r="G10" s="7"/>
    </row>
    <row r="11" spans="1:7" ht="20.25" customHeight="1" x14ac:dyDescent="0.15">
      <c r="A11" s="3"/>
      <c r="B11" s="3"/>
      <c r="C11" s="3"/>
      <c r="D11" s="3"/>
      <c r="E11" s="2" t="s">
        <v>5</v>
      </c>
      <c r="F11" s="9">
        <f>B4</f>
        <v>2</v>
      </c>
      <c r="G11" s="3"/>
    </row>
    <row r="12" spans="1:7" ht="20.25" customHeight="1" x14ac:dyDescent="0.15">
      <c r="A12" s="4"/>
      <c r="B12" s="7"/>
      <c r="C12" s="7"/>
      <c r="D12" s="4"/>
      <c r="E12" s="7"/>
      <c r="F12" s="13">
        <f>F10*F11</f>
        <v>827.625</v>
      </c>
      <c r="G12" s="7"/>
    </row>
    <row r="13" spans="1:7" ht="20.25" customHeight="1" x14ac:dyDescent="0.15">
      <c r="A13" s="2"/>
      <c r="B13" s="3"/>
      <c r="C13" s="3"/>
      <c r="D13" s="2"/>
      <c r="E13" s="32" t="s">
        <v>14</v>
      </c>
      <c r="F13" s="29"/>
      <c r="G13" s="18">
        <f>(F12/F11)/12</f>
        <v>34.484375</v>
      </c>
    </row>
    <row r="14" spans="1:7" ht="32.25" customHeight="1" x14ac:dyDescent="0.15">
      <c r="A14" s="11" t="s">
        <v>15</v>
      </c>
      <c r="B14" s="7"/>
      <c r="C14" s="19" t="s">
        <v>16</v>
      </c>
      <c r="D14" s="19" t="s">
        <v>17</v>
      </c>
      <c r="E14" s="7"/>
      <c r="F14" s="7"/>
      <c r="G14" s="7"/>
    </row>
    <row r="15" spans="1:7" ht="20.25" customHeight="1" x14ac:dyDescent="0.15">
      <c r="A15" s="14" t="s">
        <v>10</v>
      </c>
      <c r="B15" s="9">
        <v>2950</v>
      </c>
      <c r="C15" s="8">
        <f>IF(C2,D2,D3)</f>
        <v>26000</v>
      </c>
      <c r="D15" s="15">
        <f>VLOOKUP(C15,A31:B35,2,TRUE)</f>
        <v>0.15</v>
      </c>
      <c r="E15" s="20">
        <f>B15*D15</f>
        <v>442.5</v>
      </c>
      <c r="F15" s="3"/>
      <c r="G15" s="3"/>
    </row>
    <row r="16" spans="1:7" ht="20.25" customHeight="1" x14ac:dyDescent="0.15">
      <c r="A16" s="11" t="s">
        <v>11</v>
      </c>
      <c r="B16" s="6">
        <v>2500</v>
      </c>
      <c r="C16" s="5">
        <f>IF(C2,E2,E3)</f>
        <v>27750</v>
      </c>
      <c r="D16" s="12">
        <f>VLOOKUP(B15,A37:B38,2,TRUE)</f>
        <v>2.7E-2</v>
      </c>
      <c r="E16" s="21">
        <f>B16*D16</f>
        <v>67.5</v>
      </c>
      <c r="F16" s="7"/>
      <c r="G16" s="7"/>
    </row>
    <row r="17" spans="1:7" ht="20.25" customHeight="1" x14ac:dyDescent="0.15">
      <c r="A17" s="14" t="s">
        <v>18</v>
      </c>
      <c r="B17" s="9">
        <v>2500</v>
      </c>
      <c r="C17" s="3"/>
      <c r="D17" s="15">
        <f>VLOOKUP(B17,A37:B38,2,TRUE)</f>
        <v>2.7E-2</v>
      </c>
      <c r="E17" s="20">
        <f>B17*D17</f>
        <v>67.5</v>
      </c>
      <c r="F17" s="20"/>
      <c r="G17" s="3"/>
    </row>
    <row r="18" spans="1:7" ht="20.25" customHeight="1" x14ac:dyDescent="0.15">
      <c r="A18" s="4"/>
      <c r="B18" s="7"/>
      <c r="C18" s="7"/>
      <c r="D18" s="4"/>
      <c r="E18" s="4" t="s">
        <v>12</v>
      </c>
      <c r="F18" s="21">
        <f>SUM(E15:E17)</f>
        <v>577.5</v>
      </c>
      <c r="G18" s="7"/>
    </row>
    <row r="19" spans="1:7" ht="20.25" customHeight="1" x14ac:dyDescent="0.15">
      <c r="A19" s="2"/>
      <c r="B19" s="3"/>
      <c r="C19" s="3"/>
      <c r="D19" s="2"/>
      <c r="E19" s="2" t="s">
        <v>27</v>
      </c>
      <c r="F19" s="16">
        <f>B3/SUM(B2:B3)</f>
        <v>0.625</v>
      </c>
      <c r="G19" s="3"/>
    </row>
    <row r="20" spans="1:7" ht="20.25" customHeight="1" x14ac:dyDescent="0.15">
      <c r="A20" s="4"/>
      <c r="B20" s="7"/>
      <c r="C20" s="7"/>
      <c r="D20" s="4"/>
      <c r="E20" s="4"/>
      <c r="F20" s="22">
        <f>F18*F19</f>
        <v>360.9375</v>
      </c>
      <c r="G20" s="7"/>
    </row>
    <row r="21" spans="1:7" ht="20.25" customHeight="1" x14ac:dyDescent="0.15">
      <c r="A21" s="2"/>
      <c r="B21" s="3"/>
      <c r="C21" s="3"/>
      <c r="D21" s="2"/>
      <c r="E21" s="2" t="s">
        <v>5</v>
      </c>
      <c r="F21" s="9">
        <f>B4</f>
        <v>2</v>
      </c>
      <c r="G21" s="3"/>
    </row>
    <row r="22" spans="1:7" ht="20.25" customHeight="1" x14ac:dyDescent="0.15">
      <c r="A22" s="4"/>
      <c r="B22" s="7"/>
      <c r="C22" s="7"/>
      <c r="D22" s="4"/>
      <c r="E22" s="7"/>
      <c r="F22" s="13">
        <f>F20*F21</f>
        <v>721.875</v>
      </c>
      <c r="G22" s="7"/>
    </row>
    <row r="23" spans="1:7" ht="20.25" customHeight="1" x14ac:dyDescent="0.15">
      <c r="A23" s="2"/>
      <c r="B23" s="3"/>
      <c r="C23" s="3"/>
      <c r="D23" s="2"/>
      <c r="E23" s="32" t="s">
        <v>14</v>
      </c>
      <c r="F23" s="29"/>
      <c r="G23" s="18">
        <f>(F22/F21)/12</f>
        <v>30.078125</v>
      </c>
    </row>
    <row r="24" spans="1:7" ht="32.25" customHeight="1" x14ac:dyDescent="0.15">
      <c r="A24" s="4" t="s">
        <v>19</v>
      </c>
      <c r="B24" s="4" t="s">
        <v>20</v>
      </c>
      <c r="C24" s="7"/>
      <c r="D24" s="23" t="s">
        <v>21</v>
      </c>
      <c r="E24" s="7"/>
      <c r="F24" s="7"/>
      <c r="G24" s="7"/>
    </row>
    <row r="25" spans="1:7" ht="20.25" customHeight="1" x14ac:dyDescent="0.15">
      <c r="A25" s="9">
        <v>1000</v>
      </c>
      <c r="B25" s="15">
        <f>D15</f>
        <v>0.15</v>
      </c>
      <c r="C25" s="18">
        <f>A25*B25</f>
        <v>150</v>
      </c>
      <c r="D25" s="24">
        <f>B4</f>
        <v>2</v>
      </c>
      <c r="E25" s="3"/>
      <c r="F25" s="18">
        <f>C25*D25</f>
        <v>300</v>
      </c>
      <c r="G25" s="3"/>
    </row>
    <row r="26" spans="1:7" ht="20.25" customHeight="1" x14ac:dyDescent="0.15">
      <c r="A26" s="4"/>
      <c r="B26" s="7"/>
      <c r="C26" s="7"/>
      <c r="D26" s="4"/>
      <c r="E26" s="4" t="s">
        <v>27</v>
      </c>
      <c r="F26" s="17">
        <f>F19</f>
        <v>0.625</v>
      </c>
      <c r="G26" s="13"/>
    </row>
    <row r="27" spans="1:7" ht="20.25" customHeight="1" x14ac:dyDescent="0.15">
      <c r="A27" s="2"/>
      <c r="B27" s="3"/>
      <c r="C27" s="3"/>
      <c r="D27" s="2"/>
      <c r="E27" s="3"/>
      <c r="F27" s="25">
        <f>F25*F26</f>
        <v>187.5</v>
      </c>
      <c r="G27" s="18"/>
    </row>
    <row r="28" spans="1:7" ht="32.25" customHeight="1" x14ac:dyDescent="0.15">
      <c r="A28" s="4"/>
      <c r="B28" s="7"/>
      <c r="C28" s="7"/>
      <c r="D28" s="4"/>
      <c r="E28" s="7"/>
      <c r="F28" s="4" t="s">
        <v>14</v>
      </c>
      <c r="G28" s="13">
        <f>F27/12</f>
        <v>15.625</v>
      </c>
    </row>
    <row r="29" spans="1:7" ht="20.25" customHeight="1" x14ac:dyDescent="0.15">
      <c r="A29" s="2"/>
      <c r="B29" s="3"/>
      <c r="C29" s="3"/>
      <c r="D29" s="2"/>
      <c r="E29" s="28" t="s">
        <v>22</v>
      </c>
      <c r="F29" s="29"/>
      <c r="G29" s="26">
        <f>SUM(G13:G28)</f>
        <v>80.1875</v>
      </c>
    </row>
    <row r="30" spans="1:7" ht="20.25" customHeight="1" x14ac:dyDescent="0.15">
      <c r="A30" s="27" t="s">
        <v>23</v>
      </c>
      <c r="B30" s="7"/>
      <c r="C30" s="7"/>
      <c r="D30" s="30" t="s">
        <v>24</v>
      </c>
      <c r="E30" s="31"/>
      <c r="F30" s="7"/>
      <c r="G30" s="7"/>
    </row>
    <row r="31" spans="1:7" ht="20.25" customHeight="1" x14ac:dyDescent="0.15">
      <c r="A31" s="9">
        <v>0</v>
      </c>
      <c r="B31" s="15">
        <v>0.1</v>
      </c>
      <c r="C31" s="3"/>
      <c r="D31" s="9">
        <v>0</v>
      </c>
      <c r="E31" s="15">
        <v>0.1</v>
      </c>
      <c r="F31" s="3"/>
      <c r="G31" s="3"/>
    </row>
    <row r="32" spans="1:7" ht="20.25" customHeight="1" x14ac:dyDescent="0.15">
      <c r="A32" s="6">
        <v>9225</v>
      </c>
      <c r="B32" s="12">
        <v>0.15</v>
      </c>
      <c r="C32" s="7"/>
      <c r="D32" s="6">
        <v>13150</v>
      </c>
      <c r="E32" s="12">
        <v>0.15</v>
      </c>
      <c r="F32" s="7"/>
      <c r="G32" s="7"/>
    </row>
    <row r="33" spans="1:7" ht="20.25" customHeight="1" x14ac:dyDescent="0.15">
      <c r="A33" s="9">
        <v>37450</v>
      </c>
      <c r="B33" s="15">
        <v>0.25</v>
      </c>
      <c r="C33" s="3"/>
      <c r="D33" s="9">
        <v>50200</v>
      </c>
      <c r="E33" s="15">
        <v>0.25</v>
      </c>
      <c r="F33" s="3"/>
      <c r="G33" s="3"/>
    </row>
    <row r="34" spans="1:7" ht="20.25" customHeight="1" x14ac:dyDescent="0.15">
      <c r="A34" s="6">
        <v>90750</v>
      </c>
      <c r="B34" s="12">
        <v>0.28000000000000003</v>
      </c>
      <c r="C34" s="7"/>
      <c r="D34" s="6">
        <v>129600</v>
      </c>
      <c r="E34" s="12">
        <v>0.18</v>
      </c>
      <c r="F34" s="7"/>
      <c r="G34" s="7"/>
    </row>
    <row r="35" spans="1:7" ht="20.25" customHeight="1" x14ac:dyDescent="0.15">
      <c r="A35" s="9">
        <v>189300</v>
      </c>
      <c r="B35" s="15">
        <v>0.28000000000000003</v>
      </c>
      <c r="C35" s="3"/>
      <c r="D35" s="9">
        <v>209850</v>
      </c>
      <c r="E35" s="15">
        <v>0.18</v>
      </c>
      <c r="F35" s="3"/>
      <c r="G35" s="3"/>
    </row>
    <row r="36" spans="1:7" ht="20.25" customHeight="1" x14ac:dyDescent="0.15">
      <c r="A36" s="27" t="s">
        <v>25</v>
      </c>
      <c r="B36" s="7"/>
      <c r="C36" s="7"/>
      <c r="D36" s="7"/>
      <c r="E36" s="7"/>
      <c r="F36" s="7"/>
      <c r="G36" s="7"/>
    </row>
    <row r="37" spans="1:7" ht="20.25" customHeight="1" x14ac:dyDescent="0.15">
      <c r="A37" s="9">
        <v>0</v>
      </c>
      <c r="B37" s="15">
        <v>2.7E-2</v>
      </c>
      <c r="C37" s="3"/>
      <c r="D37" s="3"/>
      <c r="E37" s="3"/>
      <c r="F37" s="3"/>
      <c r="G37" s="3"/>
    </row>
    <row r="38" spans="1:7" ht="20.25" customHeight="1" x14ac:dyDescent="0.15">
      <c r="A38" s="6">
        <v>15000</v>
      </c>
      <c r="B38" s="12">
        <v>4.5999999999999999E-2</v>
      </c>
      <c r="C38" s="7"/>
      <c r="D38" s="7"/>
      <c r="E38" s="7"/>
      <c r="F38" s="7"/>
      <c r="G38" s="7"/>
    </row>
    <row r="39" spans="1:7" ht="20.25" customHeight="1" x14ac:dyDescent="0.15">
      <c r="A39" s="32" t="s">
        <v>26</v>
      </c>
      <c r="B39" s="33"/>
      <c r="C39" s="33"/>
      <c r="D39" s="9"/>
      <c r="E39" s="9"/>
      <c r="F39" s="9"/>
      <c r="G39" s="3"/>
    </row>
  </sheetData>
  <mergeCells count="5">
    <mergeCell ref="E29:F29"/>
    <mergeCell ref="D30:E30"/>
    <mergeCell ref="E23:F23"/>
    <mergeCell ref="E13:F13"/>
    <mergeCell ref="A39:C39"/>
  </mergeCells>
  <pageMargins left="1" right="1" top="1" bottom="1" header="0.25" footer="0.25"/>
  <pageSetup scale="75" orientation="portrait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Income Tax Consideration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2016-02-24T16:56:00Z</dcterms:modified>
</cp:coreProperties>
</file>