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618" activeTab="0"/>
  </bookViews>
  <sheets>
    <sheet name="Worksheet with formulas" sheetId="1" r:id="rId1"/>
    <sheet name="Sheet2" sheetId="2" r:id="rId2"/>
    <sheet name="Sheet3" sheetId="3" r:id="rId3"/>
  </sheets>
  <definedNames>
    <definedName name="_xlnm.Print_Area" localSheetId="0">'Worksheet with formulas'!$A$4:$M$65</definedName>
    <definedName name="_xlnm.Print_Titles" localSheetId="0">'Worksheet with formulas'!$5:$5</definedName>
  </definedNames>
  <calcPr fullCalcOnLoad="1"/>
</workbook>
</file>

<file path=xl/sharedStrings.xml><?xml version="1.0" encoding="utf-8"?>
<sst xmlns="http://schemas.openxmlformats.org/spreadsheetml/2006/main" count="59" uniqueCount="59">
  <si>
    <t>Battery Type</t>
  </si>
  <si>
    <t>Qty</t>
  </si>
  <si>
    <t>12 Volt  6  Cell Batteries</t>
  </si>
  <si>
    <t>24 Volt  12 Cell Batteries</t>
  </si>
  <si>
    <t>36 Volt  18 Cell Batteries</t>
  </si>
  <si>
    <t>48 Volt  24 Cell Batteries</t>
  </si>
  <si>
    <t>Tier</t>
  </si>
  <si>
    <t>Customer:</t>
  </si>
  <si>
    <t>Date:</t>
  </si>
  <si>
    <t>18 Volt  9 Cell Batteries</t>
  </si>
  <si>
    <t>Total lbs Electrolyte</t>
  </si>
  <si>
    <t>12 Volt Total Ibs Lead</t>
  </si>
  <si>
    <t>12 Volt Total Ibs Water</t>
  </si>
  <si>
    <t>12 Volt Total Ibs Acid</t>
  </si>
  <si>
    <t>12 Volt Total Ibs Electrotyte</t>
  </si>
  <si>
    <t>Ave Cell Weight per cell</t>
  </si>
  <si>
    <t xml:space="preserve">Total lbs of Lead per Battery </t>
  </si>
  <si>
    <t xml:space="preserve">Total lbs of Water per Battery </t>
  </si>
  <si>
    <t xml:space="preserve">Total lbs Sulfuric Acid per Battery </t>
  </si>
  <si>
    <t>Total lbs Electrolyte per Battery</t>
  </si>
  <si>
    <t>Total Gals Acid per Battery</t>
  </si>
  <si>
    <t>Total Gals Electrolyte per Battery</t>
  </si>
  <si>
    <t>18 Volt Total Ibs Lead</t>
  </si>
  <si>
    <t>18 Volt Total Ibs Water</t>
  </si>
  <si>
    <t>18 Volt Total Ibs Acid</t>
  </si>
  <si>
    <t>18 Volt Total Ibs Electrotyte</t>
  </si>
  <si>
    <t>24 Volt Total Ibs Lead</t>
  </si>
  <si>
    <t>24 Volt Total Ibs Water</t>
  </si>
  <si>
    <t>24 Volt Total Ibs Acid</t>
  </si>
  <si>
    <t>24 Volt Total Ibs Electrotyte</t>
  </si>
  <si>
    <t>36 Volt Total Ibs Lead</t>
  </si>
  <si>
    <t>36 Volt Total Ibs Water</t>
  </si>
  <si>
    <t>36 Volt Total Ibs Acid</t>
  </si>
  <si>
    <t>36 Volt Total Ibs Electrotyte</t>
  </si>
  <si>
    <t>48 Volt Total Ibs Lead</t>
  </si>
  <si>
    <t>48 Volt Total Ibs Water</t>
  </si>
  <si>
    <t>48 Volt Total Ibs Acid</t>
  </si>
  <si>
    <t>48 Volt Total Ibs Electrotyte</t>
  </si>
  <si>
    <t>12 Volt Total Acid Gallons</t>
  </si>
  <si>
    <t>12 Volt Total Electrolyte Gals</t>
  </si>
  <si>
    <t>18 Volt Total Acid Gallons</t>
  </si>
  <si>
    <t>18 Volt Total Electrolyte Gals</t>
  </si>
  <si>
    <t>24 Volt Total Acid Gallons</t>
  </si>
  <si>
    <t>24 Volt Total Electrolyte Gals</t>
  </si>
  <si>
    <t>36 Volt Total Acid Gallons</t>
  </si>
  <si>
    <t>36 Volt Total Electrolyte Gals</t>
  </si>
  <si>
    <t>48 Volt Total Acid Gals</t>
  </si>
  <si>
    <t>48 Volt Total Electrolyte Gals</t>
  </si>
  <si>
    <t>Total lbs Lead</t>
  </si>
  <si>
    <t>Total lbs Water</t>
  </si>
  <si>
    <t>Total lbs Acid</t>
  </si>
  <si>
    <t>Total Gallons Sulfuric Acid</t>
  </si>
  <si>
    <t>Total Gallons Electrolyte</t>
  </si>
  <si>
    <t>Grand Totals Per Battery Type</t>
  </si>
  <si>
    <t>Grand Totals All Batteries Combined</t>
  </si>
  <si>
    <t>Just fill in the Blue Shaded areas</t>
  </si>
  <si>
    <t>Make sure you type the correct voltage batteries in the correct fields.</t>
  </si>
  <si>
    <t>Formulas are based on DeKa Lead Acid Batteries but are ok to use on other manufacturers for this purpose.</t>
  </si>
  <si>
    <t>Click the pencil to clear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</si>
</sst>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1" fillId="35" borderId="17" xfId="0" applyFont="1" applyFill="1" applyBorder="1" applyAlignment="1" applyProtection="1">
      <alignment/>
      <protection locked="0"/>
    </xf>
    <xf numFmtId="2" fontId="1" fillId="35" borderId="17" xfId="0" applyNumberFormat="1" applyFont="1" applyFill="1" applyBorder="1" applyAlignment="1" applyProtection="1">
      <alignment horizontal="center"/>
      <protection locked="0"/>
    </xf>
    <xf numFmtId="0" fontId="2" fillId="35" borderId="18" xfId="0" applyFont="1" applyFill="1" applyBorder="1" applyAlignment="1" applyProtection="1">
      <alignment/>
      <protection locked="0"/>
    </xf>
    <xf numFmtId="0" fontId="1" fillId="35" borderId="19" xfId="0" applyFont="1" applyFill="1" applyBorder="1" applyAlignment="1" applyProtection="1">
      <alignment/>
      <protection locked="0"/>
    </xf>
    <xf numFmtId="2" fontId="1" fillId="35" borderId="19" xfId="0" applyNumberFormat="1" applyFont="1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 applyProtection="1">
      <alignment/>
      <protection locked="0"/>
    </xf>
    <xf numFmtId="0" fontId="1" fillId="35" borderId="21" xfId="0" applyFont="1" applyFill="1" applyBorder="1" applyAlignment="1" applyProtection="1">
      <alignment/>
      <protection locked="0"/>
    </xf>
    <xf numFmtId="2" fontId="1" fillId="35" borderId="21" xfId="0" applyNumberFormat="1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10" fillId="36" borderId="26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27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0" fillId="36" borderId="28" xfId="0" applyFont="1" applyFill="1" applyBorder="1" applyAlignment="1">
      <alignment/>
    </xf>
    <xf numFmtId="0" fontId="10" fillId="36" borderId="22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2" fillId="35" borderId="30" xfId="0" applyNumberFormat="1" applyFont="1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5" borderId="30" xfId="0" applyFont="1" applyFill="1" applyBorder="1" applyAlignment="1" applyProtection="1">
      <alignment/>
      <protection locked="0"/>
    </xf>
    <xf numFmtId="0" fontId="2" fillId="35" borderId="31" xfId="0" applyFont="1" applyFill="1" applyBorder="1" applyAlignment="1" applyProtection="1">
      <alignment/>
      <protection locked="0"/>
    </xf>
    <xf numFmtId="0" fontId="3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" fillId="0" borderId="37" xfId="0" applyFont="1" applyFill="1" applyBorder="1" applyAlignment="1">
      <alignment horizontal="right"/>
    </xf>
    <xf numFmtId="0" fontId="1" fillId="0" borderId="30" xfId="0" applyFont="1" applyBorder="1" applyAlignment="1">
      <alignment horizontal="right"/>
    </xf>
    <xf numFmtId="2" fontId="8" fillId="0" borderId="38" xfId="0" applyNumberFormat="1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27" xfId="0" applyFont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32" xfId="0" applyNumberFormat="1" applyFont="1" applyBorder="1" applyAlignment="1">
      <alignment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0</xdr:row>
      <xdr:rowOff>85725</xdr:rowOff>
    </xdr:from>
    <xdr:to>
      <xdr:col>10</xdr:col>
      <xdr:colOff>123825</xdr:colOff>
      <xdr:row>2</xdr:row>
      <xdr:rowOff>57150</xdr:rowOff>
    </xdr:to>
    <xdr:pic macro="[0]!Clear">
      <xdr:nvPicPr>
        <xdr:cNvPr id="1" name="Picture 1" descr="C:\Program Files\Microsoft Office\Clipart\Pub60Cor\sy00170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5725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5"/>
  <sheetViews>
    <sheetView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A31" sqref="A31:C35"/>
    </sheetView>
  </sheetViews>
  <sheetFormatPr defaultColWidth="9.140625" defaultRowHeight="12.75"/>
  <cols>
    <col min="1" max="1" width="4.8515625" style="9" customWidth="1"/>
    <col min="2" max="2" width="13.7109375" style="1" customWidth="1"/>
    <col min="3" max="3" width="8.28125" style="1" bestFit="1" customWidth="1"/>
    <col min="4" max="4" width="10.57421875" style="1" customWidth="1"/>
    <col min="5" max="5" width="9.57421875" style="1" customWidth="1"/>
    <col min="6" max="7" width="11.28125" style="1" customWidth="1"/>
    <col min="8" max="8" width="10.57421875" style="1" customWidth="1"/>
    <col min="9" max="9" width="11.28125" style="1" customWidth="1"/>
    <col min="10" max="11" width="9.140625" style="1" customWidth="1"/>
    <col min="12" max="12" width="10.57421875" style="1" customWidth="1"/>
    <col min="13" max="13" width="13.140625" style="1" customWidth="1"/>
    <col min="14" max="16384" width="9.140625" style="1" customWidth="1"/>
  </cols>
  <sheetData>
    <row r="1" spans="1:13" ht="15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5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 t="s">
        <v>58</v>
      </c>
      <c r="L2" s="49"/>
      <c r="M2" s="50"/>
    </row>
    <row r="3" spans="1:13" ht="15.75" thickBot="1">
      <c r="A3" s="51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s="8" customFormat="1" ht="21.75" customHeight="1" thickBot="1">
      <c r="A4" s="75" t="s">
        <v>7</v>
      </c>
      <c r="B4" s="76"/>
      <c r="C4" s="66"/>
      <c r="D4" s="67"/>
      <c r="E4" s="67"/>
      <c r="F4" s="58"/>
      <c r="G4" s="58"/>
      <c r="H4" s="58"/>
      <c r="I4" s="58"/>
      <c r="J4" s="17" t="s">
        <v>8</v>
      </c>
      <c r="K4" s="57"/>
      <c r="L4" s="58"/>
      <c r="M4" s="59"/>
    </row>
    <row r="5" spans="1:252" s="2" customFormat="1" ht="51.75">
      <c r="A5" s="32" t="s">
        <v>1</v>
      </c>
      <c r="B5" s="33" t="s">
        <v>0</v>
      </c>
      <c r="C5" s="33" t="s">
        <v>15</v>
      </c>
      <c r="D5" s="33" t="s">
        <v>16</v>
      </c>
      <c r="E5" s="33" t="s">
        <v>17</v>
      </c>
      <c r="F5" s="33" t="s">
        <v>18</v>
      </c>
      <c r="G5" s="14" t="s">
        <v>19</v>
      </c>
      <c r="H5" s="14" t="s">
        <v>20</v>
      </c>
      <c r="I5" s="14" t="s">
        <v>21</v>
      </c>
      <c r="J5" s="60" t="s">
        <v>53</v>
      </c>
      <c r="K5" s="61"/>
      <c r="L5" s="61"/>
      <c r="M5" s="62"/>
      <c r="IR5" s="3" t="s">
        <v>6</v>
      </c>
    </row>
    <row r="6" spans="1:250" s="2" customFormat="1" ht="16.5" thickBot="1">
      <c r="A6" s="68" t="s">
        <v>2</v>
      </c>
      <c r="B6" s="69"/>
      <c r="C6" s="69"/>
      <c r="D6" s="70"/>
      <c r="E6" s="70"/>
      <c r="F6" s="70"/>
      <c r="G6" s="71"/>
      <c r="H6" s="71"/>
      <c r="I6" s="71"/>
      <c r="J6" s="5"/>
      <c r="K6" s="5"/>
      <c r="L6" s="5"/>
      <c r="M6" s="10"/>
      <c r="IP6" s="3"/>
    </row>
    <row r="7" spans="1:13" s="4" customFormat="1" ht="15.75" thickBot="1">
      <c r="A7" s="18"/>
      <c r="B7" s="19"/>
      <c r="C7" s="20"/>
      <c r="D7" s="36">
        <f>C7*0.65*6</f>
        <v>0</v>
      </c>
      <c r="E7" s="36">
        <f>C7*0.11*6</f>
        <v>0</v>
      </c>
      <c r="F7" s="36">
        <f>C7*0.07*6</f>
        <v>0</v>
      </c>
      <c r="G7" s="36">
        <f>C7*0.179852*6</f>
        <v>0</v>
      </c>
      <c r="H7" s="36">
        <f>C7*0.0045532*6</f>
        <v>0</v>
      </c>
      <c r="I7" s="36">
        <f>C7*0.0165054*6</f>
        <v>0</v>
      </c>
      <c r="J7" s="55" t="s">
        <v>11</v>
      </c>
      <c r="K7" s="55"/>
      <c r="L7" s="55"/>
      <c r="M7" s="37">
        <f>A7*D7+A8*D8+A9*D9+A10*D10+A11*D11+A12*D12+A13*D13</f>
        <v>0</v>
      </c>
    </row>
    <row r="8" spans="1:13" ht="15.75" thickBot="1">
      <c r="A8" s="18"/>
      <c r="B8" s="19"/>
      <c r="C8" s="20"/>
      <c r="D8" s="36">
        <f aca="true" t="shared" si="0" ref="D8:D13">C8*0.65*6</f>
        <v>0</v>
      </c>
      <c r="E8" s="36">
        <f aca="true" t="shared" si="1" ref="E8:E13">C8*0.11*6</f>
        <v>0</v>
      </c>
      <c r="F8" s="36">
        <f aca="true" t="shared" si="2" ref="F8:F13">C8*0.07*6</f>
        <v>0</v>
      </c>
      <c r="G8" s="36">
        <f aca="true" t="shared" si="3" ref="G8:G13">C8*0.179852*6</f>
        <v>0</v>
      </c>
      <c r="H8" s="36">
        <f aca="true" t="shared" si="4" ref="H8:H13">C8*0.0045532*6</f>
        <v>0</v>
      </c>
      <c r="I8" s="36">
        <f aca="true" t="shared" si="5" ref="I8:I13">C8*0.0165054*6</f>
        <v>0</v>
      </c>
      <c r="J8" s="55" t="s">
        <v>12</v>
      </c>
      <c r="K8" s="55"/>
      <c r="L8" s="55"/>
      <c r="M8" s="37">
        <f>A7*E7+A8*E8+A9*E9+A10*E10+A11*E11+A12*E12+A13*E13</f>
        <v>0</v>
      </c>
    </row>
    <row r="9" spans="1:13" ht="15.75" thickBot="1">
      <c r="A9" s="18"/>
      <c r="B9" s="19"/>
      <c r="C9" s="20"/>
      <c r="D9" s="36">
        <f t="shared" si="0"/>
        <v>0</v>
      </c>
      <c r="E9" s="36">
        <f t="shared" si="1"/>
        <v>0</v>
      </c>
      <c r="F9" s="36">
        <f t="shared" si="2"/>
        <v>0</v>
      </c>
      <c r="G9" s="36">
        <f t="shared" si="3"/>
        <v>0</v>
      </c>
      <c r="H9" s="36">
        <f t="shared" si="4"/>
        <v>0</v>
      </c>
      <c r="I9" s="36">
        <f t="shared" si="5"/>
        <v>0</v>
      </c>
      <c r="J9" s="55" t="s">
        <v>13</v>
      </c>
      <c r="K9" s="55"/>
      <c r="L9" s="55"/>
      <c r="M9" s="37">
        <f>A7*F7+A8*F8+A9*F9+A10*F10+A11*F11+A12*F12+A13*F13</f>
        <v>0</v>
      </c>
    </row>
    <row r="10" spans="1:13" ht="15.75" thickBot="1">
      <c r="A10" s="18"/>
      <c r="B10" s="19"/>
      <c r="C10" s="20"/>
      <c r="D10" s="36">
        <f t="shared" si="0"/>
        <v>0</v>
      </c>
      <c r="E10" s="36">
        <f t="shared" si="1"/>
        <v>0</v>
      </c>
      <c r="F10" s="36">
        <f t="shared" si="2"/>
        <v>0</v>
      </c>
      <c r="G10" s="36">
        <f t="shared" si="3"/>
        <v>0</v>
      </c>
      <c r="H10" s="36">
        <f t="shared" si="4"/>
        <v>0</v>
      </c>
      <c r="I10" s="36">
        <f t="shared" si="5"/>
        <v>0</v>
      </c>
      <c r="J10" s="55" t="s">
        <v>14</v>
      </c>
      <c r="K10" s="55"/>
      <c r="L10" s="55"/>
      <c r="M10" s="37">
        <f>A7*G7+A8*G8+A9*G9+A10*G10+A11*G11+A12*G12+A13*G13</f>
        <v>0</v>
      </c>
    </row>
    <row r="11" spans="1:13" ht="15.75" thickBot="1">
      <c r="A11" s="18"/>
      <c r="B11" s="19"/>
      <c r="C11" s="20"/>
      <c r="D11" s="36">
        <f t="shared" si="0"/>
        <v>0</v>
      </c>
      <c r="E11" s="36">
        <f t="shared" si="1"/>
        <v>0</v>
      </c>
      <c r="F11" s="36">
        <f t="shared" si="2"/>
        <v>0</v>
      </c>
      <c r="G11" s="36">
        <f t="shared" si="3"/>
        <v>0</v>
      </c>
      <c r="H11" s="36">
        <f t="shared" si="4"/>
        <v>0</v>
      </c>
      <c r="I11" s="36">
        <f t="shared" si="5"/>
        <v>0</v>
      </c>
      <c r="J11" s="55" t="s">
        <v>38</v>
      </c>
      <c r="K11" s="63"/>
      <c r="L11" s="63"/>
      <c r="M11" s="37">
        <f>A7*H7+A8*H8+A9*H9+A10*H10+A11*H11+A12*H12+A13*H13</f>
        <v>0</v>
      </c>
    </row>
    <row r="12" spans="1:13" ht="15.75" thickBot="1">
      <c r="A12" s="18"/>
      <c r="B12" s="19"/>
      <c r="C12" s="20"/>
      <c r="D12" s="36">
        <f t="shared" si="0"/>
        <v>0</v>
      </c>
      <c r="E12" s="36">
        <f t="shared" si="1"/>
        <v>0</v>
      </c>
      <c r="F12" s="36">
        <f t="shared" si="2"/>
        <v>0</v>
      </c>
      <c r="G12" s="36">
        <f t="shared" si="3"/>
        <v>0</v>
      </c>
      <c r="H12" s="36">
        <f t="shared" si="4"/>
        <v>0</v>
      </c>
      <c r="I12" s="36">
        <f t="shared" si="5"/>
        <v>0</v>
      </c>
      <c r="J12" s="55" t="s">
        <v>39</v>
      </c>
      <c r="K12" s="55"/>
      <c r="L12" s="55"/>
      <c r="M12" s="37">
        <f>A7*I7+A8*I8+A9*I9+A10*I10+A11*I11+A12*I12+A13*I13</f>
        <v>0</v>
      </c>
    </row>
    <row r="13" spans="1:13" ht="15">
      <c r="A13" s="18"/>
      <c r="B13" s="19"/>
      <c r="C13" s="20"/>
      <c r="D13" s="36">
        <f t="shared" si="0"/>
        <v>0</v>
      </c>
      <c r="E13" s="36">
        <f t="shared" si="1"/>
        <v>0</v>
      </c>
      <c r="F13" s="36">
        <f t="shared" si="2"/>
        <v>0</v>
      </c>
      <c r="G13" s="36">
        <f t="shared" si="3"/>
        <v>0</v>
      </c>
      <c r="H13" s="36">
        <f t="shared" si="4"/>
        <v>0</v>
      </c>
      <c r="I13" s="36">
        <f t="shared" si="5"/>
        <v>0</v>
      </c>
      <c r="J13" s="64"/>
      <c r="K13" s="65"/>
      <c r="L13" s="65"/>
      <c r="M13" s="11"/>
    </row>
    <row r="14" spans="1:13" ht="16.5" thickBot="1">
      <c r="A14" s="72" t="s">
        <v>9</v>
      </c>
      <c r="B14" s="73"/>
      <c r="C14" s="73"/>
      <c r="D14" s="73"/>
      <c r="E14" s="73"/>
      <c r="F14" s="73"/>
      <c r="G14" s="74"/>
      <c r="H14" s="74"/>
      <c r="I14" s="74"/>
      <c r="J14" s="6"/>
      <c r="K14" s="6"/>
      <c r="L14" s="6"/>
      <c r="M14" s="12"/>
    </row>
    <row r="15" spans="1:13" ht="15.75" thickBot="1">
      <c r="A15" s="18"/>
      <c r="B15" s="19"/>
      <c r="C15" s="19"/>
      <c r="D15" s="36">
        <f>C15*0.65*9</f>
        <v>0</v>
      </c>
      <c r="E15" s="36">
        <f>C15*0.11*9</f>
        <v>0</v>
      </c>
      <c r="F15" s="36">
        <f>C15*0.07*9</f>
        <v>0</v>
      </c>
      <c r="G15" s="36">
        <f>C15*0.179852*9</f>
        <v>0</v>
      </c>
      <c r="H15" s="36">
        <f>C15*0.0045532*9</f>
        <v>0</v>
      </c>
      <c r="I15" s="36">
        <f>C15*0.0165054*9</f>
        <v>0</v>
      </c>
      <c r="J15" s="55" t="s">
        <v>22</v>
      </c>
      <c r="K15" s="55"/>
      <c r="L15" s="55"/>
      <c r="M15" s="13">
        <f>A15*D15+A16*D16+A17*D17+A18*D18+A19*D19+A20*D20+A21*D21</f>
        <v>0</v>
      </c>
    </row>
    <row r="16" spans="1:13" ht="15.75" thickBot="1">
      <c r="A16" s="18"/>
      <c r="B16" s="19"/>
      <c r="C16" s="20"/>
      <c r="D16" s="36">
        <f aca="true" t="shared" si="6" ref="D16:D21">C16*0.65*9</f>
        <v>0</v>
      </c>
      <c r="E16" s="36">
        <f aca="true" t="shared" si="7" ref="E16:E21">C16*0.11*9</f>
        <v>0</v>
      </c>
      <c r="F16" s="36">
        <f aca="true" t="shared" si="8" ref="F16:F21">C16*0.07*9</f>
        <v>0</v>
      </c>
      <c r="G16" s="36">
        <f aca="true" t="shared" si="9" ref="G16:G21">C16*0.179852*9</f>
        <v>0</v>
      </c>
      <c r="H16" s="36">
        <f aca="true" t="shared" si="10" ref="H16:H21">C16*0.0045532*9</f>
        <v>0</v>
      </c>
      <c r="I16" s="36">
        <f aca="true" t="shared" si="11" ref="I16:I21">C16*0.0165054*9</f>
        <v>0</v>
      </c>
      <c r="J16" s="54" t="s">
        <v>23</v>
      </c>
      <c r="K16" s="55"/>
      <c r="L16" s="56"/>
      <c r="M16" s="13">
        <f>A15*E15+A16*E16+A17*E17+A18*E18+A19*E19+A20*E20+A21*E21</f>
        <v>0</v>
      </c>
    </row>
    <row r="17" spans="1:13" ht="15.75" thickBot="1">
      <c r="A17" s="18"/>
      <c r="B17" s="19"/>
      <c r="C17" s="20"/>
      <c r="D17" s="36">
        <f t="shared" si="6"/>
        <v>0</v>
      </c>
      <c r="E17" s="36">
        <f t="shared" si="7"/>
        <v>0</v>
      </c>
      <c r="F17" s="36">
        <f t="shared" si="8"/>
        <v>0</v>
      </c>
      <c r="G17" s="36">
        <f t="shared" si="9"/>
        <v>0</v>
      </c>
      <c r="H17" s="36">
        <f t="shared" si="10"/>
        <v>0</v>
      </c>
      <c r="I17" s="36">
        <f t="shared" si="11"/>
        <v>0</v>
      </c>
      <c r="J17" s="54" t="s">
        <v>24</v>
      </c>
      <c r="K17" s="55"/>
      <c r="L17" s="56"/>
      <c r="M17" s="37">
        <f>A15*F15+A16*F16+A17*F17+A18*F18+A19*F19+A20*F20+A21*F21</f>
        <v>0</v>
      </c>
    </row>
    <row r="18" spans="1:13" ht="15.75" thickBot="1">
      <c r="A18" s="18"/>
      <c r="B18" s="19"/>
      <c r="C18" s="20"/>
      <c r="D18" s="36">
        <f t="shared" si="6"/>
        <v>0</v>
      </c>
      <c r="E18" s="36">
        <f t="shared" si="7"/>
        <v>0</v>
      </c>
      <c r="F18" s="36">
        <f t="shared" si="8"/>
        <v>0</v>
      </c>
      <c r="G18" s="36">
        <f t="shared" si="9"/>
        <v>0</v>
      </c>
      <c r="H18" s="36">
        <f t="shared" si="10"/>
        <v>0</v>
      </c>
      <c r="I18" s="36">
        <f t="shared" si="11"/>
        <v>0</v>
      </c>
      <c r="J18" s="54" t="s">
        <v>25</v>
      </c>
      <c r="K18" s="55"/>
      <c r="L18" s="56"/>
      <c r="M18" s="37">
        <f>A15*G15+A16*G16+A17*G17+A18*G18+A19*G19+A20*G20+A21*G21</f>
        <v>0</v>
      </c>
    </row>
    <row r="19" spans="1:13" ht="15.75" thickBot="1">
      <c r="A19" s="18"/>
      <c r="B19" s="19"/>
      <c r="C19" s="20"/>
      <c r="D19" s="36">
        <f t="shared" si="6"/>
        <v>0</v>
      </c>
      <c r="E19" s="36">
        <f t="shared" si="7"/>
        <v>0</v>
      </c>
      <c r="F19" s="36">
        <f t="shared" si="8"/>
        <v>0</v>
      </c>
      <c r="G19" s="36">
        <f t="shared" si="9"/>
        <v>0</v>
      </c>
      <c r="H19" s="36">
        <f t="shared" si="10"/>
        <v>0</v>
      </c>
      <c r="I19" s="36">
        <f t="shared" si="11"/>
        <v>0</v>
      </c>
      <c r="J19" s="54" t="s">
        <v>40</v>
      </c>
      <c r="K19" s="55"/>
      <c r="L19" s="56"/>
      <c r="M19" s="13">
        <f>A15*H15+A16*H16+A17*H17+A18*H18+A19*H19+A20*H20+A21*H21</f>
        <v>0</v>
      </c>
    </row>
    <row r="20" spans="1:13" ht="15.75" thickBot="1">
      <c r="A20" s="18"/>
      <c r="B20" s="19"/>
      <c r="C20" s="20"/>
      <c r="D20" s="36">
        <f t="shared" si="6"/>
        <v>0</v>
      </c>
      <c r="E20" s="36">
        <f t="shared" si="7"/>
        <v>0</v>
      </c>
      <c r="F20" s="36">
        <f t="shared" si="8"/>
        <v>0</v>
      </c>
      <c r="G20" s="36">
        <f t="shared" si="9"/>
        <v>0</v>
      </c>
      <c r="H20" s="36">
        <f t="shared" si="10"/>
        <v>0</v>
      </c>
      <c r="I20" s="36">
        <f t="shared" si="11"/>
        <v>0</v>
      </c>
      <c r="J20" s="54" t="s">
        <v>41</v>
      </c>
      <c r="K20" s="55"/>
      <c r="L20" s="56"/>
      <c r="M20" s="13">
        <f>A15*I15+A16*I16+A17*I17+A18*I18+A19*I19+A20*I20+A21*I21</f>
        <v>0</v>
      </c>
    </row>
    <row r="21" spans="1:13" ht="15">
      <c r="A21" s="21"/>
      <c r="B21" s="22"/>
      <c r="C21" s="23"/>
      <c r="D21" s="36">
        <f t="shared" si="6"/>
        <v>0</v>
      </c>
      <c r="E21" s="36">
        <f t="shared" si="7"/>
        <v>0</v>
      </c>
      <c r="F21" s="36">
        <f t="shared" si="8"/>
        <v>0</v>
      </c>
      <c r="G21" s="36">
        <f t="shared" si="9"/>
        <v>0</v>
      </c>
      <c r="H21" s="36">
        <f t="shared" si="10"/>
        <v>0</v>
      </c>
      <c r="I21" s="36">
        <f t="shared" si="11"/>
        <v>0</v>
      </c>
      <c r="J21" s="7"/>
      <c r="K21" s="7"/>
      <c r="L21" s="7"/>
      <c r="M21" s="11"/>
    </row>
    <row r="22" spans="1:13" ht="16.5" thickBot="1">
      <c r="A22" s="72" t="s">
        <v>3</v>
      </c>
      <c r="B22" s="73"/>
      <c r="C22" s="73"/>
      <c r="D22" s="73"/>
      <c r="E22" s="73"/>
      <c r="F22" s="73"/>
      <c r="G22" s="74"/>
      <c r="H22" s="74"/>
      <c r="I22" s="74"/>
      <c r="J22" s="6"/>
      <c r="K22" s="6"/>
      <c r="L22" s="6"/>
      <c r="M22" s="12"/>
    </row>
    <row r="23" spans="1:13" ht="15.75" thickBot="1">
      <c r="A23" s="18"/>
      <c r="B23" s="19"/>
      <c r="C23" s="19"/>
      <c r="D23" s="36">
        <f>C23*0.65*12</f>
        <v>0</v>
      </c>
      <c r="E23" s="36">
        <f>C23*0.11*12</f>
        <v>0</v>
      </c>
      <c r="F23" s="36">
        <f>C23*0.07*12</f>
        <v>0</v>
      </c>
      <c r="G23" s="36">
        <f>C23*0.179852*12</f>
        <v>0</v>
      </c>
      <c r="H23" s="36">
        <f>C23*0.0045532*12</f>
        <v>0</v>
      </c>
      <c r="I23" s="36">
        <f>C23*0.0165054*12</f>
        <v>0</v>
      </c>
      <c r="J23" s="55" t="s">
        <v>26</v>
      </c>
      <c r="K23" s="55"/>
      <c r="L23" s="55"/>
      <c r="M23" s="13">
        <f>A23*D23+A24*D24+A25*D25+A26*D26+A27*D27+A28*D28+A29*D29</f>
        <v>0</v>
      </c>
    </row>
    <row r="24" spans="1:13" ht="15.75" thickBot="1">
      <c r="A24" s="18"/>
      <c r="B24" s="19"/>
      <c r="C24" s="20"/>
      <c r="D24" s="36">
        <f aca="true" t="shared" si="12" ref="D24:D29">C24*0.65*12</f>
        <v>0</v>
      </c>
      <c r="E24" s="36">
        <f aca="true" t="shared" si="13" ref="E24:E29">C24*0.11*12</f>
        <v>0</v>
      </c>
      <c r="F24" s="36">
        <f aca="true" t="shared" si="14" ref="F24:F29">C24*0.07*12</f>
        <v>0</v>
      </c>
      <c r="G24" s="36">
        <f aca="true" t="shared" si="15" ref="G24:G29">C24*0.179852*12</f>
        <v>0</v>
      </c>
      <c r="H24" s="36">
        <f aca="true" t="shared" si="16" ref="H24:H29">C24*0.0045532*12</f>
        <v>0</v>
      </c>
      <c r="I24" s="36">
        <f aca="true" t="shared" si="17" ref="I24:I29">C24*0.0165054*12</f>
        <v>0</v>
      </c>
      <c r="J24" s="54" t="s">
        <v>27</v>
      </c>
      <c r="K24" s="55"/>
      <c r="L24" s="56"/>
      <c r="M24" s="13">
        <f>A23*E23+A24*E24+A25*E25+A26*E26+A27*E27+A28*E28+A29*E29</f>
        <v>0</v>
      </c>
    </row>
    <row r="25" spans="1:13" ht="15.75" thickBot="1">
      <c r="A25" s="18"/>
      <c r="B25" s="19"/>
      <c r="C25" s="20"/>
      <c r="D25" s="36">
        <f t="shared" si="12"/>
        <v>0</v>
      </c>
      <c r="E25" s="36">
        <f t="shared" si="13"/>
        <v>0</v>
      </c>
      <c r="F25" s="36">
        <f t="shared" si="14"/>
        <v>0</v>
      </c>
      <c r="G25" s="36">
        <f t="shared" si="15"/>
        <v>0</v>
      </c>
      <c r="H25" s="36">
        <f t="shared" si="16"/>
        <v>0</v>
      </c>
      <c r="I25" s="36">
        <f t="shared" si="17"/>
        <v>0</v>
      </c>
      <c r="J25" s="54" t="s">
        <v>28</v>
      </c>
      <c r="K25" s="55"/>
      <c r="L25" s="56"/>
      <c r="M25" s="37">
        <f>A23*F23+A24*F24+A25*F25+A26*F26+A27*F27+A28*F28+A29*F29</f>
        <v>0</v>
      </c>
    </row>
    <row r="26" spans="1:13" ht="15.75" thickBot="1">
      <c r="A26" s="18"/>
      <c r="B26" s="19"/>
      <c r="C26" s="20"/>
      <c r="D26" s="36">
        <f t="shared" si="12"/>
        <v>0</v>
      </c>
      <c r="E26" s="36">
        <f t="shared" si="13"/>
        <v>0</v>
      </c>
      <c r="F26" s="36">
        <f t="shared" si="14"/>
        <v>0</v>
      </c>
      <c r="G26" s="36">
        <f t="shared" si="15"/>
        <v>0</v>
      </c>
      <c r="H26" s="36">
        <f t="shared" si="16"/>
        <v>0</v>
      </c>
      <c r="I26" s="36">
        <f t="shared" si="17"/>
        <v>0</v>
      </c>
      <c r="J26" s="54" t="s">
        <v>29</v>
      </c>
      <c r="K26" s="55"/>
      <c r="L26" s="56"/>
      <c r="M26" s="37">
        <f>A23*G23+A24*G24+A25*G25+A26*G26+A27*G27+A28*G28+A29*G29</f>
        <v>0</v>
      </c>
    </row>
    <row r="27" spans="1:13" ht="15.75" thickBot="1">
      <c r="A27" s="18"/>
      <c r="B27" s="19"/>
      <c r="C27" s="20"/>
      <c r="D27" s="36">
        <f t="shared" si="12"/>
        <v>0</v>
      </c>
      <c r="E27" s="36">
        <f t="shared" si="13"/>
        <v>0</v>
      </c>
      <c r="F27" s="36">
        <f t="shared" si="14"/>
        <v>0</v>
      </c>
      <c r="G27" s="36">
        <f t="shared" si="15"/>
        <v>0</v>
      </c>
      <c r="H27" s="36">
        <f t="shared" si="16"/>
        <v>0</v>
      </c>
      <c r="I27" s="36">
        <f t="shared" si="17"/>
        <v>0</v>
      </c>
      <c r="J27" s="54" t="s">
        <v>42</v>
      </c>
      <c r="K27" s="55"/>
      <c r="L27" s="56"/>
      <c r="M27" s="13">
        <f>A23*H23+A24*H24+A25*H25+A26*H26+A27*H27+A28*H28+A29*H29</f>
        <v>0</v>
      </c>
    </row>
    <row r="28" spans="1:13" ht="15.75" thickBot="1">
      <c r="A28" s="18"/>
      <c r="B28" s="19"/>
      <c r="C28" s="20"/>
      <c r="D28" s="36">
        <f t="shared" si="12"/>
        <v>0</v>
      </c>
      <c r="E28" s="36">
        <f t="shared" si="13"/>
        <v>0</v>
      </c>
      <c r="F28" s="36">
        <f t="shared" si="14"/>
        <v>0</v>
      </c>
      <c r="G28" s="36">
        <f t="shared" si="15"/>
        <v>0</v>
      </c>
      <c r="H28" s="36">
        <f t="shared" si="16"/>
        <v>0</v>
      </c>
      <c r="I28" s="36">
        <f t="shared" si="17"/>
        <v>0</v>
      </c>
      <c r="J28" s="54" t="s">
        <v>43</v>
      </c>
      <c r="K28" s="55"/>
      <c r="L28" s="56"/>
      <c r="M28" s="13">
        <f>A23*I23+A24*I24+A25*I25+A26*I26+A27*I27+A28*I28+A29*I29</f>
        <v>0</v>
      </c>
    </row>
    <row r="29" spans="1:13" ht="15">
      <c r="A29" s="21"/>
      <c r="B29" s="22"/>
      <c r="C29" s="23"/>
      <c r="D29" s="36">
        <f t="shared" si="12"/>
        <v>0</v>
      </c>
      <c r="E29" s="36">
        <f t="shared" si="13"/>
        <v>0</v>
      </c>
      <c r="F29" s="36">
        <f t="shared" si="14"/>
        <v>0</v>
      </c>
      <c r="G29" s="36">
        <f t="shared" si="15"/>
        <v>0</v>
      </c>
      <c r="H29" s="36">
        <f t="shared" si="16"/>
        <v>0</v>
      </c>
      <c r="I29" s="36">
        <f t="shared" si="17"/>
        <v>0</v>
      </c>
      <c r="J29" s="7"/>
      <c r="K29" s="7"/>
      <c r="L29" s="7"/>
      <c r="M29" s="11"/>
    </row>
    <row r="30" spans="1:13" ht="16.5" thickBot="1">
      <c r="A30" s="72" t="s">
        <v>4</v>
      </c>
      <c r="B30" s="73"/>
      <c r="C30" s="73"/>
      <c r="D30" s="73"/>
      <c r="E30" s="73"/>
      <c r="F30" s="73"/>
      <c r="G30" s="74"/>
      <c r="H30" s="74"/>
      <c r="I30" s="74"/>
      <c r="J30" s="6"/>
      <c r="K30" s="6"/>
      <c r="L30" s="6"/>
      <c r="M30" s="12"/>
    </row>
    <row r="31" spans="1:13" ht="15.75" thickBot="1">
      <c r="A31" s="18"/>
      <c r="B31" s="19"/>
      <c r="C31" s="19"/>
      <c r="D31" s="36">
        <f>C31*0.65*18</f>
        <v>0</v>
      </c>
      <c r="E31" s="36">
        <f>C31*0.11*18</f>
        <v>0</v>
      </c>
      <c r="F31" s="36">
        <f>C31*0.07*18</f>
        <v>0</v>
      </c>
      <c r="G31" s="36">
        <f>C31*0.179852*18</f>
        <v>0</v>
      </c>
      <c r="H31" s="36">
        <f>C31*0.0045532*18</f>
        <v>0</v>
      </c>
      <c r="I31" s="36">
        <f>C31*0.0165054*18</f>
        <v>0</v>
      </c>
      <c r="J31" s="55" t="s">
        <v>30</v>
      </c>
      <c r="K31" s="55"/>
      <c r="L31" s="55"/>
      <c r="M31" s="13">
        <f>A31*D31+A32*D32+A33*D33+A34*D34+A35*D35+A36*D36+A37*D37</f>
        <v>0</v>
      </c>
    </row>
    <row r="32" spans="1:13" ht="15.75" thickBot="1">
      <c r="A32" s="18"/>
      <c r="B32" s="19"/>
      <c r="C32" s="20"/>
      <c r="D32" s="36">
        <f aca="true" t="shared" si="18" ref="D32:D37">C32*0.65*18</f>
        <v>0</v>
      </c>
      <c r="E32" s="36">
        <f aca="true" t="shared" si="19" ref="E32:E37">C32*0.11*18</f>
        <v>0</v>
      </c>
      <c r="F32" s="36">
        <f aca="true" t="shared" si="20" ref="F32:F37">C32*0.07*18</f>
        <v>0</v>
      </c>
      <c r="G32" s="36">
        <f aca="true" t="shared" si="21" ref="G32:G37">C32*0.179852*18</f>
        <v>0</v>
      </c>
      <c r="H32" s="36">
        <f aca="true" t="shared" si="22" ref="H32:H37">C32*0.0045532*18</f>
        <v>0</v>
      </c>
      <c r="I32" s="36">
        <f aca="true" t="shared" si="23" ref="I32:I37">C32*0.0165054*18</f>
        <v>0</v>
      </c>
      <c r="J32" s="54" t="s">
        <v>31</v>
      </c>
      <c r="K32" s="55"/>
      <c r="L32" s="56"/>
      <c r="M32" s="13">
        <f>A31*E31+A32*E32+A33*E33+A34*E34+A35*E35+A36*E36+A37*E37</f>
        <v>0</v>
      </c>
    </row>
    <row r="33" spans="1:13" ht="15.75" thickBot="1">
      <c r="A33" s="18"/>
      <c r="B33" s="19"/>
      <c r="C33" s="20"/>
      <c r="D33" s="36">
        <f t="shared" si="18"/>
        <v>0</v>
      </c>
      <c r="E33" s="36">
        <f t="shared" si="19"/>
        <v>0</v>
      </c>
      <c r="F33" s="36">
        <f t="shared" si="20"/>
        <v>0</v>
      </c>
      <c r="G33" s="36">
        <f t="shared" si="21"/>
        <v>0</v>
      </c>
      <c r="H33" s="36">
        <f t="shared" si="22"/>
        <v>0</v>
      </c>
      <c r="I33" s="36">
        <f t="shared" si="23"/>
        <v>0</v>
      </c>
      <c r="J33" s="54" t="s">
        <v>32</v>
      </c>
      <c r="K33" s="55"/>
      <c r="L33" s="56"/>
      <c r="M33" s="13">
        <f>A31*F31+A32*F32+A33*F33+A34*F34+A35*F35+A36*F36+A37*F37</f>
        <v>0</v>
      </c>
    </row>
    <row r="34" spans="1:13" ht="15.75" thickBot="1">
      <c r="A34" s="18"/>
      <c r="B34" s="19"/>
      <c r="C34" s="20"/>
      <c r="D34" s="36">
        <f t="shared" si="18"/>
        <v>0</v>
      </c>
      <c r="E34" s="36">
        <f t="shared" si="19"/>
        <v>0</v>
      </c>
      <c r="F34" s="36">
        <f t="shared" si="20"/>
        <v>0</v>
      </c>
      <c r="G34" s="36">
        <f t="shared" si="21"/>
        <v>0</v>
      </c>
      <c r="H34" s="36">
        <f t="shared" si="22"/>
        <v>0</v>
      </c>
      <c r="I34" s="36">
        <f t="shared" si="23"/>
        <v>0</v>
      </c>
      <c r="J34" s="54" t="s">
        <v>33</v>
      </c>
      <c r="K34" s="55"/>
      <c r="L34" s="56"/>
      <c r="M34" s="13">
        <f>A31*G31+A32*G32+A33*G33+A34*G34+A35*G35+A36*G36+A37*G37</f>
        <v>0</v>
      </c>
    </row>
    <row r="35" spans="1:13" ht="15.75" thickBot="1">
      <c r="A35" s="18"/>
      <c r="B35" s="19"/>
      <c r="C35" s="20"/>
      <c r="D35" s="36">
        <f t="shared" si="18"/>
        <v>0</v>
      </c>
      <c r="E35" s="36">
        <f t="shared" si="19"/>
        <v>0</v>
      </c>
      <c r="F35" s="36">
        <f t="shared" si="20"/>
        <v>0</v>
      </c>
      <c r="G35" s="36">
        <f t="shared" si="21"/>
        <v>0</v>
      </c>
      <c r="H35" s="36">
        <f t="shared" si="22"/>
        <v>0</v>
      </c>
      <c r="I35" s="36">
        <f t="shared" si="23"/>
        <v>0</v>
      </c>
      <c r="J35" s="54" t="s">
        <v>44</v>
      </c>
      <c r="K35" s="55"/>
      <c r="L35" s="56"/>
      <c r="M35" s="13">
        <f>A31*H31+A32*H32+A33*H33+A34*H34+A35*H35+A36*H36+A37*H37</f>
        <v>0</v>
      </c>
    </row>
    <row r="36" spans="1:13" ht="15.75" thickBot="1">
      <c r="A36" s="18"/>
      <c r="B36" s="19"/>
      <c r="C36" s="20"/>
      <c r="D36" s="36">
        <f t="shared" si="18"/>
        <v>0</v>
      </c>
      <c r="E36" s="36">
        <f t="shared" si="19"/>
        <v>0</v>
      </c>
      <c r="F36" s="36">
        <f t="shared" si="20"/>
        <v>0</v>
      </c>
      <c r="G36" s="36">
        <f t="shared" si="21"/>
        <v>0</v>
      </c>
      <c r="H36" s="36">
        <f t="shared" si="22"/>
        <v>0</v>
      </c>
      <c r="I36" s="36">
        <f t="shared" si="23"/>
        <v>0</v>
      </c>
      <c r="J36" s="54" t="s">
        <v>45</v>
      </c>
      <c r="K36" s="55"/>
      <c r="L36" s="56"/>
      <c r="M36" s="13">
        <f>A31*I31+A32*I32+A33*I33+A34*I34+A35*I35+A36*I36+A37*I37</f>
        <v>0</v>
      </c>
    </row>
    <row r="37" spans="1:13" ht="15.75" thickBot="1">
      <c r="A37" s="27"/>
      <c r="B37" s="28"/>
      <c r="C37" s="29"/>
      <c r="D37" s="36">
        <f t="shared" si="18"/>
        <v>0</v>
      </c>
      <c r="E37" s="36">
        <f t="shared" si="19"/>
        <v>0</v>
      </c>
      <c r="F37" s="36">
        <f t="shared" si="20"/>
        <v>0</v>
      </c>
      <c r="G37" s="36">
        <f t="shared" si="21"/>
        <v>0</v>
      </c>
      <c r="H37" s="36">
        <f t="shared" si="22"/>
        <v>0</v>
      </c>
      <c r="I37" s="36">
        <f t="shared" si="23"/>
        <v>0</v>
      </c>
      <c r="J37" s="30"/>
      <c r="K37" s="30"/>
      <c r="L37" s="30"/>
      <c r="M37" s="31"/>
    </row>
    <row r="38" spans="1:13" ht="16.5" thickBot="1">
      <c r="A38" s="85" t="s">
        <v>5</v>
      </c>
      <c r="B38" s="86"/>
      <c r="C38" s="86"/>
      <c r="D38" s="86"/>
      <c r="E38" s="86"/>
      <c r="F38" s="86"/>
      <c r="G38" s="87"/>
      <c r="H38" s="87"/>
      <c r="I38" s="87"/>
      <c r="J38" s="6"/>
      <c r="K38" s="6"/>
      <c r="L38" s="6"/>
      <c r="M38" s="12"/>
    </row>
    <row r="39" spans="1:13" ht="15.75" thickBot="1">
      <c r="A39" s="18"/>
      <c r="B39" s="19"/>
      <c r="C39" s="19"/>
      <c r="D39" s="36">
        <f>C39*0.65*24</f>
        <v>0</v>
      </c>
      <c r="E39" s="36">
        <f>C39*0.11*24</f>
        <v>0</v>
      </c>
      <c r="F39" s="36">
        <f>C39*0.07*24</f>
        <v>0</v>
      </c>
      <c r="G39" s="36">
        <f>C39*0.179852*24</f>
        <v>0</v>
      </c>
      <c r="H39" s="36">
        <f>C39*0.0045532*24</f>
        <v>0</v>
      </c>
      <c r="I39" s="36">
        <f>C39*0.0165054*24</f>
        <v>0</v>
      </c>
      <c r="J39" s="55" t="s">
        <v>34</v>
      </c>
      <c r="K39" s="55"/>
      <c r="L39" s="55"/>
      <c r="M39" s="13">
        <f>A39*D39+A40*D40+A41*D41+A42*D42+A43*D43+A44*D44+A45*D45</f>
        <v>0</v>
      </c>
    </row>
    <row r="40" spans="1:13" ht="15.75" thickBot="1">
      <c r="A40" s="18"/>
      <c r="B40" s="19"/>
      <c r="C40" s="20"/>
      <c r="D40" s="36">
        <f aca="true" t="shared" si="24" ref="D40:D45">C40*0.65*24</f>
        <v>0</v>
      </c>
      <c r="E40" s="36">
        <f aca="true" t="shared" si="25" ref="E40:E45">C40*0.11*24</f>
        <v>0</v>
      </c>
      <c r="F40" s="36">
        <f aca="true" t="shared" si="26" ref="F40:F45">C40*0.07*24</f>
        <v>0</v>
      </c>
      <c r="G40" s="36">
        <f aca="true" t="shared" si="27" ref="G40:G45">C40*0.179852*24</f>
        <v>0</v>
      </c>
      <c r="H40" s="36">
        <f aca="true" t="shared" si="28" ref="H40:H45">C40*0.0045532*24</f>
        <v>0</v>
      </c>
      <c r="I40" s="36">
        <f aca="true" t="shared" si="29" ref="I40:I45">C40*0.0165054*24</f>
        <v>0</v>
      </c>
      <c r="J40" s="54" t="s">
        <v>35</v>
      </c>
      <c r="K40" s="55"/>
      <c r="L40" s="56"/>
      <c r="M40" s="13">
        <f>A39*E39+A40*E40+A41*E41+A42*E42+A43*E43+A44*E44+A45*E45</f>
        <v>0</v>
      </c>
    </row>
    <row r="41" spans="1:13" ht="15.75" thickBot="1">
      <c r="A41" s="18"/>
      <c r="B41" s="19"/>
      <c r="C41" s="20"/>
      <c r="D41" s="36">
        <f t="shared" si="24"/>
        <v>0</v>
      </c>
      <c r="E41" s="36">
        <f t="shared" si="25"/>
        <v>0</v>
      </c>
      <c r="F41" s="36">
        <f t="shared" si="26"/>
        <v>0</v>
      </c>
      <c r="G41" s="36">
        <f t="shared" si="27"/>
        <v>0</v>
      </c>
      <c r="H41" s="36">
        <f t="shared" si="28"/>
        <v>0</v>
      </c>
      <c r="I41" s="36">
        <f t="shared" si="29"/>
        <v>0</v>
      </c>
      <c r="J41" s="54" t="s">
        <v>36</v>
      </c>
      <c r="K41" s="55"/>
      <c r="L41" s="56"/>
      <c r="M41" s="13">
        <f>A39*F39+A40*F40+A41*F41+A42*F42+A43*F43+A44*F44+A45*F45</f>
        <v>0</v>
      </c>
    </row>
    <row r="42" spans="1:13" ht="15.75" thickBot="1">
      <c r="A42" s="18"/>
      <c r="B42" s="19"/>
      <c r="C42" s="20"/>
      <c r="D42" s="36">
        <f t="shared" si="24"/>
        <v>0</v>
      </c>
      <c r="E42" s="36">
        <f t="shared" si="25"/>
        <v>0</v>
      </c>
      <c r="F42" s="36">
        <f t="shared" si="26"/>
        <v>0</v>
      </c>
      <c r="G42" s="36">
        <f t="shared" si="27"/>
        <v>0</v>
      </c>
      <c r="H42" s="36">
        <f t="shared" si="28"/>
        <v>0</v>
      </c>
      <c r="I42" s="36">
        <f t="shared" si="29"/>
        <v>0</v>
      </c>
      <c r="J42" s="54" t="s">
        <v>37</v>
      </c>
      <c r="K42" s="55"/>
      <c r="L42" s="56"/>
      <c r="M42" s="13">
        <f>A39*G39+A40*G40+A41*G41+A42*G42+A43*G43+A44*G44+A45*G45</f>
        <v>0</v>
      </c>
    </row>
    <row r="43" spans="1:13" ht="15.75" thickBot="1">
      <c r="A43" s="18"/>
      <c r="B43" s="19"/>
      <c r="C43" s="20"/>
      <c r="D43" s="36">
        <f t="shared" si="24"/>
        <v>0</v>
      </c>
      <c r="E43" s="36">
        <f t="shared" si="25"/>
        <v>0</v>
      </c>
      <c r="F43" s="36">
        <f t="shared" si="26"/>
        <v>0</v>
      </c>
      <c r="G43" s="36">
        <f t="shared" si="27"/>
        <v>0</v>
      </c>
      <c r="H43" s="36">
        <f t="shared" si="28"/>
        <v>0</v>
      </c>
      <c r="I43" s="36">
        <f t="shared" si="29"/>
        <v>0</v>
      </c>
      <c r="J43" s="54" t="s">
        <v>46</v>
      </c>
      <c r="K43" s="55"/>
      <c r="L43" s="56"/>
      <c r="M43" s="13">
        <f>A39*H39+A40*H40+A41*H41+A42*H42+A43*H43+A44*H44+A45*H45</f>
        <v>0</v>
      </c>
    </row>
    <row r="44" spans="1:13" ht="15.75" thickBot="1">
      <c r="A44" s="18"/>
      <c r="B44" s="19"/>
      <c r="C44" s="20"/>
      <c r="D44" s="36">
        <f t="shared" si="24"/>
        <v>0</v>
      </c>
      <c r="E44" s="36">
        <f t="shared" si="25"/>
        <v>0</v>
      </c>
      <c r="F44" s="36">
        <f t="shared" si="26"/>
        <v>0</v>
      </c>
      <c r="G44" s="36">
        <f t="shared" si="27"/>
        <v>0</v>
      </c>
      <c r="H44" s="36">
        <f t="shared" si="28"/>
        <v>0</v>
      </c>
      <c r="I44" s="36">
        <f t="shared" si="29"/>
        <v>0</v>
      </c>
      <c r="J44" s="54" t="s">
        <v>47</v>
      </c>
      <c r="K44" s="55"/>
      <c r="L44" s="56"/>
      <c r="M44" s="13">
        <f>A39*I39+A40*I40+A41*I41+A42*I42+A43*I43+A44*I44+A45*I45</f>
        <v>0</v>
      </c>
    </row>
    <row r="45" spans="1:13" ht="15">
      <c r="A45" s="24"/>
      <c r="B45" s="25"/>
      <c r="C45" s="26"/>
      <c r="D45" s="36">
        <f t="shared" si="24"/>
        <v>0</v>
      </c>
      <c r="E45" s="36">
        <f t="shared" si="25"/>
        <v>0</v>
      </c>
      <c r="F45" s="36">
        <f t="shared" si="26"/>
        <v>0</v>
      </c>
      <c r="G45" s="36">
        <f t="shared" si="27"/>
        <v>0</v>
      </c>
      <c r="H45" s="36">
        <f t="shared" si="28"/>
        <v>0</v>
      </c>
      <c r="I45" s="36">
        <f t="shared" si="29"/>
        <v>0</v>
      </c>
      <c r="J45" s="7"/>
      <c r="K45" s="7"/>
      <c r="L45" s="7"/>
      <c r="M45" s="11"/>
    </row>
    <row r="46" spans="1:13" ht="25.5" customHeight="1">
      <c r="A46" s="88" t="s">
        <v>54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</row>
    <row r="47" spans="1:13" ht="15.75" thickBot="1">
      <c r="A47" s="38"/>
      <c r="B47" s="2"/>
      <c r="C47" s="2"/>
      <c r="D47" s="2"/>
      <c r="E47" s="38"/>
      <c r="F47" s="2"/>
      <c r="G47" s="2"/>
      <c r="H47" s="2"/>
      <c r="I47" s="38"/>
      <c r="J47" s="2"/>
      <c r="K47" s="2"/>
      <c r="L47" s="2"/>
      <c r="M47" s="34"/>
    </row>
    <row r="48" spans="1:13" ht="21" thickBot="1">
      <c r="A48" s="16"/>
      <c r="B48" s="16"/>
      <c r="C48" s="16"/>
      <c r="D48" s="39"/>
      <c r="E48" s="77" t="s">
        <v>48</v>
      </c>
      <c r="F48" s="78"/>
      <c r="G48" s="79"/>
      <c r="H48" s="83">
        <f aca="true" t="shared" si="30" ref="H48:H53">SUM(M7,M15,M23,M31,M39)</f>
        <v>0</v>
      </c>
      <c r="I48" s="84"/>
      <c r="J48" s="16"/>
      <c r="K48" s="16"/>
      <c r="L48" s="40"/>
      <c r="M48" s="34"/>
    </row>
    <row r="49" spans="1:13" ht="21" thickBot="1">
      <c r="A49" s="16"/>
      <c r="B49" s="16"/>
      <c r="C49" s="16"/>
      <c r="D49" s="16"/>
      <c r="E49" s="77" t="s">
        <v>49</v>
      </c>
      <c r="F49" s="78"/>
      <c r="G49" s="79"/>
      <c r="H49" s="83">
        <f t="shared" si="30"/>
        <v>0</v>
      </c>
      <c r="I49" s="84"/>
      <c r="J49" s="16"/>
      <c r="K49" s="16"/>
      <c r="L49" s="34"/>
      <c r="M49" s="34"/>
    </row>
    <row r="50" spans="1:13" ht="21" thickBot="1">
      <c r="A50" s="16"/>
      <c r="B50" s="16"/>
      <c r="C50" s="16"/>
      <c r="D50" s="16"/>
      <c r="E50" s="77" t="s">
        <v>50</v>
      </c>
      <c r="F50" s="78"/>
      <c r="G50" s="79"/>
      <c r="H50" s="83">
        <f t="shared" si="30"/>
        <v>0</v>
      </c>
      <c r="I50" s="84"/>
      <c r="J50" s="16"/>
      <c r="K50" s="16"/>
      <c r="L50" s="34"/>
      <c r="M50" s="34"/>
    </row>
    <row r="51" spans="1:13" ht="21" thickBot="1">
      <c r="A51" s="16"/>
      <c r="B51" s="16"/>
      <c r="C51" s="16"/>
      <c r="D51" s="16"/>
      <c r="E51" s="80" t="s">
        <v>10</v>
      </c>
      <c r="F51" s="81"/>
      <c r="G51" s="82"/>
      <c r="H51" s="83">
        <f t="shared" si="30"/>
        <v>0</v>
      </c>
      <c r="I51" s="84"/>
      <c r="J51" s="16"/>
      <c r="K51" s="16"/>
      <c r="L51" s="34"/>
      <c r="M51" s="34"/>
    </row>
    <row r="52" spans="1:13" ht="21" thickBot="1">
      <c r="A52" s="16"/>
      <c r="B52" s="15"/>
      <c r="C52" s="15"/>
      <c r="D52" s="77" t="s">
        <v>51</v>
      </c>
      <c r="E52" s="91"/>
      <c r="F52" s="91"/>
      <c r="G52" s="92"/>
      <c r="H52" s="83">
        <f t="shared" si="30"/>
        <v>0</v>
      </c>
      <c r="I52" s="84"/>
      <c r="J52" s="16"/>
      <c r="K52" s="16"/>
      <c r="L52" s="34"/>
      <c r="M52" s="34"/>
    </row>
    <row r="53" spans="1:13" ht="21" thickBot="1">
      <c r="A53" s="16"/>
      <c r="B53" s="16"/>
      <c r="C53" s="16"/>
      <c r="D53" s="77" t="s">
        <v>52</v>
      </c>
      <c r="E53" s="91"/>
      <c r="F53" s="91"/>
      <c r="G53" s="92"/>
      <c r="H53" s="83">
        <f t="shared" si="30"/>
        <v>0</v>
      </c>
      <c r="I53" s="84"/>
      <c r="J53" s="16"/>
      <c r="K53" s="16"/>
      <c r="L53" s="34"/>
      <c r="M53" s="34"/>
    </row>
    <row r="54" spans="1:13" ht="15.75">
      <c r="A54" s="38"/>
      <c r="B54" s="2"/>
      <c r="C54" s="2"/>
      <c r="D54" s="2"/>
      <c r="E54" s="39"/>
      <c r="F54" s="42"/>
      <c r="G54" s="43"/>
      <c r="H54" s="44"/>
      <c r="I54" s="34"/>
      <c r="J54" s="34"/>
      <c r="K54" s="34"/>
      <c r="L54" s="34"/>
      <c r="M54" s="34"/>
    </row>
    <row r="55" spans="1:13" ht="15">
      <c r="A55" s="41"/>
      <c r="B55" s="41"/>
      <c r="C55" s="41"/>
      <c r="D55" s="2"/>
      <c r="E55" s="34"/>
      <c r="F55" s="34"/>
      <c r="G55" s="34"/>
      <c r="H55" s="4"/>
      <c r="I55" s="34"/>
      <c r="J55" s="34"/>
      <c r="K55" s="34"/>
      <c r="L55" s="34"/>
      <c r="M55" s="34"/>
    </row>
    <row r="56" spans="1:13" ht="15">
      <c r="A56" s="16"/>
      <c r="B56" s="16"/>
      <c r="C56" s="16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">
      <c r="A57" s="16"/>
      <c r="B57" s="16"/>
      <c r="C57" s="16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">
      <c r="A58" s="16"/>
      <c r="B58" s="16"/>
      <c r="C58" s="16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5">
      <c r="A59" s="16"/>
      <c r="B59" s="16"/>
      <c r="C59" s="16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5">
      <c r="A60" s="16"/>
      <c r="B60" s="16"/>
      <c r="C60" s="16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5">
      <c r="A61" s="16"/>
      <c r="B61" s="16"/>
      <c r="C61" s="16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5.75" thickBo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</sheetData>
  <sheetProtection password="C77C" sheet="1" objects="1" scenarios="1"/>
  <mergeCells count="53">
    <mergeCell ref="H53:I53"/>
    <mergeCell ref="D53:G53"/>
    <mergeCell ref="H49:I49"/>
    <mergeCell ref="H50:I50"/>
    <mergeCell ref="H51:I51"/>
    <mergeCell ref="H52:I52"/>
    <mergeCell ref="D52:G52"/>
    <mergeCell ref="E48:G48"/>
    <mergeCell ref="E49:G49"/>
    <mergeCell ref="E50:G50"/>
    <mergeCell ref="E51:G51"/>
    <mergeCell ref="H48:I48"/>
    <mergeCell ref="A22:I22"/>
    <mergeCell ref="A30:I30"/>
    <mergeCell ref="A38:I38"/>
    <mergeCell ref="A46:M46"/>
    <mergeCell ref="J24:L24"/>
    <mergeCell ref="J26:L26"/>
    <mergeCell ref="J28:L28"/>
    <mergeCell ref="J31:L31"/>
    <mergeCell ref="J32:L32"/>
    <mergeCell ref="C4:I4"/>
    <mergeCell ref="A6:I6"/>
    <mergeCell ref="A14:I14"/>
    <mergeCell ref="A4:B4"/>
    <mergeCell ref="J7:L7"/>
    <mergeCell ref="J8:L8"/>
    <mergeCell ref="J12:L12"/>
    <mergeCell ref="J15:L15"/>
    <mergeCell ref="J16:L16"/>
    <mergeCell ref="J18:L18"/>
    <mergeCell ref="J20:L20"/>
    <mergeCell ref="J23:L23"/>
    <mergeCell ref="J44:L44"/>
    <mergeCell ref="K4:M4"/>
    <mergeCell ref="J5:M5"/>
    <mergeCell ref="J9:L9"/>
    <mergeCell ref="J10:L10"/>
    <mergeCell ref="J11:L11"/>
    <mergeCell ref="J13:L13"/>
    <mergeCell ref="J17:L17"/>
    <mergeCell ref="J19:L19"/>
    <mergeCell ref="J34:L34"/>
    <mergeCell ref="J41:L41"/>
    <mergeCell ref="J43:L43"/>
    <mergeCell ref="J25:L25"/>
    <mergeCell ref="J27:L27"/>
    <mergeCell ref="J33:L33"/>
    <mergeCell ref="J35:L35"/>
    <mergeCell ref="J42:L42"/>
    <mergeCell ref="J36:L36"/>
    <mergeCell ref="J39:L39"/>
    <mergeCell ref="J40:L40"/>
  </mergeCells>
  <printOptions horizontalCentered="1"/>
  <pageMargins left="0.75" right="0.75" top="1" bottom="0.5" header="0.5" footer="0.5"/>
  <pageSetup horizontalDpi="600" verticalDpi="600" orientation="landscape" scale="79" r:id="rId2"/>
  <headerFooter alignWithMargins="0">
    <oddHeader>&amp;C&amp;"Arial,Bold Italic"&amp;14Tier II Worksheet  Hazardous Materials Quantities Motive Power Batteries</oddHeader>
  </headerFooter>
  <rowBreaks count="1" manualBreakCount="1">
    <brk id="3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Larry Tinkler</cp:lastModifiedBy>
  <cp:lastPrinted>2008-02-26T19:10:45Z</cp:lastPrinted>
  <dcterms:created xsi:type="dcterms:W3CDTF">2006-07-08T13:41:40Z</dcterms:created>
  <dcterms:modified xsi:type="dcterms:W3CDTF">2016-12-07T03:39:47Z</dcterms:modified>
  <cp:category/>
  <cp:version/>
  <cp:contentType/>
  <cp:contentStatus/>
</cp:coreProperties>
</file>