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Scott's Mill\"/>
    </mc:Choice>
  </mc:AlternateContent>
  <xr:revisionPtr revIDLastSave="0" documentId="8_{A4926A30-65A9-45AF-BA68-D8494B188EEF}" xr6:coauthVersionLast="47" xr6:coauthVersionMax="47" xr10:uidLastSave="{00000000-0000-0000-0000-000000000000}"/>
  <bookViews>
    <workbookView xWindow="-96" yWindow="-96" windowWidth="23232" windowHeight="12552" xr2:uid="{909C4F05-9AA7-4906-9081-B7883BB0818F}"/>
  </bookViews>
  <sheets>
    <sheet name="Sheet1" sheetId="1" r:id="rId1"/>
    <sheet name="Sheet3" sheetId="3" r:id="rId2"/>
    <sheet name="Sheet2" sheetId="2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778" i="1" l="1"/>
  <c r="BB777" i="1"/>
  <c r="BB776" i="1"/>
  <c r="BB775" i="1"/>
  <c r="BB774" i="1"/>
  <c r="BB773" i="1"/>
  <c r="BB772" i="1"/>
  <c r="BB771" i="1"/>
  <c r="BB770" i="1"/>
  <c r="BB769" i="1"/>
  <c r="BB768" i="1"/>
  <c r="BB767" i="1"/>
  <c r="BB766" i="1"/>
  <c r="BB765" i="1"/>
  <c r="BB764" i="1"/>
  <c r="BB763" i="1"/>
  <c r="BB762" i="1"/>
  <c r="BB761" i="1"/>
  <c r="BB760" i="1"/>
  <c r="BB759" i="1"/>
  <c r="BB758" i="1"/>
  <c r="BB757" i="1"/>
  <c r="BB756" i="1"/>
  <c r="BB755" i="1"/>
  <c r="BB754" i="1"/>
  <c r="BB753" i="1"/>
  <c r="BB752" i="1"/>
  <c r="BB751" i="1"/>
  <c r="BB750" i="1"/>
  <c r="BB749" i="1"/>
  <c r="BB748" i="1"/>
  <c r="BB747" i="1"/>
  <c r="BB746" i="1"/>
  <c r="BB745" i="1"/>
  <c r="BB744" i="1"/>
  <c r="BB743" i="1"/>
  <c r="BB742" i="1"/>
  <c r="BB741" i="1"/>
  <c r="BB740" i="1"/>
  <c r="BB739" i="1"/>
  <c r="BB738" i="1"/>
  <c r="BB737" i="1"/>
  <c r="BB736" i="1"/>
  <c r="BB735" i="1"/>
  <c r="BB734" i="1"/>
  <c r="BB733" i="1"/>
  <c r="BB732" i="1"/>
  <c r="BB731" i="1"/>
  <c r="BB730" i="1"/>
  <c r="BB729" i="1"/>
  <c r="BB728" i="1"/>
  <c r="BB727" i="1"/>
  <c r="BB726" i="1"/>
  <c r="BB725" i="1"/>
  <c r="BB724" i="1"/>
  <c r="BB723" i="1"/>
  <c r="BB722" i="1"/>
  <c r="BB721" i="1"/>
  <c r="BB720" i="1"/>
  <c r="BB719" i="1"/>
  <c r="BB718" i="1"/>
  <c r="BB717" i="1"/>
  <c r="BB716" i="1"/>
  <c r="BB715" i="1"/>
  <c r="BB714" i="1"/>
  <c r="BB713" i="1"/>
  <c r="BB712" i="1"/>
  <c r="BB711" i="1"/>
  <c r="BB710" i="1"/>
  <c r="BB709" i="1"/>
  <c r="BB708" i="1"/>
  <c r="BB707" i="1"/>
  <c r="BB706" i="1"/>
  <c r="BB705" i="1"/>
  <c r="BB704" i="1"/>
  <c r="BB703" i="1"/>
  <c r="BB702" i="1"/>
  <c r="BB701" i="1"/>
  <c r="BB700" i="1"/>
  <c r="BB699" i="1"/>
  <c r="BB698" i="1"/>
  <c r="BB697" i="1"/>
  <c r="BB696" i="1"/>
  <c r="BB695" i="1"/>
  <c r="BB694" i="1"/>
  <c r="BB693" i="1"/>
  <c r="BB692" i="1"/>
  <c r="BB691" i="1"/>
  <c r="BB690" i="1"/>
  <c r="BB689" i="1"/>
  <c r="BB688" i="1"/>
  <c r="BB687" i="1"/>
  <c r="BB686" i="1"/>
  <c r="BB685" i="1"/>
  <c r="BB684" i="1"/>
  <c r="BB683" i="1"/>
  <c r="BB682" i="1"/>
  <c r="BB681" i="1"/>
  <c r="BB680" i="1"/>
  <c r="BB679" i="1"/>
  <c r="BB678" i="1"/>
  <c r="BB677" i="1"/>
  <c r="BB676" i="1"/>
  <c r="BB675" i="1"/>
  <c r="BB674" i="1"/>
  <c r="BB673" i="1"/>
  <c r="BB672" i="1"/>
  <c r="BB671" i="1"/>
  <c r="BB670" i="1"/>
  <c r="BB669" i="1"/>
  <c r="BB668" i="1"/>
  <c r="BB667" i="1"/>
  <c r="BB666" i="1"/>
  <c r="BB665" i="1"/>
  <c r="BB664" i="1"/>
  <c r="BB663" i="1"/>
  <c r="BB662" i="1"/>
  <c r="BB661" i="1"/>
  <c r="BB660" i="1"/>
  <c r="BB659" i="1"/>
  <c r="BB658" i="1"/>
  <c r="BB657" i="1"/>
  <c r="BB656" i="1"/>
  <c r="BB655" i="1"/>
  <c r="BB654" i="1"/>
  <c r="BB653" i="1"/>
  <c r="BB652" i="1"/>
  <c r="BB651" i="1"/>
  <c r="BB650" i="1"/>
  <c r="BB649" i="1"/>
  <c r="BB648" i="1"/>
  <c r="BB647" i="1"/>
  <c r="BB646" i="1"/>
  <c r="BB645" i="1"/>
  <c r="BB644" i="1"/>
  <c r="BB643" i="1"/>
  <c r="BB642" i="1"/>
  <c r="BB641" i="1"/>
  <c r="BB640" i="1"/>
  <c r="BB639" i="1"/>
  <c r="BB638" i="1"/>
  <c r="BB637" i="1"/>
  <c r="BB636" i="1"/>
  <c r="BB635" i="1"/>
  <c r="BB634" i="1"/>
  <c r="BB633" i="1"/>
  <c r="BB632" i="1"/>
  <c r="BB631" i="1"/>
  <c r="BB630" i="1"/>
  <c r="BB629" i="1"/>
  <c r="BB628" i="1"/>
  <c r="BB627" i="1"/>
  <c r="BB626" i="1"/>
  <c r="BB625" i="1"/>
  <c r="BB624" i="1"/>
  <c r="BB623" i="1"/>
  <c r="BB622" i="1"/>
  <c r="BB621" i="1"/>
  <c r="BB620" i="1"/>
  <c r="BB619" i="1"/>
  <c r="BB618" i="1"/>
  <c r="BB617" i="1"/>
  <c r="BB616" i="1"/>
  <c r="BB615" i="1"/>
  <c r="BB614" i="1"/>
  <c r="BB613" i="1"/>
  <c r="BB612" i="1"/>
  <c r="BB611" i="1"/>
  <c r="BB610" i="1"/>
  <c r="BB609" i="1"/>
  <c r="BB608" i="1"/>
  <c r="BB607" i="1"/>
  <c r="BB606" i="1"/>
  <c r="BB605" i="1"/>
  <c r="BB604" i="1"/>
  <c r="BB603" i="1"/>
  <c r="BB602" i="1"/>
  <c r="BB601" i="1"/>
  <c r="BB600" i="1"/>
  <c r="BB599" i="1"/>
  <c r="BB598" i="1"/>
  <c r="BB597" i="1"/>
  <c r="BB596" i="1"/>
  <c r="BB595" i="1"/>
  <c r="BB594" i="1"/>
  <c r="BB593" i="1"/>
  <c r="BB592" i="1"/>
  <c r="BB591" i="1"/>
  <c r="BB590" i="1"/>
  <c r="BB589" i="1"/>
  <c r="BB588" i="1"/>
  <c r="BB587" i="1"/>
  <c r="BB586" i="1"/>
  <c r="BB585" i="1"/>
  <c r="BB584" i="1"/>
  <c r="BB583" i="1"/>
  <c r="BB582" i="1"/>
  <c r="BB581" i="1"/>
  <c r="BB580" i="1"/>
  <c r="BB579" i="1"/>
  <c r="BB578" i="1"/>
  <c r="BB577" i="1"/>
  <c r="BB576" i="1"/>
  <c r="BB575" i="1"/>
  <c r="BB574" i="1"/>
  <c r="BB573" i="1"/>
  <c r="BB572" i="1"/>
  <c r="BB571" i="1"/>
  <c r="BB570" i="1"/>
  <c r="BB569" i="1"/>
  <c r="BB568" i="1"/>
  <c r="BB567" i="1"/>
  <c r="BB566" i="1"/>
  <c r="BB565" i="1"/>
  <c r="BB564" i="1"/>
  <c r="BB563" i="1"/>
  <c r="BB562" i="1"/>
  <c r="BB561" i="1"/>
  <c r="BB560" i="1"/>
  <c r="BB559" i="1"/>
  <c r="BB558" i="1"/>
  <c r="BB557" i="1"/>
  <c r="BB556" i="1"/>
  <c r="BB555" i="1"/>
  <c r="BB554" i="1"/>
  <c r="BB553" i="1"/>
  <c r="BB552" i="1"/>
  <c r="BB551" i="1"/>
  <c r="BB550" i="1"/>
  <c r="BB549" i="1"/>
  <c r="BB548" i="1"/>
  <c r="BB547" i="1"/>
  <c r="BB546" i="1"/>
  <c r="BB545" i="1"/>
  <c r="BB544" i="1"/>
  <c r="BB543" i="1"/>
  <c r="BB542" i="1"/>
  <c r="BB541" i="1"/>
  <c r="BB540" i="1"/>
  <c r="BB539" i="1"/>
  <c r="BB538" i="1"/>
  <c r="BB537" i="1"/>
  <c r="BB536" i="1"/>
  <c r="BB535" i="1"/>
  <c r="BB534" i="1"/>
  <c r="BB533" i="1"/>
  <c r="BB532" i="1"/>
  <c r="BB531" i="1"/>
  <c r="BB530" i="1"/>
  <c r="BB529" i="1"/>
  <c r="BB528" i="1"/>
  <c r="BB527" i="1"/>
  <c r="BB526" i="1"/>
  <c r="BB525" i="1"/>
  <c r="BB524" i="1"/>
  <c r="BB523" i="1"/>
  <c r="BB522" i="1"/>
  <c r="BB521" i="1"/>
  <c r="BB520" i="1"/>
  <c r="BB519" i="1"/>
  <c r="BB518" i="1"/>
  <c r="BB517" i="1"/>
  <c r="BB516" i="1"/>
  <c r="BB515" i="1"/>
  <c r="BB514" i="1"/>
  <c r="BB513" i="1"/>
  <c r="BB512" i="1"/>
  <c r="BB511" i="1"/>
  <c r="BB510" i="1"/>
  <c r="BB509" i="1"/>
  <c r="BB508" i="1"/>
  <c r="BB507" i="1"/>
  <c r="BB506" i="1"/>
  <c r="BB505" i="1"/>
  <c r="BB504" i="1"/>
  <c r="BB503" i="1"/>
  <c r="BB502" i="1"/>
  <c r="BB501" i="1"/>
  <c r="BB500" i="1"/>
  <c r="BB499" i="1"/>
  <c r="BB498" i="1"/>
  <c r="BB497" i="1"/>
  <c r="BB496" i="1"/>
  <c r="BB495" i="1"/>
  <c r="BB494" i="1"/>
  <c r="BB493" i="1"/>
  <c r="BB492" i="1"/>
  <c r="BB491" i="1"/>
  <c r="BB490" i="1"/>
  <c r="BB489" i="1"/>
  <c r="BB488" i="1"/>
  <c r="BB487" i="1"/>
  <c r="BB486" i="1"/>
  <c r="BB485" i="1"/>
  <c r="BB484" i="1"/>
  <c r="BB483" i="1"/>
  <c r="BB482" i="1"/>
  <c r="BB481" i="1"/>
  <c r="BB480" i="1"/>
  <c r="BB479" i="1"/>
  <c r="BB478" i="1"/>
  <c r="BB477" i="1"/>
  <c r="BB476" i="1"/>
  <c r="BB475" i="1"/>
  <c r="BB474" i="1"/>
  <c r="BB473" i="1"/>
  <c r="BB472" i="1"/>
  <c r="BB471" i="1"/>
  <c r="BB470" i="1"/>
  <c r="BB469" i="1"/>
  <c r="BB468" i="1"/>
  <c r="BB467" i="1"/>
  <c r="BB466" i="1"/>
  <c r="BB465" i="1"/>
  <c r="BB464" i="1"/>
  <c r="BB463" i="1"/>
  <c r="BB462" i="1"/>
  <c r="BB461" i="1"/>
  <c r="BB460" i="1"/>
  <c r="BB459" i="1"/>
  <c r="BB458" i="1"/>
  <c r="BB457" i="1"/>
  <c r="BB456" i="1"/>
  <c r="BB455" i="1"/>
  <c r="BB454" i="1"/>
  <c r="BB453" i="1"/>
  <c r="BB452" i="1"/>
  <c r="BB451" i="1"/>
  <c r="BB450" i="1"/>
  <c r="BB449" i="1"/>
  <c r="BB448" i="1"/>
  <c r="BB447" i="1"/>
  <c r="BB446" i="1"/>
  <c r="BB445" i="1"/>
  <c r="BB444" i="1"/>
  <c r="BB443" i="1"/>
  <c r="BB442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2" i="1"/>
  <c r="BB421" i="1"/>
  <c r="BB420" i="1"/>
  <c r="BB419" i="1"/>
  <c r="BB418" i="1"/>
  <c r="BB417" i="1"/>
  <c r="BB416" i="1"/>
  <c r="BB415" i="1"/>
  <c r="BB414" i="1"/>
  <c r="BB413" i="1"/>
  <c r="BB412" i="1"/>
  <c r="BB411" i="1"/>
  <c r="BB410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9" i="1"/>
  <c r="BB378" i="1"/>
  <c r="BB377" i="1"/>
  <c r="BB376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9" i="1"/>
  <c r="BB358" i="1"/>
  <c r="BB357" i="1"/>
  <c r="BB356" i="1"/>
  <c r="BB355" i="1"/>
  <c r="BB354" i="1"/>
  <c r="BB353" i="1"/>
  <c r="BB352" i="1"/>
  <c r="BB351" i="1"/>
  <c r="BB350" i="1"/>
  <c r="BB349" i="1"/>
  <c r="BB348" i="1"/>
  <c r="BB347" i="1"/>
  <c r="BB346" i="1"/>
  <c r="BB345" i="1"/>
  <c r="BB344" i="1"/>
  <c r="BB343" i="1"/>
  <c r="BB342" i="1"/>
  <c r="BB341" i="1"/>
  <c r="BB340" i="1"/>
  <c r="BB339" i="1"/>
  <c r="BB338" i="1"/>
  <c r="BB337" i="1"/>
  <c r="BB336" i="1"/>
  <c r="BB335" i="1"/>
  <c r="BB334" i="1"/>
  <c r="BB333" i="1"/>
  <c r="BB332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9" i="1"/>
  <c r="BB318" i="1"/>
  <c r="BB317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5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30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7" i="1"/>
  <c r="BB106" i="1"/>
  <c r="BB105" i="1"/>
  <c r="BB104" i="1"/>
  <c r="BB103" i="1"/>
  <c r="BB102" i="1"/>
  <c r="BB101" i="1"/>
  <c r="BB100" i="1"/>
  <c r="BB99" i="1"/>
  <c r="BB98" i="1"/>
  <c r="BB97" i="1"/>
  <c r="BB96" i="1"/>
  <c r="BB95" i="1"/>
  <c r="BB94" i="1"/>
  <c r="BB93" i="1"/>
  <c r="BB92" i="1"/>
  <c r="BB91" i="1"/>
  <c r="BB90" i="1"/>
  <c r="BB89" i="1"/>
  <c r="BB88" i="1"/>
  <c r="BB87" i="1"/>
  <c r="BB86" i="1"/>
  <c r="BB85" i="1"/>
  <c r="BB84" i="1"/>
  <c r="BB83" i="1"/>
  <c r="BB82" i="1"/>
  <c r="BB81" i="1"/>
  <c r="BB80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AQ11" i="1"/>
  <c r="AQ10" i="1"/>
  <c r="BI441" i="1"/>
  <c r="BJ441" i="1"/>
  <c r="BI442" i="1"/>
  <c r="BG442" i="1"/>
  <c r="BF442" i="1"/>
  <c r="BE442" i="1"/>
  <c r="K54" i="3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AP11" i="1"/>
  <c r="AP10" i="1"/>
  <c r="AH443" i="1"/>
  <c r="AI443" i="1" s="1"/>
  <c r="AH442" i="1"/>
  <c r="AI442" i="1" s="1"/>
  <c r="AH202" i="1"/>
  <c r="AI202" i="1" s="1"/>
  <c r="AH107" i="1"/>
  <c r="AI107" i="1" s="1"/>
  <c r="AH106" i="1"/>
  <c r="AI106" i="1" s="1"/>
  <c r="AX11" i="1"/>
  <c r="AM11" i="1"/>
  <c r="AN11" i="1" s="1"/>
  <c r="AJ11" i="1"/>
  <c r="AG11" i="1"/>
  <c r="AM10" i="1"/>
  <c r="AN10" i="1" s="1"/>
  <c r="AH10" i="1"/>
  <c r="AI10" i="1" s="1"/>
  <c r="O10" i="1"/>
  <c r="AG10" i="1"/>
  <c r="AJ10" i="1" s="1"/>
  <c r="H443" i="1"/>
  <c r="J443" i="1" s="1"/>
  <c r="H442" i="1"/>
  <c r="J442" i="1" s="1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8" i="2"/>
  <c r="H202" i="1"/>
  <c r="J202" i="1" s="1"/>
  <c r="H107" i="1"/>
  <c r="J107" i="1" s="1"/>
  <c r="H106" i="1"/>
  <c r="J106" i="1" s="1"/>
  <c r="Y11" i="1"/>
  <c r="O11" i="1" l="1"/>
  <c r="S11" i="1" s="1"/>
  <c r="N11" i="1"/>
  <c r="Q11" i="1" s="1"/>
  <c r="N10" i="1"/>
  <c r="Q10" i="1" s="1"/>
  <c r="R10" i="1" s="1"/>
  <c r="J24" i="3" l="1"/>
  <c r="I24" i="3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T70" i="3"/>
  <c r="T76" i="3"/>
  <c r="N76" i="3"/>
  <c r="M76" i="3"/>
  <c r="O76" i="3" s="1"/>
  <c r="I76" i="3"/>
  <c r="H76" i="3"/>
  <c r="F76" i="3"/>
  <c r="E76" i="3"/>
  <c r="N70" i="3"/>
  <c r="N64" i="3"/>
  <c r="T64" i="3" s="1"/>
  <c r="H70" i="3"/>
  <c r="E70" i="3"/>
  <c r="H64" i="3"/>
  <c r="I64" i="3" s="1"/>
  <c r="E64" i="3"/>
  <c r="E57" i="3"/>
  <c r="N57" i="3"/>
  <c r="M53" i="3"/>
  <c r="H57" i="3"/>
  <c r="I70" i="3" l="1"/>
  <c r="Q76" i="3"/>
  <c r="L24" i="3"/>
  <c r="S76" i="3"/>
  <c r="I57" i="3"/>
  <c r="L58" i="3"/>
  <c r="L57" i="3"/>
  <c r="T57" i="3" s="1"/>
  <c r="L56" i="3"/>
  <c r="L55" i="3"/>
  <c r="A54" i="3"/>
  <c r="A55" i="3" s="1"/>
  <c r="A56" i="3" s="1"/>
  <c r="A57" i="3" s="1"/>
  <c r="R45" i="3"/>
  <c r="H45" i="3"/>
  <c r="J45" i="3" s="1"/>
  <c r="C45" i="3"/>
  <c r="A45" i="3" s="1"/>
  <c r="R44" i="3"/>
  <c r="R43" i="3"/>
  <c r="H44" i="3"/>
  <c r="J44" i="3" s="1"/>
  <c r="C44" i="3"/>
  <c r="C43" i="3"/>
  <c r="A43" i="3" s="1"/>
  <c r="H43" i="3"/>
  <c r="J43" i="3" s="1"/>
  <c r="H42" i="3"/>
  <c r="J42" i="3" s="1"/>
  <c r="C42" i="3"/>
  <c r="A42" i="3" s="1"/>
  <c r="R42" i="3"/>
  <c r="E41" i="3"/>
  <c r="E40" i="3"/>
  <c r="F40" i="3" s="1"/>
  <c r="G40" i="3" s="1"/>
  <c r="H40" i="3" s="1"/>
  <c r="J40" i="3" s="1"/>
  <c r="M40" i="3" s="1"/>
  <c r="E39" i="3"/>
  <c r="F39" i="3" s="1"/>
  <c r="G39" i="3" s="1"/>
  <c r="H39" i="3" s="1"/>
  <c r="J39" i="3" s="1"/>
  <c r="M39" i="3" s="1"/>
  <c r="E38" i="3"/>
  <c r="F38" i="3" s="1"/>
  <c r="G38" i="3" s="1"/>
  <c r="H38" i="3" s="1"/>
  <c r="J38" i="3" s="1"/>
  <c r="M38" i="3" s="1"/>
  <c r="E37" i="3"/>
  <c r="E36" i="3"/>
  <c r="F36" i="3" s="1"/>
  <c r="G36" i="3" s="1"/>
  <c r="H36" i="3" s="1"/>
  <c r="J36" i="3" s="1"/>
  <c r="M36" i="3" s="1"/>
  <c r="E35" i="3"/>
  <c r="F35" i="3" s="1"/>
  <c r="G35" i="3" s="1"/>
  <c r="H35" i="3" s="1"/>
  <c r="J35" i="3" s="1"/>
  <c r="M35" i="3" s="1"/>
  <c r="E34" i="3"/>
  <c r="F34" i="3" s="1"/>
  <c r="G34" i="3" s="1"/>
  <c r="H34" i="3" s="1"/>
  <c r="J34" i="3" s="1"/>
  <c r="M34" i="3" s="1"/>
  <c r="E33" i="3"/>
  <c r="F33" i="3" s="1"/>
  <c r="G33" i="3" s="1"/>
  <c r="H33" i="3" s="1"/>
  <c r="J33" i="3" s="1"/>
  <c r="M33" i="3" s="1"/>
  <c r="B41" i="3"/>
  <c r="N53" i="3" s="1"/>
  <c r="B40" i="3"/>
  <c r="B39" i="3"/>
  <c r="B38" i="3"/>
  <c r="B37" i="3"/>
  <c r="B36" i="3"/>
  <c r="B35" i="3"/>
  <c r="B34" i="3"/>
  <c r="B33" i="3"/>
  <c r="F41" i="3"/>
  <c r="G41" i="3" s="1"/>
  <c r="H41" i="3" s="1"/>
  <c r="J41" i="3" s="1"/>
  <c r="M41" i="3" s="1"/>
  <c r="F37" i="3"/>
  <c r="G37" i="3" s="1"/>
  <c r="H37" i="3" s="1"/>
  <c r="J37" i="3" s="1"/>
  <c r="M37" i="3" s="1"/>
  <c r="D22" i="3"/>
  <c r="I22" i="3" s="1"/>
  <c r="E22" i="3"/>
  <c r="J22" i="3" s="1"/>
  <c r="J23" i="3"/>
  <c r="I23" i="3"/>
  <c r="E26" i="3"/>
  <c r="E25" i="3"/>
  <c r="E24" i="3"/>
  <c r="E23" i="3"/>
  <c r="E21" i="3"/>
  <c r="J21" i="3" s="1"/>
  <c r="E20" i="3"/>
  <c r="J20" i="3" s="1"/>
  <c r="E19" i="3"/>
  <c r="J19" i="3" s="1"/>
  <c r="E18" i="3"/>
  <c r="J18" i="3" s="1"/>
  <c r="E17" i="3"/>
  <c r="J17" i="3" s="1"/>
  <c r="E16" i="3"/>
  <c r="J16" i="3" s="1"/>
  <c r="E15" i="3"/>
  <c r="J15" i="3" s="1"/>
  <c r="E14" i="3"/>
  <c r="J14" i="3" s="1"/>
  <c r="E13" i="3"/>
  <c r="J13" i="3" s="1"/>
  <c r="E12" i="3"/>
  <c r="J12" i="3" s="1"/>
  <c r="E11" i="3"/>
  <c r="J11" i="3" s="1"/>
  <c r="E10" i="3"/>
  <c r="J10" i="3" s="1"/>
  <c r="D26" i="3"/>
  <c r="D25" i="3"/>
  <c r="D24" i="3"/>
  <c r="D23" i="3"/>
  <c r="D21" i="3"/>
  <c r="I21" i="3" s="1"/>
  <c r="D20" i="3"/>
  <c r="I20" i="3" s="1"/>
  <c r="D19" i="3"/>
  <c r="I19" i="3" s="1"/>
  <c r="D18" i="3"/>
  <c r="I18" i="3" s="1"/>
  <c r="D17" i="3"/>
  <c r="I17" i="3" s="1"/>
  <c r="D16" i="3"/>
  <c r="I16" i="3" s="1"/>
  <c r="D15" i="3"/>
  <c r="I15" i="3" s="1"/>
  <c r="D14" i="3"/>
  <c r="I14" i="3" s="1"/>
  <c r="D13" i="3"/>
  <c r="I13" i="3" s="1"/>
  <c r="D12" i="3"/>
  <c r="I12" i="3" s="1"/>
  <c r="D11" i="3"/>
  <c r="I11" i="3" s="1"/>
  <c r="D10" i="3"/>
  <c r="I10" i="3" s="1"/>
  <c r="T10" i="1"/>
  <c r="A261" i="2"/>
  <c r="A262" i="2" s="1"/>
  <c r="A260" i="2"/>
  <c r="A240" i="2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167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23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A111" i="2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7" i="2"/>
  <c r="M42" i="3" l="1"/>
  <c r="S43" i="3"/>
  <c r="D53" i="3"/>
  <c r="J53" i="3" s="1"/>
  <c r="A58" i="3"/>
  <c r="F57" i="3"/>
  <c r="M57" i="3"/>
  <c r="J57" i="3"/>
  <c r="M45" i="3"/>
  <c r="S42" i="3"/>
  <c r="F53" i="3"/>
  <c r="S45" i="3"/>
  <c r="E53" i="3"/>
  <c r="S44" i="3"/>
  <c r="A44" i="3"/>
  <c r="M44" i="3" s="1"/>
  <c r="G53" i="3"/>
  <c r="H53" i="3" s="1"/>
  <c r="M43" i="3"/>
  <c r="L21" i="3"/>
  <c r="L15" i="3"/>
  <c r="L11" i="3"/>
  <c r="L22" i="3"/>
  <c r="L23" i="3"/>
  <c r="L13" i="3"/>
  <c r="L12" i="3"/>
  <c r="L20" i="3"/>
  <c r="L19" i="3"/>
  <c r="L18" i="3"/>
  <c r="L17" i="3"/>
  <c r="L16" i="3"/>
  <c r="L14" i="3"/>
  <c r="L10" i="3"/>
  <c r="V10" i="1"/>
  <c r="S57" i="3" l="1"/>
  <c r="Q57" i="3"/>
  <c r="O57" i="3"/>
  <c r="I53" i="3"/>
  <c r="A59" i="3"/>
  <c r="F444" i="1"/>
  <c r="F203" i="1"/>
  <c r="AH203" i="1" s="1"/>
  <c r="AI203" i="1" s="1"/>
  <c r="E10" i="1"/>
  <c r="D11" i="1"/>
  <c r="D12" i="1" s="1"/>
  <c r="F445" i="1" l="1"/>
  <c r="AH444" i="1"/>
  <c r="AI444" i="1" s="1"/>
  <c r="H444" i="1"/>
  <c r="J444" i="1" s="1"/>
  <c r="F204" i="1"/>
  <c r="AH204" i="1" s="1"/>
  <c r="AI204" i="1" s="1"/>
  <c r="H203" i="1"/>
  <c r="J203" i="1" s="1"/>
  <c r="A60" i="3"/>
  <c r="D13" i="1"/>
  <c r="D14" i="1" s="1"/>
  <c r="E12" i="1"/>
  <c r="E11" i="1"/>
  <c r="F446" i="1" l="1"/>
  <c r="AH445" i="1"/>
  <c r="AI445" i="1" s="1"/>
  <c r="H445" i="1"/>
  <c r="J445" i="1" s="1"/>
  <c r="F205" i="1"/>
  <c r="AH205" i="1" s="1"/>
  <c r="AI205" i="1" s="1"/>
  <c r="H204" i="1"/>
  <c r="J204" i="1" s="1"/>
  <c r="A61" i="3"/>
  <c r="E13" i="1"/>
  <c r="D15" i="1"/>
  <c r="E14" i="1"/>
  <c r="F447" i="1" l="1"/>
  <c r="AH446" i="1"/>
  <c r="AI446" i="1" s="1"/>
  <c r="H446" i="1"/>
  <c r="J446" i="1" s="1"/>
  <c r="F206" i="1"/>
  <c r="AH206" i="1" s="1"/>
  <c r="AI206" i="1" s="1"/>
  <c r="H205" i="1"/>
  <c r="J205" i="1" s="1"/>
  <c r="A62" i="3"/>
  <c r="D16" i="1"/>
  <c r="E15" i="1"/>
  <c r="F448" i="1" l="1"/>
  <c r="AH447" i="1"/>
  <c r="AI447" i="1" s="1"/>
  <c r="H447" i="1"/>
  <c r="J447" i="1" s="1"/>
  <c r="F207" i="1"/>
  <c r="AH207" i="1" s="1"/>
  <c r="AI207" i="1" s="1"/>
  <c r="H206" i="1"/>
  <c r="J206" i="1" s="1"/>
  <c r="A63" i="3"/>
  <c r="D17" i="1"/>
  <c r="E16" i="1"/>
  <c r="F449" i="1" l="1"/>
  <c r="AH448" i="1"/>
  <c r="AI448" i="1" s="1"/>
  <c r="H448" i="1"/>
  <c r="J448" i="1" s="1"/>
  <c r="F208" i="1"/>
  <c r="AH208" i="1" s="1"/>
  <c r="AI208" i="1" s="1"/>
  <c r="H207" i="1"/>
  <c r="J207" i="1" s="1"/>
  <c r="A64" i="3"/>
  <c r="B63" i="3"/>
  <c r="D18" i="1"/>
  <c r="E17" i="1"/>
  <c r="M10" i="1" l="1"/>
  <c r="AR10" i="1"/>
  <c r="AF10" i="1"/>
  <c r="AK10" i="1" s="1"/>
  <c r="AU10" i="1" s="1"/>
  <c r="F450" i="1"/>
  <c r="AH449" i="1"/>
  <c r="AI449" i="1" s="1"/>
  <c r="H449" i="1"/>
  <c r="J449" i="1" s="1"/>
  <c r="F209" i="1"/>
  <c r="AH209" i="1" s="1"/>
  <c r="AI209" i="1" s="1"/>
  <c r="H208" i="1"/>
  <c r="J208" i="1" s="1"/>
  <c r="A65" i="3"/>
  <c r="F64" i="3"/>
  <c r="M64" i="3"/>
  <c r="B58" i="3"/>
  <c r="B59" i="3"/>
  <c r="B60" i="3"/>
  <c r="B61" i="3"/>
  <c r="B62" i="3"/>
  <c r="D19" i="1"/>
  <c r="E18" i="1"/>
  <c r="AE11" i="1" l="1"/>
  <c r="AV10" i="1"/>
  <c r="R11" i="1"/>
  <c r="T11" i="1"/>
  <c r="F451" i="1"/>
  <c r="AH450" i="1"/>
  <c r="AI450" i="1" s="1"/>
  <c r="H450" i="1"/>
  <c r="J450" i="1" s="1"/>
  <c r="F210" i="1"/>
  <c r="AH210" i="1" s="1"/>
  <c r="AI210" i="1" s="1"/>
  <c r="H209" i="1"/>
  <c r="J209" i="1" s="1"/>
  <c r="S64" i="3"/>
  <c r="O64" i="3"/>
  <c r="Q64" i="3"/>
  <c r="A66" i="3"/>
  <c r="D20" i="1"/>
  <c r="E19" i="1"/>
  <c r="AF11" i="1" l="1"/>
  <c r="AK11" i="1" s="1"/>
  <c r="AR11" i="1"/>
  <c r="F452" i="1"/>
  <c r="AH451" i="1"/>
  <c r="AI451" i="1" s="1"/>
  <c r="H451" i="1"/>
  <c r="J451" i="1" s="1"/>
  <c r="F211" i="1"/>
  <c r="AH211" i="1" s="1"/>
  <c r="AI211" i="1" s="1"/>
  <c r="H210" i="1"/>
  <c r="J210" i="1" s="1"/>
  <c r="A67" i="3"/>
  <c r="D21" i="1"/>
  <c r="E20" i="1"/>
  <c r="F453" i="1" l="1"/>
  <c r="AH452" i="1"/>
  <c r="AI452" i="1" s="1"/>
  <c r="H452" i="1"/>
  <c r="J452" i="1" s="1"/>
  <c r="F212" i="1"/>
  <c r="AH212" i="1" s="1"/>
  <c r="AI212" i="1" s="1"/>
  <c r="H211" i="1"/>
  <c r="J211" i="1" s="1"/>
  <c r="A68" i="3"/>
  <c r="D22" i="1"/>
  <c r="E21" i="1"/>
  <c r="F454" i="1" l="1"/>
  <c r="AH453" i="1"/>
  <c r="AI453" i="1" s="1"/>
  <c r="H453" i="1"/>
  <c r="J453" i="1" s="1"/>
  <c r="F213" i="1"/>
  <c r="AH213" i="1" s="1"/>
  <c r="AI213" i="1" s="1"/>
  <c r="H212" i="1"/>
  <c r="J212" i="1" s="1"/>
  <c r="A69" i="3"/>
  <c r="D23" i="1"/>
  <c r="E22" i="1"/>
  <c r="F455" i="1" l="1"/>
  <c r="AH454" i="1"/>
  <c r="AI454" i="1" s="1"/>
  <c r="H454" i="1"/>
  <c r="J454" i="1" s="1"/>
  <c r="F214" i="1"/>
  <c r="AH214" i="1" s="1"/>
  <c r="AI214" i="1" s="1"/>
  <c r="H213" i="1"/>
  <c r="J213" i="1" s="1"/>
  <c r="A70" i="3"/>
  <c r="B69" i="3"/>
  <c r="D24" i="1"/>
  <c r="E23" i="1"/>
  <c r="F456" i="1" l="1"/>
  <c r="AH455" i="1"/>
  <c r="AI455" i="1" s="1"/>
  <c r="H455" i="1"/>
  <c r="J455" i="1" s="1"/>
  <c r="F215" i="1"/>
  <c r="AH215" i="1" s="1"/>
  <c r="AI215" i="1" s="1"/>
  <c r="H214" i="1"/>
  <c r="J214" i="1" s="1"/>
  <c r="A71" i="3"/>
  <c r="M70" i="3"/>
  <c r="F70" i="3"/>
  <c r="B65" i="3"/>
  <c r="B66" i="3"/>
  <c r="B67" i="3"/>
  <c r="B68" i="3"/>
  <c r="D25" i="1"/>
  <c r="E24" i="1"/>
  <c r="F457" i="1" l="1"/>
  <c r="AH456" i="1"/>
  <c r="AI456" i="1" s="1"/>
  <c r="H456" i="1"/>
  <c r="J456" i="1" s="1"/>
  <c r="F216" i="1"/>
  <c r="AH216" i="1" s="1"/>
  <c r="AI216" i="1" s="1"/>
  <c r="H215" i="1"/>
  <c r="J215" i="1" s="1"/>
  <c r="S70" i="3"/>
  <c r="Q70" i="3"/>
  <c r="O70" i="3"/>
  <c r="A72" i="3"/>
  <c r="D26" i="1"/>
  <c r="E25" i="1"/>
  <c r="F458" i="1" l="1"/>
  <c r="AH457" i="1"/>
  <c r="AI457" i="1" s="1"/>
  <c r="H457" i="1"/>
  <c r="J457" i="1" s="1"/>
  <c r="F217" i="1"/>
  <c r="AH217" i="1" s="1"/>
  <c r="AI217" i="1" s="1"/>
  <c r="H216" i="1"/>
  <c r="J216" i="1" s="1"/>
  <c r="A73" i="3"/>
  <c r="D27" i="1"/>
  <c r="E26" i="1"/>
  <c r="F459" i="1" l="1"/>
  <c r="AH458" i="1"/>
  <c r="AI458" i="1" s="1"/>
  <c r="H458" i="1"/>
  <c r="J458" i="1" s="1"/>
  <c r="F218" i="1"/>
  <c r="AH218" i="1" s="1"/>
  <c r="AI218" i="1" s="1"/>
  <c r="H217" i="1"/>
  <c r="J217" i="1" s="1"/>
  <c r="A74" i="3"/>
  <c r="D28" i="1"/>
  <c r="E27" i="1"/>
  <c r="F460" i="1" l="1"/>
  <c r="AH459" i="1"/>
  <c r="AI459" i="1" s="1"/>
  <c r="H459" i="1"/>
  <c r="J459" i="1" s="1"/>
  <c r="F219" i="1"/>
  <c r="AH219" i="1" s="1"/>
  <c r="AI219" i="1" s="1"/>
  <c r="H218" i="1"/>
  <c r="J218" i="1" s="1"/>
  <c r="A75" i="3"/>
  <c r="D29" i="1"/>
  <c r="E28" i="1"/>
  <c r="F461" i="1" l="1"/>
  <c r="AH460" i="1"/>
  <c r="AI460" i="1" s="1"/>
  <c r="H460" i="1"/>
  <c r="J460" i="1" s="1"/>
  <c r="F220" i="1"/>
  <c r="AH220" i="1" s="1"/>
  <c r="AI220" i="1" s="1"/>
  <c r="H219" i="1"/>
  <c r="J219" i="1" s="1"/>
  <c r="A76" i="3"/>
  <c r="D30" i="1"/>
  <c r="E29" i="1"/>
  <c r="F462" i="1" l="1"/>
  <c r="AH461" i="1"/>
  <c r="AI461" i="1" s="1"/>
  <c r="H461" i="1"/>
  <c r="J461" i="1" s="1"/>
  <c r="F221" i="1"/>
  <c r="AH221" i="1" s="1"/>
  <c r="AI221" i="1" s="1"/>
  <c r="H220" i="1"/>
  <c r="J220" i="1" s="1"/>
  <c r="B71" i="3"/>
  <c r="B72" i="3"/>
  <c r="B73" i="3"/>
  <c r="B74" i="3"/>
  <c r="B75" i="3"/>
  <c r="D31" i="1"/>
  <c r="E30" i="1"/>
  <c r="F463" i="1" l="1"/>
  <c r="AH462" i="1"/>
  <c r="AI462" i="1" s="1"/>
  <c r="H462" i="1"/>
  <c r="J462" i="1" s="1"/>
  <c r="F222" i="1"/>
  <c r="AH222" i="1" s="1"/>
  <c r="AI222" i="1" s="1"/>
  <c r="H221" i="1"/>
  <c r="J221" i="1" s="1"/>
  <c r="D32" i="1"/>
  <c r="E31" i="1"/>
  <c r="F464" i="1" l="1"/>
  <c r="AH463" i="1"/>
  <c r="AI463" i="1" s="1"/>
  <c r="H463" i="1"/>
  <c r="J463" i="1" s="1"/>
  <c r="F223" i="1"/>
  <c r="AH223" i="1" s="1"/>
  <c r="AI223" i="1" s="1"/>
  <c r="H222" i="1"/>
  <c r="J222" i="1" s="1"/>
  <c r="D33" i="1"/>
  <c r="E32" i="1"/>
  <c r="F465" i="1" l="1"/>
  <c r="AH464" i="1"/>
  <c r="AI464" i="1" s="1"/>
  <c r="H464" i="1"/>
  <c r="J464" i="1" s="1"/>
  <c r="F224" i="1"/>
  <c r="AH224" i="1" s="1"/>
  <c r="AI224" i="1" s="1"/>
  <c r="H223" i="1"/>
  <c r="J223" i="1" s="1"/>
  <c r="D34" i="1"/>
  <c r="E33" i="1"/>
  <c r="F466" i="1" l="1"/>
  <c r="AH465" i="1"/>
  <c r="AI465" i="1" s="1"/>
  <c r="H465" i="1"/>
  <c r="J465" i="1" s="1"/>
  <c r="F225" i="1"/>
  <c r="AH225" i="1" s="1"/>
  <c r="AI225" i="1" s="1"/>
  <c r="H224" i="1"/>
  <c r="J224" i="1" s="1"/>
  <c r="D35" i="1"/>
  <c r="E34" i="1"/>
  <c r="F467" i="1" l="1"/>
  <c r="AH466" i="1"/>
  <c r="AI466" i="1" s="1"/>
  <c r="H466" i="1"/>
  <c r="J466" i="1" s="1"/>
  <c r="F226" i="1"/>
  <c r="AH226" i="1" s="1"/>
  <c r="AI226" i="1" s="1"/>
  <c r="H225" i="1"/>
  <c r="J225" i="1" s="1"/>
  <c r="D36" i="1"/>
  <c r="E35" i="1"/>
  <c r="F468" i="1" l="1"/>
  <c r="AH467" i="1"/>
  <c r="AI467" i="1" s="1"/>
  <c r="H467" i="1"/>
  <c r="J467" i="1" s="1"/>
  <c r="F227" i="1"/>
  <c r="AH227" i="1" s="1"/>
  <c r="AI227" i="1" s="1"/>
  <c r="H226" i="1"/>
  <c r="J226" i="1" s="1"/>
  <c r="D37" i="1"/>
  <c r="E36" i="1"/>
  <c r="F469" i="1" l="1"/>
  <c r="AH468" i="1"/>
  <c r="AI468" i="1" s="1"/>
  <c r="H468" i="1"/>
  <c r="J468" i="1" s="1"/>
  <c r="F228" i="1"/>
  <c r="AH228" i="1" s="1"/>
  <c r="AI228" i="1" s="1"/>
  <c r="H227" i="1"/>
  <c r="J227" i="1" s="1"/>
  <c r="D38" i="1"/>
  <c r="E37" i="1"/>
  <c r="AH469" i="1" l="1"/>
  <c r="AI469" i="1" s="1"/>
  <c r="H469" i="1"/>
  <c r="J469" i="1" s="1"/>
  <c r="F470" i="1"/>
  <c r="F229" i="1"/>
  <c r="AH229" i="1" s="1"/>
  <c r="AI229" i="1" s="1"/>
  <c r="H228" i="1"/>
  <c r="J228" i="1" s="1"/>
  <c r="D39" i="1"/>
  <c r="E38" i="1"/>
  <c r="F471" i="1" l="1"/>
  <c r="AH470" i="1"/>
  <c r="AI470" i="1" s="1"/>
  <c r="H470" i="1"/>
  <c r="J470" i="1" s="1"/>
  <c r="F230" i="1"/>
  <c r="AH230" i="1" s="1"/>
  <c r="AI230" i="1" s="1"/>
  <c r="H229" i="1"/>
  <c r="J229" i="1" s="1"/>
  <c r="D40" i="1"/>
  <c r="E39" i="1"/>
  <c r="F472" i="1" l="1"/>
  <c r="AH471" i="1"/>
  <c r="AI471" i="1" s="1"/>
  <c r="H471" i="1"/>
  <c r="J471" i="1" s="1"/>
  <c r="F231" i="1"/>
  <c r="AH231" i="1" s="1"/>
  <c r="AI231" i="1" s="1"/>
  <c r="H230" i="1"/>
  <c r="J230" i="1" s="1"/>
  <c r="D41" i="1"/>
  <c r="E40" i="1"/>
  <c r="F473" i="1" l="1"/>
  <c r="AH472" i="1"/>
  <c r="AI472" i="1" s="1"/>
  <c r="H472" i="1"/>
  <c r="J472" i="1" s="1"/>
  <c r="F232" i="1"/>
  <c r="AH232" i="1" s="1"/>
  <c r="AI232" i="1" s="1"/>
  <c r="H231" i="1"/>
  <c r="J231" i="1" s="1"/>
  <c r="D42" i="1"/>
  <c r="E41" i="1"/>
  <c r="F474" i="1" l="1"/>
  <c r="AH473" i="1"/>
  <c r="AI473" i="1" s="1"/>
  <c r="H473" i="1"/>
  <c r="J473" i="1" s="1"/>
  <c r="F233" i="1"/>
  <c r="AH233" i="1" s="1"/>
  <c r="AI233" i="1" s="1"/>
  <c r="H232" i="1"/>
  <c r="J232" i="1" s="1"/>
  <c r="D43" i="1"/>
  <c r="E42" i="1"/>
  <c r="F475" i="1" l="1"/>
  <c r="AH474" i="1"/>
  <c r="AI474" i="1" s="1"/>
  <c r="H474" i="1"/>
  <c r="J474" i="1" s="1"/>
  <c r="F234" i="1"/>
  <c r="AH234" i="1" s="1"/>
  <c r="AI234" i="1" s="1"/>
  <c r="H233" i="1"/>
  <c r="J233" i="1" s="1"/>
  <c r="D44" i="1"/>
  <c r="E43" i="1"/>
  <c r="F476" i="1" l="1"/>
  <c r="AH475" i="1"/>
  <c r="AI475" i="1" s="1"/>
  <c r="H475" i="1"/>
  <c r="J475" i="1" s="1"/>
  <c r="F235" i="1"/>
  <c r="AH235" i="1" s="1"/>
  <c r="AI235" i="1" s="1"/>
  <c r="H234" i="1"/>
  <c r="J234" i="1" s="1"/>
  <c r="D45" i="1"/>
  <c r="E44" i="1"/>
  <c r="F477" i="1" l="1"/>
  <c r="AH476" i="1"/>
  <c r="AI476" i="1" s="1"/>
  <c r="H476" i="1"/>
  <c r="J476" i="1" s="1"/>
  <c r="F236" i="1"/>
  <c r="AH236" i="1" s="1"/>
  <c r="AI236" i="1" s="1"/>
  <c r="H235" i="1"/>
  <c r="J235" i="1" s="1"/>
  <c r="D46" i="1"/>
  <c r="E45" i="1"/>
  <c r="F478" i="1" l="1"/>
  <c r="AH477" i="1"/>
  <c r="AI477" i="1" s="1"/>
  <c r="H477" i="1"/>
  <c r="J477" i="1" s="1"/>
  <c r="F237" i="1"/>
  <c r="AH237" i="1" s="1"/>
  <c r="AI237" i="1" s="1"/>
  <c r="H236" i="1"/>
  <c r="J236" i="1" s="1"/>
  <c r="D47" i="1"/>
  <c r="E46" i="1"/>
  <c r="F479" i="1" l="1"/>
  <c r="AH478" i="1"/>
  <c r="AI478" i="1" s="1"/>
  <c r="H478" i="1"/>
  <c r="J478" i="1" s="1"/>
  <c r="F238" i="1"/>
  <c r="AH238" i="1" s="1"/>
  <c r="AI238" i="1" s="1"/>
  <c r="H237" i="1"/>
  <c r="J237" i="1" s="1"/>
  <c r="D48" i="1"/>
  <c r="E47" i="1"/>
  <c r="F480" i="1" l="1"/>
  <c r="AH479" i="1"/>
  <c r="AI479" i="1" s="1"/>
  <c r="H479" i="1"/>
  <c r="J479" i="1" s="1"/>
  <c r="F239" i="1"/>
  <c r="AH239" i="1" s="1"/>
  <c r="AI239" i="1" s="1"/>
  <c r="H238" i="1"/>
  <c r="J238" i="1" s="1"/>
  <c r="D49" i="1"/>
  <c r="E48" i="1"/>
  <c r="F481" i="1" l="1"/>
  <c r="AH480" i="1"/>
  <c r="AI480" i="1" s="1"/>
  <c r="H480" i="1"/>
  <c r="J480" i="1" s="1"/>
  <c r="F240" i="1"/>
  <c r="AH240" i="1" s="1"/>
  <c r="AI240" i="1" s="1"/>
  <c r="H239" i="1"/>
  <c r="J239" i="1" s="1"/>
  <c r="D50" i="1"/>
  <c r="E49" i="1"/>
  <c r="F482" i="1" l="1"/>
  <c r="AH481" i="1"/>
  <c r="AI481" i="1" s="1"/>
  <c r="H481" i="1"/>
  <c r="J481" i="1" s="1"/>
  <c r="F241" i="1"/>
  <c r="AH241" i="1" s="1"/>
  <c r="AI241" i="1" s="1"/>
  <c r="H240" i="1"/>
  <c r="J240" i="1" s="1"/>
  <c r="D51" i="1"/>
  <c r="E50" i="1"/>
  <c r="F483" i="1" l="1"/>
  <c r="AH482" i="1"/>
  <c r="AI482" i="1" s="1"/>
  <c r="H482" i="1"/>
  <c r="J482" i="1" s="1"/>
  <c r="F242" i="1"/>
  <c r="AH242" i="1" s="1"/>
  <c r="AI242" i="1" s="1"/>
  <c r="H241" i="1"/>
  <c r="J241" i="1" s="1"/>
  <c r="D52" i="1"/>
  <c r="E51" i="1"/>
  <c r="F484" i="1" l="1"/>
  <c r="AH483" i="1"/>
  <c r="AI483" i="1" s="1"/>
  <c r="H483" i="1"/>
  <c r="J483" i="1" s="1"/>
  <c r="F243" i="1"/>
  <c r="AH243" i="1" s="1"/>
  <c r="AI243" i="1" s="1"/>
  <c r="H242" i="1"/>
  <c r="J242" i="1" s="1"/>
  <c r="D53" i="1"/>
  <c r="E52" i="1"/>
  <c r="F485" i="1" l="1"/>
  <c r="AH484" i="1"/>
  <c r="AI484" i="1" s="1"/>
  <c r="H484" i="1"/>
  <c r="J484" i="1" s="1"/>
  <c r="F244" i="1"/>
  <c r="AH244" i="1" s="1"/>
  <c r="AI244" i="1" s="1"/>
  <c r="H243" i="1"/>
  <c r="J243" i="1" s="1"/>
  <c r="D54" i="1"/>
  <c r="E53" i="1"/>
  <c r="F486" i="1" l="1"/>
  <c r="AH485" i="1"/>
  <c r="AI485" i="1" s="1"/>
  <c r="H485" i="1"/>
  <c r="J485" i="1" s="1"/>
  <c r="F245" i="1"/>
  <c r="AH245" i="1" s="1"/>
  <c r="AI245" i="1" s="1"/>
  <c r="H244" i="1"/>
  <c r="J244" i="1" s="1"/>
  <c r="D55" i="1"/>
  <c r="E54" i="1"/>
  <c r="F487" i="1" l="1"/>
  <c r="AH486" i="1"/>
  <c r="AI486" i="1" s="1"/>
  <c r="H486" i="1"/>
  <c r="J486" i="1" s="1"/>
  <c r="F246" i="1"/>
  <c r="AH246" i="1" s="1"/>
  <c r="AI246" i="1" s="1"/>
  <c r="H245" i="1"/>
  <c r="J245" i="1" s="1"/>
  <c r="D56" i="1"/>
  <c r="E55" i="1"/>
  <c r="F488" i="1" l="1"/>
  <c r="AH487" i="1"/>
  <c r="AI487" i="1" s="1"/>
  <c r="H487" i="1"/>
  <c r="J487" i="1" s="1"/>
  <c r="F247" i="1"/>
  <c r="AH247" i="1" s="1"/>
  <c r="AI247" i="1" s="1"/>
  <c r="H246" i="1"/>
  <c r="J246" i="1" s="1"/>
  <c r="D57" i="1"/>
  <c r="E56" i="1"/>
  <c r="F489" i="1" l="1"/>
  <c r="AH488" i="1"/>
  <c r="AI488" i="1" s="1"/>
  <c r="H488" i="1"/>
  <c r="J488" i="1" s="1"/>
  <c r="F248" i="1"/>
  <c r="AH248" i="1" s="1"/>
  <c r="AI248" i="1" s="1"/>
  <c r="H247" i="1"/>
  <c r="J247" i="1" s="1"/>
  <c r="D58" i="1"/>
  <c r="E57" i="1"/>
  <c r="F490" i="1" l="1"/>
  <c r="AH489" i="1"/>
  <c r="AI489" i="1" s="1"/>
  <c r="H489" i="1"/>
  <c r="J489" i="1" s="1"/>
  <c r="F249" i="1"/>
  <c r="AH249" i="1" s="1"/>
  <c r="AI249" i="1" s="1"/>
  <c r="H248" i="1"/>
  <c r="J248" i="1" s="1"/>
  <c r="D59" i="1"/>
  <c r="E58" i="1"/>
  <c r="F491" i="1" l="1"/>
  <c r="AH490" i="1"/>
  <c r="AI490" i="1" s="1"/>
  <c r="H490" i="1"/>
  <c r="J490" i="1" s="1"/>
  <c r="F250" i="1"/>
  <c r="AH250" i="1" s="1"/>
  <c r="AI250" i="1" s="1"/>
  <c r="H249" i="1"/>
  <c r="J249" i="1" s="1"/>
  <c r="D60" i="1"/>
  <c r="E59" i="1"/>
  <c r="F492" i="1" l="1"/>
  <c r="AH491" i="1"/>
  <c r="AI491" i="1" s="1"/>
  <c r="H491" i="1"/>
  <c r="J491" i="1" s="1"/>
  <c r="F251" i="1"/>
  <c r="AH251" i="1" s="1"/>
  <c r="AI251" i="1" s="1"/>
  <c r="H250" i="1"/>
  <c r="J250" i="1" s="1"/>
  <c r="D61" i="1"/>
  <c r="E60" i="1"/>
  <c r="F493" i="1" l="1"/>
  <c r="AH492" i="1"/>
  <c r="AI492" i="1" s="1"/>
  <c r="H492" i="1"/>
  <c r="J492" i="1" s="1"/>
  <c r="F252" i="1"/>
  <c r="AH252" i="1" s="1"/>
  <c r="AI252" i="1" s="1"/>
  <c r="H251" i="1"/>
  <c r="J251" i="1" s="1"/>
  <c r="D62" i="1"/>
  <c r="E61" i="1"/>
  <c r="F494" i="1" l="1"/>
  <c r="AH493" i="1"/>
  <c r="AI493" i="1" s="1"/>
  <c r="H493" i="1"/>
  <c r="J493" i="1" s="1"/>
  <c r="F253" i="1"/>
  <c r="AH253" i="1" s="1"/>
  <c r="AI253" i="1" s="1"/>
  <c r="H252" i="1"/>
  <c r="J252" i="1" s="1"/>
  <c r="D63" i="1"/>
  <c r="E62" i="1"/>
  <c r="F495" i="1" l="1"/>
  <c r="AH494" i="1"/>
  <c r="AI494" i="1" s="1"/>
  <c r="H494" i="1"/>
  <c r="J494" i="1" s="1"/>
  <c r="F254" i="1"/>
  <c r="AH254" i="1" s="1"/>
  <c r="AI254" i="1" s="1"/>
  <c r="H253" i="1"/>
  <c r="J253" i="1" s="1"/>
  <c r="D64" i="1"/>
  <c r="E63" i="1"/>
  <c r="F496" i="1" l="1"/>
  <c r="AH495" i="1"/>
  <c r="AI495" i="1" s="1"/>
  <c r="H495" i="1"/>
  <c r="J495" i="1" s="1"/>
  <c r="F255" i="1"/>
  <c r="AH255" i="1" s="1"/>
  <c r="AI255" i="1" s="1"/>
  <c r="H254" i="1"/>
  <c r="J254" i="1" s="1"/>
  <c r="D65" i="1"/>
  <c r="E64" i="1"/>
  <c r="F497" i="1" l="1"/>
  <c r="AH496" i="1"/>
  <c r="AI496" i="1" s="1"/>
  <c r="H496" i="1"/>
  <c r="J496" i="1" s="1"/>
  <c r="F256" i="1"/>
  <c r="AH256" i="1" s="1"/>
  <c r="AI256" i="1" s="1"/>
  <c r="H255" i="1"/>
  <c r="J255" i="1" s="1"/>
  <c r="D66" i="1"/>
  <c r="E65" i="1"/>
  <c r="F498" i="1" l="1"/>
  <c r="AH497" i="1"/>
  <c r="AI497" i="1" s="1"/>
  <c r="H497" i="1"/>
  <c r="J497" i="1" s="1"/>
  <c r="H256" i="1"/>
  <c r="J256" i="1" s="1"/>
  <c r="F257" i="1"/>
  <c r="AH257" i="1" s="1"/>
  <c r="AI257" i="1" s="1"/>
  <c r="D67" i="1"/>
  <c r="E66" i="1"/>
  <c r="F499" i="1" l="1"/>
  <c r="AH498" i="1"/>
  <c r="AI498" i="1" s="1"/>
  <c r="H498" i="1"/>
  <c r="J498" i="1" s="1"/>
  <c r="F258" i="1"/>
  <c r="AH258" i="1" s="1"/>
  <c r="AI258" i="1" s="1"/>
  <c r="H257" i="1"/>
  <c r="J257" i="1" s="1"/>
  <c r="D68" i="1"/>
  <c r="E67" i="1"/>
  <c r="F500" i="1" l="1"/>
  <c r="AH499" i="1"/>
  <c r="AI499" i="1" s="1"/>
  <c r="H499" i="1"/>
  <c r="J499" i="1" s="1"/>
  <c r="F259" i="1"/>
  <c r="AH259" i="1" s="1"/>
  <c r="AI259" i="1" s="1"/>
  <c r="H258" i="1"/>
  <c r="J258" i="1" s="1"/>
  <c r="D69" i="1"/>
  <c r="E68" i="1"/>
  <c r="F501" i="1" l="1"/>
  <c r="AH500" i="1"/>
  <c r="AI500" i="1" s="1"/>
  <c r="H500" i="1"/>
  <c r="J500" i="1" s="1"/>
  <c r="F260" i="1"/>
  <c r="AH260" i="1" s="1"/>
  <c r="AI260" i="1" s="1"/>
  <c r="H259" i="1"/>
  <c r="J259" i="1" s="1"/>
  <c r="D70" i="1"/>
  <c r="E69" i="1"/>
  <c r="F502" i="1" l="1"/>
  <c r="AH501" i="1"/>
  <c r="AI501" i="1" s="1"/>
  <c r="H501" i="1"/>
  <c r="J501" i="1" s="1"/>
  <c r="F261" i="1"/>
  <c r="AH261" i="1" s="1"/>
  <c r="AI261" i="1" s="1"/>
  <c r="H260" i="1"/>
  <c r="J260" i="1" s="1"/>
  <c r="D71" i="1"/>
  <c r="E70" i="1"/>
  <c r="AH502" i="1" l="1"/>
  <c r="AI502" i="1" s="1"/>
  <c r="H502" i="1"/>
  <c r="J502" i="1" s="1"/>
  <c r="F503" i="1"/>
  <c r="F262" i="1"/>
  <c r="AH262" i="1" s="1"/>
  <c r="AI262" i="1" s="1"/>
  <c r="H261" i="1"/>
  <c r="J261" i="1" s="1"/>
  <c r="D72" i="1"/>
  <c r="E71" i="1"/>
  <c r="F504" i="1" l="1"/>
  <c r="AH503" i="1"/>
  <c r="AI503" i="1" s="1"/>
  <c r="H503" i="1"/>
  <c r="J503" i="1" s="1"/>
  <c r="F263" i="1"/>
  <c r="AH263" i="1" s="1"/>
  <c r="AI263" i="1" s="1"/>
  <c r="H262" i="1"/>
  <c r="J262" i="1" s="1"/>
  <c r="D73" i="1"/>
  <c r="E72" i="1"/>
  <c r="F505" i="1" l="1"/>
  <c r="AH504" i="1"/>
  <c r="AI504" i="1" s="1"/>
  <c r="H504" i="1"/>
  <c r="J504" i="1" s="1"/>
  <c r="F264" i="1"/>
  <c r="AH264" i="1" s="1"/>
  <c r="AI264" i="1" s="1"/>
  <c r="H263" i="1"/>
  <c r="J263" i="1" s="1"/>
  <c r="D74" i="1"/>
  <c r="E73" i="1"/>
  <c r="F506" i="1" l="1"/>
  <c r="AH505" i="1"/>
  <c r="AI505" i="1" s="1"/>
  <c r="H505" i="1"/>
  <c r="J505" i="1" s="1"/>
  <c r="F265" i="1"/>
  <c r="AH265" i="1" s="1"/>
  <c r="AI265" i="1" s="1"/>
  <c r="H264" i="1"/>
  <c r="J264" i="1" s="1"/>
  <c r="D75" i="1"/>
  <c r="E74" i="1"/>
  <c r="F507" i="1" l="1"/>
  <c r="AH506" i="1"/>
  <c r="AI506" i="1" s="1"/>
  <c r="H506" i="1"/>
  <c r="J506" i="1" s="1"/>
  <c r="F266" i="1"/>
  <c r="AH266" i="1" s="1"/>
  <c r="AI266" i="1" s="1"/>
  <c r="H265" i="1"/>
  <c r="J265" i="1" s="1"/>
  <c r="D76" i="1"/>
  <c r="E75" i="1"/>
  <c r="F508" i="1" l="1"/>
  <c r="AH507" i="1"/>
  <c r="AI507" i="1" s="1"/>
  <c r="H507" i="1"/>
  <c r="J507" i="1" s="1"/>
  <c r="F267" i="1"/>
  <c r="AH267" i="1" s="1"/>
  <c r="AI267" i="1" s="1"/>
  <c r="H266" i="1"/>
  <c r="J266" i="1" s="1"/>
  <c r="D77" i="1"/>
  <c r="E76" i="1"/>
  <c r="F509" i="1" l="1"/>
  <c r="AH508" i="1"/>
  <c r="AI508" i="1" s="1"/>
  <c r="H508" i="1"/>
  <c r="J508" i="1" s="1"/>
  <c r="F268" i="1"/>
  <c r="AH268" i="1" s="1"/>
  <c r="AI268" i="1" s="1"/>
  <c r="H267" i="1"/>
  <c r="J267" i="1" s="1"/>
  <c r="D78" i="1"/>
  <c r="E77" i="1"/>
  <c r="F510" i="1" l="1"/>
  <c r="AH509" i="1"/>
  <c r="AI509" i="1" s="1"/>
  <c r="H509" i="1"/>
  <c r="J509" i="1" s="1"/>
  <c r="F269" i="1"/>
  <c r="AH269" i="1" s="1"/>
  <c r="AI269" i="1" s="1"/>
  <c r="H268" i="1"/>
  <c r="J268" i="1" s="1"/>
  <c r="D79" i="1"/>
  <c r="E78" i="1"/>
  <c r="F511" i="1" l="1"/>
  <c r="AH510" i="1"/>
  <c r="AI510" i="1" s="1"/>
  <c r="H510" i="1"/>
  <c r="J510" i="1" s="1"/>
  <c r="F270" i="1"/>
  <c r="AH270" i="1" s="1"/>
  <c r="AI270" i="1" s="1"/>
  <c r="H269" i="1"/>
  <c r="J269" i="1" s="1"/>
  <c r="D80" i="1"/>
  <c r="E79" i="1"/>
  <c r="F512" i="1" l="1"/>
  <c r="AH511" i="1"/>
  <c r="AI511" i="1" s="1"/>
  <c r="H511" i="1"/>
  <c r="J511" i="1" s="1"/>
  <c r="F271" i="1"/>
  <c r="AH271" i="1" s="1"/>
  <c r="AI271" i="1" s="1"/>
  <c r="H270" i="1"/>
  <c r="J270" i="1" s="1"/>
  <c r="D81" i="1"/>
  <c r="E80" i="1"/>
  <c r="F513" i="1" l="1"/>
  <c r="AH512" i="1"/>
  <c r="AI512" i="1" s="1"/>
  <c r="H512" i="1"/>
  <c r="J512" i="1" s="1"/>
  <c r="F272" i="1"/>
  <c r="AH272" i="1" s="1"/>
  <c r="AI272" i="1" s="1"/>
  <c r="H271" i="1"/>
  <c r="J271" i="1" s="1"/>
  <c r="D82" i="1"/>
  <c r="E81" i="1"/>
  <c r="F514" i="1" l="1"/>
  <c r="AH513" i="1"/>
  <c r="AI513" i="1" s="1"/>
  <c r="H513" i="1"/>
  <c r="J513" i="1" s="1"/>
  <c r="F273" i="1"/>
  <c r="AH273" i="1" s="1"/>
  <c r="AI273" i="1" s="1"/>
  <c r="H272" i="1"/>
  <c r="J272" i="1" s="1"/>
  <c r="D83" i="1"/>
  <c r="E82" i="1"/>
  <c r="F515" i="1" l="1"/>
  <c r="AH514" i="1"/>
  <c r="AI514" i="1" s="1"/>
  <c r="H514" i="1"/>
  <c r="J514" i="1" s="1"/>
  <c r="F274" i="1"/>
  <c r="AH274" i="1" s="1"/>
  <c r="AI274" i="1" s="1"/>
  <c r="H273" i="1"/>
  <c r="J273" i="1" s="1"/>
  <c r="D84" i="1"/>
  <c r="E83" i="1"/>
  <c r="F516" i="1" l="1"/>
  <c r="AH515" i="1"/>
  <c r="AI515" i="1" s="1"/>
  <c r="H515" i="1"/>
  <c r="J515" i="1" s="1"/>
  <c r="F275" i="1"/>
  <c r="AH275" i="1" s="1"/>
  <c r="AI275" i="1" s="1"/>
  <c r="H274" i="1"/>
  <c r="J274" i="1" s="1"/>
  <c r="D85" i="1"/>
  <c r="E84" i="1"/>
  <c r="F517" i="1" l="1"/>
  <c r="AH516" i="1"/>
  <c r="AI516" i="1" s="1"/>
  <c r="H516" i="1"/>
  <c r="J516" i="1" s="1"/>
  <c r="F276" i="1"/>
  <c r="AH276" i="1" s="1"/>
  <c r="AI276" i="1" s="1"/>
  <c r="H275" i="1"/>
  <c r="J275" i="1" s="1"/>
  <c r="D86" i="1"/>
  <c r="E85" i="1"/>
  <c r="F518" i="1" l="1"/>
  <c r="AH517" i="1"/>
  <c r="AI517" i="1" s="1"/>
  <c r="H517" i="1"/>
  <c r="J517" i="1" s="1"/>
  <c r="F277" i="1"/>
  <c r="AH277" i="1" s="1"/>
  <c r="AI277" i="1" s="1"/>
  <c r="H276" i="1"/>
  <c r="J276" i="1" s="1"/>
  <c r="D87" i="1"/>
  <c r="E86" i="1"/>
  <c r="F519" i="1" l="1"/>
  <c r="AH518" i="1"/>
  <c r="AI518" i="1" s="1"/>
  <c r="H518" i="1"/>
  <c r="J518" i="1" s="1"/>
  <c r="F278" i="1"/>
  <c r="AH278" i="1" s="1"/>
  <c r="AI278" i="1" s="1"/>
  <c r="H277" i="1"/>
  <c r="J277" i="1" s="1"/>
  <c r="D88" i="1"/>
  <c r="E87" i="1"/>
  <c r="F520" i="1" l="1"/>
  <c r="AH519" i="1"/>
  <c r="AI519" i="1" s="1"/>
  <c r="H519" i="1"/>
  <c r="J519" i="1" s="1"/>
  <c r="F279" i="1"/>
  <c r="AH279" i="1" s="1"/>
  <c r="AI279" i="1" s="1"/>
  <c r="H278" i="1"/>
  <c r="J278" i="1" s="1"/>
  <c r="D89" i="1"/>
  <c r="E88" i="1"/>
  <c r="F521" i="1" l="1"/>
  <c r="AH520" i="1"/>
  <c r="AI520" i="1" s="1"/>
  <c r="H520" i="1"/>
  <c r="J520" i="1" s="1"/>
  <c r="F280" i="1"/>
  <c r="AH280" i="1" s="1"/>
  <c r="AI280" i="1" s="1"/>
  <c r="H279" i="1"/>
  <c r="J279" i="1" s="1"/>
  <c r="D90" i="1"/>
  <c r="E89" i="1"/>
  <c r="F522" i="1" l="1"/>
  <c r="AH521" i="1"/>
  <c r="AI521" i="1" s="1"/>
  <c r="H521" i="1"/>
  <c r="J521" i="1" s="1"/>
  <c r="F281" i="1"/>
  <c r="AH281" i="1" s="1"/>
  <c r="AI281" i="1" s="1"/>
  <c r="H280" i="1"/>
  <c r="J280" i="1" s="1"/>
  <c r="D91" i="1"/>
  <c r="E90" i="1"/>
  <c r="F523" i="1" l="1"/>
  <c r="AH522" i="1"/>
  <c r="AI522" i="1" s="1"/>
  <c r="H522" i="1"/>
  <c r="J522" i="1" s="1"/>
  <c r="F282" i="1"/>
  <c r="AH282" i="1" s="1"/>
  <c r="AI282" i="1" s="1"/>
  <c r="H281" i="1"/>
  <c r="J281" i="1" s="1"/>
  <c r="D92" i="1"/>
  <c r="E91" i="1"/>
  <c r="F524" i="1" l="1"/>
  <c r="AH523" i="1"/>
  <c r="AI523" i="1" s="1"/>
  <c r="H523" i="1"/>
  <c r="J523" i="1" s="1"/>
  <c r="F283" i="1"/>
  <c r="AH283" i="1" s="1"/>
  <c r="AI283" i="1" s="1"/>
  <c r="H282" i="1"/>
  <c r="J282" i="1" s="1"/>
  <c r="D93" i="1"/>
  <c r="E92" i="1"/>
  <c r="F525" i="1" l="1"/>
  <c r="AH524" i="1"/>
  <c r="AI524" i="1" s="1"/>
  <c r="H524" i="1"/>
  <c r="J524" i="1" s="1"/>
  <c r="F284" i="1"/>
  <c r="AH284" i="1" s="1"/>
  <c r="AI284" i="1" s="1"/>
  <c r="H283" i="1"/>
  <c r="J283" i="1" s="1"/>
  <c r="D94" i="1"/>
  <c r="E93" i="1"/>
  <c r="AH525" i="1" l="1"/>
  <c r="AI525" i="1" s="1"/>
  <c r="H525" i="1"/>
  <c r="J525" i="1" s="1"/>
  <c r="F526" i="1"/>
  <c r="F285" i="1"/>
  <c r="AH285" i="1" s="1"/>
  <c r="AI285" i="1" s="1"/>
  <c r="H284" i="1"/>
  <c r="J284" i="1" s="1"/>
  <c r="D95" i="1"/>
  <c r="E94" i="1"/>
  <c r="F527" i="1" l="1"/>
  <c r="AH526" i="1"/>
  <c r="AI526" i="1" s="1"/>
  <c r="H526" i="1"/>
  <c r="J526" i="1" s="1"/>
  <c r="F286" i="1"/>
  <c r="AH286" i="1" s="1"/>
  <c r="AI286" i="1" s="1"/>
  <c r="H285" i="1"/>
  <c r="J285" i="1" s="1"/>
  <c r="D96" i="1"/>
  <c r="E95" i="1"/>
  <c r="F528" i="1" l="1"/>
  <c r="AH527" i="1"/>
  <c r="AI527" i="1" s="1"/>
  <c r="H527" i="1"/>
  <c r="J527" i="1" s="1"/>
  <c r="F287" i="1"/>
  <c r="H286" i="1"/>
  <c r="J286" i="1" s="1"/>
  <c r="D97" i="1"/>
  <c r="E96" i="1"/>
  <c r="F288" i="1" l="1"/>
  <c r="AH287" i="1"/>
  <c r="AI287" i="1" s="1"/>
  <c r="H287" i="1"/>
  <c r="J287" i="1" s="1"/>
  <c r="F529" i="1"/>
  <c r="AH528" i="1"/>
  <c r="AI528" i="1" s="1"/>
  <c r="H528" i="1"/>
  <c r="J528" i="1" s="1"/>
  <c r="D98" i="1"/>
  <c r="E97" i="1"/>
  <c r="AH529" i="1" l="1"/>
  <c r="AI529" i="1" s="1"/>
  <c r="H529" i="1"/>
  <c r="J529" i="1" s="1"/>
  <c r="F530" i="1"/>
  <c r="F289" i="1"/>
  <c r="AH288" i="1"/>
  <c r="AI288" i="1" s="1"/>
  <c r="H288" i="1"/>
  <c r="J288" i="1" s="1"/>
  <c r="D99" i="1"/>
  <c r="E98" i="1"/>
  <c r="F290" i="1" l="1"/>
  <c r="AH289" i="1"/>
  <c r="AI289" i="1" s="1"/>
  <c r="H289" i="1"/>
  <c r="J289" i="1" s="1"/>
  <c r="F531" i="1"/>
  <c r="AH530" i="1"/>
  <c r="AI530" i="1" s="1"/>
  <c r="H530" i="1"/>
  <c r="J530" i="1" s="1"/>
  <c r="D100" i="1"/>
  <c r="E99" i="1"/>
  <c r="F532" i="1" l="1"/>
  <c r="AH531" i="1"/>
  <c r="AI531" i="1" s="1"/>
  <c r="H531" i="1"/>
  <c r="J531" i="1" s="1"/>
  <c r="F291" i="1"/>
  <c r="AH290" i="1"/>
  <c r="AI290" i="1" s="1"/>
  <c r="H290" i="1"/>
  <c r="J290" i="1" s="1"/>
  <c r="D101" i="1"/>
  <c r="E100" i="1"/>
  <c r="F292" i="1" l="1"/>
  <c r="AH291" i="1"/>
  <c r="AI291" i="1" s="1"/>
  <c r="H291" i="1"/>
  <c r="J291" i="1" s="1"/>
  <c r="F533" i="1"/>
  <c r="AH532" i="1"/>
  <c r="AI532" i="1" s="1"/>
  <c r="H532" i="1"/>
  <c r="J532" i="1" s="1"/>
  <c r="D102" i="1"/>
  <c r="E101" i="1"/>
  <c r="F534" i="1" l="1"/>
  <c r="AH533" i="1"/>
  <c r="AI533" i="1" s="1"/>
  <c r="H533" i="1"/>
  <c r="J533" i="1" s="1"/>
  <c r="F293" i="1"/>
  <c r="AH292" i="1"/>
  <c r="AI292" i="1" s="1"/>
  <c r="H292" i="1"/>
  <c r="J292" i="1" s="1"/>
  <c r="D103" i="1"/>
  <c r="E102" i="1"/>
  <c r="F294" i="1" l="1"/>
  <c r="AH293" i="1"/>
  <c r="AI293" i="1" s="1"/>
  <c r="H293" i="1"/>
  <c r="J293" i="1" s="1"/>
  <c r="F535" i="1"/>
  <c r="AH534" i="1"/>
  <c r="AI534" i="1" s="1"/>
  <c r="H534" i="1"/>
  <c r="J534" i="1" s="1"/>
  <c r="D104" i="1"/>
  <c r="E103" i="1"/>
  <c r="F536" i="1" l="1"/>
  <c r="AH535" i="1"/>
  <c r="AI535" i="1" s="1"/>
  <c r="H535" i="1"/>
  <c r="J535" i="1" s="1"/>
  <c r="F295" i="1"/>
  <c r="AH294" i="1"/>
  <c r="AI294" i="1" s="1"/>
  <c r="H294" i="1"/>
  <c r="J294" i="1" s="1"/>
  <c r="D105" i="1"/>
  <c r="E104" i="1"/>
  <c r="F296" i="1" l="1"/>
  <c r="AH295" i="1"/>
  <c r="AI295" i="1" s="1"/>
  <c r="H295" i="1"/>
  <c r="J295" i="1" s="1"/>
  <c r="F537" i="1"/>
  <c r="AH536" i="1"/>
  <c r="AI536" i="1" s="1"/>
  <c r="H536" i="1"/>
  <c r="J536" i="1" s="1"/>
  <c r="D106" i="1"/>
  <c r="E105" i="1"/>
  <c r="F538" i="1" l="1"/>
  <c r="AH537" i="1"/>
  <c r="AI537" i="1" s="1"/>
  <c r="H537" i="1"/>
  <c r="J537" i="1" s="1"/>
  <c r="F297" i="1"/>
  <c r="AH296" i="1"/>
  <c r="AI296" i="1" s="1"/>
  <c r="H296" i="1"/>
  <c r="J296" i="1" s="1"/>
  <c r="D107" i="1"/>
  <c r="E106" i="1"/>
  <c r="F11" i="1"/>
  <c r="F298" i="1" l="1"/>
  <c r="AH297" i="1"/>
  <c r="AI297" i="1" s="1"/>
  <c r="H297" i="1"/>
  <c r="J297" i="1" s="1"/>
  <c r="G298" i="1"/>
  <c r="AH11" i="1"/>
  <c r="AI11" i="1" s="1"/>
  <c r="AU11" i="1" s="1"/>
  <c r="AE12" i="1" s="1"/>
  <c r="AQ12" i="1" s="1"/>
  <c r="F539" i="1"/>
  <c r="AH538" i="1"/>
  <c r="AI538" i="1" s="1"/>
  <c r="H538" i="1"/>
  <c r="J538" i="1" s="1"/>
  <c r="H11" i="1"/>
  <c r="J11" i="1" s="1"/>
  <c r="F12" i="1"/>
  <c r="D108" i="1"/>
  <c r="E107" i="1"/>
  <c r="F540" i="1" l="1"/>
  <c r="AH539" i="1"/>
  <c r="AI539" i="1" s="1"/>
  <c r="H539" i="1"/>
  <c r="J539" i="1" s="1"/>
  <c r="AV11" i="1"/>
  <c r="AW11" i="1" s="1"/>
  <c r="AY11" i="1" s="1"/>
  <c r="AZ11" i="1" s="1"/>
  <c r="AD12" i="1" s="1"/>
  <c r="AF12" i="1"/>
  <c r="AH12" i="1"/>
  <c r="AI12" i="1" s="1"/>
  <c r="AH298" i="1"/>
  <c r="AI298" i="1" s="1"/>
  <c r="H298" i="1"/>
  <c r="J298" i="1" s="1"/>
  <c r="F299" i="1"/>
  <c r="F13" i="1"/>
  <c r="H12" i="1"/>
  <c r="J12" i="1" s="1"/>
  <c r="D109" i="1"/>
  <c r="E108" i="1"/>
  <c r="AH13" i="1" l="1"/>
  <c r="AI13" i="1" s="1"/>
  <c r="AM12" i="1"/>
  <c r="AX12" i="1"/>
  <c r="AG12" i="1"/>
  <c r="AJ12" i="1" s="1"/>
  <c r="AK12" i="1" s="1"/>
  <c r="AH299" i="1"/>
  <c r="AI299" i="1" s="1"/>
  <c r="H299" i="1"/>
  <c r="J299" i="1" s="1"/>
  <c r="F300" i="1"/>
  <c r="F541" i="1"/>
  <c r="AH540" i="1"/>
  <c r="AI540" i="1" s="1"/>
  <c r="H540" i="1"/>
  <c r="J540" i="1" s="1"/>
  <c r="F14" i="1"/>
  <c r="H13" i="1"/>
  <c r="J13" i="1" s="1"/>
  <c r="D110" i="1"/>
  <c r="E109" i="1"/>
  <c r="AN12" i="1" l="1"/>
  <c r="AP12" i="1"/>
  <c r="AR12" i="1" s="1"/>
  <c r="F542" i="1"/>
  <c r="AH541" i="1"/>
  <c r="AI541" i="1" s="1"/>
  <c r="H541" i="1"/>
  <c r="J541" i="1" s="1"/>
  <c r="AH14" i="1"/>
  <c r="AI14" i="1" s="1"/>
  <c r="F301" i="1"/>
  <c r="AH300" i="1"/>
  <c r="AI300" i="1" s="1"/>
  <c r="H300" i="1"/>
  <c r="J300" i="1" s="1"/>
  <c r="F15" i="1"/>
  <c r="H14" i="1"/>
  <c r="J14" i="1" s="1"/>
  <c r="D111" i="1"/>
  <c r="E110" i="1"/>
  <c r="AU12" i="1" l="1"/>
  <c r="AE13" i="1" s="1"/>
  <c r="AH15" i="1"/>
  <c r="AI15" i="1" s="1"/>
  <c r="F543" i="1"/>
  <c r="AH542" i="1"/>
  <c r="AI542" i="1" s="1"/>
  <c r="H542" i="1"/>
  <c r="J542" i="1" s="1"/>
  <c r="F302" i="1"/>
  <c r="AH301" i="1"/>
  <c r="AI301" i="1" s="1"/>
  <c r="H301" i="1"/>
  <c r="J301" i="1" s="1"/>
  <c r="F16" i="1"/>
  <c r="H15" i="1"/>
  <c r="J15" i="1" s="1"/>
  <c r="D112" i="1"/>
  <c r="E111" i="1"/>
  <c r="AF13" i="1" l="1"/>
  <c r="AQ13" i="1"/>
  <c r="AV12" i="1"/>
  <c r="AW12" i="1" s="1"/>
  <c r="AY12" i="1" s="1"/>
  <c r="AZ12" i="1" s="1"/>
  <c r="AD13" i="1" s="1"/>
  <c r="AG13" i="1" s="1"/>
  <c r="AJ13" i="1" s="1"/>
  <c r="AK13" i="1" s="1"/>
  <c r="AH16" i="1"/>
  <c r="AI16" i="1" s="1"/>
  <c r="F544" i="1"/>
  <c r="AH543" i="1"/>
  <c r="AI543" i="1" s="1"/>
  <c r="H543" i="1"/>
  <c r="J543" i="1" s="1"/>
  <c r="F303" i="1"/>
  <c r="AH302" i="1"/>
  <c r="AI302" i="1" s="1"/>
  <c r="H302" i="1"/>
  <c r="J302" i="1" s="1"/>
  <c r="F17" i="1"/>
  <c r="AH17" i="1" s="1"/>
  <c r="AI17" i="1" s="1"/>
  <c r="H16" i="1"/>
  <c r="J16" i="1" s="1"/>
  <c r="D113" i="1"/>
  <c r="E112" i="1"/>
  <c r="AM13" i="1" l="1"/>
  <c r="AN13" i="1" s="1"/>
  <c r="AX13" i="1"/>
  <c r="F304" i="1"/>
  <c r="AH303" i="1"/>
  <c r="AI303" i="1" s="1"/>
  <c r="H303" i="1"/>
  <c r="J303" i="1" s="1"/>
  <c r="F545" i="1"/>
  <c r="AH544" i="1"/>
  <c r="AI544" i="1" s="1"/>
  <c r="H544" i="1"/>
  <c r="J544" i="1" s="1"/>
  <c r="F18" i="1"/>
  <c r="H17" i="1"/>
  <c r="J17" i="1" s="1"/>
  <c r="D114" i="1"/>
  <c r="E113" i="1"/>
  <c r="AP13" i="1" l="1"/>
  <c r="AR13" i="1" s="1"/>
  <c r="AU13" i="1" s="1"/>
  <c r="F305" i="1"/>
  <c r="AH304" i="1"/>
  <c r="AI304" i="1" s="1"/>
  <c r="H304" i="1"/>
  <c r="J304" i="1" s="1"/>
  <c r="AH18" i="1"/>
  <c r="AI18" i="1" s="1"/>
  <c r="F546" i="1"/>
  <c r="AH545" i="1"/>
  <c r="AI545" i="1" s="1"/>
  <c r="H545" i="1"/>
  <c r="J545" i="1" s="1"/>
  <c r="F19" i="1"/>
  <c r="H18" i="1"/>
  <c r="J18" i="1" s="1"/>
  <c r="D115" i="1"/>
  <c r="E114" i="1"/>
  <c r="AE14" i="1" l="1"/>
  <c r="AQ14" i="1" s="1"/>
  <c r="AV13" i="1"/>
  <c r="AW13" i="1" s="1"/>
  <c r="AY13" i="1" s="1"/>
  <c r="AZ13" i="1" s="1"/>
  <c r="AD14" i="1" s="1"/>
  <c r="F547" i="1"/>
  <c r="AH546" i="1"/>
  <c r="AI546" i="1" s="1"/>
  <c r="H546" i="1"/>
  <c r="J546" i="1" s="1"/>
  <c r="AH19" i="1"/>
  <c r="AI19" i="1" s="1"/>
  <c r="F306" i="1"/>
  <c r="AH305" i="1"/>
  <c r="AI305" i="1" s="1"/>
  <c r="H305" i="1"/>
  <c r="J305" i="1" s="1"/>
  <c r="F20" i="1"/>
  <c r="H19" i="1"/>
  <c r="J19" i="1" s="1"/>
  <c r="D116" i="1"/>
  <c r="E115" i="1"/>
  <c r="AX14" i="1" l="1"/>
  <c r="AM14" i="1"/>
  <c r="AG14" i="1"/>
  <c r="AJ14" i="1" s="1"/>
  <c r="AF14" i="1"/>
  <c r="AH20" i="1"/>
  <c r="AI20" i="1" s="1"/>
  <c r="F307" i="1"/>
  <c r="AH306" i="1"/>
  <c r="AI306" i="1" s="1"/>
  <c r="H306" i="1"/>
  <c r="J306" i="1" s="1"/>
  <c r="F548" i="1"/>
  <c r="AH547" i="1"/>
  <c r="AI547" i="1" s="1"/>
  <c r="H547" i="1"/>
  <c r="J547" i="1" s="1"/>
  <c r="F21" i="1"/>
  <c r="H20" i="1"/>
  <c r="J20" i="1" s="1"/>
  <c r="D117" i="1"/>
  <c r="E116" i="1"/>
  <c r="AK14" i="1" l="1"/>
  <c r="AN14" i="1"/>
  <c r="AP14" i="1"/>
  <c r="F549" i="1"/>
  <c r="AH548" i="1"/>
  <c r="AI548" i="1" s="1"/>
  <c r="H548" i="1"/>
  <c r="J548" i="1" s="1"/>
  <c r="F308" i="1"/>
  <c r="AH307" i="1"/>
  <c r="AI307" i="1" s="1"/>
  <c r="H307" i="1"/>
  <c r="J307" i="1" s="1"/>
  <c r="AH21" i="1"/>
  <c r="AI21" i="1" s="1"/>
  <c r="F22" i="1"/>
  <c r="AH22" i="1" s="1"/>
  <c r="AI22" i="1" s="1"/>
  <c r="H21" i="1"/>
  <c r="J21" i="1" s="1"/>
  <c r="D118" i="1"/>
  <c r="E117" i="1"/>
  <c r="AR14" i="1" l="1"/>
  <c r="AU14" i="1" s="1"/>
  <c r="F309" i="1"/>
  <c r="AH308" i="1"/>
  <c r="AI308" i="1" s="1"/>
  <c r="H308" i="1"/>
  <c r="J308" i="1" s="1"/>
  <c r="F550" i="1"/>
  <c r="AH549" i="1"/>
  <c r="AI549" i="1" s="1"/>
  <c r="H549" i="1"/>
  <c r="J549" i="1" s="1"/>
  <c r="F23" i="1"/>
  <c r="H22" i="1"/>
  <c r="J22" i="1" s="1"/>
  <c r="D119" i="1"/>
  <c r="E118" i="1"/>
  <c r="AE15" i="1" l="1"/>
  <c r="AQ15" i="1" s="1"/>
  <c r="AV14" i="1"/>
  <c r="AW14" i="1" s="1"/>
  <c r="AY14" i="1" s="1"/>
  <c r="AZ14" i="1" s="1"/>
  <c r="AD15" i="1" s="1"/>
  <c r="AM15" i="1" s="1"/>
  <c r="AX15" i="1"/>
  <c r="AF15" i="1"/>
  <c r="F551" i="1"/>
  <c r="AH550" i="1"/>
  <c r="AI550" i="1" s="1"/>
  <c r="H550" i="1"/>
  <c r="J550" i="1" s="1"/>
  <c r="AH23" i="1"/>
  <c r="AI23" i="1" s="1"/>
  <c r="F310" i="1"/>
  <c r="AH309" i="1"/>
  <c r="AI309" i="1" s="1"/>
  <c r="H309" i="1"/>
  <c r="J309" i="1" s="1"/>
  <c r="F24" i="1"/>
  <c r="H23" i="1"/>
  <c r="J23" i="1" s="1"/>
  <c r="D120" i="1"/>
  <c r="E119" i="1"/>
  <c r="AG15" i="1" l="1"/>
  <c r="AJ15" i="1" s="1"/>
  <c r="AK15" i="1" s="1"/>
  <c r="AN15" i="1"/>
  <c r="AP15" i="1"/>
  <c r="AH24" i="1"/>
  <c r="AI24" i="1" s="1"/>
  <c r="F311" i="1"/>
  <c r="AH310" i="1"/>
  <c r="AI310" i="1" s="1"/>
  <c r="H310" i="1"/>
  <c r="J310" i="1" s="1"/>
  <c r="F552" i="1"/>
  <c r="AH551" i="1"/>
  <c r="AI551" i="1" s="1"/>
  <c r="H551" i="1"/>
  <c r="J551" i="1" s="1"/>
  <c r="F25" i="1"/>
  <c r="H24" i="1"/>
  <c r="J24" i="1" s="1"/>
  <c r="D121" i="1"/>
  <c r="E120" i="1"/>
  <c r="AR15" i="1" l="1"/>
  <c r="AU15" i="1"/>
  <c r="F312" i="1"/>
  <c r="AH311" i="1"/>
  <c r="AI311" i="1" s="1"/>
  <c r="H311" i="1"/>
  <c r="J311" i="1" s="1"/>
  <c r="AH25" i="1"/>
  <c r="AI25" i="1" s="1"/>
  <c r="F553" i="1"/>
  <c r="AH552" i="1"/>
  <c r="AI552" i="1" s="1"/>
  <c r="H552" i="1"/>
  <c r="J552" i="1" s="1"/>
  <c r="F26" i="1"/>
  <c r="H25" i="1"/>
  <c r="J25" i="1" s="1"/>
  <c r="D122" i="1"/>
  <c r="E121" i="1"/>
  <c r="AE16" i="1" l="1"/>
  <c r="AQ16" i="1" s="1"/>
  <c r="AV15" i="1"/>
  <c r="AW15" i="1" s="1"/>
  <c r="AY15" i="1" s="1"/>
  <c r="AZ15" i="1" s="1"/>
  <c r="AD16" i="1" s="1"/>
  <c r="AH26" i="1"/>
  <c r="AI26" i="1" s="1"/>
  <c r="F313" i="1"/>
  <c r="AH312" i="1"/>
  <c r="AI312" i="1" s="1"/>
  <c r="H312" i="1"/>
  <c r="J312" i="1" s="1"/>
  <c r="F554" i="1"/>
  <c r="AH553" i="1"/>
  <c r="AI553" i="1" s="1"/>
  <c r="H553" i="1"/>
  <c r="J553" i="1" s="1"/>
  <c r="F27" i="1"/>
  <c r="H26" i="1"/>
  <c r="J26" i="1" s="1"/>
  <c r="D123" i="1"/>
  <c r="E122" i="1"/>
  <c r="AM16" i="1" l="1"/>
  <c r="AG16" i="1"/>
  <c r="AJ16" i="1" s="1"/>
  <c r="AX16" i="1"/>
  <c r="AF16" i="1"/>
  <c r="F555" i="1"/>
  <c r="AH554" i="1"/>
  <c r="AI554" i="1" s="1"/>
  <c r="H554" i="1"/>
  <c r="J554" i="1" s="1"/>
  <c r="F314" i="1"/>
  <c r="AH313" i="1"/>
  <c r="AI313" i="1" s="1"/>
  <c r="H313" i="1"/>
  <c r="J313" i="1" s="1"/>
  <c r="AH27" i="1"/>
  <c r="AI27" i="1" s="1"/>
  <c r="F28" i="1"/>
  <c r="H27" i="1"/>
  <c r="J27" i="1" s="1"/>
  <c r="D124" i="1"/>
  <c r="E123" i="1"/>
  <c r="AK16" i="1" l="1"/>
  <c r="AN16" i="1"/>
  <c r="AP16" i="1"/>
  <c r="F556" i="1"/>
  <c r="AH555" i="1"/>
  <c r="AI555" i="1" s="1"/>
  <c r="H555" i="1"/>
  <c r="J555" i="1" s="1"/>
  <c r="F315" i="1"/>
  <c r="AH314" i="1"/>
  <c r="AI314" i="1" s="1"/>
  <c r="H314" i="1"/>
  <c r="J314" i="1" s="1"/>
  <c r="AH28" i="1"/>
  <c r="AI28" i="1" s="1"/>
  <c r="F29" i="1"/>
  <c r="AH29" i="1" s="1"/>
  <c r="AI29" i="1" s="1"/>
  <c r="H28" i="1"/>
  <c r="J28" i="1" s="1"/>
  <c r="D125" i="1"/>
  <c r="E124" i="1"/>
  <c r="AR16" i="1" l="1"/>
  <c r="AU16" i="1" s="1"/>
  <c r="F316" i="1"/>
  <c r="AH315" i="1"/>
  <c r="AI315" i="1" s="1"/>
  <c r="H315" i="1"/>
  <c r="J315" i="1" s="1"/>
  <c r="F557" i="1"/>
  <c r="AH556" i="1"/>
  <c r="AI556" i="1" s="1"/>
  <c r="H556" i="1"/>
  <c r="J556" i="1" s="1"/>
  <c r="F30" i="1"/>
  <c r="AH30" i="1" s="1"/>
  <c r="AI30" i="1" s="1"/>
  <c r="H29" i="1"/>
  <c r="J29" i="1" s="1"/>
  <c r="D126" i="1"/>
  <c r="E125" i="1"/>
  <c r="AE17" i="1" l="1"/>
  <c r="AQ17" i="1" s="1"/>
  <c r="AV16" i="1"/>
  <c r="AW16" i="1" s="1"/>
  <c r="AY16" i="1" s="1"/>
  <c r="AZ16" i="1" s="1"/>
  <c r="AD17" i="1" s="1"/>
  <c r="AM17" i="1" s="1"/>
  <c r="AF17" i="1"/>
  <c r="F558" i="1"/>
  <c r="AH557" i="1"/>
  <c r="AI557" i="1" s="1"/>
  <c r="H557" i="1"/>
  <c r="J557" i="1" s="1"/>
  <c r="F317" i="1"/>
  <c r="AH316" i="1"/>
  <c r="AI316" i="1" s="1"/>
  <c r="H316" i="1"/>
  <c r="J316" i="1" s="1"/>
  <c r="F31" i="1"/>
  <c r="H30" i="1"/>
  <c r="J30" i="1" s="1"/>
  <c r="D127" i="1"/>
  <c r="E126" i="1"/>
  <c r="AG17" i="1" l="1"/>
  <c r="AJ17" i="1" s="1"/>
  <c r="AK17" i="1" s="1"/>
  <c r="AX17" i="1"/>
  <c r="AN17" i="1"/>
  <c r="AP17" i="1"/>
  <c r="F318" i="1"/>
  <c r="AH317" i="1"/>
  <c r="AI317" i="1" s="1"/>
  <c r="H317" i="1"/>
  <c r="J317" i="1" s="1"/>
  <c r="AH31" i="1"/>
  <c r="AI31" i="1" s="1"/>
  <c r="F559" i="1"/>
  <c r="AH558" i="1"/>
  <c r="AI558" i="1" s="1"/>
  <c r="H558" i="1"/>
  <c r="J558" i="1" s="1"/>
  <c r="F32" i="1"/>
  <c r="H31" i="1"/>
  <c r="J31" i="1" s="1"/>
  <c r="D128" i="1"/>
  <c r="E127" i="1"/>
  <c r="AR17" i="1" l="1"/>
  <c r="AU17" i="1"/>
  <c r="F560" i="1"/>
  <c r="AH559" i="1"/>
  <c r="AI559" i="1" s="1"/>
  <c r="H559" i="1"/>
  <c r="J559" i="1" s="1"/>
  <c r="AH32" i="1"/>
  <c r="AI32" i="1" s="1"/>
  <c r="F319" i="1"/>
  <c r="AH318" i="1"/>
  <c r="AI318" i="1" s="1"/>
  <c r="H318" i="1"/>
  <c r="J318" i="1" s="1"/>
  <c r="F33" i="1"/>
  <c r="H32" i="1"/>
  <c r="J32" i="1" s="1"/>
  <c r="D129" i="1"/>
  <c r="E128" i="1"/>
  <c r="AE18" i="1" l="1"/>
  <c r="AQ18" i="1" s="1"/>
  <c r="AV17" i="1"/>
  <c r="AW17" i="1" s="1"/>
  <c r="AY17" i="1" s="1"/>
  <c r="AZ17" i="1" s="1"/>
  <c r="AD18" i="1" s="1"/>
  <c r="F320" i="1"/>
  <c r="AH319" i="1"/>
  <c r="AI319" i="1" s="1"/>
  <c r="H319" i="1"/>
  <c r="J319" i="1" s="1"/>
  <c r="AH33" i="1"/>
  <c r="AI33" i="1" s="1"/>
  <c r="F561" i="1"/>
  <c r="AH560" i="1"/>
  <c r="AI560" i="1" s="1"/>
  <c r="H560" i="1"/>
  <c r="J560" i="1" s="1"/>
  <c r="F34" i="1"/>
  <c r="H33" i="1"/>
  <c r="J33" i="1" s="1"/>
  <c r="D130" i="1"/>
  <c r="E129" i="1"/>
  <c r="AM18" i="1" l="1"/>
  <c r="AX18" i="1"/>
  <c r="AG18" i="1"/>
  <c r="AJ18" i="1" s="1"/>
  <c r="AK18" i="1" s="1"/>
  <c r="AF18" i="1"/>
  <c r="F321" i="1"/>
  <c r="AH320" i="1"/>
  <c r="AI320" i="1" s="1"/>
  <c r="H320" i="1"/>
  <c r="J320" i="1" s="1"/>
  <c r="AH34" i="1"/>
  <c r="AI34" i="1" s="1"/>
  <c r="F562" i="1"/>
  <c r="AH561" i="1"/>
  <c r="AI561" i="1" s="1"/>
  <c r="H561" i="1"/>
  <c r="J561" i="1" s="1"/>
  <c r="F35" i="1"/>
  <c r="H34" i="1"/>
  <c r="J34" i="1" s="1"/>
  <c r="D131" i="1"/>
  <c r="E130" i="1"/>
  <c r="AN18" i="1" l="1"/>
  <c r="AP18" i="1"/>
  <c r="AR18" i="1" s="1"/>
  <c r="AH35" i="1"/>
  <c r="AI35" i="1" s="1"/>
  <c r="F563" i="1"/>
  <c r="AH562" i="1"/>
  <c r="AI562" i="1" s="1"/>
  <c r="H562" i="1"/>
  <c r="J562" i="1" s="1"/>
  <c r="F322" i="1"/>
  <c r="AH321" i="1"/>
  <c r="AI321" i="1" s="1"/>
  <c r="H321" i="1"/>
  <c r="J321" i="1" s="1"/>
  <c r="F36" i="1"/>
  <c r="H35" i="1"/>
  <c r="J35" i="1" s="1"/>
  <c r="D132" i="1"/>
  <c r="E131" i="1"/>
  <c r="AU18" i="1" l="1"/>
  <c r="F323" i="1"/>
  <c r="AH322" i="1"/>
  <c r="AI322" i="1" s="1"/>
  <c r="H322" i="1"/>
  <c r="J322" i="1" s="1"/>
  <c r="F564" i="1"/>
  <c r="AH563" i="1"/>
  <c r="AI563" i="1" s="1"/>
  <c r="H563" i="1"/>
  <c r="J563" i="1" s="1"/>
  <c r="AH36" i="1"/>
  <c r="AI36" i="1" s="1"/>
  <c r="F37" i="1"/>
  <c r="H36" i="1"/>
  <c r="J36" i="1" s="1"/>
  <c r="D133" i="1"/>
  <c r="E132" i="1"/>
  <c r="AV18" i="1" l="1"/>
  <c r="AW18" i="1" s="1"/>
  <c r="AY18" i="1" s="1"/>
  <c r="AZ18" i="1" s="1"/>
  <c r="AD19" i="1" s="1"/>
  <c r="AE19" i="1"/>
  <c r="AQ19" i="1" s="1"/>
  <c r="AH37" i="1"/>
  <c r="AI37" i="1" s="1"/>
  <c r="F565" i="1"/>
  <c r="AH564" i="1"/>
  <c r="AI564" i="1" s="1"/>
  <c r="H564" i="1"/>
  <c r="J564" i="1" s="1"/>
  <c r="F324" i="1"/>
  <c r="AH323" i="1"/>
  <c r="AI323" i="1" s="1"/>
  <c r="H323" i="1"/>
  <c r="J323" i="1" s="1"/>
  <c r="F38" i="1"/>
  <c r="H37" i="1"/>
  <c r="J37" i="1" s="1"/>
  <c r="D134" i="1"/>
  <c r="E133" i="1"/>
  <c r="AF19" i="1" l="1"/>
  <c r="AM19" i="1"/>
  <c r="AG19" i="1"/>
  <c r="AJ19" i="1" s="1"/>
  <c r="AK19" i="1" s="1"/>
  <c r="AX19" i="1"/>
  <c r="AH38" i="1"/>
  <c r="AI38" i="1" s="1"/>
  <c r="F325" i="1"/>
  <c r="AH324" i="1"/>
  <c r="AI324" i="1" s="1"/>
  <c r="H324" i="1"/>
  <c r="J324" i="1" s="1"/>
  <c r="F566" i="1"/>
  <c r="AH565" i="1"/>
  <c r="AI565" i="1" s="1"/>
  <c r="H565" i="1"/>
  <c r="J565" i="1" s="1"/>
  <c r="F39" i="1"/>
  <c r="H38" i="1"/>
  <c r="J38" i="1" s="1"/>
  <c r="D135" i="1"/>
  <c r="E134" i="1"/>
  <c r="AN19" i="1" l="1"/>
  <c r="AP19" i="1"/>
  <c r="AR19" i="1" s="1"/>
  <c r="AH39" i="1"/>
  <c r="AI39" i="1" s="1"/>
  <c r="F567" i="1"/>
  <c r="AH566" i="1"/>
  <c r="AI566" i="1" s="1"/>
  <c r="H566" i="1"/>
  <c r="J566" i="1" s="1"/>
  <c r="F326" i="1"/>
  <c r="AH325" i="1"/>
  <c r="AI325" i="1" s="1"/>
  <c r="H325" i="1"/>
  <c r="J325" i="1" s="1"/>
  <c r="F40" i="1"/>
  <c r="H39" i="1"/>
  <c r="J39" i="1" s="1"/>
  <c r="D136" i="1"/>
  <c r="E135" i="1"/>
  <c r="AU19" i="1" l="1"/>
  <c r="F568" i="1"/>
  <c r="AH567" i="1"/>
  <c r="AI567" i="1" s="1"/>
  <c r="H567" i="1"/>
  <c r="J567" i="1" s="1"/>
  <c r="AH40" i="1"/>
  <c r="AI40" i="1" s="1"/>
  <c r="F327" i="1"/>
  <c r="AH326" i="1"/>
  <c r="AI326" i="1" s="1"/>
  <c r="H326" i="1"/>
  <c r="J326" i="1" s="1"/>
  <c r="F41" i="1"/>
  <c r="AH41" i="1" s="1"/>
  <c r="AI41" i="1" s="1"/>
  <c r="H40" i="1"/>
  <c r="J40" i="1" s="1"/>
  <c r="D137" i="1"/>
  <c r="E136" i="1"/>
  <c r="AE20" i="1" l="1"/>
  <c r="AQ20" i="1" s="1"/>
  <c r="AV19" i="1"/>
  <c r="AW19" i="1" s="1"/>
  <c r="AY19" i="1" s="1"/>
  <c r="AZ19" i="1" s="1"/>
  <c r="AD20" i="1" s="1"/>
  <c r="F328" i="1"/>
  <c r="AH327" i="1"/>
  <c r="AI327" i="1" s="1"/>
  <c r="H327" i="1"/>
  <c r="J327" i="1" s="1"/>
  <c r="F569" i="1"/>
  <c r="AH568" i="1"/>
  <c r="AI568" i="1" s="1"/>
  <c r="H568" i="1"/>
  <c r="J568" i="1" s="1"/>
  <c r="F42" i="1"/>
  <c r="H41" i="1"/>
  <c r="J41" i="1" s="1"/>
  <c r="D138" i="1"/>
  <c r="E137" i="1"/>
  <c r="AG20" i="1" l="1"/>
  <c r="AJ20" i="1" s="1"/>
  <c r="AX20" i="1"/>
  <c r="AM20" i="1"/>
  <c r="AF20" i="1"/>
  <c r="AH42" i="1"/>
  <c r="AI42" i="1" s="1"/>
  <c r="F570" i="1"/>
  <c r="AH569" i="1"/>
  <c r="AI569" i="1" s="1"/>
  <c r="H569" i="1"/>
  <c r="J569" i="1" s="1"/>
  <c r="F329" i="1"/>
  <c r="AH328" i="1"/>
  <c r="AI328" i="1" s="1"/>
  <c r="H328" i="1"/>
  <c r="J328" i="1" s="1"/>
  <c r="F43" i="1"/>
  <c r="H42" i="1"/>
  <c r="J42" i="1" s="1"/>
  <c r="D139" i="1"/>
  <c r="E138" i="1"/>
  <c r="AK20" i="1" l="1"/>
  <c r="AN20" i="1"/>
  <c r="AP20" i="1"/>
  <c r="F330" i="1"/>
  <c r="AH329" i="1"/>
  <c r="AI329" i="1" s="1"/>
  <c r="H329" i="1"/>
  <c r="J329" i="1" s="1"/>
  <c r="AH43" i="1"/>
  <c r="AI43" i="1" s="1"/>
  <c r="F571" i="1"/>
  <c r="AH570" i="1"/>
  <c r="AI570" i="1" s="1"/>
  <c r="H570" i="1"/>
  <c r="J570" i="1" s="1"/>
  <c r="F44" i="1"/>
  <c r="H43" i="1"/>
  <c r="J43" i="1" s="1"/>
  <c r="D140" i="1"/>
  <c r="E139" i="1"/>
  <c r="AR20" i="1" l="1"/>
  <c r="AU20" i="1" s="1"/>
  <c r="F572" i="1"/>
  <c r="AH571" i="1"/>
  <c r="AI571" i="1" s="1"/>
  <c r="H571" i="1"/>
  <c r="J571" i="1" s="1"/>
  <c r="AH44" i="1"/>
  <c r="AI44" i="1" s="1"/>
  <c r="F331" i="1"/>
  <c r="AH330" i="1"/>
  <c r="AI330" i="1" s="1"/>
  <c r="H330" i="1"/>
  <c r="J330" i="1" s="1"/>
  <c r="F45" i="1"/>
  <c r="H44" i="1"/>
  <c r="J44" i="1" s="1"/>
  <c r="D141" i="1"/>
  <c r="E140" i="1"/>
  <c r="AE21" i="1" l="1"/>
  <c r="AQ21" i="1" s="1"/>
  <c r="AV20" i="1"/>
  <c r="AW20" i="1" s="1"/>
  <c r="AY20" i="1" s="1"/>
  <c r="AZ20" i="1" s="1"/>
  <c r="AD21" i="1" s="1"/>
  <c r="AG21" i="1" s="1"/>
  <c r="AJ21" i="1" s="1"/>
  <c r="AX21" i="1"/>
  <c r="AH45" i="1"/>
  <c r="AI45" i="1" s="1"/>
  <c r="F573" i="1"/>
  <c r="AH572" i="1"/>
  <c r="AI572" i="1" s="1"/>
  <c r="H572" i="1"/>
  <c r="J572" i="1" s="1"/>
  <c r="F332" i="1"/>
  <c r="AH331" i="1"/>
  <c r="AI331" i="1" s="1"/>
  <c r="H331" i="1"/>
  <c r="J331" i="1" s="1"/>
  <c r="F46" i="1"/>
  <c r="AH46" i="1" s="1"/>
  <c r="AI46" i="1" s="1"/>
  <c r="H45" i="1"/>
  <c r="J45" i="1" s="1"/>
  <c r="D142" i="1"/>
  <c r="E141" i="1"/>
  <c r="AM21" i="1" l="1"/>
  <c r="AP21" i="1" s="1"/>
  <c r="AF21" i="1"/>
  <c r="AK21" i="1" s="1"/>
  <c r="AN21" i="1"/>
  <c r="F333" i="1"/>
  <c r="AH332" i="1"/>
  <c r="AI332" i="1" s="1"/>
  <c r="H332" i="1"/>
  <c r="J332" i="1" s="1"/>
  <c r="F574" i="1"/>
  <c r="AH573" i="1"/>
  <c r="AI573" i="1" s="1"/>
  <c r="H573" i="1"/>
  <c r="J573" i="1" s="1"/>
  <c r="F47" i="1"/>
  <c r="H46" i="1"/>
  <c r="J46" i="1" s="1"/>
  <c r="D143" i="1"/>
  <c r="E142" i="1"/>
  <c r="AR21" i="1" l="1"/>
  <c r="AU21" i="1" s="1"/>
  <c r="AH47" i="1"/>
  <c r="AI47" i="1" s="1"/>
  <c r="F575" i="1"/>
  <c r="AH574" i="1"/>
  <c r="AI574" i="1" s="1"/>
  <c r="H574" i="1"/>
  <c r="J574" i="1" s="1"/>
  <c r="F334" i="1"/>
  <c r="AH333" i="1"/>
  <c r="AI333" i="1" s="1"/>
  <c r="H333" i="1"/>
  <c r="J333" i="1" s="1"/>
  <c r="F48" i="1"/>
  <c r="H47" i="1"/>
  <c r="J47" i="1" s="1"/>
  <c r="D144" i="1"/>
  <c r="E143" i="1"/>
  <c r="AE22" i="1" l="1"/>
  <c r="AQ22" i="1" s="1"/>
  <c r="AV21" i="1"/>
  <c r="AW21" i="1" s="1"/>
  <c r="AY21" i="1" s="1"/>
  <c r="AZ21" i="1" s="1"/>
  <c r="AD22" i="1" s="1"/>
  <c r="AG22" i="1" s="1"/>
  <c r="AJ22" i="1" s="1"/>
  <c r="AK22" i="1" s="1"/>
  <c r="AX22" i="1"/>
  <c r="AM22" i="1"/>
  <c r="AF22" i="1"/>
  <c r="F335" i="1"/>
  <c r="AH334" i="1"/>
  <c r="AI334" i="1" s="1"/>
  <c r="H334" i="1"/>
  <c r="J334" i="1" s="1"/>
  <c r="AH48" i="1"/>
  <c r="AI48" i="1" s="1"/>
  <c r="F576" i="1"/>
  <c r="AH575" i="1"/>
  <c r="AI575" i="1" s="1"/>
  <c r="H575" i="1"/>
  <c r="J575" i="1" s="1"/>
  <c r="F49" i="1"/>
  <c r="H48" i="1"/>
  <c r="J48" i="1" s="1"/>
  <c r="D145" i="1"/>
  <c r="E144" i="1"/>
  <c r="AN22" i="1" l="1"/>
  <c r="AP22" i="1"/>
  <c r="AH49" i="1"/>
  <c r="AI49" i="1" s="1"/>
  <c r="F336" i="1"/>
  <c r="AH335" i="1"/>
  <c r="AI335" i="1" s="1"/>
  <c r="H335" i="1"/>
  <c r="J335" i="1" s="1"/>
  <c r="F577" i="1"/>
  <c r="AH576" i="1"/>
  <c r="AI576" i="1" s="1"/>
  <c r="H576" i="1"/>
  <c r="J576" i="1" s="1"/>
  <c r="F50" i="1"/>
  <c r="H49" i="1"/>
  <c r="J49" i="1" s="1"/>
  <c r="D146" i="1"/>
  <c r="E145" i="1"/>
  <c r="AR22" i="1" l="1"/>
  <c r="AU22" i="1" s="1"/>
  <c r="AH50" i="1"/>
  <c r="AI50" i="1" s="1"/>
  <c r="F578" i="1"/>
  <c r="AH577" i="1"/>
  <c r="AI577" i="1" s="1"/>
  <c r="H577" i="1"/>
  <c r="J577" i="1" s="1"/>
  <c r="F337" i="1"/>
  <c r="AH336" i="1"/>
  <c r="AI336" i="1" s="1"/>
  <c r="H336" i="1"/>
  <c r="J336" i="1" s="1"/>
  <c r="F51" i="1"/>
  <c r="H50" i="1"/>
  <c r="J50" i="1" s="1"/>
  <c r="D147" i="1"/>
  <c r="E146" i="1"/>
  <c r="AE23" i="1" l="1"/>
  <c r="AQ23" i="1" s="1"/>
  <c r="AV22" i="1"/>
  <c r="AW22" i="1" s="1"/>
  <c r="AY22" i="1" s="1"/>
  <c r="AZ22" i="1" s="1"/>
  <c r="AD23" i="1" s="1"/>
  <c r="AX23" i="1" s="1"/>
  <c r="AG23" i="1"/>
  <c r="AJ23" i="1" s="1"/>
  <c r="AK23" i="1" s="1"/>
  <c r="AM23" i="1"/>
  <c r="AF23" i="1"/>
  <c r="F579" i="1"/>
  <c r="AH578" i="1"/>
  <c r="AI578" i="1" s="1"/>
  <c r="H578" i="1"/>
  <c r="J578" i="1" s="1"/>
  <c r="AH51" i="1"/>
  <c r="AI51" i="1" s="1"/>
  <c r="F338" i="1"/>
  <c r="AH337" i="1"/>
  <c r="AI337" i="1" s="1"/>
  <c r="H337" i="1"/>
  <c r="J337" i="1" s="1"/>
  <c r="F52" i="1"/>
  <c r="H51" i="1"/>
  <c r="J51" i="1" s="1"/>
  <c r="D148" i="1"/>
  <c r="E147" i="1"/>
  <c r="AN23" i="1" l="1"/>
  <c r="AP23" i="1"/>
  <c r="AH52" i="1"/>
  <c r="AI52" i="1" s="1"/>
  <c r="F339" i="1"/>
  <c r="AH338" i="1"/>
  <c r="AI338" i="1" s="1"/>
  <c r="H338" i="1"/>
  <c r="J338" i="1" s="1"/>
  <c r="F580" i="1"/>
  <c r="AH579" i="1"/>
  <c r="AI579" i="1" s="1"/>
  <c r="H579" i="1"/>
  <c r="J579" i="1" s="1"/>
  <c r="F53" i="1"/>
  <c r="H52" i="1"/>
  <c r="J52" i="1" s="1"/>
  <c r="D149" i="1"/>
  <c r="E148" i="1"/>
  <c r="AR23" i="1" l="1"/>
  <c r="AU23" i="1" s="1"/>
  <c r="F581" i="1"/>
  <c r="AH580" i="1"/>
  <c r="AI580" i="1" s="1"/>
  <c r="H580" i="1"/>
  <c r="J580" i="1" s="1"/>
  <c r="F340" i="1"/>
  <c r="AH339" i="1"/>
  <c r="AI339" i="1" s="1"/>
  <c r="H339" i="1"/>
  <c r="J339" i="1" s="1"/>
  <c r="AH53" i="1"/>
  <c r="AI53" i="1" s="1"/>
  <c r="F54" i="1"/>
  <c r="AH54" i="1" s="1"/>
  <c r="AI54" i="1" s="1"/>
  <c r="H53" i="1"/>
  <c r="J53" i="1" s="1"/>
  <c r="D150" i="1"/>
  <c r="E149" i="1"/>
  <c r="AE24" i="1" l="1"/>
  <c r="AQ24" i="1" s="1"/>
  <c r="AV23" i="1"/>
  <c r="AW23" i="1" s="1"/>
  <c r="AY23" i="1" s="1"/>
  <c r="AZ23" i="1" s="1"/>
  <c r="AD24" i="1" s="1"/>
  <c r="AM24" i="1" s="1"/>
  <c r="AG24" i="1"/>
  <c r="AJ24" i="1" s="1"/>
  <c r="AF24" i="1"/>
  <c r="F341" i="1"/>
  <c r="AH340" i="1"/>
  <c r="AI340" i="1" s="1"/>
  <c r="H340" i="1"/>
  <c r="J340" i="1" s="1"/>
  <c r="F582" i="1"/>
  <c r="AH581" i="1"/>
  <c r="AI581" i="1" s="1"/>
  <c r="H581" i="1"/>
  <c r="J581" i="1" s="1"/>
  <c r="F55" i="1"/>
  <c r="H54" i="1"/>
  <c r="J54" i="1" s="1"/>
  <c r="D151" i="1"/>
  <c r="E150" i="1"/>
  <c r="AK24" i="1" l="1"/>
  <c r="AX24" i="1"/>
  <c r="AN24" i="1"/>
  <c r="AP24" i="1"/>
  <c r="F583" i="1"/>
  <c r="AH582" i="1"/>
  <c r="AI582" i="1" s="1"/>
  <c r="H582" i="1"/>
  <c r="J582" i="1" s="1"/>
  <c r="AH55" i="1"/>
  <c r="AI55" i="1" s="1"/>
  <c r="F342" i="1"/>
  <c r="AH341" i="1"/>
  <c r="AI341" i="1" s="1"/>
  <c r="H341" i="1"/>
  <c r="J341" i="1" s="1"/>
  <c r="F56" i="1"/>
  <c r="H55" i="1"/>
  <c r="J55" i="1" s="1"/>
  <c r="D152" i="1"/>
  <c r="E151" i="1"/>
  <c r="AR24" i="1" l="1"/>
  <c r="AU24" i="1" s="1"/>
  <c r="F343" i="1"/>
  <c r="AH342" i="1"/>
  <c r="AI342" i="1" s="1"/>
  <c r="H342" i="1"/>
  <c r="J342" i="1" s="1"/>
  <c r="AH56" i="1"/>
  <c r="AI56" i="1" s="1"/>
  <c r="F584" i="1"/>
  <c r="AH583" i="1"/>
  <c r="AI583" i="1" s="1"/>
  <c r="H583" i="1"/>
  <c r="J583" i="1" s="1"/>
  <c r="F57" i="1"/>
  <c r="H56" i="1"/>
  <c r="J56" i="1" s="1"/>
  <c r="D153" i="1"/>
  <c r="E152" i="1"/>
  <c r="AE25" i="1" l="1"/>
  <c r="AQ25" i="1" s="1"/>
  <c r="AV24" i="1"/>
  <c r="AW24" i="1" s="1"/>
  <c r="AY24" i="1" s="1"/>
  <c r="AZ24" i="1" s="1"/>
  <c r="AD25" i="1" s="1"/>
  <c r="AM25" i="1" s="1"/>
  <c r="AG25" i="1"/>
  <c r="AJ25" i="1" s="1"/>
  <c r="AF25" i="1"/>
  <c r="F585" i="1"/>
  <c r="AH584" i="1"/>
  <c r="AI584" i="1" s="1"/>
  <c r="H584" i="1"/>
  <c r="J584" i="1" s="1"/>
  <c r="AH57" i="1"/>
  <c r="AI57" i="1" s="1"/>
  <c r="F344" i="1"/>
  <c r="AH343" i="1"/>
  <c r="AI343" i="1" s="1"/>
  <c r="H343" i="1"/>
  <c r="J343" i="1" s="1"/>
  <c r="F58" i="1"/>
  <c r="H57" i="1"/>
  <c r="J57" i="1" s="1"/>
  <c r="D154" i="1"/>
  <c r="E153" i="1"/>
  <c r="AK25" i="1" l="1"/>
  <c r="AX25" i="1"/>
  <c r="AN25" i="1"/>
  <c r="AP25" i="1"/>
  <c r="AR25" i="1" s="1"/>
  <c r="F345" i="1"/>
  <c r="AH344" i="1"/>
  <c r="AI344" i="1" s="1"/>
  <c r="H344" i="1"/>
  <c r="J344" i="1" s="1"/>
  <c r="AH58" i="1"/>
  <c r="AI58" i="1" s="1"/>
  <c r="F586" i="1"/>
  <c r="AH585" i="1"/>
  <c r="AI585" i="1" s="1"/>
  <c r="H585" i="1"/>
  <c r="J585" i="1" s="1"/>
  <c r="F59" i="1"/>
  <c r="H58" i="1"/>
  <c r="J58" i="1" s="1"/>
  <c r="D155" i="1"/>
  <c r="E154" i="1"/>
  <c r="AU25" i="1" l="1"/>
  <c r="F587" i="1"/>
  <c r="AH586" i="1"/>
  <c r="AI586" i="1" s="1"/>
  <c r="H586" i="1"/>
  <c r="J586" i="1" s="1"/>
  <c r="G586" i="1"/>
  <c r="AH59" i="1"/>
  <c r="AI59" i="1" s="1"/>
  <c r="F346" i="1"/>
  <c r="AH345" i="1"/>
  <c r="AI345" i="1" s="1"/>
  <c r="H345" i="1"/>
  <c r="J345" i="1" s="1"/>
  <c r="F60" i="1"/>
  <c r="H59" i="1"/>
  <c r="J59" i="1" s="1"/>
  <c r="D156" i="1"/>
  <c r="E155" i="1"/>
  <c r="AE26" i="1" l="1"/>
  <c r="AQ26" i="1" s="1"/>
  <c r="AV25" i="1"/>
  <c r="AW25" i="1" s="1"/>
  <c r="AY25" i="1" s="1"/>
  <c r="AZ25" i="1" s="1"/>
  <c r="AD26" i="1" s="1"/>
  <c r="AH60" i="1"/>
  <c r="AI60" i="1" s="1"/>
  <c r="F347" i="1"/>
  <c r="AH346" i="1"/>
  <c r="AI346" i="1" s="1"/>
  <c r="H346" i="1"/>
  <c r="J346" i="1" s="1"/>
  <c r="F588" i="1"/>
  <c r="AH587" i="1"/>
  <c r="AI587" i="1" s="1"/>
  <c r="H587" i="1"/>
  <c r="J587" i="1" s="1"/>
  <c r="F61" i="1"/>
  <c r="H60" i="1"/>
  <c r="J60" i="1" s="1"/>
  <c r="D157" i="1"/>
  <c r="E156" i="1"/>
  <c r="AM26" i="1" l="1"/>
  <c r="AX26" i="1"/>
  <c r="AG26" i="1"/>
  <c r="AJ26" i="1" s="1"/>
  <c r="AF26" i="1"/>
  <c r="F589" i="1"/>
  <c r="AH588" i="1"/>
  <c r="AI588" i="1" s="1"/>
  <c r="H588" i="1"/>
  <c r="J588" i="1" s="1"/>
  <c r="AH61" i="1"/>
  <c r="AI61" i="1" s="1"/>
  <c r="F348" i="1"/>
  <c r="AH347" i="1"/>
  <c r="AI347" i="1" s="1"/>
  <c r="H347" i="1"/>
  <c r="J347" i="1" s="1"/>
  <c r="F62" i="1"/>
  <c r="H61" i="1"/>
  <c r="J61" i="1" s="1"/>
  <c r="D158" i="1"/>
  <c r="E157" i="1"/>
  <c r="AK26" i="1" l="1"/>
  <c r="AN26" i="1"/>
  <c r="AP26" i="1"/>
  <c r="F349" i="1"/>
  <c r="AH348" i="1"/>
  <c r="AI348" i="1" s="1"/>
  <c r="H348" i="1"/>
  <c r="J348" i="1" s="1"/>
  <c r="AH62" i="1"/>
  <c r="AI62" i="1" s="1"/>
  <c r="F590" i="1"/>
  <c r="AH589" i="1"/>
  <c r="AI589" i="1" s="1"/>
  <c r="H589" i="1"/>
  <c r="J589" i="1" s="1"/>
  <c r="F63" i="1"/>
  <c r="H62" i="1"/>
  <c r="J62" i="1" s="1"/>
  <c r="D159" i="1"/>
  <c r="E158" i="1"/>
  <c r="AR26" i="1" l="1"/>
  <c r="AU26" i="1" s="1"/>
  <c r="F350" i="1"/>
  <c r="AH349" i="1"/>
  <c r="AI349" i="1" s="1"/>
  <c r="H349" i="1"/>
  <c r="J349" i="1" s="1"/>
  <c r="AH63" i="1"/>
  <c r="AI63" i="1" s="1"/>
  <c r="F591" i="1"/>
  <c r="AH590" i="1"/>
  <c r="AI590" i="1" s="1"/>
  <c r="H590" i="1"/>
  <c r="J590" i="1" s="1"/>
  <c r="F64" i="1"/>
  <c r="H63" i="1"/>
  <c r="J63" i="1" s="1"/>
  <c r="D160" i="1"/>
  <c r="E159" i="1"/>
  <c r="AV26" i="1" l="1"/>
  <c r="AW26" i="1" s="1"/>
  <c r="AY26" i="1" s="1"/>
  <c r="AZ26" i="1" s="1"/>
  <c r="AD27" i="1" s="1"/>
  <c r="AE27" i="1"/>
  <c r="AQ27" i="1" s="1"/>
  <c r="AX27" i="1"/>
  <c r="AM27" i="1"/>
  <c r="AG27" i="1"/>
  <c r="AJ27" i="1" s="1"/>
  <c r="AH64" i="1"/>
  <c r="AI64" i="1" s="1"/>
  <c r="F592" i="1"/>
  <c r="AH591" i="1"/>
  <c r="AI591" i="1" s="1"/>
  <c r="H591" i="1"/>
  <c r="J591" i="1" s="1"/>
  <c r="F351" i="1"/>
  <c r="AH350" i="1"/>
  <c r="AI350" i="1" s="1"/>
  <c r="H350" i="1"/>
  <c r="J350" i="1" s="1"/>
  <c r="F65" i="1"/>
  <c r="H64" i="1"/>
  <c r="J64" i="1" s="1"/>
  <c r="D161" i="1"/>
  <c r="E160" i="1"/>
  <c r="AF27" i="1" l="1"/>
  <c r="AK27" i="1" s="1"/>
  <c r="AN27" i="1"/>
  <c r="AP27" i="1"/>
  <c r="AH65" i="1"/>
  <c r="AI65" i="1" s="1"/>
  <c r="F593" i="1"/>
  <c r="AH592" i="1"/>
  <c r="AI592" i="1" s="1"/>
  <c r="H592" i="1"/>
  <c r="J592" i="1" s="1"/>
  <c r="F352" i="1"/>
  <c r="AH351" i="1"/>
  <c r="AI351" i="1" s="1"/>
  <c r="H351" i="1"/>
  <c r="J351" i="1" s="1"/>
  <c r="F66" i="1"/>
  <c r="AH66" i="1" s="1"/>
  <c r="AI66" i="1" s="1"/>
  <c r="H65" i="1"/>
  <c r="J65" i="1" s="1"/>
  <c r="D162" i="1"/>
  <c r="E161" i="1"/>
  <c r="AR27" i="1" l="1"/>
  <c r="AU27" i="1" s="1"/>
  <c r="F594" i="1"/>
  <c r="AH593" i="1"/>
  <c r="AI593" i="1" s="1"/>
  <c r="H593" i="1"/>
  <c r="J593" i="1" s="1"/>
  <c r="F353" i="1"/>
  <c r="AH352" i="1"/>
  <c r="AI352" i="1" s="1"/>
  <c r="H352" i="1"/>
  <c r="J352" i="1" s="1"/>
  <c r="F67" i="1"/>
  <c r="AH67" i="1" s="1"/>
  <c r="AI67" i="1" s="1"/>
  <c r="H66" i="1"/>
  <c r="J66" i="1" s="1"/>
  <c r="D163" i="1"/>
  <c r="E162" i="1"/>
  <c r="AE28" i="1" l="1"/>
  <c r="AV27" i="1"/>
  <c r="AW27" i="1" s="1"/>
  <c r="AY27" i="1" s="1"/>
  <c r="AZ27" i="1" s="1"/>
  <c r="AD28" i="1" s="1"/>
  <c r="AG28" i="1" s="1"/>
  <c r="AJ28" i="1" s="1"/>
  <c r="F354" i="1"/>
  <c r="AH353" i="1"/>
  <c r="AI353" i="1" s="1"/>
  <c r="H353" i="1"/>
  <c r="J353" i="1" s="1"/>
  <c r="F595" i="1"/>
  <c r="AH594" i="1"/>
  <c r="AI594" i="1" s="1"/>
  <c r="H594" i="1"/>
  <c r="J594" i="1" s="1"/>
  <c r="F68" i="1"/>
  <c r="AH68" i="1" s="1"/>
  <c r="AI68" i="1" s="1"/>
  <c r="H67" i="1"/>
  <c r="J67" i="1" s="1"/>
  <c r="D164" i="1"/>
  <c r="E163" i="1"/>
  <c r="AF28" i="1" l="1"/>
  <c r="AK28" i="1" s="1"/>
  <c r="AQ28" i="1"/>
  <c r="AX28" i="1"/>
  <c r="AM28" i="1"/>
  <c r="AN28" i="1" s="1"/>
  <c r="F596" i="1"/>
  <c r="AH595" i="1"/>
  <c r="AI595" i="1" s="1"/>
  <c r="H595" i="1"/>
  <c r="J595" i="1" s="1"/>
  <c r="F355" i="1"/>
  <c r="AH354" i="1"/>
  <c r="AI354" i="1" s="1"/>
  <c r="H354" i="1"/>
  <c r="J354" i="1" s="1"/>
  <c r="F69" i="1"/>
  <c r="AH69" i="1" s="1"/>
  <c r="AI69" i="1" s="1"/>
  <c r="H68" i="1"/>
  <c r="J68" i="1" s="1"/>
  <c r="D165" i="1"/>
  <c r="E164" i="1"/>
  <c r="AP28" i="1" l="1"/>
  <c r="AR28" i="1"/>
  <c r="AU28" i="1" s="1"/>
  <c r="F356" i="1"/>
  <c r="AH355" i="1"/>
  <c r="AI355" i="1" s="1"/>
  <c r="H355" i="1"/>
  <c r="J355" i="1" s="1"/>
  <c r="F597" i="1"/>
  <c r="AH596" i="1"/>
  <c r="AI596" i="1" s="1"/>
  <c r="H596" i="1"/>
  <c r="J596" i="1" s="1"/>
  <c r="F70" i="1"/>
  <c r="AH70" i="1" s="1"/>
  <c r="AI70" i="1" s="1"/>
  <c r="H69" i="1"/>
  <c r="J69" i="1" s="1"/>
  <c r="E165" i="1"/>
  <c r="D166" i="1"/>
  <c r="AE29" i="1" l="1"/>
  <c r="AQ29" i="1" s="1"/>
  <c r="AV28" i="1"/>
  <c r="AW28" i="1" s="1"/>
  <c r="AY28" i="1" s="1"/>
  <c r="AZ28" i="1" s="1"/>
  <c r="AD29" i="1" s="1"/>
  <c r="AG29" i="1" s="1"/>
  <c r="AJ29" i="1" s="1"/>
  <c r="F598" i="1"/>
  <c r="AH597" i="1"/>
  <c r="AI597" i="1" s="1"/>
  <c r="H597" i="1"/>
  <c r="J597" i="1" s="1"/>
  <c r="F357" i="1"/>
  <c r="AH356" i="1"/>
  <c r="AI356" i="1" s="1"/>
  <c r="H356" i="1"/>
  <c r="J356" i="1" s="1"/>
  <c r="F71" i="1"/>
  <c r="AH71" i="1" s="1"/>
  <c r="AI71" i="1" s="1"/>
  <c r="H70" i="1"/>
  <c r="J70" i="1" s="1"/>
  <c r="E166" i="1"/>
  <c r="D167" i="1"/>
  <c r="AX29" i="1" l="1"/>
  <c r="AF29" i="1"/>
  <c r="AK29" i="1" s="1"/>
  <c r="AM29" i="1"/>
  <c r="AN29" i="1" s="1"/>
  <c r="F358" i="1"/>
  <c r="AH357" i="1"/>
  <c r="AI357" i="1" s="1"/>
  <c r="H357" i="1"/>
  <c r="J357" i="1" s="1"/>
  <c r="F599" i="1"/>
  <c r="AH598" i="1"/>
  <c r="AI598" i="1" s="1"/>
  <c r="H598" i="1"/>
  <c r="J598" i="1" s="1"/>
  <c r="F72" i="1"/>
  <c r="AH72" i="1" s="1"/>
  <c r="AI72" i="1" s="1"/>
  <c r="H71" i="1"/>
  <c r="J71" i="1" s="1"/>
  <c r="D168" i="1"/>
  <c r="E167" i="1"/>
  <c r="AP29" i="1" l="1"/>
  <c r="AR29" i="1"/>
  <c r="AU29" i="1" s="1"/>
  <c r="F359" i="1"/>
  <c r="AH358" i="1"/>
  <c r="AI358" i="1" s="1"/>
  <c r="H358" i="1"/>
  <c r="J358" i="1" s="1"/>
  <c r="F600" i="1"/>
  <c r="AH599" i="1"/>
  <c r="AI599" i="1" s="1"/>
  <c r="H599" i="1"/>
  <c r="J599" i="1" s="1"/>
  <c r="F73" i="1"/>
  <c r="AH73" i="1" s="1"/>
  <c r="AI73" i="1" s="1"/>
  <c r="H72" i="1"/>
  <c r="J72" i="1" s="1"/>
  <c r="E168" i="1"/>
  <c r="D169" i="1"/>
  <c r="AE30" i="1" l="1"/>
  <c r="AQ30" i="1" s="1"/>
  <c r="AV29" i="1"/>
  <c r="AW29" i="1" s="1"/>
  <c r="AY29" i="1" s="1"/>
  <c r="AZ29" i="1" s="1"/>
  <c r="AD30" i="1" s="1"/>
  <c r="AM30" i="1" s="1"/>
  <c r="F601" i="1"/>
  <c r="AH600" i="1"/>
  <c r="AI600" i="1" s="1"/>
  <c r="H600" i="1"/>
  <c r="J600" i="1" s="1"/>
  <c r="F360" i="1"/>
  <c r="AH359" i="1"/>
  <c r="AI359" i="1" s="1"/>
  <c r="H359" i="1"/>
  <c r="J359" i="1" s="1"/>
  <c r="F74" i="1"/>
  <c r="AH74" i="1" s="1"/>
  <c r="AI74" i="1" s="1"/>
  <c r="H73" i="1"/>
  <c r="J73" i="1" s="1"/>
  <c r="E169" i="1"/>
  <c r="D170" i="1"/>
  <c r="AX30" i="1" l="1"/>
  <c r="AF30" i="1"/>
  <c r="AG30" i="1"/>
  <c r="AJ30" i="1" s="1"/>
  <c r="AN30" i="1"/>
  <c r="AP30" i="1"/>
  <c r="F361" i="1"/>
  <c r="AH360" i="1"/>
  <c r="AI360" i="1" s="1"/>
  <c r="H360" i="1"/>
  <c r="J360" i="1" s="1"/>
  <c r="F602" i="1"/>
  <c r="AH601" i="1"/>
  <c r="AI601" i="1" s="1"/>
  <c r="H601" i="1"/>
  <c r="J601" i="1" s="1"/>
  <c r="F75" i="1"/>
  <c r="AH75" i="1" s="1"/>
  <c r="AI75" i="1" s="1"/>
  <c r="H74" i="1"/>
  <c r="J74" i="1" s="1"/>
  <c r="D171" i="1"/>
  <c r="E170" i="1"/>
  <c r="AK30" i="1" l="1"/>
  <c r="AR30" i="1"/>
  <c r="AU30" i="1" s="1"/>
  <c r="F362" i="1"/>
  <c r="AH361" i="1"/>
  <c r="AI361" i="1" s="1"/>
  <c r="H361" i="1"/>
  <c r="J361" i="1" s="1"/>
  <c r="F603" i="1"/>
  <c r="AH602" i="1"/>
  <c r="AI602" i="1" s="1"/>
  <c r="H602" i="1"/>
  <c r="J602" i="1" s="1"/>
  <c r="F76" i="1"/>
  <c r="AH76" i="1" s="1"/>
  <c r="AI76" i="1" s="1"/>
  <c r="H75" i="1"/>
  <c r="J75" i="1" s="1"/>
  <c r="D172" i="1"/>
  <c r="E171" i="1"/>
  <c r="AE31" i="1" l="1"/>
  <c r="AQ31" i="1" s="1"/>
  <c r="AV30" i="1"/>
  <c r="AW30" i="1" s="1"/>
  <c r="AY30" i="1" s="1"/>
  <c r="AZ30" i="1" s="1"/>
  <c r="AD31" i="1" s="1"/>
  <c r="AX31" i="1" s="1"/>
  <c r="F604" i="1"/>
  <c r="AH603" i="1"/>
  <c r="AI603" i="1" s="1"/>
  <c r="H603" i="1"/>
  <c r="J603" i="1" s="1"/>
  <c r="F363" i="1"/>
  <c r="AH362" i="1"/>
  <c r="AI362" i="1" s="1"/>
  <c r="H362" i="1"/>
  <c r="J362" i="1" s="1"/>
  <c r="F77" i="1"/>
  <c r="AH77" i="1" s="1"/>
  <c r="AI77" i="1" s="1"/>
  <c r="H76" i="1"/>
  <c r="J76" i="1" s="1"/>
  <c r="D173" i="1"/>
  <c r="E172" i="1"/>
  <c r="AF31" i="1" l="1"/>
  <c r="AM31" i="1"/>
  <c r="AN31" i="1" s="1"/>
  <c r="AG31" i="1"/>
  <c r="AJ31" i="1" s="1"/>
  <c r="F605" i="1"/>
  <c r="AH604" i="1"/>
  <c r="AI604" i="1" s="1"/>
  <c r="H604" i="1"/>
  <c r="J604" i="1" s="1"/>
  <c r="F364" i="1"/>
  <c r="AH363" i="1"/>
  <c r="AI363" i="1" s="1"/>
  <c r="H363" i="1"/>
  <c r="J363" i="1" s="1"/>
  <c r="F78" i="1"/>
  <c r="AH78" i="1" s="1"/>
  <c r="AI78" i="1" s="1"/>
  <c r="H77" i="1"/>
  <c r="J77" i="1" s="1"/>
  <c r="D174" i="1"/>
  <c r="E173" i="1"/>
  <c r="AP31" i="1" l="1"/>
  <c r="AK31" i="1"/>
  <c r="AR31" i="1"/>
  <c r="AU31" i="1" s="1"/>
  <c r="F365" i="1"/>
  <c r="AH364" i="1"/>
  <c r="AI364" i="1" s="1"/>
  <c r="H364" i="1"/>
  <c r="J364" i="1" s="1"/>
  <c r="F606" i="1"/>
  <c r="AH605" i="1"/>
  <c r="AI605" i="1" s="1"/>
  <c r="H605" i="1"/>
  <c r="J605" i="1" s="1"/>
  <c r="F79" i="1"/>
  <c r="AH79" i="1" s="1"/>
  <c r="AI79" i="1" s="1"/>
  <c r="H78" i="1"/>
  <c r="J78" i="1" s="1"/>
  <c r="D175" i="1"/>
  <c r="E174" i="1"/>
  <c r="AV31" i="1" l="1"/>
  <c r="AW31" i="1" s="1"/>
  <c r="AY31" i="1" s="1"/>
  <c r="AZ31" i="1" s="1"/>
  <c r="AD32" i="1" s="1"/>
  <c r="AE32" i="1"/>
  <c r="AG32" i="1"/>
  <c r="AJ32" i="1" s="1"/>
  <c r="AX32" i="1"/>
  <c r="AM32" i="1"/>
  <c r="F366" i="1"/>
  <c r="AH365" i="1"/>
  <c r="AI365" i="1" s="1"/>
  <c r="H365" i="1"/>
  <c r="J365" i="1" s="1"/>
  <c r="F607" i="1"/>
  <c r="AH606" i="1"/>
  <c r="AI606" i="1" s="1"/>
  <c r="H606" i="1"/>
  <c r="J606" i="1" s="1"/>
  <c r="F80" i="1"/>
  <c r="AH80" i="1" s="1"/>
  <c r="AI80" i="1" s="1"/>
  <c r="H79" i="1"/>
  <c r="J79" i="1" s="1"/>
  <c r="D176" i="1"/>
  <c r="E175" i="1"/>
  <c r="AK32" i="1" l="1"/>
  <c r="AF32" i="1"/>
  <c r="AQ32" i="1"/>
  <c r="AN32" i="1"/>
  <c r="AP32" i="1"/>
  <c r="F608" i="1"/>
  <c r="AH607" i="1"/>
  <c r="AI607" i="1" s="1"/>
  <c r="H607" i="1"/>
  <c r="J607" i="1" s="1"/>
  <c r="F367" i="1"/>
  <c r="AH366" i="1"/>
  <c r="AI366" i="1" s="1"/>
  <c r="H366" i="1"/>
  <c r="J366" i="1" s="1"/>
  <c r="F81" i="1"/>
  <c r="AH81" i="1" s="1"/>
  <c r="AI81" i="1" s="1"/>
  <c r="H80" i="1"/>
  <c r="J80" i="1" s="1"/>
  <c r="D177" i="1"/>
  <c r="E176" i="1"/>
  <c r="AR32" i="1" l="1"/>
  <c r="AU32" i="1" s="1"/>
  <c r="F609" i="1"/>
  <c r="AH608" i="1"/>
  <c r="AI608" i="1" s="1"/>
  <c r="H608" i="1"/>
  <c r="J608" i="1" s="1"/>
  <c r="F368" i="1"/>
  <c r="AH367" i="1"/>
  <c r="AI367" i="1" s="1"/>
  <c r="H367" i="1"/>
  <c r="J367" i="1" s="1"/>
  <c r="F82" i="1"/>
  <c r="AH82" i="1" s="1"/>
  <c r="AI82" i="1" s="1"/>
  <c r="H81" i="1"/>
  <c r="J81" i="1" s="1"/>
  <c r="D178" i="1"/>
  <c r="E177" i="1"/>
  <c r="AE33" i="1" l="1"/>
  <c r="AQ33" i="1" s="1"/>
  <c r="AV32" i="1"/>
  <c r="AW32" i="1" s="1"/>
  <c r="AY32" i="1" s="1"/>
  <c r="AZ32" i="1" s="1"/>
  <c r="AD33" i="1" s="1"/>
  <c r="AM33" i="1" s="1"/>
  <c r="AX33" i="1"/>
  <c r="AF33" i="1"/>
  <c r="F369" i="1"/>
  <c r="AH368" i="1"/>
  <c r="AI368" i="1" s="1"/>
  <c r="H368" i="1"/>
  <c r="J368" i="1" s="1"/>
  <c r="F610" i="1"/>
  <c r="AH609" i="1"/>
  <c r="AI609" i="1" s="1"/>
  <c r="H609" i="1"/>
  <c r="J609" i="1" s="1"/>
  <c r="F83" i="1"/>
  <c r="AH83" i="1" s="1"/>
  <c r="AI83" i="1" s="1"/>
  <c r="H82" i="1"/>
  <c r="J82" i="1" s="1"/>
  <c r="D179" i="1"/>
  <c r="E178" i="1"/>
  <c r="AG33" i="1" l="1"/>
  <c r="AJ33" i="1" s="1"/>
  <c r="AK33" i="1" s="1"/>
  <c r="AN33" i="1"/>
  <c r="AP33" i="1"/>
  <c r="AR33" i="1" s="1"/>
  <c r="F611" i="1"/>
  <c r="AH610" i="1"/>
  <c r="AI610" i="1" s="1"/>
  <c r="H610" i="1"/>
  <c r="J610" i="1" s="1"/>
  <c r="F370" i="1"/>
  <c r="AH369" i="1"/>
  <c r="AI369" i="1" s="1"/>
  <c r="H369" i="1"/>
  <c r="J369" i="1" s="1"/>
  <c r="F84" i="1"/>
  <c r="AH84" i="1" s="1"/>
  <c r="AI84" i="1" s="1"/>
  <c r="H83" i="1"/>
  <c r="J83" i="1" s="1"/>
  <c r="D180" i="1"/>
  <c r="E179" i="1"/>
  <c r="AU33" i="1" l="1"/>
  <c r="F612" i="1"/>
  <c r="AH611" i="1"/>
  <c r="AI611" i="1" s="1"/>
  <c r="H611" i="1"/>
  <c r="J611" i="1" s="1"/>
  <c r="F371" i="1"/>
  <c r="AH370" i="1"/>
  <c r="AI370" i="1" s="1"/>
  <c r="H370" i="1"/>
  <c r="J370" i="1" s="1"/>
  <c r="F85" i="1"/>
  <c r="AH85" i="1" s="1"/>
  <c r="AI85" i="1" s="1"/>
  <c r="H84" i="1"/>
  <c r="J84" i="1" s="1"/>
  <c r="D181" i="1"/>
  <c r="E180" i="1"/>
  <c r="AV33" i="1" l="1"/>
  <c r="AW33" i="1" s="1"/>
  <c r="AY33" i="1" s="1"/>
  <c r="AZ33" i="1" s="1"/>
  <c r="AD34" i="1" s="1"/>
  <c r="AE34" i="1"/>
  <c r="AQ34" i="1" s="1"/>
  <c r="F372" i="1"/>
  <c r="AH371" i="1"/>
  <c r="AI371" i="1" s="1"/>
  <c r="H371" i="1"/>
  <c r="J371" i="1" s="1"/>
  <c r="F613" i="1"/>
  <c r="AH612" i="1"/>
  <c r="AI612" i="1" s="1"/>
  <c r="H612" i="1"/>
  <c r="J612" i="1" s="1"/>
  <c r="F86" i="1"/>
  <c r="AH86" i="1" s="1"/>
  <c r="AI86" i="1" s="1"/>
  <c r="H85" i="1"/>
  <c r="J85" i="1" s="1"/>
  <c r="D182" i="1"/>
  <c r="E181" i="1"/>
  <c r="AF34" i="1" l="1"/>
  <c r="AM34" i="1"/>
  <c r="AG34" i="1"/>
  <c r="AJ34" i="1" s="1"/>
  <c r="AX34" i="1"/>
  <c r="F614" i="1"/>
  <c r="AH613" i="1"/>
  <c r="AI613" i="1" s="1"/>
  <c r="H613" i="1"/>
  <c r="J613" i="1" s="1"/>
  <c r="F373" i="1"/>
  <c r="AH372" i="1"/>
  <c r="AI372" i="1" s="1"/>
  <c r="H372" i="1"/>
  <c r="J372" i="1" s="1"/>
  <c r="F87" i="1"/>
  <c r="AH87" i="1" s="1"/>
  <c r="AI87" i="1" s="1"/>
  <c r="H86" i="1"/>
  <c r="J86" i="1" s="1"/>
  <c r="D183" i="1"/>
  <c r="E182" i="1"/>
  <c r="AK34" i="1" l="1"/>
  <c r="AN34" i="1"/>
  <c r="AP34" i="1"/>
  <c r="AR34" i="1" s="1"/>
  <c r="F374" i="1"/>
  <c r="AH373" i="1"/>
  <c r="AI373" i="1" s="1"/>
  <c r="H373" i="1"/>
  <c r="J373" i="1" s="1"/>
  <c r="F615" i="1"/>
  <c r="AH614" i="1"/>
  <c r="AI614" i="1" s="1"/>
  <c r="H614" i="1"/>
  <c r="J614" i="1" s="1"/>
  <c r="F88" i="1"/>
  <c r="AH88" i="1" s="1"/>
  <c r="AI88" i="1" s="1"/>
  <c r="H87" i="1"/>
  <c r="J87" i="1" s="1"/>
  <c r="D184" i="1"/>
  <c r="E183" i="1"/>
  <c r="AU34" i="1" l="1"/>
  <c r="F616" i="1"/>
  <c r="AH615" i="1"/>
  <c r="AI615" i="1" s="1"/>
  <c r="H615" i="1"/>
  <c r="J615" i="1" s="1"/>
  <c r="F375" i="1"/>
  <c r="AH374" i="1"/>
  <c r="AI374" i="1" s="1"/>
  <c r="H374" i="1"/>
  <c r="J374" i="1" s="1"/>
  <c r="F89" i="1"/>
  <c r="AH89" i="1" s="1"/>
  <c r="AI89" i="1" s="1"/>
  <c r="H88" i="1"/>
  <c r="J88" i="1" s="1"/>
  <c r="D185" i="1"/>
  <c r="E184" i="1"/>
  <c r="AV34" i="1" l="1"/>
  <c r="AW34" i="1" s="1"/>
  <c r="AY34" i="1" s="1"/>
  <c r="AZ34" i="1" s="1"/>
  <c r="AD35" i="1" s="1"/>
  <c r="AE35" i="1"/>
  <c r="AQ35" i="1" s="1"/>
  <c r="F376" i="1"/>
  <c r="AH375" i="1"/>
  <c r="AI375" i="1" s="1"/>
  <c r="H375" i="1"/>
  <c r="J375" i="1" s="1"/>
  <c r="F617" i="1"/>
  <c r="AH616" i="1"/>
  <c r="AI616" i="1" s="1"/>
  <c r="H616" i="1"/>
  <c r="J616" i="1" s="1"/>
  <c r="F90" i="1"/>
  <c r="AH90" i="1" s="1"/>
  <c r="AI90" i="1" s="1"/>
  <c r="H89" i="1"/>
  <c r="J89" i="1" s="1"/>
  <c r="D186" i="1"/>
  <c r="E185" i="1"/>
  <c r="AF35" i="1" l="1"/>
  <c r="AM35" i="1"/>
  <c r="AG35" i="1"/>
  <c r="AJ35" i="1" s="1"/>
  <c r="AK35" i="1" s="1"/>
  <c r="AX35" i="1"/>
  <c r="F618" i="1"/>
  <c r="AH617" i="1"/>
  <c r="AI617" i="1" s="1"/>
  <c r="H617" i="1"/>
  <c r="J617" i="1" s="1"/>
  <c r="F377" i="1"/>
  <c r="AH376" i="1"/>
  <c r="AI376" i="1" s="1"/>
  <c r="H376" i="1"/>
  <c r="J376" i="1" s="1"/>
  <c r="F91" i="1"/>
  <c r="AH91" i="1" s="1"/>
  <c r="AI91" i="1" s="1"/>
  <c r="H90" i="1"/>
  <c r="J90" i="1" s="1"/>
  <c r="D187" i="1"/>
  <c r="E186" i="1"/>
  <c r="AN35" i="1" l="1"/>
  <c r="AP35" i="1"/>
  <c r="F378" i="1"/>
  <c r="AH377" i="1"/>
  <c r="AI377" i="1" s="1"/>
  <c r="H377" i="1"/>
  <c r="J377" i="1" s="1"/>
  <c r="F619" i="1"/>
  <c r="AH618" i="1"/>
  <c r="AI618" i="1" s="1"/>
  <c r="H618" i="1"/>
  <c r="J618" i="1" s="1"/>
  <c r="F92" i="1"/>
  <c r="AH92" i="1" s="1"/>
  <c r="AI92" i="1" s="1"/>
  <c r="H91" i="1"/>
  <c r="J91" i="1" s="1"/>
  <c r="D188" i="1"/>
  <c r="E187" i="1"/>
  <c r="AR35" i="1" l="1"/>
  <c r="AU35" i="1" s="1"/>
  <c r="F620" i="1"/>
  <c r="AH619" i="1"/>
  <c r="AI619" i="1" s="1"/>
  <c r="H619" i="1"/>
  <c r="J619" i="1" s="1"/>
  <c r="F379" i="1"/>
  <c r="AH378" i="1"/>
  <c r="AI378" i="1" s="1"/>
  <c r="H378" i="1"/>
  <c r="J378" i="1" s="1"/>
  <c r="F93" i="1"/>
  <c r="AH93" i="1" s="1"/>
  <c r="AI93" i="1" s="1"/>
  <c r="H92" i="1"/>
  <c r="J92" i="1" s="1"/>
  <c r="D189" i="1"/>
  <c r="E188" i="1"/>
  <c r="AE36" i="1" l="1"/>
  <c r="AQ36" i="1" s="1"/>
  <c r="AV35" i="1"/>
  <c r="AW35" i="1" s="1"/>
  <c r="AY35" i="1" s="1"/>
  <c r="AZ35" i="1" s="1"/>
  <c r="AD36" i="1" s="1"/>
  <c r="AG36" i="1" s="1"/>
  <c r="AJ36" i="1" s="1"/>
  <c r="AK36" i="1" s="1"/>
  <c r="AM36" i="1"/>
  <c r="AF36" i="1"/>
  <c r="F621" i="1"/>
  <c r="AH620" i="1"/>
  <c r="AI620" i="1" s="1"/>
  <c r="H620" i="1"/>
  <c r="J620" i="1" s="1"/>
  <c r="F380" i="1"/>
  <c r="AH379" i="1"/>
  <c r="AI379" i="1" s="1"/>
  <c r="H379" i="1"/>
  <c r="J379" i="1" s="1"/>
  <c r="F94" i="1"/>
  <c r="AH94" i="1" s="1"/>
  <c r="AI94" i="1" s="1"/>
  <c r="H93" i="1"/>
  <c r="J93" i="1" s="1"/>
  <c r="D190" i="1"/>
  <c r="E189" i="1"/>
  <c r="AX36" i="1" l="1"/>
  <c r="AN36" i="1"/>
  <c r="AP36" i="1"/>
  <c r="F381" i="1"/>
  <c r="AH380" i="1"/>
  <c r="AI380" i="1" s="1"/>
  <c r="H380" i="1"/>
  <c r="J380" i="1" s="1"/>
  <c r="F622" i="1"/>
  <c r="AH621" i="1"/>
  <c r="AI621" i="1" s="1"/>
  <c r="H621" i="1"/>
  <c r="J621" i="1" s="1"/>
  <c r="F95" i="1"/>
  <c r="AH95" i="1" s="1"/>
  <c r="AI95" i="1" s="1"/>
  <c r="H94" i="1"/>
  <c r="J94" i="1" s="1"/>
  <c r="D191" i="1"/>
  <c r="E190" i="1"/>
  <c r="AR36" i="1" l="1"/>
  <c r="AU36" i="1" s="1"/>
  <c r="F623" i="1"/>
  <c r="AH622" i="1"/>
  <c r="AI622" i="1" s="1"/>
  <c r="H622" i="1"/>
  <c r="J622" i="1" s="1"/>
  <c r="F382" i="1"/>
  <c r="AH381" i="1"/>
  <c r="AI381" i="1" s="1"/>
  <c r="H381" i="1"/>
  <c r="J381" i="1" s="1"/>
  <c r="F96" i="1"/>
  <c r="AH96" i="1" s="1"/>
  <c r="AI96" i="1" s="1"/>
  <c r="H95" i="1"/>
  <c r="J95" i="1" s="1"/>
  <c r="D192" i="1"/>
  <c r="E191" i="1"/>
  <c r="AV36" i="1" l="1"/>
  <c r="AW36" i="1" s="1"/>
  <c r="AY36" i="1" s="1"/>
  <c r="AZ36" i="1" s="1"/>
  <c r="AD37" i="1" s="1"/>
  <c r="AE37" i="1"/>
  <c r="AQ37" i="1" s="1"/>
  <c r="AG37" i="1"/>
  <c r="AJ37" i="1" s="1"/>
  <c r="AX37" i="1"/>
  <c r="AM37" i="1"/>
  <c r="F383" i="1"/>
  <c r="AH382" i="1"/>
  <c r="AI382" i="1" s="1"/>
  <c r="H382" i="1"/>
  <c r="J382" i="1" s="1"/>
  <c r="F624" i="1"/>
  <c r="AH623" i="1"/>
  <c r="AI623" i="1" s="1"/>
  <c r="H623" i="1"/>
  <c r="J623" i="1" s="1"/>
  <c r="F97" i="1"/>
  <c r="AH97" i="1" s="1"/>
  <c r="AI97" i="1" s="1"/>
  <c r="H96" i="1"/>
  <c r="J96" i="1" s="1"/>
  <c r="D193" i="1"/>
  <c r="E192" i="1"/>
  <c r="AF37" i="1" l="1"/>
  <c r="AK37" i="1" s="1"/>
  <c r="AN37" i="1"/>
  <c r="AP37" i="1"/>
  <c r="F625" i="1"/>
  <c r="AH624" i="1"/>
  <c r="AI624" i="1" s="1"/>
  <c r="H624" i="1"/>
  <c r="J624" i="1" s="1"/>
  <c r="F384" i="1"/>
  <c r="AH383" i="1"/>
  <c r="AI383" i="1" s="1"/>
  <c r="H383" i="1"/>
  <c r="J383" i="1" s="1"/>
  <c r="F98" i="1"/>
  <c r="AH98" i="1" s="1"/>
  <c r="AI98" i="1" s="1"/>
  <c r="H97" i="1"/>
  <c r="J97" i="1" s="1"/>
  <c r="D194" i="1"/>
  <c r="E193" i="1"/>
  <c r="AR37" i="1" l="1"/>
  <c r="AU37" i="1" s="1"/>
  <c r="F385" i="1"/>
  <c r="AH384" i="1"/>
  <c r="AI384" i="1" s="1"/>
  <c r="H384" i="1"/>
  <c r="J384" i="1" s="1"/>
  <c r="F626" i="1"/>
  <c r="AH625" i="1"/>
  <c r="AI625" i="1" s="1"/>
  <c r="H625" i="1"/>
  <c r="J625" i="1" s="1"/>
  <c r="F99" i="1"/>
  <c r="AH99" i="1" s="1"/>
  <c r="AI99" i="1" s="1"/>
  <c r="H98" i="1"/>
  <c r="J98" i="1" s="1"/>
  <c r="D195" i="1"/>
  <c r="E194" i="1"/>
  <c r="AE38" i="1" l="1"/>
  <c r="AQ38" i="1" s="1"/>
  <c r="AV37" i="1"/>
  <c r="AW37" i="1" s="1"/>
  <c r="AY37" i="1" s="1"/>
  <c r="AZ37" i="1" s="1"/>
  <c r="AD38" i="1" s="1"/>
  <c r="AG38" i="1" s="1"/>
  <c r="AJ38" i="1" s="1"/>
  <c r="AK38" i="1" s="1"/>
  <c r="AM38" i="1"/>
  <c r="AX38" i="1"/>
  <c r="AF38" i="1"/>
  <c r="F386" i="1"/>
  <c r="AH385" i="1"/>
  <c r="AI385" i="1" s="1"/>
  <c r="H385" i="1"/>
  <c r="J385" i="1" s="1"/>
  <c r="F627" i="1"/>
  <c r="AH626" i="1"/>
  <c r="AI626" i="1" s="1"/>
  <c r="H626" i="1"/>
  <c r="J626" i="1" s="1"/>
  <c r="F100" i="1"/>
  <c r="H99" i="1"/>
  <c r="J99" i="1" s="1"/>
  <c r="D196" i="1"/>
  <c r="E195" i="1"/>
  <c r="AN38" i="1" l="1"/>
  <c r="AP38" i="1"/>
  <c r="AR38" i="1" s="1"/>
  <c r="F628" i="1"/>
  <c r="AH627" i="1"/>
  <c r="AI627" i="1" s="1"/>
  <c r="H627" i="1"/>
  <c r="J627" i="1" s="1"/>
  <c r="AH100" i="1"/>
  <c r="AI100" i="1" s="1"/>
  <c r="F387" i="1"/>
  <c r="AH386" i="1"/>
  <c r="AI386" i="1" s="1"/>
  <c r="H386" i="1"/>
  <c r="J386" i="1" s="1"/>
  <c r="F101" i="1"/>
  <c r="AH101" i="1" s="1"/>
  <c r="AI101" i="1" s="1"/>
  <c r="H100" i="1"/>
  <c r="J100" i="1" s="1"/>
  <c r="D197" i="1"/>
  <c r="E196" i="1"/>
  <c r="AU38" i="1" l="1"/>
  <c r="F629" i="1"/>
  <c r="AH628" i="1"/>
  <c r="AI628" i="1" s="1"/>
  <c r="H628" i="1"/>
  <c r="J628" i="1" s="1"/>
  <c r="F388" i="1"/>
  <c r="AH387" i="1"/>
  <c r="AI387" i="1" s="1"/>
  <c r="H387" i="1"/>
  <c r="J387" i="1" s="1"/>
  <c r="F102" i="1"/>
  <c r="AH102" i="1" s="1"/>
  <c r="AI102" i="1" s="1"/>
  <c r="H101" i="1"/>
  <c r="J101" i="1" s="1"/>
  <c r="D198" i="1"/>
  <c r="E197" i="1"/>
  <c r="AE39" i="1" l="1"/>
  <c r="AQ39" i="1" s="1"/>
  <c r="AV38" i="1"/>
  <c r="AW38" i="1" s="1"/>
  <c r="AY38" i="1" s="1"/>
  <c r="AZ38" i="1" s="1"/>
  <c r="AD39" i="1" s="1"/>
  <c r="F389" i="1"/>
  <c r="AH388" i="1"/>
  <c r="AI388" i="1" s="1"/>
  <c r="H388" i="1"/>
  <c r="J388" i="1" s="1"/>
  <c r="F630" i="1"/>
  <c r="AH629" i="1"/>
  <c r="AI629" i="1" s="1"/>
  <c r="H629" i="1"/>
  <c r="J629" i="1" s="1"/>
  <c r="F103" i="1"/>
  <c r="AH103" i="1" s="1"/>
  <c r="AI103" i="1" s="1"/>
  <c r="H102" i="1"/>
  <c r="J102" i="1" s="1"/>
  <c r="D199" i="1"/>
  <c r="E198" i="1"/>
  <c r="AX39" i="1" l="1"/>
  <c r="AG39" i="1"/>
  <c r="AJ39" i="1" s="1"/>
  <c r="AM39" i="1"/>
  <c r="AF39" i="1"/>
  <c r="F390" i="1"/>
  <c r="AH389" i="1"/>
  <c r="AI389" i="1" s="1"/>
  <c r="H389" i="1"/>
  <c r="J389" i="1" s="1"/>
  <c r="F631" i="1"/>
  <c r="AH630" i="1"/>
  <c r="AI630" i="1" s="1"/>
  <c r="H630" i="1"/>
  <c r="J630" i="1" s="1"/>
  <c r="F104" i="1"/>
  <c r="AH104" i="1" s="1"/>
  <c r="AI104" i="1" s="1"/>
  <c r="H103" i="1"/>
  <c r="J103" i="1" s="1"/>
  <c r="D200" i="1"/>
  <c r="E199" i="1"/>
  <c r="AK39" i="1" l="1"/>
  <c r="AN39" i="1"/>
  <c r="AP39" i="1"/>
  <c r="AR39" i="1" s="1"/>
  <c r="F391" i="1"/>
  <c r="AH390" i="1"/>
  <c r="AI390" i="1" s="1"/>
  <c r="H390" i="1"/>
  <c r="J390" i="1" s="1"/>
  <c r="F632" i="1"/>
  <c r="AH631" i="1"/>
  <c r="AI631" i="1" s="1"/>
  <c r="H631" i="1"/>
  <c r="J631" i="1" s="1"/>
  <c r="F105" i="1"/>
  <c r="AH105" i="1" s="1"/>
  <c r="AI105" i="1" s="1"/>
  <c r="H104" i="1"/>
  <c r="J104" i="1" s="1"/>
  <c r="D201" i="1"/>
  <c r="E200" i="1"/>
  <c r="AU39" i="1" l="1"/>
  <c r="F633" i="1"/>
  <c r="AH632" i="1"/>
  <c r="AI632" i="1" s="1"/>
  <c r="H632" i="1"/>
  <c r="J632" i="1" s="1"/>
  <c r="F392" i="1"/>
  <c r="AH391" i="1"/>
  <c r="AI391" i="1" s="1"/>
  <c r="H391" i="1"/>
  <c r="J391" i="1" s="1"/>
  <c r="H105" i="1"/>
  <c r="J105" i="1" s="1"/>
  <c r="G106" i="1"/>
  <c r="D202" i="1"/>
  <c r="E201" i="1"/>
  <c r="AE40" i="1" l="1"/>
  <c r="AQ40" i="1" s="1"/>
  <c r="AV39" i="1"/>
  <c r="AW39" i="1" s="1"/>
  <c r="AY39" i="1" s="1"/>
  <c r="AZ39" i="1" s="1"/>
  <c r="AD40" i="1" s="1"/>
  <c r="F634" i="1"/>
  <c r="AH633" i="1"/>
  <c r="AI633" i="1" s="1"/>
  <c r="H633" i="1"/>
  <c r="J633" i="1" s="1"/>
  <c r="F393" i="1"/>
  <c r="AH392" i="1"/>
  <c r="AI392" i="1" s="1"/>
  <c r="H392" i="1"/>
  <c r="J392" i="1" s="1"/>
  <c r="D203" i="1"/>
  <c r="E202" i="1"/>
  <c r="AG40" i="1" l="1"/>
  <c r="AJ40" i="1" s="1"/>
  <c r="AX40" i="1"/>
  <c r="AM40" i="1"/>
  <c r="AF40" i="1"/>
  <c r="F635" i="1"/>
  <c r="AH634" i="1"/>
  <c r="AI634" i="1" s="1"/>
  <c r="H634" i="1"/>
  <c r="J634" i="1" s="1"/>
  <c r="F394" i="1"/>
  <c r="AH393" i="1"/>
  <c r="AI393" i="1" s="1"/>
  <c r="H393" i="1"/>
  <c r="J393" i="1" s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D204" i="1"/>
  <c r="E203" i="1"/>
  <c r="AK40" i="1" l="1"/>
  <c r="AN40" i="1"/>
  <c r="AP40" i="1"/>
  <c r="AR40" i="1" s="1"/>
  <c r="H199" i="1"/>
  <c r="J199" i="1" s="1"/>
  <c r="AH199" i="1"/>
  <c r="AI199" i="1" s="1"/>
  <c r="H187" i="1"/>
  <c r="J187" i="1" s="1"/>
  <c r="AH187" i="1"/>
  <c r="AI187" i="1" s="1"/>
  <c r="H179" i="1"/>
  <c r="J179" i="1" s="1"/>
  <c r="AH179" i="1"/>
  <c r="AI179" i="1" s="1"/>
  <c r="H167" i="1"/>
  <c r="J167" i="1" s="1"/>
  <c r="AH167" i="1"/>
  <c r="AI167" i="1" s="1"/>
  <c r="H155" i="1"/>
  <c r="J155" i="1" s="1"/>
  <c r="AH155" i="1"/>
  <c r="AI155" i="1" s="1"/>
  <c r="H147" i="1"/>
  <c r="J147" i="1" s="1"/>
  <c r="AH147" i="1"/>
  <c r="AI147" i="1" s="1"/>
  <c r="H139" i="1"/>
  <c r="J139" i="1" s="1"/>
  <c r="AH139" i="1"/>
  <c r="AI139" i="1" s="1"/>
  <c r="H131" i="1"/>
  <c r="J131" i="1" s="1"/>
  <c r="AH131" i="1"/>
  <c r="AI131" i="1" s="1"/>
  <c r="H127" i="1"/>
  <c r="J127" i="1" s="1"/>
  <c r="AH127" i="1"/>
  <c r="AI127" i="1" s="1"/>
  <c r="H119" i="1"/>
  <c r="J119" i="1" s="1"/>
  <c r="AH119" i="1"/>
  <c r="AI119" i="1" s="1"/>
  <c r="H115" i="1"/>
  <c r="J115" i="1" s="1"/>
  <c r="AH115" i="1"/>
  <c r="AI115" i="1" s="1"/>
  <c r="H111" i="1"/>
  <c r="J111" i="1" s="1"/>
  <c r="AH111" i="1"/>
  <c r="AI111" i="1" s="1"/>
  <c r="F395" i="1"/>
  <c r="AH394" i="1"/>
  <c r="AI394" i="1" s="1"/>
  <c r="H394" i="1"/>
  <c r="J394" i="1" s="1"/>
  <c r="G394" i="1"/>
  <c r="H198" i="1"/>
  <c r="J198" i="1" s="1"/>
  <c r="AH198" i="1"/>
  <c r="AI198" i="1" s="1"/>
  <c r="H194" i="1"/>
  <c r="J194" i="1" s="1"/>
  <c r="AH194" i="1"/>
  <c r="AI194" i="1" s="1"/>
  <c r="H190" i="1"/>
  <c r="J190" i="1" s="1"/>
  <c r="AH190" i="1"/>
  <c r="AI190" i="1" s="1"/>
  <c r="H186" i="1"/>
  <c r="J186" i="1" s="1"/>
  <c r="AH186" i="1"/>
  <c r="AI186" i="1" s="1"/>
  <c r="H182" i="1"/>
  <c r="J182" i="1" s="1"/>
  <c r="AH182" i="1"/>
  <c r="AI182" i="1" s="1"/>
  <c r="H178" i="1"/>
  <c r="J178" i="1" s="1"/>
  <c r="AH178" i="1"/>
  <c r="AI178" i="1" s="1"/>
  <c r="H174" i="1"/>
  <c r="J174" i="1" s="1"/>
  <c r="AH174" i="1"/>
  <c r="AI174" i="1" s="1"/>
  <c r="H170" i="1"/>
  <c r="J170" i="1" s="1"/>
  <c r="AH170" i="1"/>
  <c r="AI170" i="1" s="1"/>
  <c r="H166" i="1"/>
  <c r="J166" i="1" s="1"/>
  <c r="AH166" i="1"/>
  <c r="AI166" i="1" s="1"/>
  <c r="H162" i="1"/>
  <c r="J162" i="1" s="1"/>
  <c r="AH162" i="1"/>
  <c r="AI162" i="1" s="1"/>
  <c r="H158" i="1"/>
  <c r="J158" i="1" s="1"/>
  <c r="AH158" i="1"/>
  <c r="AI158" i="1" s="1"/>
  <c r="H154" i="1"/>
  <c r="J154" i="1" s="1"/>
  <c r="AH154" i="1"/>
  <c r="AI154" i="1" s="1"/>
  <c r="H150" i="1"/>
  <c r="J150" i="1" s="1"/>
  <c r="AH150" i="1"/>
  <c r="AI150" i="1" s="1"/>
  <c r="H146" i="1"/>
  <c r="J146" i="1" s="1"/>
  <c r="AH146" i="1"/>
  <c r="AI146" i="1" s="1"/>
  <c r="H142" i="1"/>
  <c r="J142" i="1" s="1"/>
  <c r="AH142" i="1"/>
  <c r="AI142" i="1" s="1"/>
  <c r="H138" i="1"/>
  <c r="J138" i="1" s="1"/>
  <c r="AH138" i="1"/>
  <c r="AI138" i="1" s="1"/>
  <c r="H134" i="1"/>
  <c r="J134" i="1" s="1"/>
  <c r="AH134" i="1"/>
  <c r="AI134" i="1" s="1"/>
  <c r="H130" i="1"/>
  <c r="J130" i="1" s="1"/>
  <c r="AH130" i="1"/>
  <c r="AI130" i="1" s="1"/>
  <c r="H126" i="1"/>
  <c r="J126" i="1" s="1"/>
  <c r="AH126" i="1"/>
  <c r="AI126" i="1" s="1"/>
  <c r="H122" i="1"/>
  <c r="J122" i="1" s="1"/>
  <c r="AH122" i="1"/>
  <c r="AI122" i="1" s="1"/>
  <c r="H118" i="1"/>
  <c r="J118" i="1" s="1"/>
  <c r="AH118" i="1"/>
  <c r="AI118" i="1" s="1"/>
  <c r="H114" i="1"/>
  <c r="J114" i="1" s="1"/>
  <c r="AH114" i="1"/>
  <c r="AI114" i="1" s="1"/>
  <c r="H110" i="1"/>
  <c r="J110" i="1" s="1"/>
  <c r="AH110" i="1"/>
  <c r="AI110" i="1" s="1"/>
  <c r="H195" i="1"/>
  <c r="J195" i="1" s="1"/>
  <c r="AH195" i="1"/>
  <c r="AI195" i="1" s="1"/>
  <c r="H183" i="1"/>
  <c r="J183" i="1" s="1"/>
  <c r="AH183" i="1"/>
  <c r="AI183" i="1" s="1"/>
  <c r="H171" i="1"/>
  <c r="J171" i="1" s="1"/>
  <c r="AH171" i="1"/>
  <c r="AI171" i="1" s="1"/>
  <c r="H159" i="1"/>
  <c r="J159" i="1" s="1"/>
  <c r="AH159" i="1"/>
  <c r="AI159" i="1" s="1"/>
  <c r="H151" i="1"/>
  <c r="J151" i="1" s="1"/>
  <c r="AH151" i="1"/>
  <c r="AI151" i="1" s="1"/>
  <c r="H143" i="1"/>
  <c r="J143" i="1" s="1"/>
  <c r="AH143" i="1"/>
  <c r="AI143" i="1" s="1"/>
  <c r="H135" i="1"/>
  <c r="J135" i="1" s="1"/>
  <c r="AH135" i="1"/>
  <c r="AI135" i="1" s="1"/>
  <c r="H123" i="1"/>
  <c r="J123" i="1" s="1"/>
  <c r="AH123" i="1"/>
  <c r="AI123" i="1" s="1"/>
  <c r="H201" i="1"/>
  <c r="J201" i="1" s="1"/>
  <c r="AH201" i="1"/>
  <c r="AI201" i="1" s="1"/>
  <c r="H197" i="1"/>
  <c r="J197" i="1" s="1"/>
  <c r="AH197" i="1"/>
  <c r="AI197" i="1" s="1"/>
  <c r="H193" i="1"/>
  <c r="J193" i="1" s="1"/>
  <c r="AH193" i="1"/>
  <c r="AI193" i="1" s="1"/>
  <c r="H189" i="1"/>
  <c r="J189" i="1" s="1"/>
  <c r="AH189" i="1"/>
  <c r="AI189" i="1" s="1"/>
  <c r="H185" i="1"/>
  <c r="J185" i="1" s="1"/>
  <c r="AH185" i="1"/>
  <c r="AI185" i="1" s="1"/>
  <c r="H181" i="1"/>
  <c r="J181" i="1" s="1"/>
  <c r="AH181" i="1"/>
  <c r="AI181" i="1" s="1"/>
  <c r="H177" i="1"/>
  <c r="J177" i="1" s="1"/>
  <c r="AH177" i="1"/>
  <c r="AI177" i="1" s="1"/>
  <c r="H173" i="1"/>
  <c r="J173" i="1" s="1"/>
  <c r="AH173" i="1"/>
  <c r="AI173" i="1" s="1"/>
  <c r="H169" i="1"/>
  <c r="J169" i="1" s="1"/>
  <c r="AH169" i="1"/>
  <c r="AI169" i="1" s="1"/>
  <c r="H165" i="1"/>
  <c r="J165" i="1" s="1"/>
  <c r="AH165" i="1"/>
  <c r="AI165" i="1" s="1"/>
  <c r="H161" i="1"/>
  <c r="J161" i="1" s="1"/>
  <c r="AH161" i="1"/>
  <c r="AI161" i="1" s="1"/>
  <c r="H157" i="1"/>
  <c r="J157" i="1" s="1"/>
  <c r="AH157" i="1"/>
  <c r="AI157" i="1" s="1"/>
  <c r="H153" i="1"/>
  <c r="J153" i="1" s="1"/>
  <c r="AH153" i="1"/>
  <c r="AI153" i="1" s="1"/>
  <c r="H149" i="1"/>
  <c r="J149" i="1" s="1"/>
  <c r="AH149" i="1"/>
  <c r="AI149" i="1" s="1"/>
  <c r="H145" i="1"/>
  <c r="J145" i="1" s="1"/>
  <c r="AH145" i="1"/>
  <c r="AI145" i="1" s="1"/>
  <c r="H141" i="1"/>
  <c r="J141" i="1" s="1"/>
  <c r="AH141" i="1"/>
  <c r="AI141" i="1" s="1"/>
  <c r="H137" i="1"/>
  <c r="J137" i="1" s="1"/>
  <c r="AH137" i="1"/>
  <c r="AI137" i="1" s="1"/>
  <c r="H133" i="1"/>
  <c r="J133" i="1" s="1"/>
  <c r="AH133" i="1"/>
  <c r="AI133" i="1" s="1"/>
  <c r="H129" i="1"/>
  <c r="J129" i="1" s="1"/>
  <c r="AH129" i="1"/>
  <c r="AI129" i="1" s="1"/>
  <c r="H125" i="1"/>
  <c r="J125" i="1" s="1"/>
  <c r="AH125" i="1"/>
  <c r="AI125" i="1" s="1"/>
  <c r="H121" i="1"/>
  <c r="J121" i="1" s="1"/>
  <c r="AH121" i="1"/>
  <c r="AI121" i="1" s="1"/>
  <c r="H117" i="1"/>
  <c r="J117" i="1" s="1"/>
  <c r="AH117" i="1"/>
  <c r="AI117" i="1" s="1"/>
  <c r="H113" i="1"/>
  <c r="J113" i="1" s="1"/>
  <c r="AH113" i="1"/>
  <c r="AI113" i="1" s="1"/>
  <c r="H109" i="1"/>
  <c r="J109" i="1" s="1"/>
  <c r="AH109" i="1"/>
  <c r="AI109" i="1" s="1"/>
  <c r="H191" i="1"/>
  <c r="J191" i="1" s="1"/>
  <c r="AH191" i="1"/>
  <c r="AI191" i="1" s="1"/>
  <c r="H175" i="1"/>
  <c r="J175" i="1" s="1"/>
  <c r="AH175" i="1"/>
  <c r="AI175" i="1" s="1"/>
  <c r="H163" i="1"/>
  <c r="J163" i="1" s="1"/>
  <c r="AH163" i="1"/>
  <c r="AI163" i="1" s="1"/>
  <c r="H200" i="1"/>
  <c r="J200" i="1" s="1"/>
  <c r="AH200" i="1"/>
  <c r="AI200" i="1" s="1"/>
  <c r="H196" i="1"/>
  <c r="J196" i="1" s="1"/>
  <c r="AH196" i="1"/>
  <c r="AI196" i="1" s="1"/>
  <c r="H192" i="1"/>
  <c r="J192" i="1" s="1"/>
  <c r="AH192" i="1"/>
  <c r="AI192" i="1" s="1"/>
  <c r="H188" i="1"/>
  <c r="J188" i="1" s="1"/>
  <c r="AH188" i="1"/>
  <c r="AI188" i="1" s="1"/>
  <c r="H184" i="1"/>
  <c r="J184" i="1" s="1"/>
  <c r="AH184" i="1"/>
  <c r="AI184" i="1" s="1"/>
  <c r="H180" i="1"/>
  <c r="J180" i="1" s="1"/>
  <c r="AH180" i="1"/>
  <c r="AI180" i="1" s="1"/>
  <c r="H176" i="1"/>
  <c r="J176" i="1" s="1"/>
  <c r="AH176" i="1"/>
  <c r="AI176" i="1" s="1"/>
  <c r="H172" i="1"/>
  <c r="J172" i="1" s="1"/>
  <c r="AH172" i="1"/>
  <c r="AI172" i="1" s="1"/>
  <c r="H168" i="1"/>
  <c r="J168" i="1" s="1"/>
  <c r="AH168" i="1"/>
  <c r="AI168" i="1" s="1"/>
  <c r="H164" i="1"/>
  <c r="J164" i="1" s="1"/>
  <c r="AH164" i="1"/>
  <c r="AI164" i="1" s="1"/>
  <c r="H160" i="1"/>
  <c r="J160" i="1" s="1"/>
  <c r="AH160" i="1"/>
  <c r="AI160" i="1" s="1"/>
  <c r="H156" i="1"/>
  <c r="J156" i="1" s="1"/>
  <c r="AH156" i="1"/>
  <c r="AI156" i="1" s="1"/>
  <c r="H152" i="1"/>
  <c r="J152" i="1" s="1"/>
  <c r="AH152" i="1"/>
  <c r="AI152" i="1" s="1"/>
  <c r="H148" i="1"/>
  <c r="J148" i="1" s="1"/>
  <c r="AH148" i="1"/>
  <c r="AI148" i="1" s="1"/>
  <c r="H144" i="1"/>
  <c r="J144" i="1" s="1"/>
  <c r="AH144" i="1"/>
  <c r="AI144" i="1" s="1"/>
  <c r="H140" i="1"/>
  <c r="J140" i="1" s="1"/>
  <c r="AH140" i="1"/>
  <c r="AI140" i="1" s="1"/>
  <c r="H136" i="1"/>
  <c r="J136" i="1" s="1"/>
  <c r="AH136" i="1"/>
  <c r="AI136" i="1" s="1"/>
  <c r="H132" i="1"/>
  <c r="J132" i="1" s="1"/>
  <c r="AH132" i="1"/>
  <c r="AI132" i="1" s="1"/>
  <c r="H128" i="1"/>
  <c r="J128" i="1" s="1"/>
  <c r="AH128" i="1"/>
  <c r="AI128" i="1" s="1"/>
  <c r="H124" i="1"/>
  <c r="J124" i="1" s="1"/>
  <c r="AH124" i="1"/>
  <c r="AI124" i="1" s="1"/>
  <c r="H120" i="1"/>
  <c r="J120" i="1" s="1"/>
  <c r="AH120" i="1"/>
  <c r="AI120" i="1" s="1"/>
  <c r="H116" i="1"/>
  <c r="J116" i="1" s="1"/>
  <c r="AH116" i="1"/>
  <c r="AI116" i="1" s="1"/>
  <c r="H112" i="1"/>
  <c r="J112" i="1" s="1"/>
  <c r="AH112" i="1"/>
  <c r="AI112" i="1" s="1"/>
  <c r="H108" i="1"/>
  <c r="J108" i="1" s="1"/>
  <c r="AH108" i="1"/>
  <c r="AI108" i="1" s="1"/>
  <c r="F636" i="1"/>
  <c r="AH635" i="1"/>
  <c r="AI635" i="1" s="1"/>
  <c r="H635" i="1"/>
  <c r="J635" i="1" s="1"/>
  <c r="G202" i="1"/>
  <c r="D205" i="1"/>
  <c r="E204" i="1"/>
  <c r="AU40" i="1" l="1"/>
  <c r="F637" i="1"/>
  <c r="AH636" i="1"/>
  <c r="AI636" i="1" s="1"/>
  <c r="H636" i="1"/>
  <c r="J636" i="1" s="1"/>
  <c r="AH395" i="1"/>
  <c r="AI395" i="1" s="1"/>
  <c r="H395" i="1"/>
  <c r="J395" i="1" s="1"/>
  <c r="F396" i="1"/>
  <c r="D206" i="1"/>
  <c r="E205" i="1"/>
  <c r="AE41" i="1" l="1"/>
  <c r="AQ41" i="1" s="1"/>
  <c r="AV40" i="1"/>
  <c r="AW40" i="1" s="1"/>
  <c r="AY40" i="1" s="1"/>
  <c r="AZ40" i="1" s="1"/>
  <c r="AD41" i="1" s="1"/>
  <c r="F397" i="1"/>
  <c r="AH396" i="1"/>
  <c r="AI396" i="1" s="1"/>
  <c r="H396" i="1"/>
  <c r="J396" i="1" s="1"/>
  <c r="F638" i="1"/>
  <c r="AH637" i="1"/>
  <c r="AI637" i="1" s="1"/>
  <c r="H637" i="1"/>
  <c r="J637" i="1" s="1"/>
  <c r="D207" i="1"/>
  <c r="E206" i="1"/>
  <c r="AG41" i="1" l="1"/>
  <c r="AJ41" i="1" s="1"/>
  <c r="AX41" i="1"/>
  <c r="AM41" i="1"/>
  <c r="AF41" i="1"/>
  <c r="F398" i="1"/>
  <c r="AH397" i="1"/>
  <c r="AI397" i="1" s="1"/>
  <c r="H397" i="1"/>
  <c r="J397" i="1" s="1"/>
  <c r="F639" i="1"/>
  <c r="AH638" i="1"/>
  <c r="AI638" i="1" s="1"/>
  <c r="H638" i="1"/>
  <c r="J638" i="1" s="1"/>
  <c r="D208" i="1"/>
  <c r="E207" i="1"/>
  <c r="AK41" i="1" l="1"/>
  <c r="AN41" i="1"/>
  <c r="AP41" i="1"/>
  <c r="AR41" i="1" s="1"/>
  <c r="F399" i="1"/>
  <c r="AH398" i="1"/>
  <c r="AI398" i="1" s="1"/>
  <c r="H398" i="1"/>
  <c r="J398" i="1" s="1"/>
  <c r="F640" i="1"/>
  <c r="AH639" i="1"/>
  <c r="AI639" i="1" s="1"/>
  <c r="H639" i="1"/>
  <c r="J639" i="1" s="1"/>
  <c r="D209" i="1"/>
  <c r="E208" i="1"/>
  <c r="AU41" i="1" l="1"/>
  <c r="F641" i="1"/>
  <c r="AH640" i="1"/>
  <c r="AI640" i="1" s="1"/>
  <c r="H640" i="1"/>
  <c r="J640" i="1" s="1"/>
  <c r="F400" i="1"/>
  <c r="AH399" i="1"/>
  <c r="AI399" i="1" s="1"/>
  <c r="H399" i="1"/>
  <c r="J399" i="1" s="1"/>
  <c r="D210" i="1"/>
  <c r="E209" i="1"/>
  <c r="AE42" i="1" l="1"/>
  <c r="AQ42" i="1" s="1"/>
  <c r="AV41" i="1"/>
  <c r="AW41" i="1" s="1"/>
  <c r="AY41" i="1" s="1"/>
  <c r="AZ41" i="1" s="1"/>
  <c r="AD42" i="1" s="1"/>
  <c r="F642" i="1"/>
  <c r="AH641" i="1"/>
  <c r="AI641" i="1" s="1"/>
  <c r="H641" i="1"/>
  <c r="J641" i="1" s="1"/>
  <c r="F401" i="1"/>
  <c r="AH400" i="1"/>
  <c r="AI400" i="1" s="1"/>
  <c r="H400" i="1"/>
  <c r="J400" i="1" s="1"/>
  <c r="D211" i="1"/>
  <c r="E210" i="1"/>
  <c r="AG42" i="1" l="1"/>
  <c r="AJ42" i="1" s="1"/>
  <c r="AX42" i="1"/>
  <c r="AM42" i="1"/>
  <c r="AF42" i="1"/>
  <c r="F643" i="1"/>
  <c r="AH642" i="1"/>
  <c r="AI642" i="1" s="1"/>
  <c r="H642" i="1"/>
  <c r="J642" i="1" s="1"/>
  <c r="F402" i="1"/>
  <c r="AH401" i="1"/>
  <c r="AI401" i="1" s="1"/>
  <c r="H401" i="1"/>
  <c r="J401" i="1" s="1"/>
  <c r="D212" i="1"/>
  <c r="E211" i="1"/>
  <c r="AK42" i="1" l="1"/>
  <c r="AN42" i="1"/>
  <c r="AP42" i="1"/>
  <c r="AR42" i="1" s="1"/>
  <c r="F644" i="1"/>
  <c r="AH643" i="1"/>
  <c r="AI643" i="1" s="1"/>
  <c r="H643" i="1"/>
  <c r="J643" i="1" s="1"/>
  <c r="F403" i="1"/>
  <c r="AH402" i="1"/>
  <c r="AI402" i="1" s="1"/>
  <c r="H402" i="1"/>
  <c r="J402" i="1" s="1"/>
  <c r="D213" i="1"/>
  <c r="E212" i="1"/>
  <c r="AU42" i="1" l="1"/>
  <c r="F404" i="1"/>
  <c r="AH403" i="1"/>
  <c r="AI403" i="1" s="1"/>
  <c r="H403" i="1"/>
  <c r="J403" i="1" s="1"/>
  <c r="F645" i="1"/>
  <c r="AH644" i="1"/>
  <c r="AI644" i="1" s="1"/>
  <c r="H644" i="1"/>
  <c r="J644" i="1" s="1"/>
  <c r="D214" i="1"/>
  <c r="E213" i="1"/>
  <c r="AE43" i="1" l="1"/>
  <c r="AQ43" i="1" s="1"/>
  <c r="AV42" i="1"/>
  <c r="AW42" i="1" s="1"/>
  <c r="AY42" i="1" s="1"/>
  <c r="AZ42" i="1" s="1"/>
  <c r="AD43" i="1" s="1"/>
  <c r="F646" i="1"/>
  <c r="AH645" i="1"/>
  <c r="AI645" i="1" s="1"/>
  <c r="H645" i="1"/>
  <c r="J645" i="1" s="1"/>
  <c r="F405" i="1"/>
  <c r="AH404" i="1"/>
  <c r="AI404" i="1" s="1"/>
  <c r="H404" i="1"/>
  <c r="J404" i="1" s="1"/>
  <c r="D215" i="1"/>
  <c r="E214" i="1"/>
  <c r="AM43" i="1" l="1"/>
  <c r="AG43" i="1"/>
  <c r="AJ43" i="1" s="1"/>
  <c r="AX43" i="1"/>
  <c r="AF43" i="1"/>
  <c r="F647" i="1"/>
  <c r="AH646" i="1"/>
  <c r="AI646" i="1" s="1"/>
  <c r="H646" i="1"/>
  <c r="J646" i="1" s="1"/>
  <c r="F406" i="1"/>
  <c r="AH405" i="1"/>
  <c r="AI405" i="1" s="1"/>
  <c r="H405" i="1"/>
  <c r="J405" i="1" s="1"/>
  <c r="D216" i="1"/>
  <c r="E215" i="1"/>
  <c r="AK43" i="1" l="1"/>
  <c r="AN43" i="1"/>
  <c r="AP43" i="1"/>
  <c r="F407" i="1"/>
  <c r="AH406" i="1"/>
  <c r="AI406" i="1" s="1"/>
  <c r="H406" i="1"/>
  <c r="J406" i="1" s="1"/>
  <c r="F648" i="1"/>
  <c r="AH647" i="1"/>
  <c r="AI647" i="1" s="1"/>
  <c r="H647" i="1"/>
  <c r="J647" i="1" s="1"/>
  <c r="D217" i="1"/>
  <c r="E216" i="1"/>
  <c r="AR43" i="1" l="1"/>
  <c r="AU43" i="1" s="1"/>
  <c r="F649" i="1"/>
  <c r="AH648" i="1"/>
  <c r="AI648" i="1" s="1"/>
  <c r="H648" i="1"/>
  <c r="J648" i="1" s="1"/>
  <c r="F408" i="1"/>
  <c r="AH407" i="1"/>
  <c r="AI407" i="1" s="1"/>
  <c r="H407" i="1"/>
  <c r="J407" i="1" s="1"/>
  <c r="D218" i="1"/>
  <c r="E217" i="1"/>
  <c r="AV43" i="1" l="1"/>
  <c r="AW43" i="1" s="1"/>
  <c r="AY43" i="1" s="1"/>
  <c r="AZ43" i="1" s="1"/>
  <c r="AD44" i="1" s="1"/>
  <c r="AE44" i="1"/>
  <c r="AQ44" i="1" s="1"/>
  <c r="AX44" i="1"/>
  <c r="AM44" i="1"/>
  <c r="AG44" i="1"/>
  <c r="AJ44" i="1" s="1"/>
  <c r="F650" i="1"/>
  <c r="AH649" i="1"/>
  <c r="AI649" i="1" s="1"/>
  <c r="H649" i="1"/>
  <c r="J649" i="1" s="1"/>
  <c r="F409" i="1"/>
  <c r="AH408" i="1"/>
  <c r="AI408" i="1" s="1"/>
  <c r="H408" i="1"/>
  <c r="J408" i="1" s="1"/>
  <c r="D219" i="1"/>
  <c r="E218" i="1"/>
  <c r="AF44" i="1" l="1"/>
  <c r="AK44" i="1" s="1"/>
  <c r="AN44" i="1"/>
  <c r="AP44" i="1"/>
  <c r="F410" i="1"/>
  <c r="AH409" i="1"/>
  <c r="AI409" i="1" s="1"/>
  <c r="H409" i="1"/>
  <c r="J409" i="1" s="1"/>
  <c r="F651" i="1"/>
  <c r="AH650" i="1"/>
  <c r="AI650" i="1" s="1"/>
  <c r="H650" i="1"/>
  <c r="J650" i="1" s="1"/>
  <c r="D220" i="1"/>
  <c r="E219" i="1"/>
  <c r="AR44" i="1" l="1"/>
  <c r="AU44" i="1" s="1"/>
  <c r="F652" i="1"/>
  <c r="AH651" i="1"/>
  <c r="AI651" i="1" s="1"/>
  <c r="H651" i="1"/>
  <c r="J651" i="1" s="1"/>
  <c r="F411" i="1"/>
  <c r="AH410" i="1"/>
  <c r="AI410" i="1" s="1"/>
  <c r="H410" i="1"/>
  <c r="J410" i="1" s="1"/>
  <c r="D221" i="1"/>
  <c r="E220" i="1"/>
  <c r="AV44" i="1" l="1"/>
  <c r="AW44" i="1" s="1"/>
  <c r="AY44" i="1" s="1"/>
  <c r="AZ44" i="1" s="1"/>
  <c r="AD45" i="1" s="1"/>
  <c r="AE45" i="1"/>
  <c r="AG45" i="1"/>
  <c r="AJ45" i="1" s="1"/>
  <c r="AX45" i="1"/>
  <c r="AM45" i="1"/>
  <c r="F653" i="1"/>
  <c r="AH652" i="1"/>
  <c r="AI652" i="1" s="1"/>
  <c r="H652" i="1"/>
  <c r="J652" i="1" s="1"/>
  <c r="F412" i="1"/>
  <c r="AH411" i="1"/>
  <c r="AI411" i="1" s="1"/>
  <c r="H411" i="1"/>
  <c r="J411" i="1" s="1"/>
  <c r="D222" i="1"/>
  <c r="E221" i="1"/>
  <c r="AF45" i="1" l="1"/>
  <c r="AQ45" i="1"/>
  <c r="AK45" i="1"/>
  <c r="AN45" i="1"/>
  <c r="AP45" i="1"/>
  <c r="F413" i="1"/>
  <c r="AH412" i="1"/>
  <c r="AI412" i="1" s="1"/>
  <c r="H412" i="1"/>
  <c r="J412" i="1" s="1"/>
  <c r="F654" i="1"/>
  <c r="AH653" i="1"/>
  <c r="AI653" i="1" s="1"/>
  <c r="H653" i="1"/>
  <c r="J653" i="1" s="1"/>
  <c r="D223" i="1"/>
  <c r="E222" i="1"/>
  <c r="AR45" i="1" l="1"/>
  <c r="AU45" i="1" s="1"/>
  <c r="F414" i="1"/>
  <c r="AH413" i="1"/>
  <c r="AI413" i="1" s="1"/>
  <c r="H413" i="1"/>
  <c r="J413" i="1" s="1"/>
  <c r="F655" i="1"/>
  <c r="AH654" i="1"/>
  <c r="AI654" i="1" s="1"/>
  <c r="H654" i="1"/>
  <c r="J654" i="1" s="1"/>
  <c r="D224" i="1"/>
  <c r="E223" i="1"/>
  <c r="AE46" i="1" l="1"/>
  <c r="AV45" i="1"/>
  <c r="AW45" i="1" s="1"/>
  <c r="AY45" i="1" s="1"/>
  <c r="AZ45" i="1" s="1"/>
  <c r="AD46" i="1" s="1"/>
  <c r="AX46" i="1" s="1"/>
  <c r="AG46" i="1"/>
  <c r="AJ46" i="1" s="1"/>
  <c r="F656" i="1"/>
  <c r="AH655" i="1"/>
  <c r="AI655" i="1" s="1"/>
  <c r="H655" i="1"/>
  <c r="J655" i="1" s="1"/>
  <c r="F415" i="1"/>
  <c r="AH414" i="1"/>
  <c r="AI414" i="1" s="1"/>
  <c r="H414" i="1"/>
  <c r="J414" i="1" s="1"/>
  <c r="D225" i="1"/>
  <c r="E224" i="1"/>
  <c r="AK46" i="1" l="1"/>
  <c r="AF46" i="1"/>
  <c r="AQ46" i="1"/>
  <c r="AM46" i="1"/>
  <c r="AP46" i="1" s="1"/>
  <c r="AN46" i="1"/>
  <c r="F416" i="1"/>
  <c r="AH415" i="1"/>
  <c r="AI415" i="1" s="1"/>
  <c r="H415" i="1"/>
  <c r="J415" i="1" s="1"/>
  <c r="F657" i="1"/>
  <c r="AH656" i="1"/>
  <c r="AI656" i="1" s="1"/>
  <c r="H656" i="1"/>
  <c r="J656" i="1" s="1"/>
  <c r="D226" i="1"/>
  <c r="E225" i="1"/>
  <c r="AR46" i="1" l="1"/>
  <c r="AU46" i="1" s="1"/>
  <c r="F417" i="1"/>
  <c r="AH416" i="1"/>
  <c r="AI416" i="1" s="1"/>
  <c r="H416" i="1"/>
  <c r="J416" i="1" s="1"/>
  <c r="F658" i="1"/>
  <c r="AH657" i="1"/>
  <c r="AI657" i="1" s="1"/>
  <c r="H657" i="1"/>
  <c r="J657" i="1" s="1"/>
  <c r="D227" i="1"/>
  <c r="E226" i="1"/>
  <c r="AV46" i="1" l="1"/>
  <c r="AW46" i="1" s="1"/>
  <c r="AY46" i="1" s="1"/>
  <c r="AZ46" i="1" s="1"/>
  <c r="AD47" i="1" s="1"/>
  <c r="AE47" i="1"/>
  <c r="AX47" i="1"/>
  <c r="AM47" i="1"/>
  <c r="AG47" i="1"/>
  <c r="AJ47" i="1" s="1"/>
  <c r="F659" i="1"/>
  <c r="AH658" i="1"/>
  <c r="AI658" i="1" s="1"/>
  <c r="H658" i="1"/>
  <c r="J658" i="1" s="1"/>
  <c r="F418" i="1"/>
  <c r="AH417" i="1"/>
  <c r="AI417" i="1" s="1"/>
  <c r="H417" i="1"/>
  <c r="J417" i="1" s="1"/>
  <c r="D228" i="1"/>
  <c r="E227" i="1"/>
  <c r="AF47" i="1" l="1"/>
  <c r="AQ47" i="1"/>
  <c r="AK47" i="1"/>
  <c r="AN47" i="1"/>
  <c r="AP47" i="1"/>
  <c r="F419" i="1"/>
  <c r="AH418" i="1"/>
  <c r="AI418" i="1" s="1"/>
  <c r="H418" i="1"/>
  <c r="J418" i="1" s="1"/>
  <c r="F660" i="1"/>
  <c r="AH659" i="1"/>
  <c r="AI659" i="1" s="1"/>
  <c r="H659" i="1"/>
  <c r="J659" i="1" s="1"/>
  <c r="D229" i="1"/>
  <c r="E228" i="1"/>
  <c r="AR47" i="1" l="1"/>
  <c r="AU47" i="1" s="1"/>
  <c r="F420" i="1"/>
  <c r="AH419" i="1"/>
  <c r="AI419" i="1" s="1"/>
  <c r="H419" i="1"/>
  <c r="J419" i="1" s="1"/>
  <c r="F661" i="1"/>
  <c r="AH660" i="1"/>
  <c r="AI660" i="1" s="1"/>
  <c r="H660" i="1"/>
  <c r="J660" i="1" s="1"/>
  <c r="D230" i="1"/>
  <c r="E229" i="1"/>
  <c r="AV47" i="1" l="1"/>
  <c r="AW47" i="1" s="1"/>
  <c r="AY47" i="1" s="1"/>
  <c r="AZ47" i="1" s="1"/>
  <c r="AD48" i="1" s="1"/>
  <c r="AE48" i="1"/>
  <c r="AQ48" i="1" s="1"/>
  <c r="F662" i="1"/>
  <c r="AH661" i="1"/>
  <c r="AI661" i="1" s="1"/>
  <c r="H661" i="1"/>
  <c r="J661" i="1" s="1"/>
  <c r="F421" i="1"/>
  <c r="AH420" i="1"/>
  <c r="AI420" i="1" s="1"/>
  <c r="H420" i="1"/>
  <c r="J420" i="1" s="1"/>
  <c r="D231" i="1"/>
  <c r="E230" i="1"/>
  <c r="AF48" i="1" l="1"/>
  <c r="AM48" i="1"/>
  <c r="AG48" i="1"/>
  <c r="AJ48" i="1" s="1"/>
  <c r="AK48" i="1" s="1"/>
  <c r="AX48" i="1"/>
  <c r="F422" i="1"/>
  <c r="AH421" i="1"/>
  <c r="AI421" i="1" s="1"/>
  <c r="H421" i="1"/>
  <c r="J421" i="1" s="1"/>
  <c r="F663" i="1"/>
  <c r="AH662" i="1"/>
  <c r="AI662" i="1" s="1"/>
  <c r="H662" i="1"/>
  <c r="J662" i="1" s="1"/>
  <c r="D232" i="1"/>
  <c r="E231" i="1"/>
  <c r="AN48" i="1" l="1"/>
  <c r="AP48" i="1"/>
  <c r="F423" i="1"/>
  <c r="AH422" i="1"/>
  <c r="AI422" i="1" s="1"/>
  <c r="H422" i="1"/>
  <c r="J422" i="1" s="1"/>
  <c r="F664" i="1"/>
  <c r="AH663" i="1"/>
  <c r="AI663" i="1" s="1"/>
  <c r="H663" i="1"/>
  <c r="J663" i="1" s="1"/>
  <c r="D233" i="1"/>
  <c r="E232" i="1"/>
  <c r="AR48" i="1" l="1"/>
  <c r="AU48" i="1" s="1"/>
  <c r="F665" i="1"/>
  <c r="AH664" i="1"/>
  <c r="AI664" i="1" s="1"/>
  <c r="H664" i="1"/>
  <c r="J664" i="1" s="1"/>
  <c r="F424" i="1"/>
  <c r="AH423" i="1"/>
  <c r="AI423" i="1" s="1"/>
  <c r="H423" i="1"/>
  <c r="J423" i="1" s="1"/>
  <c r="D234" i="1"/>
  <c r="E233" i="1"/>
  <c r="AE49" i="1" l="1"/>
  <c r="AQ49" i="1" s="1"/>
  <c r="AV48" i="1"/>
  <c r="AW48" i="1" s="1"/>
  <c r="AY48" i="1" s="1"/>
  <c r="AZ48" i="1" s="1"/>
  <c r="AD49" i="1" s="1"/>
  <c r="AX49" i="1" s="1"/>
  <c r="AF49" i="1"/>
  <c r="F425" i="1"/>
  <c r="AH424" i="1"/>
  <c r="AI424" i="1" s="1"/>
  <c r="H424" i="1"/>
  <c r="J424" i="1" s="1"/>
  <c r="F666" i="1"/>
  <c r="AH665" i="1"/>
  <c r="AI665" i="1" s="1"/>
  <c r="H665" i="1"/>
  <c r="J665" i="1" s="1"/>
  <c r="D235" i="1"/>
  <c r="E234" i="1"/>
  <c r="AM49" i="1" l="1"/>
  <c r="AG49" i="1"/>
  <c r="AJ49" i="1" s="1"/>
  <c r="AK49" i="1" s="1"/>
  <c r="AN49" i="1"/>
  <c r="AP49" i="1"/>
  <c r="F426" i="1"/>
  <c r="AH425" i="1"/>
  <c r="AI425" i="1" s="1"/>
  <c r="H425" i="1"/>
  <c r="J425" i="1" s="1"/>
  <c r="F667" i="1"/>
  <c r="AH666" i="1"/>
  <c r="AI666" i="1" s="1"/>
  <c r="H666" i="1"/>
  <c r="J666" i="1" s="1"/>
  <c r="D236" i="1"/>
  <c r="E235" i="1"/>
  <c r="AR49" i="1" l="1"/>
  <c r="AU49" i="1" s="1"/>
  <c r="F668" i="1"/>
  <c r="AH667" i="1"/>
  <c r="AI667" i="1" s="1"/>
  <c r="H667" i="1"/>
  <c r="J667" i="1" s="1"/>
  <c r="F427" i="1"/>
  <c r="AH426" i="1"/>
  <c r="AI426" i="1" s="1"/>
  <c r="H426" i="1"/>
  <c r="J426" i="1" s="1"/>
  <c r="D237" i="1"/>
  <c r="E236" i="1"/>
  <c r="AV49" i="1" l="1"/>
  <c r="AW49" i="1" s="1"/>
  <c r="AY49" i="1" s="1"/>
  <c r="AZ49" i="1" s="1"/>
  <c r="AD50" i="1" s="1"/>
  <c r="AE50" i="1"/>
  <c r="AQ50" i="1" s="1"/>
  <c r="AM50" i="1"/>
  <c r="AG50" i="1"/>
  <c r="AJ50" i="1" s="1"/>
  <c r="AX50" i="1"/>
  <c r="F428" i="1"/>
  <c r="AH427" i="1"/>
  <c r="AI427" i="1" s="1"/>
  <c r="H427" i="1"/>
  <c r="J427" i="1" s="1"/>
  <c r="F669" i="1"/>
  <c r="AH668" i="1"/>
  <c r="AI668" i="1" s="1"/>
  <c r="H668" i="1"/>
  <c r="J668" i="1" s="1"/>
  <c r="D238" i="1"/>
  <c r="E237" i="1"/>
  <c r="AF50" i="1" l="1"/>
  <c r="AK50" i="1" s="1"/>
  <c r="AN50" i="1"/>
  <c r="AP50" i="1"/>
  <c r="AR50" i="1" s="1"/>
  <c r="F429" i="1"/>
  <c r="AH428" i="1"/>
  <c r="AI428" i="1" s="1"/>
  <c r="H428" i="1"/>
  <c r="J428" i="1" s="1"/>
  <c r="F670" i="1"/>
  <c r="AH669" i="1"/>
  <c r="AI669" i="1" s="1"/>
  <c r="H669" i="1"/>
  <c r="J669" i="1" s="1"/>
  <c r="D239" i="1"/>
  <c r="E238" i="1"/>
  <c r="AU50" i="1" l="1"/>
  <c r="F671" i="1"/>
  <c r="AH670" i="1"/>
  <c r="AI670" i="1" s="1"/>
  <c r="H670" i="1"/>
  <c r="J670" i="1" s="1"/>
  <c r="F430" i="1"/>
  <c r="AH429" i="1"/>
  <c r="AI429" i="1" s="1"/>
  <c r="H429" i="1"/>
  <c r="J429" i="1" s="1"/>
  <c r="D240" i="1"/>
  <c r="E239" i="1"/>
  <c r="AV50" i="1" l="1"/>
  <c r="AW50" i="1" s="1"/>
  <c r="AY50" i="1" s="1"/>
  <c r="AZ50" i="1" s="1"/>
  <c r="AD51" i="1" s="1"/>
  <c r="AE51" i="1"/>
  <c r="AQ51" i="1" s="1"/>
  <c r="F431" i="1"/>
  <c r="AH430" i="1"/>
  <c r="AI430" i="1" s="1"/>
  <c r="H430" i="1"/>
  <c r="J430" i="1" s="1"/>
  <c r="F672" i="1"/>
  <c r="AH671" i="1"/>
  <c r="AI671" i="1" s="1"/>
  <c r="H671" i="1"/>
  <c r="J671" i="1" s="1"/>
  <c r="D241" i="1"/>
  <c r="E240" i="1"/>
  <c r="AF51" i="1" l="1"/>
  <c r="AM51" i="1"/>
  <c r="AG51" i="1"/>
  <c r="AJ51" i="1" s="1"/>
  <c r="AK51" i="1" s="1"/>
  <c r="AX51" i="1"/>
  <c r="F673" i="1"/>
  <c r="AH672" i="1"/>
  <c r="AI672" i="1" s="1"/>
  <c r="H672" i="1"/>
  <c r="J672" i="1" s="1"/>
  <c r="F432" i="1"/>
  <c r="AH431" i="1"/>
  <c r="AI431" i="1" s="1"/>
  <c r="H431" i="1"/>
  <c r="J431" i="1" s="1"/>
  <c r="D242" i="1"/>
  <c r="E241" i="1"/>
  <c r="AN51" i="1" l="1"/>
  <c r="AP51" i="1"/>
  <c r="F433" i="1"/>
  <c r="AH432" i="1"/>
  <c r="AI432" i="1" s="1"/>
  <c r="H432" i="1"/>
  <c r="J432" i="1" s="1"/>
  <c r="F674" i="1"/>
  <c r="AH673" i="1"/>
  <c r="AI673" i="1" s="1"/>
  <c r="H673" i="1"/>
  <c r="J673" i="1" s="1"/>
  <c r="D243" i="1"/>
  <c r="E242" i="1"/>
  <c r="AR51" i="1" l="1"/>
  <c r="AU51" i="1" s="1"/>
  <c r="F434" i="1"/>
  <c r="AH433" i="1"/>
  <c r="AI433" i="1" s="1"/>
  <c r="H433" i="1"/>
  <c r="J433" i="1" s="1"/>
  <c r="F675" i="1"/>
  <c r="AH674" i="1"/>
  <c r="AI674" i="1" s="1"/>
  <c r="H674" i="1"/>
  <c r="J674" i="1" s="1"/>
  <c r="D244" i="1"/>
  <c r="E243" i="1"/>
  <c r="AV51" i="1" l="1"/>
  <c r="AW51" i="1" s="1"/>
  <c r="AY51" i="1" s="1"/>
  <c r="AZ51" i="1" s="1"/>
  <c r="AD52" i="1" s="1"/>
  <c r="AX52" i="1" s="1"/>
  <c r="AE52" i="1"/>
  <c r="F676" i="1"/>
  <c r="AH675" i="1"/>
  <c r="AI675" i="1" s="1"/>
  <c r="H675" i="1"/>
  <c r="J675" i="1" s="1"/>
  <c r="F435" i="1"/>
  <c r="AH434" i="1"/>
  <c r="AI434" i="1" s="1"/>
  <c r="H434" i="1"/>
  <c r="J434" i="1" s="1"/>
  <c r="D245" i="1"/>
  <c r="E244" i="1"/>
  <c r="AG52" i="1" l="1"/>
  <c r="AJ52" i="1" s="1"/>
  <c r="AM52" i="1"/>
  <c r="AF52" i="1"/>
  <c r="AQ52" i="1"/>
  <c r="AK52" i="1"/>
  <c r="AN52" i="1"/>
  <c r="AP52" i="1"/>
  <c r="F436" i="1"/>
  <c r="AH435" i="1"/>
  <c r="AI435" i="1" s="1"/>
  <c r="H435" i="1"/>
  <c r="J435" i="1" s="1"/>
  <c r="F677" i="1"/>
  <c r="AH676" i="1"/>
  <c r="AI676" i="1" s="1"/>
  <c r="H676" i="1"/>
  <c r="J676" i="1" s="1"/>
  <c r="D246" i="1"/>
  <c r="E245" i="1"/>
  <c r="AR52" i="1" l="1"/>
  <c r="AU52" i="1"/>
  <c r="F437" i="1"/>
  <c r="AH436" i="1"/>
  <c r="AI436" i="1" s="1"/>
  <c r="H436" i="1"/>
  <c r="J436" i="1" s="1"/>
  <c r="F678" i="1"/>
  <c r="AH677" i="1"/>
  <c r="AI677" i="1" s="1"/>
  <c r="H677" i="1"/>
  <c r="J677" i="1" s="1"/>
  <c r="D247" i="1"/>
  <c r="E246" i="1"/>
  <c r="AE53" i="1" l="1"/>
  <c r="AQ53" i="1" s="1"/>
  <c r="AV52" i="1"/>
  <c r="AW52" i="1" s="1"/>
  <c r="AY52" i="1" s="1"/>
  <c r="AZ52" i="1" s="1"/>
  <c r="AD53" i="1" s="1"/>
  <c r="F679" i="1"/>
  <c r="AH678" i="1"/>
  <c r="AI678" i="1" s="1"/>
  <c r="H678" i="1"/>
  <c r="J678" i="1" s="1"/>
  <c r="F438" i="1"/>
  <c r="AH437" i="1"/>
  <c r="AI437" i="1" s="1"/>
  <c r="H437" i="1"/>
  <c r="J437" i="1" s="1"/>
  <c r="D248" i="1"/>
  <c r="E247" i="1"/>
  <c r="AX53" i="1" l="1"/>
  <c r="AG53" i="1"/>
  <c r="AJ53" i="1" s="1"/>
  <c r="AM53" i="1"/>
  <c r="AF53" i="1"/>
  <c r="F439" i="1"/>
  <c r="AH438" i="1"/>
  <c r="AI438" i="1" s="1"/>
  <c r="H438" i="1"/>
  <c r="J438" i="1" s="1"/>
  <c r="F680" i="1"/>
  <c r="AH679" i="1"/>
  <c r="AI679" i="1" s="1"/>
  <c r="H679" i="1"/>
  <c r="J679" i="1" s="1"/>
  <c r="D249" i="1"/>
  <c r="E248" i="1"/>
  <c r="AK53" i="1" l="1"/>
  <c r="AN53" i="1"/>
  <c r="AP53" i="1"/>
  <c r="AR53" i="1" s="1"/>
  <c r="F440" i="1"/>
  <c r="AH439" i="1"/>
  <c r="AI439" i="1" s="1"/>
  <c r="H439" i="1"/>
  <c r="J439" i="1" s="1"/>
  <c r="F681" i="1"/>
  <c r="AH680" i="1"/>
  <c r="AI680" i="1" s="1"/>
  <c r="H680" i="1"/>
  <c r="J680" i="1" s="1"/>
  <c r="D250" i="1"/>
  <c r="E249" i="1"/>
  <c r="AU53" i="1" l="1"/>
  <c r="F682" i="1"/>
  <c r="AH681" i="1"/>
  <c r="AI681" i="1" s="1"/>
  <c r="H681" i="1"/>
  <c r="J681" i="1" s="1"/>
  <c r="F441" i="1"/>
  <c r="AH440" i="1"/>
  <c r="AI440" i="1" s="1"/>
  <c r="H440" i="1"/>
  <c r="J440" i="1" s="1"/>
  <c r="D251" i="1"/>
  <c r="E250" i="1"/>
  <c r="AE54" i="1" l="1"/>
  <c r="AQ54" i="1" s="1"/>
  <c r="AV53" i="1"/>
  <c r="AW53" i="1" s="1"/>
  <c r="AY53" i="1" s="1"/>
  <c r="AZ53" i="1" s="1"/>
  <c r="AD54" i="1" s="1"/>
  <c r="AH441" i="1"/>
  <c r="AI441" i="1" s="1"/>
  <c r="H441" i="1"/>
  <c r="J441" i="1" s="1"/>
  <c r="G490" i="1"/>
  <c r="F683" i="1"/>
  <c r="AH682" i="1"/>
  <c r="AI682" i="1" s="1"/>
  <c r="H682" i="1"/>
  <c r="J682" i="1" s="1"/>
  <c r="G682" i="1"/>
  <c r="D252" i="1"/>
  <c r="E251" i="1"/>
  <c r="AX54" i="1" l="1"/>
  <c r="AG54" i="1"/>
  <c r="AJ54" i="1" s="1"/>
  <c r="AM54" i="1"/>
  <c r="AF54" i="1"/>
  <c r="AH683" i="1"/>
  <c r="AI683" i="1" s="1"/>
  <c r="H683" i="1"/>
  <c r="J683" i="1" s="1"/>
  <c r="F684" i="1"/>
  <c r="D253" i="1"/>
  <c r="E252" i="1"/>
  <c r="AK54" i="1" l="1"/>
  <c r="AN54" i="1"/>
  <c r="AP54" i="1"/>
  <c r="F685" i="1"/>
  <c r="AH684" i="1"/>
  <c r="AI684" i="1" s="1"/>
  <c r="H684" i="1"/>
  <c r="J684" i="1" s="1"/>
  <c r="D254" i="1"/>
  <c r="E253" i="1"/>
  <c r="AR54" i="1" l="1"/>
  <c r="AU54" i="1" s="1"/>
  <c r="F686" i="1"/>
  <c r="AH685" i="1"/>
  <c r="AI685" i="1" s="1"/>
  <c r="H685" i="1"/>
  <c r="J685" i="1" s="1"/>
  <c r="D255" i="1"/>
  <c r="E254" i="1"/>
  <c r="AE55" i="1" l="1"/>
  <c r="AQ55" i="1" s="1"/>
  <c r="AV54" i="1"/>
  <c r="AW54" i="1" s="1"/>
  <c r="AY54" i="1" s="1"/>
  <c r="AZ54" i="1" s="1"/>
  <c r="AD55" i="1" s="1"/>
  <c r="AM55" i="1" s="1"/>
  <c r="AX55" i="1"/>
  <c r="AF55" i="1"/>
  <c r="F687" i="1"/>
  <c r="AH686" i="1"/>
  <c r="AI686" i="1" s="1"/>
  <c r="H686" i="1"/>
  <c r="J686" i="1" s="1"/>
  <c r="D256" i="1"/>
  <c r="E255" i="1"/>
  <c r="AG55" i="1" l="1"/>
  <c r="AJ55" i="1" s="1"/>
  <c r="AK55" i="1" s="1"/>
  <c r="AN55" i="1"/>
  <c r="AP55" i="1"/>
  <c r="AR55" i="1" s="1"/>
  <c r="F688" i="1"/>
  <c r="AH687" i="1"/>
  <c r="AI687" i="1" s="1"/>
  <c r="H687" i="1"/>
  <c r="J687" i="1" s="1"/>
  <c r="D257" i="1"/>
  <c r="E256" i="1"/>
  <c r="AU55" i="1" l="1"/>
  <c r="F689" i="1"/>
  <c r="AH688" i="1"/>
  <c r="AI688" i="1" s="1"/>
  <c r="H688" i="1"/>
  <c r="J688" i="1" s="1"/>
  <c r="D258" i="1"/>
  <c r="E257" i="1"/>
  <c r="AE56" i="1" l="1"/>
  <c r="AQ56" i="1" s="1"/>
  <c r="AV55" i="1"/>
  <c r="AW55" i="1" s="1"/>
  <c r="AY55" i="1" s="1"/>
  <c r="AZ55" i="1" s="1"/>
  <c r="AD56" i="1" s="1"/>
  <c r="F690" i="1"/>
  <c r="AH689" i="1"/>
  <c r="AI689" i="1" s="1"/>
  <c r="H689" i="1"/>
  <c r="J689" i="1" s="1"/>
  <c r="D259" i="1"/>
  <c r="E258" i="1"/>
  <c r="AM56" i="1" l="1"/>
  <c r="AX56" i="1"/>
  <c r="AG56" i="1"/>
  <c r="AJ56" i="1" s="1"/>
  <c r="AF56" i="1"/>
  <c r="F691" i="1"/>
  <c r="AH690" i="1"/>
  <c r="AI690" i="1" s="1"/>
  <c r="H690" i="1"/>
  <c r="J690" i="1" s="1"/>
  <c r="D260" i="1"/>
  <c r="E259" i="1"/>
  <c r="AK56" i="1" l="1"/>
  <c r="AN56" i="1"/>
  <c r="AP56" i="1"/>
  <c r="F692" i="1"/>
  <c r="AH691" i="1"/>
  <c r="AI691" i="1" s="1"/>
  <c r="H691" i="1"/>
  <c r="J691" i="1" s="1"/>
  <c r="D261" i="1"/>
  <c r="E260" i="1"/>
  <c r="AR56" i="1" l="1"/>
  <c r="AU56" i="1" s="1"/>
  <c r="F693" i="1"/>
  <c r="AH692" i="1"/>
  <c r="AI692" i="1" s="1"/>
  <c r="H692" i="1"/>
  <c r="J692" i="1" s="1"/>
  <c r="D262" i="1"/>
  <c r="E261" i="1"/>
  <c r="AV56" i="1" l="1"/>
  <c r="AW56" i="1" s="1"/>
  <c r="AY56" i="1" s="1"/>
  <c r="AZ56" i="1" s="1"/>
  <c r="AD57" i="1" s="1"/>
  <c r="AE57" i="1"/>
  <c r="AX57" i="1"/>
  <c r="AM57" i="1"/>
  <c r="AG57" i="1"/>
  <c r="AJ57" i="1" s="1"/>
  <c r="F694" i="1"/>
  <c r="AH693" i="1"/>
  <c r="AI693" i="1" s="1"/>
  <c r="H693" i="1"/>
  <c r="J693" i="1" s="1"/>
  <c r="D263" i="1"/>
  <c r="E262" i="1"/>
  <c r="AF57" i="1" l="1"/>
  <c r="AQ57" i="1"/>
  <c r="AK57" i="1"/>
  <c r="AN57" i="1"/>
  <c r="AP57" i="1"/>
  <c r="F695" i="1"/>
  <c r="AH694" i="1"/>
  <c r="AI694" i="1" s="1"/>
  <c r="H694" i="1"/>
  <c r="J694" i="1" s="1"/>
  <c r="D264" i="1"/>
  <c r="E263" i="1"/>
  <c r="AR57" i="1" l="1"/>
  <c r="AU57" i="1" s="1"/>
  <c r="F696" i="1"/>
  <c r="AH695" i="1"/>
  <c r="AI695" i="1" s="1"/>
  <c r="H695" i="1"/>
  <c r="J695" i="1" s="1"/>
  <c r="D265" i="1"/>
  <c r="E264" i="1"/>
  <c r="AV57" i="1" l="1"/>
  <c r="AW57" i="1" s="1"/>
  <c r="AY57" i="1" s="1"/>
  <c r="AZ57" i="1" s="1"/>
  <c r="AD58" i="1" s="1"/>
  <c r="AG58" i="1" s="1"/>
  <c r="AJ58" i="1" s="1"/>
  <c r="AE58" i="1"/>
  <c r="F697" i="1"/>
  <c r="AH696" i="1"/>
  <c r="AI696" i="1" s="1"/>
  <c r="H696" i="1"/>
  <c r="J696" i="1" s="1"/>
  <c r="D266" i="1"/>
  <c r="E265" i="1"/>
  <c r="AX58" i="1" l="1"/>
  <c r="AM58" i="1"/>
  <c r="AF58" i="1"/>
  <c r="AK58" i="1" s="1"/>
  <c r="AQ58" i="1"/>
  <c r="AN58" i="1"/>
  <c r="AP58" i="1"/>
  <c r="F698" i="1"/>
  <c r="AH697" i="1"/>
  <c r="AI697" i="1" s="1"/>
  <c r="H697" i="1"/>
  <c r="J697" i="1" s="1"/>
  <c r="D267" i="1"/>
  <c r="E266" i="1"/>
  <c r="AR58" i="1" l="1"/>
  <c r="AU58" i="1" s="1"/>
  <c r="F699" i="1"/>
  <c r="AH698" i="1"/>
  <c r="AI698" i="1" s="1"/>
  <c r="H698" i="1"/>
  <c r="J698" i="1" s="1"/>
  <c r="D268" i="1"/>
  <c r="E267" i="1"/>
  <c r="AV58" i="1" l="1"/>
  <c r="AW58" i="1" s="1"/>
  <c r="AY58" i="1" s="1"/>
  <c r="AZ58" i="1" s="1"/>
  <c r="AD59" i="1" s="1"/>
  <c r="AM59" i="1" s="1"/>
  <c r="AE59" i="1"/>
  <c r="AQ59" i="1" s="1"/>
  <c r="AG59" i="1"/>
  <c r="AJ59" i="1" s="1"/>
  <c r="F700" i="1"/>
  <c r="AH699" i="1"/>
  <c r="AI699" i="1" s="1"/>
  <c r="H699" i="1"/>
  <c r="J699" i="1" s="1"/>
  <c r="D269" i="1"/>
  <c r="E268" i="1"/>
  <c r="AF59" i="1" l="1"/>
  <c r="AK59" i="1" s="1"/>
  <c r="AX59" i="1"/>
  <c r="AN59" i="1"/>
  <c r="AP59" i="1"/>
  <c r="F701" i="1"/>
  <c r="AH700" i="1"/>
  <c r="AI700" i="1" s="1"/>
  <c r="H700" i="1"/>
  <c r="J700" i="1" s="1"/>
  <c r="D270" i="1"/>
  <c r="E269" i="1"/>
  <c r="AR59" i="1" l="1"/>
  <c r="AU59" i="1" s="1"/>
  <c r="F702" i="1"/>
  <c r="AH701" i="1"/>
  <c r="AI701" i="1" s="1"/>
  <c r="H701" i="1"/>
  <c r="J701" i="1" s="1"/>
  <c r="D271" i="1"/>
  <c r="E270" i="1"/>
  <c r="AE60" i="1" l="1"/>
  <c r="AQ60" i="1" s="1"/>
  <c r="AV59" i="1"/>
  <c r="AW59" i="1" s="1"/>
  <c r="AY59" i="1" s="1"/>
  <c r="AZ59" i="1" s="1"/>
  <c r="AD60" i="1" s="1"/>
  <c r="AM60" i="1" s="1"/>
  <c r="AF60" i="1"/>
  <c r="F703" i="1"/>
  <c r="AH702" i="1"/>
  <c r="AI702" i="1" s="1"/>
  <c r="H702" i="1"/>
  <c r="J702" i="1" s="1"/>
  <c r="D272" i="1"/>
  <c r="E271" i="1"/>
  <c r="AG60" i="1" l="1"/>
  <c r="AJ60" i="1" s="1"/>
  <c r="AK60" i="1" s="1"/>
  <c r="AX60" i="1"/>
  <c r="AN60" i="1"/>
  <c r="AP60" i="1"/>
  <c r="F704" i="1"/>
  <c r="AH703" i="1"/>
  <c r="AI703" i="1" s="1"/>
  <c r="H703" i="1"/>
  <c r="J703" i="1" s="1"/>
  <c r="D273" i="1"/>
  <c r="E272" i="1"/>
  <c r="AR60" i="1" l="1"/>
  <c r="AU60" i="1" s="1"/>
  <c r="F705" i="1"/>
  <c r="AH704" i="1"/>
  <c r="AI704" i="1" s="1"/>
  <c r="H704" i="1"/>
  <c r="J704" i="1" s="1"/>
  <c r="D274" i="1"/>
  <c r="E273" i="1"/>
  <c r="AE61" i="1" l="1"/>
  <c r="AQ61" i="1" s="1"/>
  <c r="AV60" i="1"/>
  <c r="AW60" i="1" s="1"/>
  <c r="AY60" i="1" s="1"/>
  <c r="AZ60" i="1" s="1"/>
  <c r="AD61" i="1" s="1"/>
  <c r="F706" i="1"/>
  <c r="AH705" i="1"/>
  <c r="AI705" i="1" s="1"/>
  <c r="H705" i="1"/>
  <c r="J705" i="1" s="1"/>
  <c r="D275" i="1"/>
  <c r="E274" i="1"/>
  <c r="AX61" i="1" l="1"/>
  <c r="AM61" i="1"/>
  <c r="AG61" i="1"/>
  <c r="AJ61" i="1" s="1"/>
  <c r="AF61" i="1"/>
  <c r="F707" i="1"/>
  <c r="AH706" i="1"/>
  <c r="AI706" i="1" s="1"/>
  <c r="H706" i="1"/>
  <c r="J706" i="1" s="1"/>
  <c r="D276" i="1"/>
  <c r="E275" i="1"/>
  <c r="AK61" i="1" l="1"/>
  <c r="AN61" i="1"/>
  <c r="AP61" i="1"/>
  <c r="AR61" i="1" s="1"/>
  <c r="F708" i="1"/>
  <c r="AH707" i="1"/>
  <c r="AI707" i="1" s="1"/>
  <c r="H707" i="1"/>
  <c r="J707" i="1" s="1"/>
  <c r="D277" i="1"/>
  <c r="E276" i="1"/>
  <c r="AU61" i="1" l="1"/>
  <c r="F709" i="1"/>
  <c r="AH708" i="1"/>
  <c r="AI708" i="1" s="1"/>
  <c r="H708" i="1"/>
  <c r="J708" i="1" s="1"/>
  <c r="D278" i="1"/>
  <c r="E277" i="1"/>
  <c r="AV61" i="1" l="1"/>
  <c r="AW61" i="1" s="1"/>
  <c r="AY61" i="1" s="1"/>
  <c r="AZ61" i="1" s="1"/>
  <c r="AD62" i="1" s="1"/>
  <c r="AE62" i="1"/>
  <c r="AQ62" i="1" s="1"/>
  <c r="F710" i="1"/>
  <c r="AH709" i="1"/>
  <c r="AI709" i="1" s="1"/>
  <c r="H709" i="1"/>
  <c r="J709" i="1" s="1"/>
  <c r="D279" i="1"/>
  <c r="E278" i="1"/>
  <c r="AF62" i="1" l="1"/>
  <c r="AG62" i="1"/>
  <c r="AJ62" i="1" s="1"/>
  <c r="AK62" i="1" s="1"/>
  <c r="AM62" i="1"/>
  <c r="AX62" i="1"/>
  <c r="F711" i="1"/>
  <c r="AH710" i="1"/>
  <c r="AI710" i="1" s="1"/>
  <c r="H710" i="1"/>
  <c r="J710" i="1" s="1"/>
  <c r="D280" i="1"/>
  <c r="E279" i="1"/>
  <c r="AN62" i="1" l="1"/>
  <c r="AP62" i="1"/>
  <c r="F712" i="1"/>
  <c r="AH711" i="1"/>
  <c r="AI711" i="1" s="1"/>
  <c r="H711" i="1"/>
  <c r="J711" i="1" s="1"/>
  <c r="D281" i="1"/>
  <c r="E280" i="1"/>
  <c r="AR62" i="1" l="1"/>
  <c r="AU62" i="1" s="1"/>
  <c r="F713" i="1"/>
  <c r="AH712" i="1"/>
  <c r="AI712" i="1" s="1"/>
  <c r="H712" i="1"/>
  <c r="J712" i="1" s="1"/>
  <c r="D282" i="1"/>
  <c r="E281" i="1"/>
  <c r="AV62" i="1" l="1"/>
  <c r="AW62" i="1" s="1"/>
  <c r="AY62" i="1" s="1"/>
  <c r="AZ62" i="1" s="1"/>
  <c r="AD63" i="1" s="1"/>
  <c r="AE63" i="1"/>
  <c r="AX63" i="1"/>
  <c r="AG63" i="1"/>
  <c r="AJ63" i="1" s="1"/>
  <c r="AM63" i="1"/>
  <c r="F714" i="1"/>
  <c r="AH713" i="1"/>
  <c r="AI713" i="1" s="1"/>
  <c r="H713" i="1"/>
  <c r="J713" i="1" s="1"/>
  <c r="D283" i="1"/>
  <c r="E282" i="1"/>
  <c r="AF63" i="1" l="1"/>
  <c r="AQ63" i="1"/>
  <c r="AK63" i="1"/>
  <c r="AN63" i="1"/>
  <c r="AP63" i="1"/>
  <c r="F715" i="1"/>
  <c r="AH714" i="1"/>
  <c r="AI714" i="1" s="1"/>
  <c r="H714" i="1"/>
  <c r="J714" i="1" s="1"/>
  <c r="D284" i="1"/>
  <c r="E283" i="1"/>
  <c r="AR63" i="1" l="1"/>
  <c r="AU63" i="1" s="1"/>
  <c r="F716" i="1"/>
  <c r="AH715" i="1"/>
  <c r="AI715" i="1" s="1"/>
  <c r="H715" i="1"/>
  <c r="J715" i="1" s="1"/>
  <c r="D285" i="1"/>
  <c r="E284" i="1"/>
  <c r="AV63" i="1" l="1"/>
  <c r="AW63" i="1" s="1"/>
  <c r="AY63" i="1" s="1"/>
  <c r="AZ63" i="1" s="1"/>
  <c r="AD64" i="1" s="1"/>
  <c r="AE64" i="1"/>
  <c r="AQ64" i="1" s="1"/>
  <c r="AG64" i="1"/>
  <c r="AJ64" i="1" s="1"/>
  <c r="AX64" i="1"/>
  <c r="AM64" i="1"/>
  <c r="F717" i="1"/>
  <c r="AH716" i="1"/>
  <c r="AI716" i="1" s="1"/>
  <c r="H716" i="1"/>
  <c r="J716" i="1" s="1"/>
  <c r="D286" i="1"/>
  <c r="E285" i="1"/>
  <c r="AF64" i="1" l="1"/>
  <c r="AK64" i="1" s="1"/>
  <c r="AN64" i="1"/>
  <c r="AP64" i="1"/>
  <c r="F718" i="1"/>
  <c r="AH717" i="1"/>
  <c r="AI717" i="1" s="1"/>
  <c r="H717" i="1"/>
  <c r="J717" i="1" s="1"/>
  <c r="D287" i="1"/>
  <c r="E286" i="1"/>
  <c r="AR64" i="1" l="1"/>
  <c r="AU64" i="1" s="1"/>
  <c r="F719" i="1"/>
  <c r="AH718" i="1"/>
  <c r="AI718" i="1" s="1"/>
  <c r="H718" i="1"/>
  <c r="J718" i="1" s="1"/>
  <c r="D288" i="1"/>
  <c r="E287" i="1"/>
  <c r="AV64" i="1" l="1"/>
  <c r="AW64" i="1" s="1"/>
  <c r="AY64" i="1" s="1"/>
  <c r="AZ64" i="1" s="1"/>
  <c r="AD65" i="1" s="1"/>
  <c r="AX65" i="1" s="1"/>
  <c r="AE65" i="1"/>
  <c r="AQ65" i="1" s="1"/>
  <c r="AG65" i="1"/>
  <c r="AJ65" i="1" s="1"/>
  <c r="AM65" i="1"/>
  <c r="F720" i="1"/>
  <c r="AH719" i="1"/>
  <c r="AI719" i="1" s="1"/>
  <c r="H719" i="1"/>
  <c r="J719" i="1" s="1"/>
  <c r="D289" i="1"/>
  <c r="E288" i="1"/>
  <c r="AF65" i="1" l="1"/>
  <c r="AK65" i="1" s="1"/>
  <c r="AN65" i="1"/>
  <c r="AP65" i="1"/>
  <c r="F721" i="1"/>
  <c r="AH720" i="1"/>
  <c r="AI720" i="1" s="1"/>
  <c r="H720" i="1"/>
  <c r="J720" i="1" s="1"/>
  <c r="D290" i="1"/>
  <c r="E289" i="1"/>
  <c r="AR65" i="1" l="1"/>
  <c r="AU65" i="1" s="1"/>
  <c r="F722" i="1"/>
  <c r="AH721" i="1"/>
  <c r="AI721" i="1" s="1"/>
  <c r="H721" i="1"/>
  <c r="J721" i="1" s="1"/>
  <c r="D291" i="1"/>
  <c r="E290" i="1"/>
  <c r="AV65" i="1" l="1"/>
  <c r="AW65" i="1" s="1"/>
  <c r="AY65" i="1" s="1"/>
  <c r="AZ65" i="1" s="1"/>
  <c r="AD66" i="1" s="1"/>
  <c r="AG66" i="1" s="1"/>
  <c r="AJ66" i="1" s="1"/>
  <c r="AE66" i="1"/>
  <c r="AM66" i="1"/>
  <c r="AX66" i="1"/>
  <c r="F723" i="1"/>
  <c r="AH722" i="1"/>
  <c r="AI722" i="1" s="1"/>
  <c r="H722" i="1"/>
  <c r="J722" i="1" s="1"/>
  <c r="D292" i="1"/>
  <c r="E291" i="1"/>
  <c r="AF66" i="1" l="1"/>
  <c r="AQ66" i="1"/>
  <c r="AK66" i="1"/>
  <c r="AN66" i="1"/>
  <c r="AP66" i="1"/>
  <c r="F724" i="1"/>
  <c r="AH723" i="1"/>
  <c r="AI723" i="1" s="1"/>
  <c r="H723" i="1"/>
  <c r="J723" i="1" s="1"/>
  <c r="D293" i="1"/>
  <c r="E292" i="1"/>
  <c r="AR66" i="1" l="1"/>
  <c r="AU66" i="1"/>
  <c r="F725" i="1"/>
  <c r="AH724" i="1"/>
  <c r="AI724" i="1" s="1"/>
  <c r="H724" i="1"/>
  <c r="J724" i="1" s="1"/>
  <c r="D294" i="1"/>
  <c r="E293" i="1"/>
  <c r="AE67" i="1" l="1"/>
  <c r="AQ67" i="1" s="1"/>
  <c r="AV66" i="1"/>
  <c r="AW66" i="1" s="1"/>
  <c r="AY66" i="1" s="1"/>
  <c r="AZ66" i="1" s="1"/>
  <c r="AD67" i="1" s="1"/>
  <c r="F726" i="1"/>
  <c r="AH725" i="1"/>
  <c r="AI725" i="1" s="1"/>
  <c r="H725" i="1"/>
  <c r="J725" i="1" s="1"/>
  <c r="D295" i="1"/>
  <c r="E294" i="1"/>
  <c r="AG67" i="1" l="1"/>
  <c r="AJ67" i="1" s="1"/>
  <c r="AM67" i="1"/>
  <c r="AX67" i="1"/>
  <c r="AF67" i="1"/>
  <c r="F727" i="1"/>
  <c r="AH726" i="1"/>
  <c r="AI726" i="1" s="1"/>
  <c r="H726" i="1"/>
  <c r="J726" i="1" s="1"/>
  <c r="D296" i="1"/>
  <c r="E295" i="1"/>
  <c r="AK67" i="1" l="1"/>
  <c r="AN67" i="1"/>
  <c r="AP67" i="1"/>
  <c r="AR67" i="1" s="1"/>
  <c r="F728" i="1"/>
  <c r="AH727" i="1"/>
  <c r="AI727" i="1" s="1"/>
  <c r="H727" i="1"/>
  <c r="J727" i="1" s="1"/>
  <c r="D297" i="1"/>
  <c r="E296" i="1"/>
  <c r="AU67" i="1" l="1"/>
  <c r="F729" i="1"/>
  <c r="AH728" i="1"/>
  <c r="AI728" i="1" s="1"/>
  <c r="H728" i="1"/>
  <c r="J728" i="1" s="1"/>
  <c r="D298" i="1"/>
  <c r="E297" i="1"/>
  <c r="AV67" i="1" l="1"/>
  <c r="AW67" i="1" s="1"/>
  <c r="AY67" i="1" s="1"/>
  <c r="AZ67" i="1" s="1"/>
  <c r="AD68" i="1" s="1"/>
  <c r="AE68" i="1"/>
  <c r="AQ68" i="1" s="1"/>
  <c r="F730" i="1"/>
  <c r="AH729" i="1"/>
  <c r="AI729" i="1" s="1"/>
  <c r="H729" i="1"/>
  <c r="J729" i="1" s="1"/>
  <c r="D299" i="1"/>
  <c r="E298" i="1"/>
  <c r="AF68" i="1" l="1"/>
  <c r="AX68" i="1"/>
  <c r="AG68" i="1"/>
  <c r="AJ68" i="1" s="1"/>
  <c r="AM68" i="1"/>
  <c r="F731" i="1"/>
  <c r="AH730" i="1"/>
  <c r="AI730" i="1" s="1"/>
  <c r="H730" i="1"/>
  <c r="J730" i="1" s="1"/>
  <c r="D300" i="1"/>
  <c r="E299" i="1"/>
  <c r="AK68" i="1" l="1"/>
  <c r="AN68" i="1"/>
  <c r="AP68" i="1"/>
  <c r="AR68" i="1" s="1"/>
  <c r="F732" i="1"/>
  <c r="AH731" i="1"/>
  <c r="AI731" i="1" s="1"/>
  <c r="H731" i="1"/>
  <c r="J731" i="1" s="1"/>
  <c r="D301" i="1"/>
  <c r="E300" i="1"/>
  <c r="AU68" i="1" l="1"/>
  <c r="F733" i="1"/>
  <c r="AH732" i="1"/>
  <c r="AI732" i="1" s="1"/>
  <c r="H732" i="1"/>
  <c r="J732" i="1" s="1"/>
  <c r="D302" i="1"/>
  <c r="E301" i="1"/>
  <c r="AV68" i="1" l="1"/>
  <c r="AW68" i="1" s="1"/>
  <c r="AY68" i="1" s="1"/>
  <c r="AZ68" i="1" s="1"/>
  <c r="AD69" i="1" s="1"/>
  <c r="AE69" i="1"/>
  <c r="AQ69" i="1" s="1"/>
  <c r="F734" i="1"/>
  <c r="AH733" i="1"/>
  <c r="AI733" i="1" s="1"/>
  <c r="H733" i="1"/>
  <c r="J733" i="1" s="1"/>
  <c r="D303" i="1"/>
  <c r="E302" i="1"/>
  <c r="AF69" i="1" l="1"/>
  <c r="AG69" i="1"/>
  <c r="AJ69" i="1" s="1"/>
  <c r="AK69" i="1" s="1"/>
  <c r="AM69" i="1"/>
  <c r="AX69" i="1"/>
  <c r="F735" i="1"/>
  <c r="AH734" i="1"/>
  <c r="AI734" i="1" s="1"/>
  <c r="H734" i="1"/>
  <c r="J734" i="1" s="1"/>
  <c r="D304" i="1"/>
  <c r="E303" i="1"/>
  <c r="AN69" i="1" l="1"/>
  <c r="AP69" i="1"/>
  <c r="F736" i="1"/>
  <c r="AH735" i="1"/>
  <c r="AI735" i="1" s="1"/>
  <c r="H735" i="1"/>
  <c r="J735" i="1" s="1"/>
  <c r="D305" i="1"/>
  <c r="E304" i="1"/>
  <c r="AR69" i="1" l="1"/>
  <c r="AU69" i="1" s="1"/>
  <c r="F737" i="1"/>
  <c r="AH736" i="1"/>
  <c r="AI736" i="1" s="1"/>
  <c r="H736" i="1"/>
  <c r="J736" i="1" s="1"/>
  <c r="D306" i="1"/>
  <c r="E305" i="1"/>
  <c r="AE70" i="1" l="1"/>
  <c r="AQ70" i="1" s="1"/>
  <c r="AV69" i="1"/>
  <c r="AW69" i="1" s="1"/>
  <c r="AY69" i="1" s="1"/>
  <c r="AZ69" i="1" s="1"/>
  <c r="AD70" i="1" s="1"/>
  <c r="AX70" i="1" s="1"/>
  <c r="AF70" i="1"/>
  <c r="F738" i="1"/>
  <c r="AH737" i="1"/>
  <c r="AI737" i="1" s="1"/>
  <c r="H737" i="1"/>
  <c r="J737" i="1" s="1"/>
  <c r="D307" i="1"/>
  <c r="E306" i="1"/>
  <c r="AM70" i="1" l="1"/>
  <c r="AG70" i="1"/>
  <c r="AJ70" i="1" s="1"/>
  <c r="AK70" i="1" s="1"/>
  <c r="AN70" i="1"/>
  <c r="AP70" i="1"/>
  <c r="F739" i="1"/>
  <c r="AH738" i="1"/>
  <c r="AI738" i="1" s="1"/>
  <c r="H738" i="1"/>
  <c r="J738" i="1" s="1"/>
  <c r="D308" i="1"/>
  <c r="E307" i="1"/>
  <c r="AR70" i="1" l="1"/>
  <c r="AU70" i="1"/>
  <c r="F740" i="1"/>
  <c r="H739" i="1"/>
  <c r="J739" i="1" s="1"/>
  <c r="AH739" i="1"/>
  <c r="AI739" i="1" s="1"/>
  <c r="D309" i="1"/>
  <c r="E308" i="1"/>
  <c r="AV70" i="1" l="1"/>
  <c r="AW70" i="1" s="1"/>
  <c r="AY70" i="1" s="1"/>
  <c r="AZ70" i="1" s="1"/>
  <c r="AD71" i="1" s="1"/>
  <c r="AE71" i="1"/>
  <c r="AQ71" i="1" s="1"/>
  <c r="F741" i="1"/>
  <c r="AH740" i="1"/>
  <c r="AI740" i="1" s="1"/>
  <c r="H740" i="1"/>
  <c r="J740" i="1" s="1"/>
  <c r="D310" i="1"/>
  <c r="E309" i="1"/>
  <c r="AF71" i="1" l="1"/>
  <c r="AX71" i="1"/>
  <c r="AG71" i="1"/>
  <c r="AJ71" i="1" s="1"/>
  <c r="AK71" i="1" s="1"/>
  <c r="AM71" i="1"/>
  <c r="F742" i="1"/>
  <c r="AH741" i="1"/>
  <c r="AI741" i="1" s="1"/>
  <c r="H741" i="1"/>
  <c r="J741" i="1" s="1"/>
  <c r="D311" i="1"/>
  <c r="E310" i="1"/>
  <c r="AN71" i="1" l="1"/>
  <c r="AP71" i="1"/>
  <c r="F743" i="1"/>
  <c r="AH742" i="1"/>
  <c r="AI742" i="1" s="1"/>
  <c r="H742" i="1"/>
  <c r="J742" i="1" s="1"/>
  <c r="D312" i="1"/>
  <c r="E311" i="1"/>
  <c r="AR71" i="1" l="1"/>
  <c r="AU71" i="1" s="1"/>
  <c r="F744" i="1"/>
  <c r="AH743" i="1"/>
  <c r="AI743" i="1" s="1"/>
  <c r="H743" i="1"/>
  <c r="J743" i="1" s="1"/>
  <c r="D313" i="1"/>
  <c r="E312" i="1"/>
  <c r="AE72" i="1" l="1"/>
  <c r="AQ72" i="1" s="1"/>
  <c r="AV71" i="1"/>
  <c r="AW71" i="1" s="1"/>
  <c r="AY71" i="1" s="1"/>
  <c r="AZ71" i="1" s="1"/>
  <c r="AD72" i="1" s="1"/>
  <c r="AG72" i="1" s="1"/>
  <c r="AJ72" i="1" s="1"/>
  <c r="AF72" i="1"/>
  <c r="F745" i="1"/>
  <c r="AH744" i="1"/>
  <c r="AI744" i="1" s="1"/>
  <c r="H744" i="1"/>
  <c r="J744" i="1" s="1"/>
  <c r="D314" i="1"/>
  <c r="E313" i="1"/>
  <c r="AX72" i="1" l="1"/>
  <c r="AK72" i="1"/>
  <c r="AM72" i="1"/>
  <c r="AP72" i="1" s="1"/>
  <c r="AN72" i="1"/>
  <c r="F746" i="1"/>
  <c r="AH745" i="1"/>
  <c r="AI745" i="1" s="1"/>
  <c r="H745" i="1"/>
  <c r="J745" i="1" s="1"/>
  <c r="D315" i="1"/>
  <c r="E314" i="1"/>
  <c r="AR72" i="1" l="1"/>
  <c r="AU72" i="1" s="1"/>
  <c r="F747" i="1"/>
  <c r="AH746" i="1"/>
  <c r="AI746" i="1" s="1"/>
  <c r="H746" i="1"/>
  <c r="J746" i="1" s="1"/>
  <c r="D316" i="1"/>
  <c r="E315" i="1"/>
  <c r="AE73" i="1" l="1"/>
  <c r="AQ73" i="1" s="1"/>
  <c r="AV72" i="1"/>
  <c r="AW72" i="1" s="1"/>
  <c r="AY72" i="1" s="1"/>
  <c r="AZ72" i="1" s="1"/>
  <c r="AD73" i="1" s="1"/>
  <c r="F748" i="1"/>
  <c r="AH747" i="1"/>
  <c r="AI747" i="1" s="1"/>
  <c r="H747" i="1"/>
  <c r="J747" i="1" s="1"/>
  <c r="D317" i="1"/>
  <c r="E316" i="1"/>
  <c r="AM73" i="1" l="1"/>
  <c r="AX73" i="1"/>
  <c r="AG73" i="1"/>
  <c r="AJ73" i="1" s="1"/>
  <c r="AF73" i="1"/>
  <c r="F749" i="1"/>
  <c r="AH748" i="1"/>
  <c r="AI748" i="1" s="1"/>
  <c r="H748" i="1"/>
  <c r="J748" i="1" s="1"/>
  <c r="D318" i="1"/>
  <c r="E317" i="1"/>
  <c r="AK73" i="1" l="1"/>
  <c r="AN73" i="1"/>
  <c r="AP73" i="1"/>
  <c r="AR73" i="1" s="1"/>
  <c r="F750" i="1"/>
  <c r="AH749" i="1"/>
  <c r="AI749" i="1" s="1"/>
  <c r="H749" i="1"/>
  <c r="J749" i="1" s="1"/>
  <c r="D319" i="1"/>
  <c r="E318" i="1"/>
  <c r="AU73" i="1" l="1"/>
  <c r="F751" i="1"/>
  <c r="AH750" i="1"/>
  <c r="AI750" i="1" s="1"/>
  <c r="H750" i="1"/>
  <c r="J750" i="1" s="1"/>
  <c r="D320" i="1"/>
  <c r="E319" i="1"/>
  <c r="AV73" i="1" l="1"/>
  <c r="AW73" i="1" s="1"/>
  <c r="AY73" i="1" s="1"/>
  <c r="AZ73" i="1" s="1"/>
  <c r="AD74" i="1" s="1"/>
  <c r="AE74" i="1"/>
  <c r="AQ74" i="1" s="1"/>
  <c r="F752" i="1"/>
  <c r="AH751" i="1"/>
  <c r="AI751" i="1" s="1"/>
  <c r="H751" i="1"/>
  <c r="J751" i="1" s="1"/>
  <c r="D321" i="1"/>
  <c r="E320" i="1"/>
  <c r="AF74" i="1" l="1"/>
  <c r="AM74" i="1"/>
  <c r="AG74" i="1"/>
  <c r="AJ74" i="1" s="1"/>
  <c r="AK74" i="1" s="1"/>
  <c r="AX74" i="1"/>
  <c r="F753" i="1"/>
  <c r="AH752" i="1"/>
  <c r="AI752" i="1" s="1"/>
  <c r="H752" i="1"/>
  <c r="J752" i="1" s="1"/>
  <c r="D322" i="1"/>
  <c r="E321" i="1"/>
  <c r="AN74" i="1" l="1"/>
  <c r="AP74" i="1"/>
  <c r="F754" i="1"/>
  <c r="AH753" i="1"/>
  <c r="AI753" i="1" s="1"/>
  <c r="H753" i="1"/>
  <c r="J753" i="1" s="1"/>
  <c r="D323" i="1"/>
  <c r="E322" i="1"/>
  <c r="AR74" i="1" l="1"/>
  <c r="AU74" i="1" s="1"/>
  <c r="F755" i="1"/>
  <c r="AH754" i="1"/>
  <c r="AI754" i="1" s="1"/>
  <c r="H754" i="1"/>
  <c r="J754" i="1" s="1"/>
  <c r="D324" i="1"/>
  <c r="E323" i="1"/>
  <c r="AV74" i="1" l="1"/>
  <c r="AW74" i="1" s="1"/>
  <c r="AY74" i="1" s="1"/>
  <c r="AZ74" i="1" s="1"/>
  <c r="AD75" i="1" s="1"/>
  <c r="AE75" i="1"/>
  <c r="AQ75" i="1" s="1"/>
  <c r="AG75" i="1"/>
  <c r="AJ75" i="1" s="1"/>
  <c r="AX75" i="1"/>
  <c r="AM75" i="1"/>
  <c r="F756" i="1"/>
  <c r="H755" i="1"/>
  <c r="J755" i="1" s="1"/>
  <c r="AH755" i="1"/>
  <c r="AI755" i="1" s="1"/>
  <c r="D325" i="1"/>
  <c r="E324" i="1"/>
  <c r="AF75" i="1" l="1"/>
  <c r="AK75" i="1" s="1"/>
  <c r="AN75" i="1"/>
  <c r="AP75" i="1"/>
  <c r="F757" i="1"/>
  <c r="AH756" i="1"/>
  <c r="AI756" i="1" s="1"/>
  <c r="H756" i="1"/>
  <c r="J756" i="1" s="1"/>
  <c r="D326" i="1"/>
  <c r="E325" i="1"/>
  <c r="AR75" i="1" l="1"/>
  <c r="AU75" i="1" s="1"/>
  <c r="F758" i="1"/>
  <c r="AH757" i="1"/>
  <c r="AI757" i="1" s="1"/>
  <c r="H757" i="1"/>
  <c r="J757" i="1" s="1"/>
  <c r="D327" i="1"/>
  <c r="E326" i="1"/>
  <c r="AV75" i="1" l="1"/>
  <c r="AW75" i="1" s="1"/>
  <c r="AY75" i="1" s="1"/>
  <c r="AZ75" i="1" s="1"/>
  <c r="AD76" i="1" s="1"/>
  <c r="AM76" i="1" s="1"/>
  <c r="AE76" i="1"/>
  <c r="F759" i="1"/>
  <c r="AH758" i="1"/>
  <c r="AI758" i="1" s="1"/>
  <c r="H758" i="1"/>
  <c r="J758" i="1" s="1"/>
  <c r="D328" i="1"/>
  <c r="E327" i="1"/>
  <c r="AF76" i="1" l="1"/>
  <c r="AQ76" i="1"/>
  <c r="AX76" i="1"/>
  <c r="AG76" i="1"/>
  <c r="AJ76" i="1" s="1"/>
  <c r="AK76" i="1" s="1"/>
  <c r="AN76" i="1"/>
  <c r="AP76" i="1"/>
  <c r="F760" i="1"/>
  <c r="AH759" i="1"/>
  <c r="AI759" i="1" s="1"/>
  <c r="H759" i="1"/>
  <c r="J759" i="1" s="1"/>
  <c r="D329" i="1"/>
  <c r="E328" i="1"/>
  <c r="AR76" i="1" l="1"/>
  <c r="AU76" i="1"/>
  <c r="F761" i="1"/>
  <c r="AH760" i="1"/>
  <c r="AI760" i="1" s="1"/>
  <c r="H760" i="1"/>
  <c r="J760" i="1" s="1"/>
  <c r="D330" i="1"/>
  <c r="E329" i="1"/>
  <c r="AE77" i="1" l="1"/>
  <c r="AQ77" i="1" s="1"/>
  <c r="AV76" i="1"/>
  <c r="AW76" i="1" s="1"/>
  <c r="AY76" i="1" s="1"/>
  <c r="AZ76" i="1" s="1"/>
  <c r="AD77" i="1" s="1"/>
  <c r="F762" i="1"/>
  <c r="AH761" i="1"/>
  <c r="AI761" i="1" s="1"/>
  <c r="H761" i="1"/>
  <c r="J761" i="1" s="1"/>
  <c r="D331" i="1"/>
  <c r="E330" i="1"/>
  <c r="AX77" i="1" l="1"/>
  <c r="AM77" i="1"/>
  <c r="AG77" i="1"/>
  <c r="AJ77" i="1" s="1"/>
  <c r="AF77" i="1"/>
  <c r="F763" i="1"/>
  <c r="AH762" i="1"/>
  <c r="AI762" i="1" s="1"/>
  <c r="H762" i="1"/>
  <c r="J762" i="1" s="1"/>
  <c r="D332" i="1"/>
  <c r="E331" i="1"/>
  <c r="AK77" i="1" l="1"/>
  <c r="AN77" i="1"/>
  <c r="AP77" i="1"/>
  <c r="F764" i="1"/>
  <c r="AH763" i="1"/>
  <c r="AI763" i="1" s="1"/>
  <c r="H763" i="1"/>
  <c r="J763" i="1" s="1"/>
  <c r="D333" i="1"/>
  <c r="E332" i="1"/>
  <c r="AR77" i="1" l="1"/>
  <c r="AU77" i="1" s="1"/>
  <c r="F765" i="1"/>
  <c r="AH764" i="1"/>
  <c r="AI764" i="1" s="1"/>
  <c r="H764" i="1"/>
  <c r="J764" i="1" s="1"/>
  <c r="D334" i="1"/>
  <c r="E333" i="1"/>
  <c r="AE78" i="1" l="1"/>
  <c r="AQ78" i="1" s="1"/>
  <c r="AV77" i="1"/>
  <c r="AW77" i="1" s="1"/>
  <c r="AY77" i="1" s="1"/>
  <c r="AZ77" i="1" s="1"/>
  <c r="AD78" i="1" s="1"/>
  <c r="AX78" i="1" s="1"/>
  <c r="AM78" i="1"/>
  <c r="AG78" i="1"/>
  <c r="AJ78" i="1" s="1"/>
  <c r="AK78" i="1" s="1"/>
  <c r="AF78" i="1"/>
  <c r="F766" i="1"/>
  <c r="AH765" i="1"/>
  <c r="AI765" i="1" s="1"/>
  <c r="H765" i="1"/>
  <c r="J765" i="1" s="1"/>
  <c r="D335" i="1"/>
  <c r="E334" i="1"/>
  <c r="AN78" i="1" l="1"/>
  <c r="AP78" i="1"/>
  <c r="F767" i="1"/>
  <c r="AH766" i="1"/>
  <c r="AI766" i="1" s="1"/>
  <c r="H766" i="1"/>
  <c r="J766" i="1" s="1"/>
  <c r="D336" i="1"/>
  <c r="E335" i="1"/>
  <c r="AR78" i="1" l="1"/>
  <c r="AU78" i="1" s="1"/>
  <c r="F768" i="1"/>
  <c r="AH767" i="1"/>
  <c r="AI767" i="1" s="1"/>
  <c r="H767" i="1"/>
  <c r="J767" i="1" s="1"/>
  <c r="D337" i="1"/>
  <c r="E336" i="1"/>
  <c r="AV78" i="1" l="1"/>
  <c r="AW78" i="1" s="1"/>
  <c r="AY78" i="1" s="1"/>
  <c r="AZ78" i="1" s="1"/>
  <c r="AD79" i="1" s="1"/>
  <c r="AG79" i="1" s="1"/>
  <c r="AJ79" i="1" s="1"/>
  <c r="AE79" i="1"/>
  <c r="F769" i="1"/>
  <c r="AH768" i="1"/>
  <c r="AI768" i="1" s="1"/>
  <c r="H768" i="1"/>
  <c r="J768" i="1" s="1"/>
  <c r="D338" i="1"/>
  <c r="E337" i="1"/>
  <c r="AF79" i="1" l="1"/>
  <c r="AQ79" i="1"/>
  <c r="AK79" i="1"/>
  <c r="AM79" i="1"/>
  <c r="AN79" i="1" s="1"/>
  <c r="AX79" i="1"/>
  <c r="F770" i="1"/>
  <c r="AH769" i="1"/>
  <c r="AI769" i="1" s="1"/>
  <c r="H769" i="1"/>
  <c r="J769" i="1" s="1"/>
  <c r="D339" i="1"/>
  <c r="E338" i="1"/>
  <c r="AP79" i="1" l="1"/>
  <c r="AR79" i="1"/>
  <c r="AU79" i="1"/>
  <c r="F771" i="1"/>
  <c r="AH770" i="1"/>
  <c r="AI770" i="1" s="1"/>
  <c r="H770" i="1"/>
  <c r="J770" i="1" s="1"/>
  <c r="D340" i="1"/>
  <c r="E339" i="1"/>
  <c r="AV79" i="1" l="1"/>
  <c r="AW79" i="1" s="1"/>
  <c r="AY79" i="1" s="1"/>
  <c r="AZ79" i="1" s="1"/>
  <c r="AD80" i="1" s="1"/>
  <c r="AE80" i="1"/>
  <c r="AQ80" i="1" s="1"/>
  <c r="F772" i="1"/>
  <c r="AH771" i="1"/>
  <c r="AI771" i="1" s="1"/>
  <c r="H771" i="1"/>
  <c r="J771" i="1" s="1"/>
  <c r="D341" i="1"/>
  <c r="E340" i="1"/>
  <c r="AF80" i="1" l="1"/>
  <c r="AX80" i="1"/>
  <c r="AM80" i="1"/>
  <c r="AG80" i="1"/>
  <c r="AJ80" i="1" s="1"/>
  <c r="F773" i="1"/>
  <c r="AH772" i="1"/>
  <c r="AI772" i="1" s="1"/>
  <c r="H772" i="1"/>
  <c r="J772" i="1" s="1"/>
  <c r="D342" i="1"/>
  <c r="E341" i="1"/>
  <c r="AK80" i="1" l="1"/>
  <c r="AN80" i="1"/>
  <c r="AP80" i="1"/>
  <c r="F774" i="1"/>
  <c r="AH773" i="1"/>
  <c r="AI773" i="1" s="1"/>
  <c r="H773" i="1"/>
  <c r="J773" i="1" s="1"/>
  <c r="D343" i="1"/>
  <c r="E342" i="1"/>
  <c r="AR80" i="1" l="1"/>
  <c r="AU80" i="1" s="1"/>
  <c r="F775" i="1"/>
  <c r="AH774" i="1"/>
  <c r="AI774" i="1" s="1"/>
  <c r="H774" i="1"/>
  <c r="J774" i="1" s="1"/>
  <c r="D344" i="1"/>
  <c r="E343" i="1"/>
  <c r="AV80" i="1" l="1"/>
  <c r="AW80" i="1" s="1"/>
  <c r="AY80" i="1" s="1"/>
  <c r="AZ80" i="1" s="1"/>
  <c r="AD81" i="1" s="1"/>
  <c r="AE81" i="1"/>
  <c r="AX81" i="1"/>
  <c r="AG81" i="1"/>
  <c r="AJ81" i="1" s="1"/>
  <c r="AM81" i="1"/>
  <c r="F776" i="1"/>
  <c r="AH775" i="1"/>
  <c r="AI775" i="1" s="1"/>
  <c r="H775" i="1"/>
  <c r="J775" i="1" s="1"/>
  <c r="D345" i="1"/>
  <c r="E344" i="1"/>
  <c r="AF81" i="1" l="1"/>
  <c r="AK81" i="1" s="1"/>
  <c r="AQ81" i="1"/>
  <c r="AN81" i="1"/>
  <c r="AP81" i="1"/>
  <c r="F777" i="1"/>
  <c r="AH776" i="1"/>
  <c r="AI776" i="1" s="1"/>
  <c r="H776" i="1"/>
  <c r="J776" i="1" s="1"/>
  <c r="D346" i="1"/>
  <c r="E345" i="1"/>
  <c r="AR81" i="1" l="1"/>
  <c r="AU81" i="1" s="1"/>
  <c r="F778" i="1"/>
  <c r="AH777" i="1"/>
  <c r="AI777" i="1" s="1"/>
  <c r="H777" i="1"/>
  <c r="J777" i="1" s="1"/>
  <c r="D347" i="1"/>
  <c r="E346" i="1"/>
  <c r="AE82" i="1" l="1"/>
  <c r="AV81" i="1"/>
  <c r="AW81" i="1" s="1"/>
  <c r="AY81" i="1" s="1"/>
  <c r="AZ81" i="1" s="1"/>
  <c r="AD82" i="1" s="1"/>
  <c r="AG82" i="1" s="1"/>
  <c r="AJ82" i="1" s="1"/>
  <c r="AM82" i="1"/>
  <c r="AH778" i="1"/>
  <c r="AI778" i="1" s="1"/>
  <c r="H778" i="1"/>
  <c r="J778" i="1" s="1"/>
  <c r="G778" i="1"/>
  <c r="D348" i="1"/>
  <c r="E347" i="1"/>
  <c r="AF82" i="1" l="1"/>
  <c r="AK82" i="1" s="1"/>
  <c r="AQ82" i="1"/>
  <c r="AX82" i="1"/>
  <c r="AN82" i="1"/>
  <c r="AP82" i="1"/>
  <c r="D349" i="1"/>
  <c r="E348" i="1"/>
  <c r="AR82" i="1" l="1"/>
  <c r="AU82" i="1" s="1"/>
  <c r="D350" i="1"/>
  <c r="E349" i="1"/>
  <c r="AE83" i="1" l="1"/>
  <c r="AQ83" i="1" s="1"/>
  <c r="AV82" i="1"/>
  <c r="AW82" i="1" s="1"/>
  <c r="AY82" i="1" s="1"/>
  <c r="AZ82" i="1" s="1"/>
  <c r="AD83" i="1" s="1"/>
  <c r="AG83" i="1" s="1"/>
  <c r="AJ83" i="1" s="1"/>
  <c r="AK83" i="1" s="1"/>
  <c r="AF83" i="1"/>
  <c r="D351" i="1"/>
  <c r="E350" i="1"/>
  <c r="AX83" i="1" l="1"/>
  <c r="AM83" i="1"/>
  <c r="AN83" i="1" s="1"/>
  <c r="D352" i="1"/>
  <c r="E351" i="1"/>
  <c r="AP83" i="1" l="1"/>
  <c r="AR83" i="1" s="1"/>
  <c r="AU83" i="1" s="1"/>
  <c r="D353" i="1"/>
  <c r="E352" i="1"/>
  <c r="AE84" i="1" l="1"/>
  <c r="AQ84" i="1" s="1"/>
  <c r="AV83" i="1"/>
  <c r="AW83" i="1" s="1"/>
  <c r="AY83" i="1" s="1"/>
  <c r="AZ83" i="1" s="1"/>
  <c r="AD84" i="1" s="1"/>
  <c r="D354" i="1"/>
  <c r="E353" i="1"/>
  <c r="AM84" i="1" l="1"/>
  <c r="AG84" i="1"/>
  <c r="AJ84" i="1" s="1"/>
  <c r="AX84" i="1"/>
  <c r="AF84" i="1"/>
  <c r="D355" i="1"/>
  <c r="E354" i="1"/>
  <c r="AK84" i="1" l="1"/>
  <c r="AN84" i="1"/>
  <c r="AP84" i="1"/>
  <c r="AR84" i="1" s="1"/>
  <c r="D356" i="1"/>
  <c r="E355" i="1"/>
  <c r="AU84" i="1" l="1"/>
  <c r="D357" i="1"/>
  <c r="E356" i="1"/>
  <c r="AE85" i="1" l="1"/>
  <c r="AQ85" i="1" s="1"/>
  <c r="AV84" i="1"/>
  <c r="AW84" i="1" s="1"/>
  <c r="AY84" i="1" s="1"/>
  <c r="AZ84" i="1" s="1"/>
  <c r="AD85" i="1" s="1"/>
  <c r="D358" i="1"/>
  <c r="E357" i="1"/>
  <c r="AM85" i="1" l="1"/>
  <c r="AX85" i="1"/>
  <c r="AG85" i="1"/>
  <c r="AJ85" i="1" s="1"/>
  <c r="AF85" i="1"/>
  <c r="D359" i="1"/>
  <c r="E358" i="1"/>
  <c r="AK85" i="1" l="1"/>
  <c r="AN85" i="1"/>
  <c r="AP85" i="1"/>
  <c r="AR85" i="1" s="1"/>
  <c r="D360" i="1"/>
  <c r="E359" i="1"/>
  <c r="AU85" i="1" l="1"/>
  <c r="D361" i="1"/>
  <c r="E360" i="1"/>
  <c r="AE86" i="1" l="1"/>
  <c r="AQ86" i="1" s="1"/>
  <c r="AV85" i="1"/>
  <c r="AW85" i="1" s="1"/>
  <c r="AY85" i="1" s="1"/>
  <c r="AZ85" i="1" s="1"/>
  <c r="AD86" i="1" s="1"/>
  <c r="D362" i="1"/>
  <c r="E361" i="1"/>
  <c r="AG86" i="1" l="1"/>
  <c r="AJ86" i="1" s="1"/>
  <c r="AM86" i="1"/>
  <c r="AX86" i="1"/>
  <c r="AF86" i="1"/>
  <c r="D363" i="1"/>
  <c r="E362" i="1"/>
  <c r="AK86" i="1" l="1"/>
  <c r="AN86" i="1"/>
  <c r="AP86" i="1"/>
  <c r="AR86" i="1" s="1"/>
  <c r="AU86" i="1" s="1"/>
  <c r="D364" i="1"/>
  <c r="E363" i="1"/>
  <c r="AE87" i="1" l="1"/>
  <c r="AQ87" i="1" s="1"/>
  <c r="AV86" i="1"/>
  <c r="AW86" i="1" s="1"/>
  <c r="AY86" i="1" s="1"/>
  <c r="AZ86" i="1" s="1"/>
  <c r="AD87" i="1" s="1"/>
  <c r="D365" i="1"/>
  <c r="E364" i="1"/>
  <c r="AX87" i="1" l="1"/>
  <c r="AM87" i="1"/>
  <c r="AG87" i="1"/>
  <c r="AJ87" i="1" s="1"/>
  <c r="AF87" i="1"/>
  <c r="D366" i="1"/>
  <c r="E365" i="1"/>
  <c r="AK87" i="1" l="1"/>
  <c r="AN87" i="1"/>
  <c r="AP87" i="1"/>
  <c r="D367" i="1"/>
  <c r="E366" i="1"/>
  <c r="AR87" i="1" l="1"/>
  <c r="AU87" i="1"/>
  <c r="D368" i="1"/>
  <c r="E367" i="1"/>
  <c r="AE88" i="1" l="1"/>
  <c r="AQ88" i="1" s="1"/>
  <c r="AV87" i="1"/>
  <c r="AW87" i="1" s="1"/>
  <c r="AY87" i="1" s="1"/>
  <c r="AZ87" i="1" s="1"/>
  <c r="AD88" i="1" s="1"/>
  <c r="D369" i="1"/>
  <c r="E368" i="1"/>
  <c r="AX88" i="1" l="1"/>
  <c r="AM88" i="1"/>
  <c r="AG88" i="1"/>
  <c r="AJ88" i="1" s="1"/>
  <c r="AF88" i="1"/>
  <c r="D370" i="1"/>
  <c r="E369" i="1"/>
  <c r="AK88" i="1" l="1"/>
  <c r="AN88" i="1"/>
  <c r="AP88" i="1"/>
  <c r="D371" i="1"/>
  <c r="E370" i="1"/>
  <c r="AR88" i="1" l="1"/>
  <c r="AU88" i="1" s="1"/>
  <c r="D372" i="1"/>
  <c r="E371" i="1"/>
  <c r="AV88" i="1" l="1"/>
  <c r="AW88" i="1" s="1"/>
  <c r="AY88" i="1" s="1"/>
  <c r="AZ88" i="1" s="1"/>
  <c r="AD89" i="1" s="1"/>
  <c r="AE89" i="1"/>
  <c r="AQ89" i="1" s="1"/>
  <c r="AM89" i="1"/>
  <c r="AX89" i="1"/>
  <c r="AG89" i="1"/>
  <c r="AJ89" i="1" s="1"/>
  <c r="D373" i="1"/>
  <c r="E372" i="1"/>
  <c r="AF89" i="1" l="1"/>
  <c r="AK89" i="1" s="1"/>
  <c r="AN89" i="1"/>
  <c r="AP89" i="1"/>
  <c r="AR89" i="1" s="1"/>
  <c r="D374" i="1"/>
  <c r="E373" i="1"/>
  <c r="AU89" i="1" l="1"/>
  <c r="D375" i="1"/>
  <c r="E374" i="1"/>
  <c r="AV89" i="1" l="1"/>
  <c r="AW89" i="1" s="1"/>
  <c r="AY89" i="1" s="1"/>
  <c r="AZ89" i="1" s="1"/>
  <c r="AD90" i="1" s="1"/>
  <c r="AE90" i="1"/>
  <c r="AQ90" i="1" s="1"/>
  <c r="D376" i="1"/>
  <c r="E375" i="1"/>
  <c r="AF90" i="1" l="1"/>
  <c r="AG90" i="1"/>
  <c r="AJ90" i="1" s="1"/>
  <c r="AK90" i="1" s="1"/>
  <c r="AM90" i="1"/>
  <c r="AX90" i="1"/>
  <c r="D377" i="1"/>
  <c r="E376" i="1"/>
  <c r="AN90" i="1" l="1"/>
  <c r="AP90" i="1"/>
  <c r="AR90" i="1" s="1"/>
  <c r="D378" i="1"/>
  <c r="E377" i="1"/>
  <c r="AU90" i="1" l="1"/>
  <c r="AV90" i="1" s="1"/>
  <c r="AW90" i="1" s="1"/>
  <c r="AY90" i="1" s="1"/>
  <c r="AZ90" i="1" s="1"/>
  <c r="AD91" i="1" s="1"/>
  <c r="D379" i="1"/>
  <c r="E378" i="1"/>
  <c r="AE91" i="1" l="1"/>
  <c r="AG91" i="1"/>
  <c r="AJ91" i="1" s="1"/>
  <c r="AM91" i="1"/>
  <c r="AX91" i="1"/>
  <c r="D380" i="1"/>
  <c r="E379" i="1"/>
  <c r="AF91" i="1" l="1"/>
  <c r="AK91" i="1" s="1"/>
  <c r="AQ91" i="1"/>
  <c r="AN91" i="1"/>
  <c r="AP91" i="1"/>
  <c r="D381" i="1"/>
  <c r="E380" i="1"/>
  <c r="AR91" i="1" l="1"/>
  <c r="AU91" i="1" s="1"/>
  <c r="D382" i="1"/>
  <c r="E381" i="1"/>
  <c r="AE92" i="1" l="1"/>
  <c r="AQ92" i="1" s="1"/>
  <c r="AV91" i="1"/>
  <c r="AW91" i="1" s="1"/>
  <c r="AY91" i="1" s="1"/>
  <c r="AZ91" i="1" s="1"/>
  <c r="AD92" i="1" s="1"/>
  <c r="AG92" i="1" s="1"/>
  <c r="AJ92" i="1" s="1"/>
  <c r="AF92" i="1"/>
  <c r="D383" i="1"/>
  <c r="E382" i="1"/>
  <c r="AK92" i="1" l="1"/>
  <c r="AM92" i="1"/>
  <c r="AP92" i="1" s="1"/>
  <c r="AX92" i="1"/>
  <c r="AN92" i="1"/>
  <c r="D384" i="1"/>
  <c r="E383" i="1"/>
  <c r="AR92" i="1" l="1"/>
  <c r="AU92" i="1"/>
  <c r="D385" i="1"/>
  <c r="E384" i="1"/>
  <c r="AV92" i="1" l="1"/>
  <c r="AW92" i="1" s="1"/>
  <c r="AY92" i="1" s="1"/>
  <c r="AZ92" i="1" s="1"/>
  <c r="AD93" i="1" s="1"/>
  <c r="AE93" i="1"/>
  <c r="AQ93" i="1" s="1"/>
  <c r="D386" i="1"/>
  <c r="E385" i="1"/>
  <c r="AX93" i="1" l="1"/>
  <c r="AM93" i="1"/>
  <c r="AG93" i="1"/>
  <c r="AJ93" i="1" s="1"/>
  <c r="AK93" i="1" s="1"/>
  <c r="AF93" i="1"/>
  <c r="D387" i="1"/>
  <c r="E386" i="1"/>
  <c r="AN93" i="1" l="1"/>
  <c r="AP93" i="1"/>
  <c r="D388" i="1"/>
  <c r="E387" i="1"/>
  <c r="AR93" i="1" l="1"/>
  <c r="AU93" i="1" s="1"/>
  <c r="D389" i="1"/>
  <c r="E388" i="1"/>
  <c r="AE94" i="1" l="1"/>
  <c r="AQ94" i="1" s="1"/>
  <c r="AV93" i="1"/>
  <c r="AW93" i="1" s="1"/>
  <c r="AY93" i="1" s="1"/>
  <c r="AZ93" i="1" s="1"/>
  <c r="AD94" i="1" s="1"/>
  <c r="AX94" i="1" s="1"/>
  <c r="D390" i="1"/>
  <c r="E389" i="1"/>
  <c r="AF94" i="1" l="1"/>
  <c r="AG94" i="1"/>
  <c r="AJ94" i="1" s="1"/>
  <c r="AK94" i="1" s="1"/>
  <c r="AM94" i="1"/>
  <c r="AP94" i="1" s="1"/>
  <c r="AN94" i="1"/>
  <c r="D391" i="1"/>
  <c r="E390" i="1"/>
  <c r="AR94" i="1" l="1"/>
  <c r="AU94" i="1" s="1"/>
  <c r="D392" i="1"/>
  <c r="E391" i="1"/>
  <c r="AV94" i="1" l="1"/>
  <c r="AW94" i="1" s="1"/>
  <c r="AY94" i="1" s="1"/>
  <c r="AZ94" i="1" s="1"/>
  <c r="AD95" i="1" s="1"/>
  <c r="AE95" i="1"/>
  <c r="AQ95" i="1" s="1"/>
  <c r="AG95" i="1"/>
  <c r="AJ95" i="1" s="1"/>
  <c r="AM95" i="1"/>
  <c r="AX95" i="1"/>
  <c r="D393" i="1"/>
  <c r="E392" i="1"/>
  <c r="AF95" i="1" l="1"/>
  <c r="AK95" i="1" s="1"/>
  <c r="AN95" i="1"/>
  <c r="AP95" i="1"/>
  <c r="AR95" i="1" s="1"/>
  <c r="D394" i="1"/>
  <c r="E393" i="1"/>
  <c r="AU95" i="1" l="1"/>
  <c r="D395" i="1"/>
  <c r="E394" i="1"/>
  <c r="AV95" i="1" l="1"/>
  <c r="AW95" i="1" s="1"/>
  <c r="AY95" i="1" s="1"/>
  <c r="AZ95" i="1" s="1"/>
  <c r="AD96" i="1" s="1"/>
  <c r="AE96" i="1"/>
  <c r="AQ96" i="1" s="1"/>
  <c r="D396" i="1"/>
  <c r="E395" i="1"/>
  <c r="AX96" i="1" l="1"/>
  <c r="AM96" i="1"/>
  <c r="AG96" i="1"/>
  <c r="AJ96" i="1" s="1"/>
  <c r="AF96" i="1"/>
  <c r="D397" i="1"/>
  <c r="E396" i="1"/>
  <c r="AK96" i="1" l="1"/>
  <c r="AN96" i="1"/>
  <c r="AP96" i="1"/>
  <c r="AR96" i="1" s="1"/>
  <c r="D398" i="1"/>
  <c r="E397" i="1"/>
  <c r="AU96" i="1" l="1"/>
  <c r="AE97" i="1" s="1"/>
  <c r="AQ97" i="1" s="1"/>
  <c r="D399" i="1"/>
  <c r="E398" i="1"/>
  <c r="AV96" i="1" l="1"/>
  <c r="AW96" i="1" s="1"/>
  <c r="AY96" i="1" s="1"/>
  <c r="AZ96" i="1" s="1"/>
  <c r="AD97" i="1" s="1"/>
  <c r="AG97" i="1" s="1"/>
  <c r="AJ97" i="1" s="1"/>
  <c r="AF97" i="1"/>
  <c r="D400" i="1"/>
  <c r="E399" i="1"/>
  <c r="AK97" i="1" l="1"/>
  <c r="AX97" i="1"/>
  <c r="AM97" i="1"/>
  <c r="AP97" i="1" s="1"/>
  <c r="AN97" i="1"/>
  <c r="D401" i="1"/>
  <c r="E400" i="1"/>
  <c r="AR97" i="1" l="1"/>
  <c r="AU97" i="1" s="1"/>
  <c r="D402" i="1"/>
  <c r="E401" i="1"/>
  <c r="AE98" i="1" l="1"/>
  <c r="AQ98" i="1" s="1"/>
  <c r="AV97" i="1"/>
  <c r="AW97" i="1" s="1"/>
  <c r="AY97" i="1" s="1"/>
  <c r="AZ97" i="1" s="1"/>
  <c r="AD98" i="1" s="1"/>
  <c r="AG98" i="1" s="1"/>
  <c r="AJ98" i="1" s="1"/>
  <c r="AF98" i="1"/>
  <c r="D403" i="1"/>
  <c r="E402" i="1"/>
  <c r="AX98" i="1" l="1"/>
  <c r="AM98" i="1"/>
  <c r="AP98" i="1" s="1"/>
  <c r="AK98" i="1"/>
  <c r="AN98" i="1"/>
  <c r="D404" i="1"/>
  <c r="E403" i="1"/>
  <c r="AR98" i="1" l="1"/>
  <c r="AU98" i="1" s="1"/>
  <c r="D405" i="1"/>
  <c r="E404" i="1"/>
  <c r="AE99" i="1" l="1"/>
  <c r="AV98" i="1"/>
  <c r="AW98" i="1" s="1"/>
  <c r="AY98" i="1" s="1"/>
  <c r="AZ98" i="1" s="1"/>
  <c r="AD99" i="1" s="1"/>
  <c r="AM99" i="1" s="1"/>
  <c r="D406" i="1"/>
  <c r="E405" i="1"/>
  <c r="AF99" i="1" l="1"/>
  <c r="AQ99" i="1"/>
  <c r="AX99" i="1"/>
  <c r="AG99" i="1"/>
  <c r="AJ99" i="1" s="1"/>
  <c r="AK99" i="1" s="1"/>
  <c r="AN99" i="1"/>
  <c r="AP99" i="1"/>
  <c r="D407" i="1"/>
  <c r="E406" i="1"/>
  <c r="AR99" i="1" l="1"/>
  <c r="AU99" i="1" s="1"/>
  <c r="D408" i="1"/>
  <c r="E407" i="1"/>
  <c r="AE100" i="1" l="1"/>
  <c r="AV99" i="1"/>
  <c r="AW99" i="1" s="1"/>
  <c r="AY99" i="1" s="1"/>
  <c r="AZ99" i="1" s="1"/>
  <c r="AD100" i="1" s="1"/>
  <c r="AM100" i="1" s="1"/>
  <c r="AG100" i="1"/>
  <c r="AJ100" i="1" s="1"/>
  <c r="AX100" i="1"/>
  <c r="D409" i="1"/>
  <c r="E408" i="1"/>
  <c r="AF100" i="1" l="1"/>
  <c r="AQ100" i="1"/>
  <c r="AK100" i="1"/>
  <c r="AN100" i="1"/>
  <c r="AP100" i="1"/>
  <c r="D410" i="1"/>
  <c r="E409" i="1"/>
  <c r="AR100" i="1" l="1"/>
  <c r="AU100" i="1" s="1"/>
  <c r="D411" i="1"/>
  <c r="E410" i="1"/>
  <c r="AV100" i="1" l="1"/>
  <c r="AW100" i="1" s="1"/>
  <c r="AY100" i="1" s="1"/>
  <c r="AZ100" i="1" s="1"/>
  <c r="AD101" i="1" s="1"/>
  <c r="AE101" i="1"/>
  <c r="AQ101" i="1" s="1"/>
  <c r="AX101" i="1"/>
  <c r="AM101" i="1"/>
  <c r="AG101" i="1"/>
  <c r="AJ101" i="1" s="1"/>
  <c r="D412" i="1"/>
  <c r="E411" i="1"/>
  <c r="AF101" i="1" l="1"/>
  <c r="AK101" i="1" s="1"/>
  <c r="AN101" i="1"/>
  <c r="AP101" i="1"/>
  <c r="AR101" i="1" s="1"/>
  <c r="D413" i="1"/>
  <c r="E412" i="1"/>
  <c r="AU101" i="1" l="1"/>
  <c r="AV101" i="1" s="1"/>
  <c r="AW101" i="1" s="1"/>
  <c r="AY101" i="1" s="1"/>
  <c r="AZ101" i="1" s="1"/>
  <c r="AD102" i="1" s="1"/>
  <c r="D414" i="1"/>
  <c r="E413" i="1"/>
  <c r="AE102" i="1" l="1"/>
  <c r="AQ102" i="1" s="1"/>
  <c r="AX102" i="1"/>
  <c r="AM102" i="1"/>
  <c r="AG102" i="1"/>
  <c r="AJ102" i="1" s="1"/>
  <c r="D415" i="1"/>
  <c r="E414" i="1"/>
  <c r="AF102" i="1" l="1"/>
  <c r="AK102" i="1" s="1"/>
  <c r="AN102" i="1"/>
  <c r="AP102" i="1"/>
  <c r="D416" i="1"/>
  <c r="E415" i="1"/>
  <c r="AR102" i="1" l="1"/>
  <c r="AU102" i="1" s="1"/>
  <c r="D417" i="1"/>
  <c r="E416" i="1"/>
  <c r="AE103" i="1" l="1"/>
  <c r="AQ103" i="1" s="1"/>
  <c r="AV102" i="1"/>
  <c r="AW102" i="1" s="1"/>
  <c r="AY102" i="1" s="1"/>
  <c r="AZ102" i="1" s="1"/>
  <c r="AD103" i="1" s="1"/>
  <c r="AG103" i="1" s="1"/>
  <c r="AJ103" i="1" s="1"/>
  <c r="AM103" i="1"/>
  <c r="D418" i="1"/>
  <c r="E417" i="1"/>
  <c r="AF103" i="1" l="1"/>
  <c r="AX103" i="1"/>
  <c r="AK103" i="1"/>
  <c r="AN103" i="1"/>
  <c r="AP103" i="1"/>
  <c r="D419" i="1"/>
  <c r="E418" i="1"/>
  <c r="AR103" i="1" l="1"/>
  <c r="AU103" i="1" s="1"/>
  <c r="D420" i="1"/>
  <c r="E419" i="1"/>
  <c r="AV103" i="1" l="1"/>
  <c r="AW103" i="1" s="1"/>
  <c r="AY103" i="1" s="1"/>
  <c r="AZ103" i="1" s="1"/>
  <c r="AD104" i="1" s="1"/>
  <c r="AE104" i="1"/>
  <c r="AQ104" i="1" s="1"/>
  <c r="D421" i="1"/>
  <c r="E420" i="1"/>
  <c r="AF104" i="1" l="1"/>
  <c r="AX104" i="1"/>
  <c r="AG104" i="1"/>
  <c r="AJ104" i="1" s="1"/>
  <c r="AK104" i="1" s="1"/>
  <c r="AM104" i="1"/>
  <c r="D422" i="1"/>
  <c r="E421" i="1"/>
  <c r="AN104" i="1" l="1"/>
  <c r="AP104" i="1"/>
  <c r="AR104" i="1" s="1"/>
  <c r="D423" i="1"/>
  <c r="E422" i="1"/>
  <c r="AU104" i="1" l="1"/>
  <c r="AE105" i="1" s="1"/>
  <c r="AQ105" i="1" s="1"/>
  <c r="D424" i="1"/>
  <c r="E423" i="1"/>
  <c r="AV104" i="1" l="1"/>
  <c r="AW104" i="1" s="1"/>
  <c r="AY104" i="1" s="1"/>
  <c r="AZ104" i="1" s="1"/>
  <c r="AD105" i="1" s="1"/>
  <c r="AX105" i="1" s="1"/>
  <c r="AF105" i="1"/>
  <c r="D425" i="1"/>
  <c r="E424" i="1"/>
  <c r="AM105" i="1" l="1"/>
  <c r="AG105" i="1"/>
  <c r="AJ105" i="1" s="1"/>
  <c r="AK105" i="1" s="1"/>
  <c r="AN105" i="1"/>
  <c r="AP105" i="1"/>
  <c r="AR105" i="1" s="1"/>
  <c r="D426" i="1"/>
  <c r="E425" i="1"/>
  <c r="AU105" i="1" l="1"/>
  <c r="D427" i="1"/>
  <c r="E426" i="1"/>
  <c r="AE106" i="1" l="1"/>
  <c r="AQ106" i="1" s="1"/>
  <c r="AV105" i="1"/>
  <c r="AW105" i="1" s="1"/>
  <c r="AY105" i="1" s="1"/>
  <c r="AZ105" i="1" s="1"/>
  <c r="AD106" i="1" s="1"/>
  <c r="D428" i="1"/>
  <c r="E427" i="1"/>
  <c r="AX106" i="1" l="1"/>
  <c r="AM106" i="1"/>
  <c r="AG106" i="1"/>
  <c r="AJ106" i="1" s="1"/>
  <c r="AF106" i="1"/>
  <c r="D429" i="1"/>
  <c r="E428" i="1"/>
  <c r="AK106" i="1" l="1"/>
  <c r="AN106" i="1"/>
  <c r="AP106" i="1"/>
  <c r="D430" i="1"/>
  <c r="E429" i="1"/>
  <c r="AR106" i="1" l="1"/>
  <c r="AU106" i="1"/>
  <c r="D431" i="1"/>
  <c r="E430" i="1"/>
  <c r="AV106" i="1" l="1"/>
  <c r="AW106" i="1" s="1"/>
  <c r="AY106" i="1" s="1"/>
  <c r="AZ106" i="1" s="1"/>
  <c r="AD107" i="1" s="1"/>
  <c r="AE107" i="1"/>
  <c r="AQ107" i="1" s="1"/>
  <c r="D432" i="1"/>
  <c r="E431" i="1"/>
  <c r="AF107" i="1" l="1"/>
  <c r="AX107" i="1"/>
  <c r="AM107" i="1"/>
  <c r="AG107" i="1"/>
  <c r="AJ107" i="1" s="1"/>
  <c r="AK107" i="1" s="1"/>
  <c r="D433" i="1"/>
  <c r="E432" i="1"/>
  <c r="AN107" i="1" l="1"/>
  <c r="AP107" i="1"/>
  <c r="D434" i="1"/>
  <c r="E433" i="1"/>
  <c r="AR107" i="1" l="1"/>
  <c r="AU107" i="1" s="1"/>
  <c r="AV107" i="1" s="1"/>
  <c r="AW107" i="1" s="1"/>
  <c r="AY107" i="1" s="1"/>
  <c r="AZ107" i="1" s="1"/>
  <c r="AD108" i="1" s="1"/>
  <c r="D435" i="1"/>
  <c r="E434" i="1"/>
  <c r="AE108" i="1" l="1"/>
  <c r="AQ108" i="1" s="1"/>
  <c r="AG108" i="1"/>
  <c r="AJ108" i="1" s="1"/>
  <c r="AM108" i="1"/>
  <c r="AX108" i="1"/>
  <c r="D436" i="1"/>
  <c r="E435" i="1"/>
  <c r="AF108" i="1" l="1"/>
  <c r="AK108" i="1" s="1"/>
  <c r="AN108" i="1"/>
  <c r="AP108" i="1"/>
  <c r="D437" i="1"/>
  <c r="E436" i="1"/>
  <c r="AR108" i="1" l="1"/>
  <c r="AU108" i="1" s="1"/>
  <c r="AV108" i="1" s="1"/>
  <c r="AW108" i="1" s="1"/>
  <c r="AY108" i="1" s="1"/>
  <c r="AZ108" i="1" s="1"/>
  <c r="AD109" i="1" s="1"/>
  <c r="D438" i="1"/>
  <c r="E437" i="1"/>
  <c r="AE109" i="1" l="1"/>
  <c r="AQ109" i="1" s="1"/>
  <c r="AX109" i="1"/>
  <c r="AG109" i="1"/>
  <c r="AJ109" i="1" s="1"/>
  <c r="AK109" i="1" s="1"/>
  <c r="AM109" i="1"/>
  <c r="AF109" i="1"/>
  <c r="D439" i="1"/>
  <c r="E438" i="1"/>
  <c r="AN109" i="1" l="1"/>
  <c r="AP109" i="1"/>
  <c r="D440" i="1"/>
  <c r="E439" i="1"/>
  <c r="AR109" i="1" l="1"/>
  <c r="AU109" i="1" s="1"/>
  <c r="D441" i="1"/>
  <c r="E440" i="1"/>
  <c r="AE110" i="1" l="1"/>
  <c r="AQ110" i="1" s="1"/>
  <c r="AV109" i="1"/>
  <c r="AW109" i="1" s="1"/>
  <c r="AY109" i="1" s="1"/>
  <c r="AZ109" i="1" s="1"/>
  <c r="AD110" i="1" s="1"/>
  <c r="AG110" i="1" s="1"/>
  <c r="AJ110" i="1" s="1"/>
  <c r="AX110" i="1"/>
  <c r="AM110" i="1"/>
  <c r="AF110" i="1"/>
  <c r="D442" i="1"/>
  <c r="E441" i="1"/>
  <c r="AK110" i="1" l="1"/>
  <c r="AN110" i="1"/>
  <c r="AP110" i="1"/>
  <c r="AR110" i="1" s="1"/>
  <c r="D443" i="1"/>
  <c r="E442" i="1"/>
  <c r="AU110" i="1" l="1"/>
  <c r="D444" i="1"/>
  <c r="E443" i="1"/>
  <c r="AE111" i="1" l="1"/>
  <c r="AQ111" i="1" s="1"/>
  <c r="AV110" i="1"/>
  <c r="AW110" i="1" s="1"/>
  <c r="AY110" i="1" s="1"/>
  <c r="AZ110" i="1" s="1"/>
  <c r="AD111" i="1" s="1"/>
  <c r="D445" i="1"/>
  <c r="E444" i="1"/>
  <c r="AM111" i="1" l="1"/>
  <c r="AX111" i="1"/>
  <c r="AG111" i="1"/>
  <c r="AJ111" i="1" s="1"/>
  <c r="AF111" i="1"/>
  <c r="D446" i="1"/>
  <c r="E445" i="1"/>
  <c r="AK111" i="1" l="1"/>
  <c r="AN111" i="1"/>
  <c r="AP111" i="1"/>
  <c r="AR111" i="1" s="1"/>
  <c r="D447" i="1"/>
  <c r="E446" i="1"/>
  <c r="AU111" i="1" l="1"/>
  <c r="AV111" i="1" s="1"/>
  <c r="AW111" i="1" s="1"/>
  <c r="AY111" i="1" s="1"/>
  <c r="AZ111" i="1" s="1"/>
  <c r="AD112" i="1" s="1"/>
  <c r="D448" i="1"/>
  <c r="E447" i="1"/>
  <c r="AE112" i="1" l="1"/>
  <c r="AX112" i="1"/>
  <c r="AM112" i="1"/>
  <c r="AG112" i="1"/>
  <c r="AJ112" i="1" s="1"/>
  <c r="D449" i="1"/>
  <c r="E448" i="1"/>
  <c r="AF112" i="1" l="1"/>
  <c r="AK112" i="1" s="1"/>
  <c r="AQ112" i="1"/>
  <c r="AN112" i="1"/>
  <c r="AP112" i="1"/>
  <c r="D450" i="1"/>
  <c r="E449" i="1"/>
  <c r="AR112" i="1" l="1"/>
  <c r="AU112" i="1" s="1"/>
  <c r="AE113" i="1" s="1"/>
  <c r="AQ113" i="1" s="1"/>
  <c r="D451" i="1"/>
  <c r="E450" i="1"/>
  <c r="AV112" i="1" l="1"/>
  <c r="AW112" i="1" s="1"/>
  <c r="AY112" i="1" s="1"/>
  <c r="AZ112" i="1" s="1"/>
  <c r="AD113" i="1" s="1"/>
  <c r="AM113" i="1" s="1"/>
  <c r="AF113" i="1"/>
  <c r="D452" i="1"/>
  <c r="E451" i="1"/>
  <c r="AX113" i="1" l="1"/>
  <c r="AG113" i="1"/>
  <c r="AJ113" i="1" s="1"/>
  <c r="AK113" i="1" s="1"/>
  <c r="AN113" i="1"/>
  <c r="AP113" i="1"/>
  <c r="AR113" i="1" s="1"/>
  <c r="D453" i="1"/>
  <c r="E452" i="1"/>
  <c r="AU113" i="1" l="1"/>
  <c r="AE114" i="1"/>
  <c r="AQ114" i="1" s="1"/>
  <c r="AV113" i="1"/>
  <c r="AW113" i="1" s="1"/>
  <c r="AY113" i="1" s="1"/>
  <c r="AZ113" i="1" s="1"/>
  <c r="AD114" i="1" s="1"/>
  <c r="D454" i="1"/>
  <c r="E453" i="1"/>
  <c r="AX114" i="1" l="1"/>
  <c r="AM114" i="1"/>
  <c r="AG114" i="1"/>
  <c r="AJ114" i="1" s="1"/>
  <c r="AF114" i="1"/>
  <c r="D455" i="1"/>
  <c r="E454" i="1"/>
  <c r="AK114" i="1" l="1"/>
  <c r="AN114" i="1"/>
  <c r="AP114" i="1"/>
  <c r="D456" i="1"/>
  <c r="E455" i="1"/>
  <c r="AR114" i="1" l="1"/>
  <c r="AU114" i="1" s="1"/>
  <c r="D457" i="1"/>
  <c r="E456" i="1"/>
  <c r="AV114" i="1" l="1"/>
  <c r="AW114" i="1" s="1"/>
  <c r="AY114" i="1" s="1"/>
  <c r="AZ114" i="1" s="1"/>
  <c r="AD115" i="1" s="1"/>
  <c r="AE115" i="1"/>
  <c r="AQ115" i="1" s="1"/>
  <c r="AG115" i="1"/>
  <c r="AJ115" i="1" s="1"/>
  <c r="AX115" i="1"/>
  <c r="AM115" i="1"/>
  <c r="D458" i="1"/>
  <c r="E457" i="1"/>
  <c r="AF115" i="1" l="1"/>
  <c r="AK115" i="1" s="1"/>
  <c r="AN115" i="1"/>
  <c r="AP115" i="1"/>
  <c r="AR115" i="1" s="1"/>
  <c r="D459" i="1"/>
  <c r="E458" i="1"/>
  <c r="AU115" i="1" l="1"/>
  <c r="AE116" i="1" s="1"/>
  <c r="AQ116" i="1" s="1"/>
  <c r="D460" i="1"/>
  <c r="E459" i="1"/>
  <c r="AV115" i="1" l="1"/>
  <c r="AW115" i="1" s="1"/>
  <c r="AY115" i="1" s="1"/>
  <c r="AZ115" i="1" s="1"/>
  <c r="AD116" i="1" s="1"/>
  <c r="AF116" i="1"/>
  <c r="AG116" i="1"/>
  <c r="AJ116" i="1" s="1"/>
  <c r="AK116" i="1" s="1"/>
  <c r="AX116" i="1"/>
  <c r="AM116" i="1"/>
  <c r="D461" i="1"/>
  <c r="E460" i="1"/>
  <c r="AN116" i="1" l="1"/>
  <c r="AP116" i="1"/>
  <c r="D462" i="1"/>
  <c r="E461" i="1"/>
  <c r="AR116" i="1" l="1"/>
  <c r="AU116" i="1" s="1"/>
  <c r="D463" i="1"/>
  <c r="E462" i="1"/>
  <c r="AE117" i="1" l="1"/>
  <c r="AV116" i="1"/>
  <c r="AW116" i="1" s="1"/>
  <c r="AY116" i="1" s="1"/>
  <c r="AZ116" i="1" s="1"/>
  <c r="AD117" i="1" s="1"/>
  <c r="AX117" i="1" s="1"/>
  <c r="AM117" i="1"/>
  <c r="D464" i="1"/>
  <c r="E463" i="1"/>
  <c r="AF117" i="1" l="1"/>
  <c r="AQ117" i="1"/>
  <c r="AG117" i="1"/>
  <c r="AJ117" i="1" s="1"/>
  <c r="AK117" i="1" s="1"/>
  <c r="AN117" i="1"/>
  <c r="AP117" i="1"/>
  <c r="D465" i="1"/>
  <c r="E464" i="1"/>
  <c r="AR117" i="1" l="1"/>
  <c r="AU117" i="1" s="1"/>
  <c r="D466" i="1"/>
  <c r="E465" i="1"/>
  <c r="AE118" i="1" l="1"/>
  <c r="AQ118" i="1" s="1"/>
  <c r="AV117" i="1"/>
  <c r="AW117" i="1" s="1"/>
  <c r="AY117" i="1" s="1"/>
  <c r="AZ117" i="1" s="1"/>
  <c r="AD118" i="1" s="1"/>
  <c r="AX118" i="1" s="1"/>
  <c r="AF118" i="1"/>
  <c r="D467" i="1"/>
  <c r="E466" i="1"/>
  <c r="AM118" i="1" l="1"/>
  <c r="AG118" i="1"/>
  <c r="AJ118" i="1" s="1"/>
  <c r="AK118" i="1" s="1"/>
  <c r="AN118" i="1"/>
  <c r="AP118" i="1"/>
  <c r="D468" i="1"/>
  <c r="E467" i="1"/>
  <c r="AR118" i="1" l="1"/>
  <c r="AU118" i="1"/>
  <c r="D469" i="1"/>
  <c r="E468" i="1"/>
  <c r="AE119" i="1" l="1"/>
  <c r="AQ119" i="1" s="1"/>
  <c r="AV118" i="1"/>
  <c r="AW118" i="1" s="1"/>
  <c r="AY118" i="1" s="1"/>
  <c r="AZ118" i="1" s="1"/>
  <c r="AD119" i="1" s="1"/>
  <c r="D470" i="1"/>
  <c r="E469" i="1"/>
  <c r="AG119" i="1" l="1"/>
  <c r="AJ119" i="1" s="1"/>
  <c r="AX119" i="1"/>
  <c r="AM119" i="1"/>
  <c r="AF119" i="1"/>
  <c r="D471" i="1"/>
  <c r="E470" i="1"/>
  <c r="AK119" i="1" l="1"/>
  <c r="AN119" i="1"/>
  <c r="AP119" i="1"/>
  <c r="D472" i="1"/>
  <c r="E471" i="1"/>
  <c r="AR119" i="1" l="1"/>
  <c r="AU119" i="1" s="1"/>
  <c r="D473" i="1"/>
  <c r="E472" i="1"/>
  <c r="AE120" i="1" l="1"/>
  <c r="AV119" i="1"/>
  <c r="AW119" i="1" s="1"/>
  <c r="AY119" i="1" s="1"/>
  <c r="AZ119" i="1" s="1"/>
  <c r="AD120" i="1" s="1"/>
  <c r="AX120" i="1" s="1"/>
  <c r="D474" i="1"/>
  <c r="E473" i="1"/>
  <c r="AF120" i="1" l="1"/>
  <c r="AQ120" i="1"/>
  <c r="AM120" i="1"/>
  <c r="AN120" i="1" s="1"/>
  <c r="AG120" i="1"/>
  <c r="AJ120" i="1" s="1"/>
  <c r="AK120" i="1" s="1"/>
  <c r="D475" i="1"/>
  <c r="E474" i="1"/>
  <c r="AP120" i="1" l="1"/>
  <c r="AR120" i="1" s="1"/>
  <c r="AU120" i="1" s="1"/>
  <c r="D476" i="1"/>
  <c r="E475" i="1"/>
  <c r="AV120" i="1" l="1"/>
  <c r="AW120" i="1" s="1"/>
  <c r="AY120" i="1" s="1"/>
  <c r="AZ120" i="1" s="1"/>
  <c r="AD121" i="1" s="1"/>
  <c r="AE121" i="1"/>
  <c r="AQ121" i="1" s="1"/>
  <c r="AG121" i="1"/>
  <c r="AJ121" i="1" s="1"/>
  <c r="AM121" i="1"/>
  <c r="AX121" i="1"/>
  <c r="AF121" i="1"/>
  <c r="D477" i="1"/>
  <c r="E476" i="1"/>
  <c r="AK121" i="1" l="1"/>
  <c r="AN121" i="1"/>
  <c r="AP121" i="1"/>
  <c r="AR121" i="1" s="1"/>
  <c r="D478" i="1"/>
  <c r="E477" i="1"/>
  <c r="AU121" i="1" l="1"/>
  <c r="D479" i="1"/>
  <c r="E478" i="1"/>
  <c r="AE122" i="1" l="1"/>
  <c r="AQ122" i="1" s="1"/>
  <c r="AV121" i="1"/>
  <c r="AW121" i="1" s="1"/>
  <c r="AY121" i="1" s="1"/>
  <c r="AZ121" i="1" s="1"/>
  <c r="AD122" i="1" s="1"/>
  <c r="D480" i="1"/>
  <c r="E479" i="1"/>
  <c r="AX122" i="1" l="1"/>
  <c r="AM122" i="1"/>
  <c r="AG122" i="1"/>
  <c r="AJ122" i="1" s="1"/>
  <c r="AF122" i="1"/>
  <c r="D481" i="1"/>
  <c r="E480" i="1"/>
  <c r="AK122" i="1" l="1"/>
  <c r="AN122" i="1"/>
  <c r="AP122" i="1"/>
  <c r="D482" i="1"/>
  <c r="E481" i="1"/>
  <c r="AR122" i="1" l="1"/>
  <c r="AU122" i="1" s="1"/>
  <c r="D483" i="1"/>
  <c r="E482" i="1"/>
  <c r="AV122" i="1" l="1"/>
  <c r="AW122" i="1" s="1"/>
  <c r="AY122" i="1" s="1"/>
  <c r="AZ122" i="1" s="1"/>
  <c r="AD123" i="1" s="1"/>
  <c r="AE123" i="1"/>
  <c r="AQ123" i="1" s="1"/>
  <c r="AX123" i="1"/>
  <c r="AM123" i="1"/>
  <c r="AG123" i="1"/>
  <c r="AJ123" i="1" s="1"/>
  <c r="D484" i="1"/>
  <c r="E483" i="1"/>
  <c r="AF123" i="1" l="1"/>
  <c r="AK123" i="1" s="1"/>
  <c r="AN123" i="1"/>
  <c r="AP123" i="1"/>
  <c r="D485" i="1"/>
  <c r="E484" i="1"/>
  <c r="AR123" i="1" l="1"/>
  <c r="AU123" i="1" s="1"/>
  <c r="AV123" i="1" s="1"/>
  <c r="AW123" i="1" s="1"/>
  <c r="AY123" i="1" s="1"/>
  <c r="AZ123" i="1" s="1"/>
  <c r="AD124" i="1" s="1"/>
  <c r="D486" i="1"/>
  <c r="E485" i="1"/>
  <c r="AE124" i="1" l="1"/>
  <c r="AG124" i="1"/>
  <c r="AJ124" i="1" s="1"/>
  <c r="AX124" i="1"/>
  <c r="AM124" i="1"/>
  <c r="D487" i="1"/>
  <c r="E486" i="1"/>
  <c r="AF124" i="1" l="1"/>
  <c r="AQ124" i="1"/>
  <c r="AK124" i="1"/>
  <c r="AN124" i="1"/>
  <c r="AP124" i="1"/>
  <c r="D488" i="1"/>
  <c r="E487" i="1"/>
  <c r="AR124" i="1" l="1"/>
  <c r="AU124" i="1" s="1"/>
  <c r="AV124" i="1" s="1"/>
  <c r="AW124" i="1" s="1"/>
  <c r="AY124" i="1" s="1"/>
  <c r="AZ124" i="1" s="1"/>
  <c r="AD125" i="1" s="1"/>
  <c r="D489" i="1"/>
  <c r="E488" i="1"/>
  <c r="AE125" i="1" l="1"/>
  <c r="AG125" i="1"/>
  <c r="AJ125" i="1" s="1"/>
  <c r="AX125" i="1"/>
  <c r="AM125" i="1"/>
  <c r="D490" i="1"/>
  <c r="E489" i="1"/>
  <c r="AF125" i="1" l="1"/>
  <c r="AQ125" i="1"/>
  <c r="AK125" i="1"/>
  <c r="AN125" i="1"/>
  <c r="AP125" i="1"/>
  <c r="D491" i="1"/>
  <c r="E490" i="1"/>
  <c r="AR125" i="1" l="1"/>
  <c r="AU125" i="1" s="1"/>
  <c r="D492" i="1"/>
  <c r="E491" i="1"/>
  <c r="AE126" i="1" l="1"/>
  <c r="AV125" i="1"/>
  <c r="AW125" i="1" s="1"/>
  <c r="AY125" i="1" s="1"/>
  <c r="AZ125" i="1" s="1"/>
  <c r="AD126" i="1" s="1"/>
  <c r="AM126" i="1" s="1"/>
  <c r="AX126" i="1"/>
  <c r="AG126" i="1"/>
  <c r="AJ126" i="1" s="1"/>
  <c r="D493" i="1"/>
  <c r="E492" i="1"/>
  <c r="AF126" i="1" l="1"/>
  <c r="AK126" i="1" s="1"/>
  <c r="AQ126" i="1"/>
  <c r="AN126" i="1"/>
  <c r="AP126" i="1"/>
  <c r="D494" i="1"/>
  <c r="E493" i="1"/>
  <c r="AR126" i="1" l="1"/>
  <c r="AU126" i="1" s="1"/>
  <c r="D495" i="1"/>
  <c r="E494" i="1"/>
  <c r="AE127" i="1" l="1"/>
  <c r="AQ127" i="1" s="1"/>
  <c r="AV126" i="1"/>
  <c r="AW126" i="1" s="1"/>
  <c r="AY126" i="1" s="1"/>
  <c r="AZ126" i="1" s="1"/>
  <c r="AD127" i="1" s="1"/>
  <c r="AG127" i="1"/>
  <c r="AJ127" i="1" s="1"/>
  <c r="AM127" i="1"/>
  <c r="AX127" i="1"/>
  <c r="D496" i="1"/>
  <c r="E495" i="1"/>
  <c r="AF127" i="1" l="1"/>
  <c r="AK127" i="1" s="1"/>
  <c r="AN127" i="1"/>
  <c r="AP127" i="1"/>
  <c r="AR127" i="1" s="1"/>
  <c r="D497" i="1"/>
  <c r="E496" i="1"/>
  <c r="AU127" i="1" l="1"/>
  <c r="D498" i="1"/>
  <c r="E497" i="1"/>
  <c r="AV127" i="1" l="1"/>
  <c r="AW127" i="1" s="1"/>
  <c r="AY127" i="1" s="1"/>
  <c r="AZ127" i="1" s="1"/>
  <c r="AD128" i="1" s="1"/>
  <c r="AE128" i="1"/>
  <c r="AQ128" i="1" s="1"/>
  <c r="D499" i="1"/>
  <c r="E498" i="1"/>
  <c r="AF128" i="1" l="1"/>
  <c r="AX128" i="1"/>
  <c r="AG128" i="1"/>
  <c r="AJ128" i="1" s="1"/>
  <c r="AK128" i="1" s="1"/>
  <c r="AM128" i="1"/>
  <c r="D500" i="1"/>
  <c r="E499" i="1"/>
  <c r="AN128" i="1" l="1"/>
  <c r="AP128" i="1"/>
  <c r="D501" i="1"/>
  <c r="E500" i="1"/>
  <c r="AR128" i="1" l="1"/>
  <c r="AU128" i="1" s="1"/>
  <c r="D502" i="1"/>
  <c r="E501" i="1"/>
  <c r="AE129" i="1" l="1"/>
  <c r="AQ129" i="1" s="1"/>
  <c r="AV128" i="1"/>
  <c r="AW128" i="1" s="1"/>
  <c r="AY128" i="1" s="1"/>
  <c r="AZ128" i="1" s="1"/>
  <c r="AD129" i="1" s="1"/>
  <c r="AM129" i="1" s="1"/>
  <c r="D503" i="1"/>
  <c r="E502" i="1"/>
  <c r="AX129" i="1" l="1"/>
  <c r="AG129" i="1"/>
  <c r="AJ129" i="1" s="1"/>
  <c r="AF129" i="1"/>
  <c r="AK129" i="1" s="1"/>
  <c r="AN129" i="1"/>
  <c r="AP129" i="1"/>
  <c r="D504" i="1"/>
  <c r="E503" i="1"/>
  <c r="AR129" i="1" l="1"/>
  <c r="AU129" i="1" s="1"/>
  <c r="D505" i="1"/>
  <c r="E504" i="1"/>
  <c r="AE130" i="1" l="1"/>
  <c r="AV129" i="1"/>
  <c r="AW129" i="1" s="1"/>
  <c r="AY129" i="1" s="1"/>
  <c r="AZ129" i="1" s="1"/>
  <c r="AD130" i="1" s="1"/>
  <c r="AM130" i="1" s="1"/>
  <c r="D506" i="1"/>
  <c r="E505" i="1"/>
  <c r="AF130" i="1" l="1"/>
  <c r="AQ130" i="1"/>
  <c r="AG130" i="1"/>
  <c r="AJ130" i="1" s="1"/>
  <c r="AK130" i="1" s="1"/>
  <c r="AX130" i="1"/>
  <c r="AN130" i="1"/>
  <c r="AP130" i="1"/>
  <c r="D507" i="1"/>
  <c r="E506" i="1"/>
  <c r="AR130" i="1" l="1"/>
  <c r="AU130" i="1" s="1"/>
  <c r="D508" i="1"/>
  <c r="E507" i="1"/>
  <c r="AV130" i="1" l="1"/>
  <c r="AW130" i="1" s="1"/>
  <c r="AY130" i="1" s="1"/>
  <c r="AZ130" i="1" s="1"/>
  <c r="AD131" i="1" s="1"/>
  <c r="AM131" i="1" s="1"/>
  <c r="AE131" i="1"/>
  <c r="AQ131" i="1" s="1"/>
  <c r="D509" i="1"/>
  <c r="E508" i="1"/>
  <c r="AG131" i="1" l="1"/>
  <c r="AJ131" i="1" s="1"/>
  <c r="AX131" i="1"/>
  <c r="AF131" i="1"/>
  <c r="AN131" i="1"/>
  <c r="AP131" i="1"/>
  <c r="D510" i="1"/>
  <c r="E509" i="1"/>
  <c r="AK131" i="1" l="1"/>
  <c r="AR131" i="1"/>
  <c r="AU131" i="1" s="1"/>
  <c r="D511" i="1"/>
  <c r="E510" i="1"/>
  <c r="AV131" i="1" l="1"/>
  <c r="AW131" i="1" s="1"/>
  <c r="AY131" i="1" s="1"/>
  <c r="AZ131" i="1" s="1"/>
  <c r="AD132" i="1" s="1"/>
  <c r="AM132" i="1" s="1"/>
  <c r="AE132" i="1"/>
  <c r="AQ132" i="1" s="1"/>
  <c r="AX132" i="1"/>
  <c r="AG132" i="1"/>
  <c r="AJ132" i="1" s="1"/>
  <c r="D512" i="1"/>
  <c r="E511" i="1"/>
  <c r="AF132" i="1" l="1"/>
  <c r="AK132" i="1" s="1"/>
  <c r="AN132" i="1"/>
  <c r="AP132" i="1"/>
  <c r="D513" i="1"/>
  <c r="E512" i="1"/>
  <c r="AR132" i="1" l="1"/>
  <c r="AU132" i="1" s="1"/>
  <c r="D514" i="1"/>
  <c r="E513" i="1"/>
  <c r="AV132" i="1" l="1"/>
  <c r="AW132" i="1" s="1"/>
  <c r="AY132" i="1" s="1"/>
  <c r="AZ132" i="1" s="1"/>
  <c r="AD133" i="1" s="1"/>
  <c r="AE133" i="1"/>
  <c r="AQ133" i="1" s="1"/>
  <c r="D515" i="1"/>
  <c r="E514" i="1"/>
  <c r="AF133" i="1" l="1"/>
  <c r="AX133" i="1"/>
  <c r="AG133" i="1"/>
  <c r="AJ133" i="1" s="1"/>
  <c r="AK133" i="1" s="1"/>
  <c r="AM133" i="1"/>
  <c r="D516" i="1"/>
  <c r="E515" i="1"/>
  <c r="AN133" i="1" l="1"/>
  <c r="AP133" i="1"/>
  <c r="AR133" i="1" s="1"/>
  <c r="D517" i="1"/>
  <c r="E516" i="1"/>
  <c r="AU133" i="1" l="1"/>
  <c r="D518" i="1"/>
  <c r="E517" i="1"/>
  <c r="AV133" i="1" l="1"/>
  <c r="AW133" i="1" s="1"/>
  <c r="AY133" i="1" s="1"/>
  <c r="AZ133" i="1" s="1"/>
  <c r="AD134" i="1" s="1"/>
  <c r="AE134" i="1"/>
  <c r="AQ134" i="1" s="1"/>
  <c r="D519" i="1"/>
  <c r="E518" i="1"/>
  <c r="AF134" i="1" l="1"/>
  <c r="AM134" i="1"/>
  <c r="AG134" i="1"/>
  <c r="AJ134" i="1" s="1"/>
  <c r="AX134" i="1"/>
  <c r="D520" i="1"/>
  <c r="E519" i="1"/>
  <c r="AK134" i="1" l="1"/>
  <c r="AN134" i="1"/>
  <c r="AP134" i="1"/>
  <c r="D521" i="1"/>
  <c r="E520" i="1"/>
  <c r="AR134" i="1" l="1"/>
  <c r="AU134" i="1" s="1"/>
  <c r="D522" i="1"/>
  <c r="E521" i="1"/>
  <c r="AV134" i="1" l="1"/>
  <c r="AW134" i="1" s="1"/>
  <c r="AY134" i="1" s="1"/>
  <c r="AZ134" i="1" s="1"/>
  <c r="AD135" i="1" s="1"/>
  <c r="AG135" i="1" s="1"/>
  <c r="AJ135" i="1" s="1"/>
  <c r="AE135" i="1"/>
  <c r="D523" i="1"/>
  <c r="E522" i="1"/>
  <c r="AF135" i="1" l="1"/>
  <c r="AQ135" i="1"/>
  <c r="AK135" i="1"/>
  <c r="AX135" i="1"/>
  <c r="AM135" i="1"/>
  <c r="AN135" i="1" s="1"/>
  <c r="D524" i="1"/>
  <c r="E523" i="1"/>
  <c r="AP135" i="1" l="1"/>
  <c r="D525" i="1"/>
  <c r="E524" i="1"/>
  <c r="AR135" i="1" l="1"/>
  <c r="AU135" i="1" s="1"/>
  <c r="D526" i="1"/>
  <c r="E525" i="1"/>
  <c r="AV135" i="1" l="1"/>
  <c r="AW135" i="1" s="1"/>
  <c r="AY135" i="1" s="1"/>
  <c r="AZ135" i="1" s="1"/>
  <c r="AD136" i="1" s="1"/>
  <c r="AE136" i="1"/>
  <c r="AQ136" i="1" s="1"/>
  <c r="D527" i="1"/>
  <c r="E526" i="1"/>
  <c r="AF136" i="1" l="1"/>
  <c r="AG136" i="1"/>
  <c r="AJ136" i="1" s="1"/>
  <c r="AK136" i="1" s="1"/>
  <c r="AM136" i="1"/>
  <c r="AX136" i="1"/>
  <c r="D528" i="1"/>
  <c r="E527" i="1"/>
  <c r="AN136" i="1" l="1"/>
  <c r="AP136" i="1"/>
  <c r="AR136" i="1" s="1"/>
  <c r="AU136" i="1" s="1"/>
  <c r="D529" i="1"/>
  <c r="E528" i="1"/>
  <c r="AV136" i="1" l="1"/>
  <c r="AW136" i="1" s="1"/>
  <c r="AY136" i="1" s="1"/>
  <c r="AZ136" i="1" s="1"/>
  <c r="AD137" i="1" s="1"/>
  <c r="AE137" i="1"/>
  <c r="AX137" i="1"/>
  <c r="AG137" i="1"/>
  <c r="AJ137" i="1" s="1"/>
  <c r="AM137" i="1"/>
  <c r="D530" i="1"/>
  <c r="E529" i="1"/>
  <c r="AF137" i="1" l="1"/>
  <c r="AQ137" i="1"/>
  <c r="AK137" i="1"/>
  <c r="AN137" i="1"/>
  <c r="AP137" i="1"/>
  <c r="D531" i="1"/>
  <c r="E530" i="1"/>
  <c r="AR137" i="1" l="1"/>
  <c r="AU137" i="1" s="1"/>
  <c r="D532" i="1"/>
  <c r="E531" i="1"/>
  <c r="AE138" i="1" l="1"/>
  <c r="AQ138" i="1" s="1"/>
  <c r="AV137" i="1"/>
  <c r="AW137" i="1" s="1"/>
  <c r="AY137" i="1" s="1"/>
  <c r="AZ137" i="1" s="1"/>
  <c r="AD138" i="1" s="1"/>
  <c r="AM138" i="1" s="1"/>
  <c r="AF138" i="1"/>
  <c r="D533" i="1"/>
  <c r="E532" i="1"/>
  <c r="AG138" i="1" l="1"/>
  <c r="AJ138" i="1" s="1"/>
  <c r="AK138" i="1" s="1"/>
  <c r="AX138" i="1"/>
  <c r="AN138" i="1"/>
  <c r="AP138" i="1"/>
  <c r="D534" i="1"/>
  <c r="E533" i="1"/>
  <c r="AR138" i="1" l="1"/>
  <c r="AU138" i="1" s="1"/>
  <c r="D535" i="1"/>
  <c r="E534" i="1"/>
  <c r="AV138" i="1" l="1"/>
  <c r="AW138" i="1" s="1"/>
  <c r="AY138" i="1" s="1"/>
  <c r="AZ138" i="1" s="1"/>
  <c r="AD139" i="1" s="1"/>
  <c r="AE139" i="1"/>
  <c r="AQ139" i="1" s="1"/>
  <c r="AM139" i="1"/>
  <c r="AX139" i="1"/>
  <c r="AG139" i="1"/>
  <c r="AJ139" i="1" s="1"/>
  <c r="D536" i="1"/>
  <c r="E535" i="1"/>
  <c r="AF139" i="1" l="1"/>
  <c r="AK139" i="1" s="1"/>
  <c r="AN139" i="1"/>
  <c r="AP139" i="1"/>
  <c r="D537" i="1"/>
  <c r="E536" i="1"/>
  <c r="AR139" i="1" l="1"/>
  <c r="AU139" i="1" s="1"/>
  <c r="D538" i="1"/>
  <c r="E537" i="1"/>
  <c r="AE140" i="1" l="1"/>
  <c r="AQ140" i="1" s="1"/>
  <c r="AV139" i="1"/>
  <c r="AW139" i="1" s="1"/>
  <c r="AY139" i="1" s="1"/>
  <c r="AZ139" i="1" s="1"/>
  <c r="AD140" i="1" s="1"/>
  <c r="AX140" i="1" s="1"/>
  <c r="AF140" i="1"/>
  <c r="D539" i="1"/>
  <c r="E538" i="1"/>
  <c r="AG140" i="1" l="1"/>
  <c r="AJ140" i="1" s="1"/>
  <c r="AK140" i="1" s="1"/>
  <c r="AM140" i="1"/>
  <c r="AP140" i="1" s="1"/>
  <c r="D540" i="1"/>
  <c r="E539" i="1"/>
  <c r="AN140" i="1" l="1"/>
  <c r="AR140" i="1" s="1"/>
  <c r="AU140" i="1" s="1"/>
  <c r="D541" i="1"/>
  <c r="E540" i="1"/>
  <c r="AV140" i="1" l="1"/>
  <c r="AW140" i="1" s="1"/>
  <c r="AY140" i="1" s="1"/>
  <c r="AZ140" i="1" s="1"/>
  <c r="AD141" i="1" s="1"/>
  <c r="AG141" i="1" s="1"/>
  <c r="AJ141" i="1" s="1"/>
  <c r="AE141" i="1"/>
  <c r="AQ141" i="1" s="1"/>
  <c r="AX141" i="1"/>
  <c r="AM141" i="1"/>
  <c r="D542" i="1"/>
  <c r="E541" i="1"/>
  <c r="AF141" i="1" l="1"/>
  <c r="AK141" i="1" s="1"/>
  <c r="AN141" i="1"/>
  <c r="AP141" i="1"/>
  <c r="D543" i="1"/>
  <c r="E542" i="1"/>
  <c r="AR141" i="1" l="1"/>
  <c r="AU141" i="1" s="1"/>
  <c r="D544" i="1"/>
  <c r="E543" i="1"/>
  <c r="AE142" i="1" l="1"/>
  <c r="AQ142" i="1" s="1"/>
  <c r="AV141" i="1"/>
  <c r="AW141" i="1" s="1"/>
  <c r="AY141" i="1" s="1"/>
  <c r="AZ141" i="1" s="1"/>
  <c r="AD142" i="1" s="1"/>
  <c r="AM142" i="1" s="1"/>
  <c r="D545" i="1"/>
  <c r="E544" i="1"/>
  <c r="AF142" i="1" l="1"/>
  <c r="AG142" i="1"/>
  <c r="AJ142" i="1" s="1"/>
  <c r="AX142" i="1"/>
  <c r="AN142" i="1"/>
  <c r="AP142" i="1"/>
  <c r="D546" i="1"/>
  <c r="E545" i="1"/>
  <c r="AK142" i="1" l="1"/>
  <c r="AR142" i="1"/>
  <c r="AU142" i="1" s="1"/>
  <c r="D547" i="1"/>
  <c r="E546" i="1"/>
  <c r="AV142" i="1" l="1"/>
  <c r="AW142" i="1" s="1"/>
  <c r="AY142" i="1" s="1"/>
  <c r="AZ142" i="1" s="1"/>
  <c r="AD143" i="1" s="1"/>
  <c r="AE143" i="1"/>
  <c r="AQ143" i="1" s="1"/>
  <c r="D548" i="1"/>
  <c r="E547" i="1"/>
  <c r="AF143" i="1" l="1"/>
  <c r="AM143" i="1"/>
  <c r="AG143" i="1"/>
  <c r="AJ143" i="1" s="1"/>
  <c r="AK143" i="1" s="1"/>
  <c r="AX143" i="1"/>
  <c r="D549" i="1"/>
  <c r="E548" i="1"/>
  <c r="AN143" i="1" l="1"/>
  <c r="AP143" i="1"/>
  <c r="D550" i="1"/>
  <c r="E549" i="1"/>
  <c r="AR143" i="1" l="1"/>
  <c r="AU143" i="1" s="1"/>
  <c r="D551" i="1"/>
  <c r="E550" i="1"/>
  <c r="AE144" i="1" l="1"/>
  <c r="AQ144" i="1" s="1"/>
  <c r="AV143" i="1"/>
  <c r="AW143" i="1" s="1"/>
  <c r="AY143" i="1" s="1"/>
  <c r="AZ143" i="1" s="1"/>
  <c r="AD144" i="1" s="1"/>
  <c r="AM144" i="1" s="1"/>
  <c r="AF144" i="1"/>
  <c r="D552" i="1"/>
  <c r="E551" i="1"/>
  <c r="AX144" i="1" l="1"/>
  <c r="AG144" i="1"/>
  <c r="AJ144" i="1" s="1"/>
  <c r="AK144" i="1" s="1"/>
  <c r="AN144" i="1"/>
  <c r="AP144" i="1"/>
  <c r="D553" i="1"/>
  <c r="E552" i="1"/>
  <c r="AR144" i="1" l="1"/>
  <c r="AU144" i="1" s="1"/>
  <c r="D554" i="1"/>
  <c r="E553" i="1"/>
  <c r="AV144" i="1" l="1"/>
  <c r="AW144" i="1" s="1"/>
  <c r="AY144" i="1" s="1"/>
  <c r="AZ144" i="1" s="1"/>
  <c r="AD145" i="1" s="1"/>
  <c r="AE145" i="1"/>
  <c r="AQ145" i="1" s="1"/>
  <c r="D555" i="1"/>
  <c r="E554" i="1"/>
  <c r="AF145" i="1" l="1"/>
  <c r="AG145" i="1"/>
  <c r="AJ145" i="1" s="1"/>
  <c r="AK145" i="1" s="1"/>
  <c r="AM145" i="1"/>
  <c r="AX145" i="1"/>
  <c r="D556" i="1"/>
  <c r="E555" i="1"/>
  <c r="AN145" i="1" l="1"/>
  <c r="AP145" i="1"/>
  <c r="D557" i="1"/>
  <c r="E556" i="1"/>
  <c r="AR145" i="1" l="1"/>
  <c r="AU145" i="1" s="1"/>
  <c r="D558" i="1"/>
  <c r="E557" i="1"/>
  <c r="AE146" i="1" l="1"/>
  <c r="AQ146" i="1" s="1"/>
  <c r="AV145" i="1"/>
  <c r="AW145" i="1" s="1"/>
  <c r="AY145" i="1" s="1"/>
  <c r="AZ145" i="1" s="1"/>
  <c r="AD146" i="1" s="1"/>
  <c r="AM146" i="1" s="1"/>
  <c r="D559" i="1"/>
  <c r="E558" i="1"/>
  <c r="AF146" i="1" l="1"/>
  <c r="AX146" i="1"/>
  <c r="AG146" i="1"/>
  <c r="AJ146" i="1" s="1"/>
  <c r="AK146" i="1" s="1"/>
  <c r="AN146" i="1"/>
  <c r="AP146" i="1"/>
  <c r="D560" i="1"/>
  <c r="E559" i="1"/>
  <c r="AR146" i="1" l="1"/>
  <c r="AU146" i="1" s="1"/>
  <c r="D561" i="1"/>
  <c r="E560" i="1"/>
  <c r="AV146" i="1" l="1"/>
  <c r="AW146" i="1" s="1"/>
  <c r="AY146" i="1" s="1"/>
  <c r="AZ146" i="1" s="1"/>
  <c r="AD147" i="1" s="1"/>
  <c r="AE147" i="1"/>
  <c r="AQ147" i="1" s="1"/>
  <c r="D562" i="1"/>
  <c r="E561" i="1"/>
  <c r="AF147" i="1" l="1"/>
  <c r="AM147" i="1"/>
  <c r="AG147" i="1"/>
  <c r="AJ147" i="1" s="1"/>
  <c r="AK147" i="1" s="1"/>
  <c r="AX147" i="1"/>
  <c r="D563" i="1"/>
  <c r="E562" i="1"/>
  <c r="AN147" i="1" l="1"/>
  <c r="AP147" i="1"/>
  <c r="D564" i="1"/>
  <c r="E563" i="1"/>
  <c r="AR147" i="1" l="1"/>
  <c r="AU147" i="1" s="1"/>
  <c r="D565" i="1"/>
  <c r="E564" i="1"/>
  <c r="AV147" i="1" l="1"/>
  <c r="AW147" i="1" s="1"/>
  <c r="AY147" i="1" s="1"/>
  <c r="AZ147" i="1" s="1"/>
  <c r="AD148" i="1" s="1"/>
  <c r="AM148" i="1" s="1"/>
  <c r="AE148" i="1"/>
  <c r="D566" i="1"/>
  <c r="E565" i="1"/>
  <c r="AX148" i="1" l="1"/>
  <c r="AG148" i="1"/>
  <c r="AJ148" i="1" s="1"/>
  <c r="AK148" i="1" s="1"/>
  <c r="AF148" i="1"/>
  <c r="AQ148" i="1"/>
  <c r="AN148" i="1"/>
  <c r="AP148" i="1"/>
  <c r="D567" i="1"/>
  <c r="E566" i="1"/>
  <c r="AR148" i="1" l="1"/>
  <c r="AU148" i="1" s="1"/>
  <c r="D568" i="1"/>
  <c r="E567" i="1"/>
  <c r="AV148" i="1" l="1"/>
  <c r="AW148" i="1" s="1"/>
  <c r="AY148" i="1" s="1"/>
  <c r="AZ148" i="1" s="1"/>
  <c r="AD149" i="1" s="1"/>
  <c r="AM149" i="1" s="1"/>
  <c r="AE149" i="1"/>
  <c r="AX149" i="1"/>
  <c r="AG149" i="1"/>
  <c r="AJ149" i="1" s="1"/>
  <c r="D569" i="1"/>
  <c r="E568" i="1"/>
  <c r="AF149" i="1" l="1"/>
  <c r="AK149" i="1" s="1"/>
  <c r="AQ149" i="1"/>
  <c r="AN149" i="1"/>
  <c r="AP149" i="1"/>
  <c r="D570" i="1"/>
  <c r="E569" i="1"/>
  <c r="AR149" i="1" l="1"/>
  <c r="AU149" i="1" s="1"/>
  <c r="D571" i="1"/>
  <c r="E570" i="1"/>
  <c r="AE150" i="1" l="1"/>
  <c r="AV149" i="1"/>
  <c r="AW149" i="1" s="1"/>
  <c r="AY149" i="1" s="1"/>
  <c r="AZ149" i="1" s="1"/>
  <c r="AD150" i="1" s="1"/>
  <c r="AX150" i="1" s="1"/>
  <c r="D572" i="1"/>
  <c r="E571" i="1"/>
  <c r="AF150" i="1" l="1"/>
  <c r="AQ150" i="1"/>
  <c r="AM150" i="1"/>
  <c r="AN150" i="1" s="1"/>
  <c r="AG150" i="1"/>
  <c r="AJ150" i="1" s="1"/>
  <c r="AK150" i="1" s="1"/>
  <c r="D573" i="1"/>
  <c r="E572" i="1"/>
  <c r="AP150" i="1" l="1"/>
  <c r="AR150" i="1" s="1"/>
  <c r="AU150" i="1" s="1"/>
  <c r="D574" i="1"/>
  <c r="E573" i="1"/>
  <c r="AE151" i="1" l="1"/>
  <c r="AQ151" i="1" s="1"/>
  <c r="AV150" i="1"/>
  <c r="AW150" i="1" s="1"/>
  <c r="AY150" i="1" s="1"/>
  <c r="AZ150" i="1" s="1"/>
  <c r="AD151" i="1" s="1"/>
  <c r="AG151" i="1" s="1"/>
  <c r="AJ151" i="1" s="1"/>
  <c r="D575" i="1"/>
  <c r="E574" i="1"/>
  <c r="AF151" i="1" l="1"/>
  <c r="AK151" i="1" s="1"/>
  <c r="AM151" i="1"/>
  <c r="AN151" i="1" s="1"/>
  <c r="AX151" i="1"/>
  <c r="D576" i="1"/>
  <c r="E575" i="1"/>
  <c r="AP151" i="1" l="1"/>
  <c r="AR151" i="1" s="1"/>
  <c r="AU151" i="1" s="1"/>
  <c r="D577" i="1"/>
  <c r="E576" i="1"/>
  <c r="AE152" i="1" l="1"/>
  <c r="AQ152" i="1" s="1"/>
  <c r="AV151" i="1"/>
  <c r="AW151" i="1" s="1"/>
  <c r="AY151" i="1" s="1"/>
  <c r="AZ151" i="1" s="1"/>
  <c r="AD152" i="1" s="1"/>
  <c r="D578" i="1"/>
  <c r="E577" i="1"/>
  <c r="AX152" i="1" l="1"/>
  <c r="AM152" i="1"/>
  <c r="AG152" i="1"/>
  <c r="AJ152" i="1" s="1"/>
  <c r="AF152" i="1"/>
  <c r="D579" i="1"/>
  <c r="E578" i="1"/>
  <c r="AK152" i="1" l="1"/>
  <c r="AN152" i="1"/>
  <c r="AP152" i="1"/>
  <c r="D580" i="1"/>
  <c r="E579" i="1"/>
  <c r="AR152" i="1" l="1"/>
  <c r="AU152" i="1" s="1"/>
  <c r="D581" i="1"/>
  <c r="E580" i="1"/>
  <c r="AV152" i="1" l="1"/>
  <c r="AW152" i="1" s="1"/>
  <c r="AY152" i="1" s="1"/>
  <c r="AZ152" i="1" s="1"/>
  <c r="AD153" i="1" s="1"/>
  <c r="AE153" i="1"/>
  <c r="AG153" i="1"/>
  <c r="AJ153" i="1" s="1"/>
  <c r="AM153" i="1"/>
  <c r="AX153" i="1"/>
  <c r="D582" i="1"/>
  <c r="E581" i="1"/>
  <c r="AF153" i="1" l="1"/>
  <c r="AK153" i="1" s="1"/>
  <c r="AQ153" i="1"/>
  <c r="AN153" i="1"/>
  <c r="AP153" i="1"/>
  <c r="D583" i="1"/>
  <c r="E582" i="1"/>
  <c r="AR153" i="1" l="1"/>
  <c r="AU153" i="1" s="1"/>
  <c r="D584" i="1"/>
  <c r="E583" i="1"/>
  <c r="AE154" i="1" l="1"/>
  <c r="AV153" i="1"/>
  <c r="AW153" i="1" s="1"/>
  <c r="AY153" i="1" s="1"/>
  <c r="AZ153" i="1" s="1"/>
  <c r="AD154" i="1" s="1"/>
  <c r="AM154" i="1" s="1"/>
  <c r="D585" i="1"/>
  <c r="E584" i="1"/>
  <c r="AF154" i="1" l="1"/>
  <c r="AQ154" i="1"/>
  <c r="AX154" i="1"/>
  <c r="AG154" i="1"/>
  <c r="AJ154" i="1" s="1"/>
  <c r="AK154" i="1" s="1"/>
  <c r="AN154" i="1"/>
  <c r="AP154" i="1"/>
  <c r="D586" i="1"/>
  <c r="E585" i="1"/>
  <c r="AR154" i="1" l="1"/>
  <c r="AU154" i="1" s="1"/>
  <c r="D587" i="1"/>
  <c r="E586" i="1"/>
  <c r="AV154" i="1" l="1"/>
  <c r="AW154" i="1" s="1"/>
  <c r="AY154" i="1" s="1"/>
  <c r="AZ154" i="1" s="1"/>
  <c r="AD155" i="1" s="1"/>
  <c r="AM155" i="1" s="1"/>
  <c r="AE155" i="1"/>
  <c r="AQ155" i="1" s="1"/>
  <c r="D588" i="1"/>
  <c r="E587" i="1"/>
  <c r="AX155" i="1" l="1"/>
  <c r="AG155" i="1"/>
  <c r="AJ155" i="1" s="1"/>
  <c r="AK155" i="1" s="1"/>
  <c r="AF155" i="1"/>
  <c r="AN155" i="1"/>
  <c r="AP155" i="1"/>
  <c r="D589" i="1"/>
  <c r="E588" i="1"/>
  <c r="AR155" i="1" l="1"/>
  <c r="AU155" i="1" s="1"/>
  <c r="AV155" i="1" s="1"/>
  <c r="AW155" i="1" s="1"/>
  <c r="AY155" i="1" s="1"/>
  <c r="AZ155" i="1" s="1"/>
  <c r="AD156" i="1" s="1"/>
  <c r="D590" i="1"/>
  <c r="E589" i="1"/>
  <c r="AE156" i="1" l="1"/>
  <c r="AQ156" i="1" s="1"/>
  <c r="AM156" i="1"/>
  <c r="AG156" i="1"/>
  <c r="AJ156" i="1" s="1"/>
  <c r="AX156" i="1"/>
  <c r="D591" i="1"/>
  <c r="E590" i="1"/>
  <c r="AF156" i="1" l="1"/>
  <c r="AK156" i="1" s="1"/>
  <c r="AN156" i="1"/>
  <c r="AP156" i="1"/>
  <c r="D592" i="1"/>
  <c r="E591" i="1"/>
  <c r="AR156" i="1" l="1"/>
  <c r="AU156" i="1" s="1"/>
  <c r="D593" i="1"/>
  <c r="E592" i="1"/>
  <c r="AE157" i="1" l="1"/>
  <c r="AQ157" i="1" s="1"/>
  <c r="AV156" i="1"/>
  <c r="AW156" i="1" s="1"/>
  <c r="AY156" i="1" s="1"/>
  <c r="AZ156" i="1" s="1"/>
  <c r="AD157" i="1" s="1"/>
  <c r="AX157" i="1" s="1"/>
  <c r="AF157" i="1"/>
  <c r="D594" i="1"/>
  <c r="E593" i="1"/>
  <c r="AG157" i="1" l="1"/>
  <c r="AJ157" i="1" s="1"/>
  <c r="AK157" i="1" s="1"/>
  <c r="AM157" i="1"/>
  <c r="AN157" i="1"/>
  <c r="AP157" i="1"/>
  <c r="D595" i="1"/>
  <c r="E594" i="1"/>
  <c r="AR157" i="1" l="1"/>
  <c r="AU157" i="1" s="1"/>
  <c r="D596" i="1"/>
  <c r="E595" i="1"/>
  <c r="AV157" i="1" l="1"/>
  <c r="AW157" i="1" s="1"/>
  <c r="AY157" i="1" s="1"/>
  <c r="AZ157" i="1" s="1"/>
  <c r="AD158" i="1" s="1"/>
  <c r="AM158" i="1" s="1"/>
  <c r="AE158" i="1"/>
  <c r="AQ158" i="1" s="1"/>
  <c r="D597" i="1"/>
  <c r="E596" i="1"/>
  <c r="AX158" i="1" l="1"/>
  <c r="AG158" i="1"/>
  <c r="AJ158" i="1" s="1"/>
  <c r="AF158" i="1"/>
  <c r="AK158" i="1" s="1"/>
  <c r="AN158" i="1"/>
  <c r="AP158" i="1"/>
  <c r="D598" i="1"/>
  <c r="E597" i="1"/>
  <c r="AR158" i="1" l="1"/>
  <c r="AU158" i="1" s="1"/>
  <c r="D599" i="1"/>
  <c r="E598" i="1"/>
  <c r="AE159" i="1" l="1"/>
  <c r="AV158" i="1"/>
  <c r="AW158" i="1" s="1"/>
  <c r="AY158" i="1" s="1"/>
  <c r="AZ158" i="1" s="1"/>
  <c r="AD159" i="1" s="1"/>
  <c r="AX159" i="1" s="1"/>
  <c r="D600" i="1"/>
  <c r="E599" i="1"/>
  <c r="AF159" i="1" l="1"/>
  <c r="AQ159" i="1"/>
  <c r="AG159" i="1"/>
  <c r="AJ159" i="1" s="1"/>
  <c r="AK159" i="1" s="1"/>
  <c r="AM159" i="1"/>
  <c r="AN159" i="1" s="1"/>
  <c r="D601" i="1"/>
  <c r="E600" i="1"/>
  <c r="AP159" i="1" l="1"/>
  <c r="AR159" i="1" s="1"/>
  <c r="AU159" i="1" s="1"/>
  <c r="D602" i="1"/>
  <c r="E601" i="1"/>
  <c r="AV159" i="1" l="1"/>
  <c r="AW159" i="1" s="1"/>
  <c r="AY159" i="1" s="1"/>
  <c r="AZ159" i="1" s="1"/>
  <c r="AD160" i="1" s="1"/>
  <c r="AE160" i="1"/>
  <c r="AQ160" i="1" s="1"/>
  <c r="D603" i="1"/>
  <c r="E602" i="1"/>
  <c r="AF160" i="1" l="1"/>
  <c r="AX160" i="1"/>
  <c r="AM160" i="1"/>
  <c r="AG160" i="1"/>
  <c r="AJ160" i="1" s="1"/>
  <c r="AK160" i="1" s="1"/>
  <c r="D604" i="1"/>
  <c r="E603" i="1"/>
  <c r="AN160" i="1" l="1"/>
  <c r="AP160" i="1"/>
  <c r="D605" i="1"/>
  <c r="E604" i="1"/>
  <c r="AR160" i="1" l="1"/>
  <c r="AU160" i="1" s="1"/>
  <c r="D606" i="1"/>
  <c r="E605" i="1"/>
  <c r="AV160" i="1" l="1"/>
  <c r="AW160" i="1" s="1"/>
  <c r="AY160" i="1" s="1"/>
  <c r="AZ160" i="1" s="1"/>
  <c r="AD161" i="1" s="1"/>
  <c r="AM161" i="1" s="1"/>
  <c r="AE161" i="1"/>
  <c r="D607" i="1"/>
  <c r="E606" i="1"/>
  <c r="AF161" i="1" l="1"/>
  <c r="AQ161" i="1"/>
  <c r="AG161" i="1"/>
  <c r="AJ161" i="1" s="1"/>
  <c r="AK161" i="1" s="1"/>
  <c r="AX161" i="1"/>
  <c r="AN161" i="1"/>
  <c r="AP161" i="1"/>
  <c r="D608" i="1"/>
  <c r="E607" i="1"/>
  <c r="AR161" i="1" l="1"/>
  <c r="AU161" i="1" s="1"/>
  <c r="D609" i="1"/>
  <c r="E608" i="1"/>
  <c r="AV161" i="1" l="1"/>
  <c r="AW161" i="1" s="1"/>
  <c r="AY161" i="1" s="1"/>
  <c r="AZ161" i="1" s="1"/>
  <c r="AD162" i="1" s="1"/>
  <c r="AG162" i="1" s="1"/>
  <c r="AJ162" i="1" s="1"/>
  <c r="AE162" i="1"/>
  <c r="AQ162" i="1" s="1"/>
  <c r="D610" i="1"/>
  <c r="E609" i="1"/>
  <c r="AX162" i="1" l="1"/>
  <c r="AM162" i="1"/>
  <c r="AN162" i="1" s="1"/>
  <c r="AF162" i="1"/>
  <c r="AK162" i="1" s="1"/>
  <c r="D611" i="1"/>
  <c r="E610" i="1"/>
  <c r="AP162" i="1" l="1"/>
  <c r="AR162" i="1" s="1"/>
  <c r="AU162" i="1" s="1"/>
  <c r="D612" i="1"/>
  <c r="E611" i="1"/>
  <c r="AV162" i="1" l="1"/>
  <c r="AW162" i="1" s="1"/>
  <c r="AY162" i="1" s="1"/>
  <c r="AZ162" i="1" s="1"/>
  <c r="AD163" i="1" s="1"/>
  <c r="AM163" i="1" s="1"/>
  <c r="AE163" i="1"/>
  <c r="AQ163" i="1" s="1"/>
  <c r="AG163" i="1"/>
  <c r="AJ163" i="1" s="1"/>
  <c r="D613" i="1"/>
  <c r="E612" i="1"/>
  <c r="AX163" i="1" l="1"/>
  <c r="AF163" i="1"/>
  <c r="AK163" i="1" s="1"/>
  <c r="AN163" i="1"/>
  <c r="AP163" i="1"/>
  <c r="D614" i="1"/>
  <c r="E613" i="1"/>
  <c r="AR163" i="1" l="1"/>
  <c r="AU163" i="1" s="1"/>
  <c r="D615" i="1"/>
  <c r="E614" i="1"/>
  <c r="AE164" i="1" l="1"/>
  <c r="AV163" i="1"/>
  <c r="AW163" i="1" s="1"/>
  <c r="AY163" i="1" s="1"/>
  <c r="AZ163" i="1" s="1"/>
  <c r="AD164" i="1" s="1"/>
  <c r="AM164" i="1" s="1"/>
  <c r="AG164" i="1"/>
  <c r="AJ164" i="1" s="1"/>
  <c r="D616" i="1"/>
  <c r="E615" i="1"/>
  <c r="AF164" i="1" l="1"/>
  <c r="AQ164" i="1"/>
  <c r="AK164" i="1"/>
  <c r="AX164" i="1"/>
  <c r="AN164" i="1"/>
  <c r="AP164" i="1"/>
  <c r="D617" i="1"/>
  <c r="E616" i="1"/>
  <c r="AR164" i="1" l="1"/>
  <c r="AU164" i="1" s="1"/>
  <c r="D618" i="1"/>
  <c r="E617" i="1"/>
  <c r="AE165" i="1" l="1"/>
  <c r="AV164" i="1"/>
  <c r="AW164" i="1" s="1"/>
  <c r="AY164" i="1" s="1"/>
  <c r="AZ164" i="1" s="1"/>
  <c r="AD165" i="1" s="1"/>
  <c r="AM165" i="1" s="1"/>
  <c r="AX165" i="1"/>
  <c r="D619" i="1"/>
  <c r="E618" i="1"/>
  <c r="AF165" i="1" l="1"/>
  <c r="AQ165" i="1"/>
  <c r="AG165" i="1"/>
  <c r="AJ165" i="1" s="1"/>
  <c r="AK165" i="1" s="1"/>
  <c r="AN165" i="1"/>
  <c r="AP165" i="1"/>
  <c r="D620" i="1"/>
  <c r="E619" i="1"/>
  <c r="AR165" i="1" l="1"/>
  <c r="AU165" i="1" s="1"/>
  <c r="D621" i="1"/>
  <c r="E620" i="1"/>
  <c r="AE166" i="1" l="1"/>
  <c r="AQ166" i="1" s="1"/>
  <c r="AV165" i="1"/>
  <c r="AW165" i="1" s="1"/>
  <c r="AY165" i="1" s="1"/>
  <c r="AZ165" i="1" s="1"/>
  <c r="AD166" i="1" s="1"/>
  <c r="D622" i="1"/>
  <c r="E621" i="1"/>
  <c r="AG166" i="1" l="1"/>
  <c r="AJ166" i="1" s="1"/>
  <c r="AM166" i="1"/>
  <c r="AX166" i="1"/>
  <c r="AF166" i="1"/>
  <c r="D623" i="1"/>
  <c r="E622" i="1"/>
  <c r="AK166" i="1" l="1"/>
  <c r="AN166" i="1"/>
  <c r="AP166" i="1"/>
  <c r="D624" i="1"/>
  <c r="E623" i="1"/>
  <c r="AR166" i="1" l="1"/>
  <c r="AU166" i="1" s="1"/>
  <c r="D625" i="1"/>
  <c r="E624" i="1"/>
  <c r="AE167" i="1" l="1"/>
  <c r="AV166" i="1"/>
  <c r="AW166" i="1" s="1"/>
  <c r="AY166" i="1" s="1"/>
  <c r="AZ166" i="1" s="1"/>
  <c r="AD167" i="1" s="1"/>
  <c r="AM167" i="1" s="1"/>
  <c r="D626" i="1"/>
  <c r="E625" i="1"/>
  <c r="AF167" i="1" l="1"/>
  <c r="AQ167" i="1"/>
  <c r="AG167" i="1"/>
  <c r="AJ167" i="1" s="1"/>
  <c r="AK167" i="1" s="1"/>
  <c r="AX167" i="1"/>
  <c r="AN167" i="1"/>
  <c r="AP167" i="1"/>
  <c r="D627" i="1"/>
  <c r="E626" i="1"/>
  <c r="AR167" i="1" l="1"/>
  <c r="AU167" i="1" s="1"/>
  <c r="D628" i="1"/>
  <c r="E627" i="1"/>
  <c r="AE168" i="1" l="1"/>
  <c r="AQ168" i="1" s="1"/>
  <c r="AV167" i="1"/>
  <c r="AW167" i="1" s="1"/>
  <c r="AY167" i="1" s="1"/>
  <c r="AZ167" i="1" s="1"/>
  <c r="AD168" i="1" s="1"/>
  <c r="AX168" i="1" s="1"/>
  <c r="AF168" i="1"/>
  <c r="D629" i="1"/>
  <c r="E628" i="1"/>
  <c r="AG168" i="1" l="1"/>
  <c r="AJ168" i="1" s="1"/>
  <c r="AK168" i="1" s="1"/>
  <c r="AM168" i="1"/>
  <c r="AN168" i="1" s="1"/>
  <c r="D630" i="1"/>
  <c r="E629" i="1"/>
  <c r="AP168" i="1" l="1"/>
  <c r="AR168" i="1" s="1"/>
  <c r="AU168" i="1" s="1"/>
  <c r="AV168" i="1" s="1"/>
  <c r="AW168" i="1" s="1"/>
  <c r="AY168" i="1" s="1"/>
  <c r="AZ168" i="1" s="1"/>
  <c r="AD169" i="1" s="1"/>
  <c r="D631" i="1"/>
  <c r="E630" i="1"/>
  <c r="AE169" i="1" l="1"/>
  <c r="AQ169" i="1" s="1"/>
  <c r="AX169" i="1"/>
  <c r="AG169" i="1"/>
  <c r="AJ169" i="1" s="1"/>
  <c r="AK169" i="1" s="1"/>
  <c r="AM169" i="1"/>
  <c r="AF169" i="1"/>
  <c r="D632" i="1"/>
  <c r="E631" i="1"/>
  <c r="AN169" i="1" l="1"/>
  <c r="AP169" i="1"/>
  <c r="AR169" i="1" s="1"/>
  <c r="D633" i="1"/>
  <c r="E632" i="1"/>
  <c r="AU169" i="1" l="1"/>
  <c r="D634" i="1"/>
  <c r="E633" i="1"/>
  <c r="AE170" i="1" l="1"/>
  <c r="AQ170" i="1" s="1"/>
  <c r="AV169" i="1"/>
  <c r="AW169" i="1" s="1"/>
  <c r="AY169" i="1" s="1"/>
  <c r="AZ169" i="1" s="1"/>
  <c r="AD170" i="1" s="1"/>
  <c r="D635" i="1"/>
  <c r="E634" i="1"/>
  <c r="AM170" i="1" l="1"/>
  <c r="AG170" i="1"/>
  <c r="AJ170" i="1" s="1"/>
  <c r="AX170" i="1"/>
  <c r="AF170" i="1"/>
  <c r="D636" i="1"/>
  <c r="E635" i="1"/>
  <c r="AK170" i="1" l="1"/>
  <c r="AN170" i="1"/>
  <c r="AP170" i="1"/>
  <c r="AR170" i="1" s="1"/>
  <c r="D637" i="1"/>
  <c r="E636" i="1"/>
  <c r="AU170" i="1" l="1"/>
  <c r="AE171" i="1"/>
  <c r="AQ171" i="1" s="1"/>
  <c r="AV170" i="1"/>
  <c r="AW170" i="1" s="1"/>
  <c r="AY170" i="1" s="1"/>
  <c r="AZ170" i="1" s="1"/>
  <c r="AD171" i="1" s="1"/>
  <c r="D638" i="1"/>
  <c r="E637" i="1"/>
  <c r="AM171" i="1" l="1"/>
  <c r="AG171" i="1"/>
  <c r="AJ171" i="1" s="1"/>
  <c r="AX171" i="1"/>
  <c r="AF171" i="1"/>
  <c r="D639" i="1"/>
  <c r="E638" i="1"/>
  <c r="AK171" i="1" l="1"/>
  <c r="AN171" i="1"/>
  <c r="AP171" i="1"/>
  <c r="D640" i="1"/>
  <c r="E639" i="1"/>
  <c r="AR171" i="1" l="1"/>
  <c r="AU171" i="1" s="1"/>
  <c r="D641" i="1"/>
  <c r="E640" i="1"/>
  <c r="AE172" i="1" l="1"/>
  <c r="AV171" i="1"/>
  <c r="AW171" i="1" s="1"/>
  <c r="AY171" i="1" s="1"/>
  <c r="AZ171" i="1" s="1"/>
  <c r="AD172" i="1" s="1"/>
  <c r="AG172" i="1" s="1"/>
  <c r="AJ172" i="1" s="1"/>
  <c r="D642" i="1"/>
  <c r="E641" i="1"/>
  <c r="AF172" i="1" l="1"/>
  <c r="AQ172" i="1"/>
  <c r="AK172" i="1"/>
  <c r="AM172" i="1"/>
  <c r="AN172" i="1" s="1"/>
  <c r="AX172" i="1"/>
  <c r="D643" i="1"/>
  <c r="E642" i="1"/>
  <c r="AP172" i="1" l="1"/>
  <c r="AR172" i="1" s="1"/>
  <c r="AU172" i="1" s="1"/>
  <c r="D644" i="1"/>
  <c r="E643" i="1"/>
  <c r="AV172" i="1" l="1"/>
  <c r="AW172" i="1" s="1"/>
  <c r="AY172" i="1" s="1"/>
  <c r="AZ172" i="1" s="1"/>
  <c r="AD173" i="1" s="1"/>
  <c r="AE173" i="1"/>
  <c r="AQ173" i="1" s="1"/>
  <c r="D645" i="1"/>
  <c r="E644" i="1"/>
  <c r="AX173" i="1" l="1"/>
  <c r="AM173" i="1"/>
  <c r="AG173" i="1"/>
  <c r="AJ173" i="1" s="1"/>
  <c r="AF173" i="1"/>
  <c r="D646" i="1"/>
  <c r="E645" i="1"/>
  <c r="AK173" i="1" l="1"/>
  <c r="AN173" i="1"/>
  <c r="AP173" i="1"/>
  <c r="AR173" i="1" s="1"/>
  <c r="D647" i="1"/>
  <c r="E646" i="1"/>
  <c r="AU173" i="1" l="1"/>
  <c r="D648" i="1"/>
  <c r="E647" i="1"/>
  <c r="AE174" i="1" l="1"/>
  <c r="AQ174" i="1" s="1"/>
  <c r="AV173" i="1"/>
  <c r="AW173" i="1" s="1"/>
  <c r="AY173" i="1" s="1"/>
  <c r="AZ173" i="1" s="1"/>
  <c r="AD174" i="1" s="1"/>
  <c r="D649" i="1"/>
  <c r="E648" i="1"/>
  <c r="AX174" i="1" l="1"/>
  <c r="AM174" i="1"/>
  <c r="AG174" i="1"/>
  <c r="AJ174" i="1" s="1"/>
  <c r="AF174" i="1"/>
  <c r="D650" i="1"/>
  <c r="E649" i="1"/>
  <c r="AK174" i="1" l="1"/>
  <c r="AN174" i="1"/>
  <c r="AP174" i="1"/>
  <c r="D651" i="1"/>
  <c r="E650" i="1"/>
  <c r="AR174" i="1" l="1"/>
  <c r="AU174" i="1" s="1"/>
  <c r="D652" i="1"/>
  <c r="E651" i="1"/>
  <c r="AE175" i="1" l="1"/>
  <c r="AQ175" i="1" s="1"/>
  <c r="AV174" i="1"/>
  <c r="AW174" i="1" s="1"/>
  <c r="AY174" i="1" s="1"/>
  <c r="AZ174" i="1" s="1"/>
  <c r="AD175" i="1" s="1"/>
  <c r="AX175" i="1" s="1"/>
  <c r="AM175" i="1"/>
  <c r="AG175" i="1"/>
  <c r="AJ175" i="1" s="1"/>
  <c r="D653" i="1"/>
  <c r="E652" i="1"/>
  <c r="AF175" i="1" l="1"/>
  <c r="AK175" i="1" s="1"/>
  <c r="AN175" i="1"/>
  <c r="AP175" i="1"/>
  <c r="D654" i="1"/>
  <c r="E653" i="1"/>
  <c r="AR175" i="1" l="1"/>
  <c r="AU175" i="1" s="1"/>
  <c r="D655" i="1"/>
  <c r="E654" i="1"/>
  <c r="AV175" i="1" l="1"/>
  <c r="AW175" i="1" s="1"/>
  <c r="AY175" i="1" s="1"/>
  <c r="AZ175" i="1" s="1"/>
  <c r="AD176" i="1" s="1"/>
  <c r="AE176" i="1"/>
  <c r="AQ176" i="1" s="1"/>
  <c r="AG176" i="1"/>
  <c r="AJ176" i="1" s="1"/>
  <c r="AX176" i="1"/>
  <c r="AM176" i="1"/>
  <c r="D656" i="1"/>
  <c r="E655" i="1"/>
  <c r="AF176" i="1" l="1"/>
  <c r="AK176" i="1" s="1"/>
  <c r="AN176" i="1"/>
  <c r="AP176" i="1"/>
  <c r="AR176" i="1" s="1"/>
  <c r="D657" i="1"/>
  <c r="E656" i="1"/>
  <c r="AU176" i="1" l="1"/>
  <c r="D658" i="1"/>
  <c r="E657" i="1"/>
  <c r="AV176" i="1" l="1"/>
  <c r="AW176" i="1" s="1"/>
  <c r="AY176" i="1" s="1"/>
  <c r="AZ176" i="1" s="1"/>
  <c r="AD177" i="1" s="1"/>
  <c r="AE177" i="1"/>
  <c r="AQ177" i="1" s="1"/>
  <c r="D659" i="1"/>
  <c r="E658" i="1"/>
  <c r="AF177" i="1" l="1"/>
  <c r="AG177" i="1"/>
  <c r="AJ177" i="1" s="1"/>
  <c r="AK177" i="1" s="1"/>
  <c r="AX177" i="1"/>
  <c r="AM177" i="1"/>
  <c r="D660" i="1"/>
  <c r="E659" i="1"/>
  <c r="AN177" i="1" l="1"/>
  <c r="AP177" i="1"/>
  <c r="D661" i="1"/>
  <c r="E660" i="1"/>
  <c r="AR177" i="1" l="1"/>
  <c r="AU177" i="1" s="1"/>
  <c r="D662" i="1"/>
  <c r="E661" i="1"/>
  <c r="AV177" i="1" l="1"/>
  <c r="AW177" i="1" s="1"/>
  <c r="AY177" i="1" s="1"/>
  <c r="AZ177" i="1" s="1"/>
  <c r="AD178" i="1" s="1"/>
  <c r="AX178" i="1" s="1"/>
  <c r="AE178" i="1"/>
  <c r="AQ178" i="1" s="1"/>
  <c r="D663" i="1"/>
  <c r="E662" i="1"/>
  <c r="AM178" i="1" l="1"/>
  <c r="AG178" i="1"/>
  <c r="AJ178" i="1" s="1"/>
  <c r="AF178" i="1"/>
  <c r="AK178" i="1" s="1"/>
  <c r="AN178" i="1"/>
  <c r="AP178" i="1"/>
  <c r="D664" i="1"/>
  <c r="E663" i="1"/>
  <c r="AR178" i="1" l="1"/>
  <c r="AU178" i="1" s="1"/>
  <c r="D665" i="1"/>
  <c r="E664" i="1"/>
  <c r="AE179" i="1" l="1"/>
  <c r="AQ179" i="1" s="1"/>
  <c r="AV178" i="1"/>
  <c r="AW178" i="1" s="1"/>
  <c r="AY178" i="1" s="1"/>
  <c r="AZ178" i="1" s="1"/>
  <c r="AD179" i="1" s="1"/>
  <c r="AM179" i="1" s="1"/>
  <c r="D666" i="1"/>
  <c r="E665" i="1"/>
  <c r="AF179" i="1" l="1"/>
  <c r="AG179" i="1"/>
  <c r="AJ179" i="1" s="1"/>
  <c r="AK179" i="1" s="1"/>
  <c r="AX179" i="1"/>
  <c r="AN179" i="1"/>
  <c r="AP179" i="1"/>
  <c r="D667" i="1"/>
  <c r="E666" i="1"/>
  <c r="AR179" i="1" l="1"/>
  <c r="AU179" i="1" s="1"/>
  <c r="D668" i="1"/>
  <c r="E667" i="1"/>
  <c r="AV179" i="1" l="1"/>
  <c r="AW179" i="1" s="1"/>
  <c r="AY179" i="1" s="1"/>
  <c r="AZ179" i="1" s="1"/>
  <c r="AD180" i="1" s="1"/>
  <c r="AE180" i="1"/>
  <c r="AQ180" i="1" s="1"/>
  <c r="AG180" i="1"/>
  <c r="AJ180" i="1" s="1"/>
  <c r="AX180" i="1"/>
  <c r="AM180" i="1"/>
  <c r="D669" i="1"/>
  <c r="E668" i="1"/>
  <c r="AF180" i="1" l="1"/>
  <c r="AK180" i="1" s="1"/>
  <c r="AN180" i="1"/>
  <c r="AP180" i="1"/>
  <c r="D670" i="1"/>
  <c r="E669" i="1"/>
  <c r="AR180" i="1" l="1"/>
  <c r="AU180" i="1" s="1"/>
  <c r="D671" i="1"/>
  <c r="E670" i="1"/>
  <c r="AE181" i="1" l="1"/>
  <c r="AV180" i="1"/>
  <c r="AW180" i="1" s="1"/>
  <c r="AY180" i="1" s="1"/>
  <c r="AZ180" i="1" s="1"/>
  <c r="AD181" i="1" s="1"/>
  <c r="AX181" i="1" s="1"/>
  <c r="D672" i="1"/>
  <c r="E671" i="1"/>
  <c r="AF181" i="1" l="1"/>
  <c r="AQ181" i="1"/>
  <c r="AM181" i="1"/>
  <c r="AN181" i="1" s="1"/>
  <c r="AG181" i="1"/>
  <c r="AJ181" i="1" s="1"/>
  <c r="AK181" i="1" s="1"/>
  <c r="D673" i="1"/>
  <c r="E672" i="1"/>
  <c r="AP181" i="1" l="1"/>
  <c r="AR181" i="1"/>
  <c r="AU181" i="1" s="1"/>
  <c r="D674" i="1"/>
  <c r="E673" i="1"/>
  <c r="AE182" i="1" l="1"/>
  <c r="AQ182" i="1" s="1"/>
  <c r="AV181" i="1"/>
  <c r="AW181" i="1" s="1"/>
  <c r="AY181" i="1" s="1"/>
  <c r="AZ181" i="1" s="1"/>
  <c r="AD182" i="1" s="1"/>
  <c r="AX182" i="1" s="1"/>
  <c r="AF182" i="1"/>
  <c r="D675" i="1"/>
  <c r="E674" i="1"/>
  <c r="AG182" i="1" l="1"/>
  <c r="AJ182" i="1" s="1"/>
  <c r="AK182" i="1" s="1"/>
  <c r="AM182" i="1"/>
  <c r="AN182" i="1"/>
  <c r="AP182" i="1"/>
  <c r="D676" i="1"/>
  <c r="E675" i="1"/>
  <c r="AR182" i="1" l="1"/>
  <c r="AU182" i="1" s="1"/>
  <c r="D677" i="1"/>
  <c r="E676" i="1"/>
  <c r="AE183" i="1" l="1"/>
  <c r="AQ183" i="1" s="1"/>
  <c r="AV182" i="1"/>
  <c r="AW182" i="1" s="1"/>
  <c r="AY182" i="1" s="1"/>
  <c r="AZ182" i="1" s="1"/>
  <c r="AD183" i="1" s="1"/>
  <c r="AG183" i="1" s="1"/>
  <c r="AJ183" i="1" s="1"/>
  <c r="AK183" i="1" s="1"/>
  <c r="AF183" i="1"/>
  <c r="D678" i="1"/>
  <c r="E677" i="1"/>
  <c r="AX183" i="1" l="1"/>
  <c r="AM183" i="1"/>
  <c r="AN183" i="1"/>
  <c r="AP183" i="1"/>
  <c r="D679" i="1"/>
  <c r="E678" i="1"/>
  <c r="AR183" i="1" l="1"/>
  <c r="AU183" i="1" s="1"/>
  <c r="D680" i="1"/>
  <c r="E679" i="1"/>
  <c r="AE184" i="1" l="1"/>
  <c r="AV183" i="1"/>
  <c r="AW183" i="1" s="1"/>
  <c r="AY183" i="1" s="1"/>
  <c r="AZ183" i="1" s="1"/>
  <c r="AD184" i="1" s="1"/>
  <c r="AX184" i="1" s="1"/>
  <c r="D681" i="1"/>
  <c r="E680" i="1"/>
  <c r="AF184" i="1" l="1"/>
  <c r="AQ184" i="1"/>
  <c r="AM184" i="1"/>
  <c r="AN184" i="1" s="1"/>
  <c r="AG184" i="1"/>
  <c r="AJ184" i="1" s="1"/>
  <c r="AK184" i="1" s="1"/>
  <c r="D682" i="1"/>
  <c r="E681" i="1"/>
  <c r="AP184" i="1" l="1"/>
  <c r="AR184" i="1"/>
  <c r="AU184" i="1" s="1"/>
  <c r="AV184" i="1" s="1"/>
  <c r="AW184" i="1" s="1"/>
  <c r="AY184" i="1" s="1"/>
  <c r="AZ184" i="1" s="1"/>
  <c r="AD185" i="1" s="1"/>
  <c r="D683" i="1"/>
  <c r="E682" i="1"/>
  <c r="AE185" i="1" l="1"/>
  <c r="AQ185" i="1" s="1"/>
  <c r="AX185" i="1"/>
  <c r="AG185" i="1"/>
  <c r="AJ185" i="1" s="1"/>
  <c r="AK185" i="1" s="1"/>
  <c r="AM185" i="1"/>
  <c r="AF185" i="1"/>
  <c r="D684" i="1"/>
  <c r="E683" i="1"/>
  <c r="AN185" i="1" l="1"/>
  <c r="AP185" i="1"/>
  <c r="D685" i="1"/>
  <c r="E684" i="1"/>
  <c r="AR185" i="1" l="1"/>
  <c r="AU185" i="1" s="1"/>
  <c r="D686" i="1"/>
  <c r="E685" i="1"/>
  <c r="AV185" i="1" l="1"/>
  <c r="AW185" i="1" s="1"/>
  <c r="AY185" i="1" s="1"/>
  <c r="AZ185" i="1" s="1"/>
  <c r="AD186" i="1" s="1"/>
  <c r="AE186" i="1"/>
  <c r="AQ186" i="1" s="1"/>
  <c r="AX186" i="1"/>
  <c r="AG186" i="1"/>
  <c r="AJ186" i="1" s="1"/>
  <c r="AM186" i="1"/>
  <c r="D687" i="1"/>
  <c r="E686" i="1"/>
  <c r="AF186" i="1" l="1"/>
  <c r="AK186" i="1" s="1"/>
  <c r="AN186" i="1"/>
  <c r="AP186" i="1"/>
  <c r="D688" i="1"/>
  <c r="E687" i="1"/>
  <c r="AR186" i="1" l="1"/>
  <c r="AU186" i="1" s="1"/>
  <c r="D689" i="1"/>
  <c r="E688" i="1"/>
  <c r="AE187" i="1" l="1"/>
  <c r="AQ187" i="1" s="1"/>
  <c r="AV186" i="1"/>
  <c r="AW186" i="1" s="1"/>
  <c r="AY186" i="1" s="1"/>
  <c r="AZ186" i="1" s="1"/>
  <c r="AD187" i="1" s="1"/>
  <c r="AX187" i="1" s="1"/>
  <c r="AG187" i="1"/>
  <c r="AJ187" i="1" s="1"/>
  <c r="AK187" i="1" s="1"/>
  <c r="AM187" i="1"/>
  <c r="AF187" i="1"/>
  <c r="D690" i="1"/>
  <c r="E689" i="1"/>
  <c r="AN187" i="1" l="1"/>
  <c r="AP187" i="1"/>
  <c r="D691" i="1"/>
  <c r="E690" i="1"/>
  <c r="AR187" i="1" l="1"/>
  <c r="AU187" i="1" s="1"/>
  <c r="D692" i="1"/>
  <c r="E691" i="1"/>
  <c r="AV187" i="1" l="1"/>
  <c r="AW187" i="1" s="1"/>
  <c r="AY187" i="1" s="1"/>
  <c r="AZ187" i="1" s="1"/>
  <c r="AD188" i="1" s="1"/>
  <c r="AE188" i="1"/>
  <c r="AX188" i="1"/>
  <c r="AG188" i="1"/>
  <c r="AJ188" i="1" s="1"/>
  <c r="AM188" i="1"/>
  <c r="D693" i="1"/>
  <c r="E692" i="1"/>
  <c r="AF188" i="1" l="1"/>
  <c r="AK188" i="1" s="1"/>
  <c r="AQ188" i="1"/>
  <c r="AN188" i="1"/>
  <c r="AP188" i="1"/>
  <c r="D694" i="1"/>
  <c r="E693" i="1"/>
  <c r="AR188" i="1" l="1"/>
  <c r="AU188" i="1" s="1"/>
  <c r="D695" i="1"/>
  <c r="E694" i="1"/>
  <c r="AV188" i="1" l="1"/>
  <c r="AW188" i="1" s="1"/>
  <c r="AY188" i="1" s="1"/>
  <c r="AZ188" i="1" s="1"/>
  <c r="AD189" i="1" s="1"/>
  <c r="AE189" i="1"/>
  <c r="AQ189" i="1" s="1"/>
  <c r="AG189" i="1"/>
  <c r="AJ189" i="1" s="1"/>
  <c r="AM189" i="1"/>
  <c r="AX189" i="1"/>
  <c r="D696" i="1"/>
  <c r="E695" i="1"/>
  <c r="AF189" i="1" l="1"/>
  <c r="AK189" i="1" s="1"/>
  <c r="AN189" i="1"/>
  <c r="AP189" i="1"/>
  <c r="AR189" i="1" s="1"/>
  <c r="D697" i="1"/>
  <c r="E696" i="1"/>
  <c r="AU189" i="1" l="1"/>
  <c r="AE190" i="1" s="1"/>
  <c r="AQ190" i="1" s="1"/>
  <c r="D698" i="1"/>
  <c r="E697" i="1"/>
  <c r="AV189" i="1" l="1"/>
  <c r="AW189" i="1" s="1"/>
  <c r="AY189" i="1" s="1"/>
  <c r="AZ189" i="1" s="1"/>
  <c r="AD190" i="1" s="1"/>
  <c r="AG190" i="1" s="1"/>
  <c r="AJ190" i="1" s="1"/>
  <c r="AF190" i="1"/>
  <c r="D699" i="1"/>
  <c r="E698" i="1"/>
  <c r="AK190" i="1" l="1"/>
  <c r="AX190" i="1"/>
  <c r="AM190" i="1"/>
  <c r="AP190" i="1" s="1"/>
  <c r="AN190" i="1"/>
  <c r="D700" i="1"/>
  <c r="E699" i="1"/>
  <c r="AR190" i="1" l="1"/>
  <c r="AU190" i="1" s="1"/>
  <c r="D701" i="1"/>
  <c r="E700" i="1"/>
  <c r="AV190" i="1" l="1"/>
  <c r="AW190" i="1" s="1"/>
  <c r="AY190" i="1" s="1"/>
  <c r="AZ190" i="1" s="1"/>
  <c r="AD191" i="1" s="1"/>
  <c r="AE191" i="1"/>
  <c r="AG191" i="1"/>
  <c r="AJ191" i="1" s="1"/>
  <c r="AM191" i="1"/>
  <c r="AX191" i="1"/>
  <c r="D702" i="1"/>
  <c r="E701" i="1"/>
  <c r="AF191" i="1" l="1"/>
  <c r="AQ191" i="1"/>
  <c r="AK191" i="1"/>
  <c r="AN191" i="1"/>
  <c r="AP191" i="1"/>
  <c r="D703" i="1"/>
  <c r="E702" i="1"/>
  <c r="AR191" i="1" l="1"/>
  <c r="AU191" i="1" s="1"/>
  <c r="D704" i="1"/>
  <c r="E703" i="1"/>
  <c r="AV191" i="1" l="1"/>
  <c r="AW191" i="1" s="1"/>
  <c r="AY191" i="1" s="1"/>
  <c r="AZ191" i="1" s="1"/>
  <c r="AD192" i="1" s="1"/>
  <c r="AM192" i="1" s="1"/>
  <c r="AE192" i="1"/>
  <c r="AQ192" i="1" s="1"/>
  <c r="D705" i="1"/>
  <c r="E704" i="1"/>
  <c r="AG192" i="1" l="1"/>
  <c r="AJ192" i="1" s="1"/>
  <c r="AX192" i="1"/>
  <c r="AF192" i="1"/>
  <c r="AN192" i="1"/>
  <c r="AP192" i="1"/>
  <c r="D706" i="1"/>
  <c r="E705" i="1"/>
  <c r="AK192" i="1" l="1"/>
  <c r="AR192" i="1"/>
  <c r="AU192" i="1" s="1"/>
  <c r="D707" i="1"/>
  <c r="E706" i="1"/>
  <c r="AE193" i="1" l="1"/>
  <c r="AV192" i="1"/>
  <c r="AW192" i="1" s="1"/>
  <c r="AY192" i="1" s="1"/>
  <c r="AZ192" i="1" s="1"/>
  <c r="AD193" i="1" s="1"/>
  <c r="AM193" i="1" s="1"/>
  <c r="D708" i="1"/>
  <c r="E707" i="1"/>
  <c r="AF193" i="1" l="1"/>
  <c r="AQ193" i="1"/>
  <c r="AG193" i="1"/>
  <c r="AJ193" i="1" s="1"/>
  <c r="AX193" i="1"/>
  <c r="AN193" i="1"/>
  <c r="AP193" i="1"/>
  <c r="D709" i="1"/>
  <c r="E708" i="1"/>
  <c r="AK193" i="1" l="1"/>
  <c r="AR193" i="1"/>
  <c r="AU193" i="1" s="1"/>
  <c r="D710" i="1"/>
  <c r="E709" i="1"/>
  <c r="AE194" i="1" l="1"/>
  <c r="AV193" i="1"/>
  <c r="AW193" i="1" s="1"/>
  <c r="AY193" i="1" s="1"/>
  <c r="AZ193" i="1" s="1"/>
  <c r="AD194" i="1" s="1"/>
  <c r="AX194" i="1" s="1"/>
  <c r="D711" i="1"/>
  <c r="E710" i="1"/>
  <c r="AF194" i="1" l="1"/>
  <c r="AQ194" i="1"/>
  <c r="AM194" i="1"/>
  <c r="AN194" i="1" s="1"/>
  <c r="AG194" i="1"/>
  <c r="AJ194" i="1" s="1"/>
  <c r="AK194" i="1" s="1"/>
  <c r="AP194" i="1"/>
  <c r="D712" i="1"/>
  <c r="E711" i="1"/>
  <c r="AR194" i="1" l="1"/>
  <c r="AU194" i="1" s="1"/>
  <c r="D713" i="1"/>
  <c r="E712" i="1"/>
  <c r="AE195" i="1" l="1"/>
  <c r="AQ195" i="1" s="1"/>
  <c r="AV194" i="1"/>
  <c r="AW194" i="1" s="1"/>
  <c r="AY194" i="1" s="1"/>
  <c r="AZ194" i="1" s="1"/>
  <c r="AD195" i="1" s="1"/>
  <c r="AM195" i="1" s="1"/>
  <c r="AF195" i="1"/>
  <c r="D714" i="1"/>
  <c r="E713" i="1"/>
  <c r="AX195" i="1" l="1"/>
  <c r="AG195" i="1"/>
  <c r="AJ195" i="1" s="1"/>
  <c r="AK195" i="1" s="1"/>
  <c r="AN195" i="1"/>
  <c r="AP195" i="1"/>
  <c r="D715" i="1"/>
  <c r="E714" i="1"/>
  <c r="AR195" i="1" l="1"/>
  <c r="AU195" i="1" s="1"/>
  <c r="D716" i="1"/>
  <c r="E715" i="1"/>
  <c r="AE196" i="1" l="1"/>
  <c r="AQ196" i="1" s="1"/>
  <c r="AV195" i="1"/>
  <c r="AW195" i="1" s="1"/>
  <c r="AY195" i="1" s="1"/>
  <c r="AZ195" i="1" s="1"/>
  <c r="AD196" i="1" s="1"/>
  <c r="AM196" i="1" s="1"/>
  <c r="AF196" i="1"/>
  <c r="D717" i="1"/>
  <c r="E716" i="1"/>
  <c r="AG196" i="1" l="1"/>
  <c r="AJ196" i="1" s="1"/>
  <c r="AK196" i="1" s="1"/>
  <c r="AX196" i="1"/>
  <c r="AN196" i="1"/>
  <c r="AP196" i="1"/>
  <c r="AR196" i="1" s="1"/>
  <c r="D718" i="1"/>
  <c r="E717" i="1"/>
  <c r="AU196" i="1" l="1"/>
  <c r="D719" i="1"/>
  <c r="E718" i="1"/>
  <c r="AV196" i="1" l="1"/>
  <c r="AW196" i="1" s="1"/>
  <c r="AY196" i="1" s="1"/>
  <c r="AZ196" i="1" s="1"/>
  <c r="AD197" i="1" s="1"/>
  <c r="AE197" i="1"/>
  <c r="AQ197" i="1" s="1"/>
  <c r="D720" i="1"/>
  <c r="E719" i="1"/>
  <c r="AF197" i="1" l="1"/>
  <c r="AX197" i="1"/>
  <c r="AG197" i="1"/>
  <c r="AJ197" i="1" s="1"/>
  <c r="AK197" i="1" s="1"/>
  <c r="AM197" i="1"/>
  <c r="D721" i="1"/>
  <c r="E720" i="1"/>
  <c r="AN197" i="1" l="1"/>
  <c r="AP197" i="1"/>
  <c r="D722" i="1"/>
  <c r="E721" i="1"/>
  <c r="AR197" i="1" l="1"/>
  <c r="AU197" i="1" s="1"/>
  <c r="D723" i="1"/>
  <c r="E722" i="1"/>
  <c r="AV197" i="1" l="1"/>
  <c r="AW197" i="1" s="1"/>
  <c r="AY197" i="1" s="1"/>
  <c r="AZ197" i="1" s="1"/>
  <c r="AD198" i="1" s="1"/>
  <c r="AM198" i="1" s="1"/>
  <c r="AE198" i="1"/>
  <c r="AQ198" i="1" s="1"/>
  <c r="AG198" i="1"/>
  <c r="AJ198" i="1" s="1"/>
  <c r="D724" i="1"/>
  <c r="E723" i="1"/>
  <c r="AX198" i="1" l="1"/>
  <c r="AF198" i="1"/>
  <c r="AK198" i="1" s="1"/>
  <c r="AN198" i="1"/>
  <c r="AP198" i="1"/>
  <c r="D725" i="1"/>
  <c r="E724" i="1"/>
  <c r="AR198" i="1" l="1"/>
  <c r="AU198" i="1" s="1"/>
  <c r="D726" i="1"/>
  <c r="E725" i="1"/>
  <c r="AE199" i="1" l="1"/>
  <c r="AQ199" i="1" s="1"/>
  <c r="AV198" i="1"/>
  <c r="AW198" i="1" s="1"/>
  <c r="AY198" i="1" s="1"/>
  <c r="AZ198" i="1" s="1"/>
  <c r="AD199" i="1" s="1"/>
  <c r="AG199" i="1" s="1"/>
  <c r="AJ199" i="1" s="1"/>
  <c r="D727" i="1"/>
  <c r="E726" i="1"/>
  <c r="AF199" i="1" l="1"/>
  <c r="AM199" i="1"/>
  <c r="AN199" i="1" s="1"/>
  <c r="AX199" i="1"/>
  <c r="AK199" i="1"/>
  <c r="D728" i="1"/>
  <c r="E727" i="1"/>
  <c r="AP199" i="1" l="1"/>
  <c r="AR199" i="1" s="1"/>
  <c r="AU199" i="1"/>
  <c r="D729" i="1"/>
  <c r="E728" i="1"/>
  <c r="AV199" i="1" l="1"/>
  <c r="AW199" i="1" s="1"/>
  <c r="AY199" i="1" s="1"/>
  <c r="AZ199" i="1" s="1"/>
  <c r="AD200" i="1" s="1"/>
  <c r="AE200" i="1"/>
  <c r="AQ200" i="1" s="1"/>
  <c r="D730" i="1"/>
  <c r="E729" i="1"/>
  <c r="AF200" i="1" l="1"/>
  <c r="AM200" i="1"/>
  <c r="AG200" i="1"/>
  <c r="AJ200" i="1" s="1"/>
  <c r="AK200" i="1" s="1"/>
  <c r="AX200" i="1"/>
  <c r="D731" i="1"/>
  <c r="E730" i="1"/>
  <c r="AN200" i="1" l="1"/>
  <c r="AP200" i="1"/>
  <c r="D732" i="1"/>
  <c r="E731" i="1"/>
  <c r="AR200" i="1" l="1"/>
  <c r="AU200" i="1" s="1"/>
  <c r="D733" i="1"/>
  <c r="E732" i="1"/>
  <c r="AE201" i="1" l="1"/>
  <c r="AV200" i="1"/>
  <c r="AW200" i="1" s="1"/>
  <c r="AY200" i="1" s="1"/>
  <c r="AZ200" i="1" s="1"/>
  <c r="AD201" i="1" s="1"/>
  <c r="AM201" i="1" s="1"/>
  <c r="D734" i="1"/>
  <c r="E733" i="1"/>
  <c r="AG201" i="1" l="1"/>
  <c r="AJ201" i="1" s="1"/>
  <c r="AF201" i="1"/>
  <c r="AQ201" i="1"/>
  <c r="AK201" i="1"/>
  <c r="AX201" i="1"/>
  <c r="AN201" i="1"/>
  <c r="AP201" i="1"/>
  <c r="D735" i="1"/>
  <c r="E734" i="1"/>
  <c r="AR201" i="1" l="1"/>
  <c r="AU201" i="1" s="1"/>
  <c r="D736" i="1"/>
  <c r="E735" i="1"/>
  <c r="AE202" i="1" l="1"/>
  <c r="AV201" i="1"/>
  <c r="AW201" i="1" s="1"/>
  <c r="AY201" i="1" s="1"/>
  <c r="AZ201" i="1" s="1"/>
  <c r="AD202" i="1" s="1"/>
  <c r="AM202" i="1" s="1"/>
  <c r="D737" i="1"/>
  <c r="E736" i="1"/>
  <c r="AG202" i="1" l="1"/>
  <c r="AJ202" i="1" s="1"/>
  <c r="AF202" i="1"/>
  <c r="AQ202" i="1"/>
  <c r="AX202" i="1"/>
  <c r="AN202" i="1"/>
  <c r="AP202" i="1"/>
  <c r="D738" i="1"/>
  <c r="E737" i="1"/>
  <c r="AK202" i="1" l="1"/>
  <c r="AR202" i="1"/>
  <c r="AU202" i="1" s="1"/>
  <c r="D739" i="1"/>
  <c r="E738" i="1"/>
  <c r="AE203" i="1" l="1"/>
  <c r="AQ203" i="1" s="1"/>
  <c r="AV202" i="1"/>
  <c r="AW202" i="1" s="1"/>
  <c r="AY202" i="1" s="1"/>
  <c r="AZ202" i="1" s="1"/>
  <c r="AD203" i="1" s="1"/>
  <c r="D740" i="1"/>
  <c r="E739" i="1"/>
  <c r="AG203" i="1" l="1"/>
  <c r="AJ203" i="1" s="1"/>
  <c r="AM203" i="1"/>
  <c r="AX203" i="1"/>
  <c r="AF203" i="1"/>
  <c r="D741" i="1"/>
  <c r="E740" i="1"/>
  <c r="AK203" i="1" l="1"/>
  <c r="AN203" i="1"/>
  <c r="AP203" i="1"/>
  <c r="D742" i="1"/>
  <c r="E741" i="1"/>
  <c r="AR203" i="1" l="1"/>
  <c r="AU203" i="1" s="1"/>
  <c r="D743" i="1"/>
  <c r="E742" i="1"/>
  <c r="AV203" i="1" l="1"/>
  <c r="AW203" i="1" s="1"/>
  <c r="AY203" i="1" s="1"/>
  <c r="AZ203" i="1" s="1"/>
  <c r="AD204" i="1" s="1"/>
  <c r="AE204" i="1"/>
  <c r="AQ204" i="1" s="1"/>
  <c r="D744" i="1"/>
  <c r="E743" i="1"/>
  <c r="AF204" i="1" l="1"/>
  <c r="AG204" i="1"/>
  <c r="AJ204" i="1" s="1"/>
  <c r="AM204" i="1"/>
  <c r="AX204" i="1"/>
  <c r="D745" i="1"/>
  <c r="E744" i="1"/>
  <c r="AK204" i="1" l="1"/>
  <c r="AN204" i="1"/>
  <c r="AP204" i="1"/>
  <c r="D746" i="1"/>
  <c r="E745" i="1"/>
  <c r="AR204" i="1" l="1"/>
  <c r="AU204" i="1" s="1"/>
  <c r="D747" i="1"/>
  <c r="E746" i="1"/>
  <c r="AV204" i="1" l="1"/>
  <c r="AW204" i="1" s="1"/>
  <c r="AY204" i="1" s="1"/>
  <c r="AZ204" i="1" s="1"/>
  <c r="AD205" i="1" s="1"/>
  <c r="AE205" i="1"/>
  <c r="AM205" i="1"/>
  <c r="AG205" i="1"/>
  <c r="AJ205" i="1" s="1"/>
  <c r="AX205" i="1"/>
  <c r="D748" i="1"/>
  <c r="E747" i="1"/>
  <c r="AF205" i="1" l="1"/>
  <c r="AQ205" i="1"/>
  <c r="AK205" i="1"/>
  <c r="AN205" i="1"/>
  <c r="AP205" i="1"/>
  <c r="D749" i="1"/>
  <c r="E748" i="1"/>
  <c r="AR205" i="1" l="1"/>
  <c r="AU205" i="1" s="1"/>
  <c r="D750" i="1"/>
  <c r="E749" i="1"/>
  <c r="AV205" i="1" l="1"/>
  <c r="AW205" i="1" s="1"/>
  <c r="AY205" i="1" s="1"/>
  <c r="AZ205" i="1" s="1"/>
  <c r="AD206" i="1" s="1"/>
  <c r="AE206" i="1"/>
  <c r="AQ206" i="1" s="1"/>
  <c r="AM206" i="1"/>
  <c r="AG206" i="1"/>
  <c r="AJ206" i="1" s="1"/>
  <c r="AX206" i="1"/>
  <c r="D751" i="1"/>
  <c r="E750" i="1"/>
  <c r="AF206" i="1" l="1"/>
  <c r="AK206" i="1" s="1"/>
  <c r="AN206" i="1"/>
  <c r="AP206" i="1"/>
  <c r="D752" i="1"/>
  <c r="E751" i="1"/>
  <c r="AR206" i="1" l="1"/>
  <c r="AU206" i="1" s="1"/>
  <c r="D753" i="1"/>
  <c r="E752" i="1"/>
  <c r="AV206" i="1" l="1"/>
  <c r="AW206" i="1" s="1"/>
  <c r="AY206" i="1" s="1"/>
  <c r="AZ206" i="1" s="1"/>
  <c r="AD207" i="1" s="1"/>
  <c r="AG207" i="1" s="1"/>
  <c r="AJ207" i="1" s="1"/>
  <c r="AE207" i="1"/>
  <c r="AQ207" i="1" s="1"/>
  <c r="D754" i="1"/>
  <c r="E753" i="1"/>
  <c r="AM207" i="1" l="1"/>
  <c r="AN207" i="1" s="1"/>
  <c r="AX207" i="1"/>
  <c r="AF207" i="1"/>
  <c r="AK207" i="1" s="1"/>
  <c r="D755" i="1"/>
  <c r="E754" i="1"/>
  <c r="AP207" i="1" l="1"/>
  <c r="AR207" i="1" s="1"/>
  <c r="AU207" i="1" s="1"/>
  <c r="D756" i="1"/>
  <c r="E755" i="1"/>
  <c r="AE208" i="1" l="1"/>
  <c r="AV207" i="1"/>
  <c r="AW207" i="1" s="1"/>
  <c r="AY207" i="1" s="1"/>
  <c r="AZ207" i="1" s="1"/>
  <c r="AD208" i="1" s="1"/>
  <c r="AG208" i="1" s="1"/>
  <c r="AJ208" i="1" s="1"/>
  <c r="D757" i="1"/>
  <c r="E756" i="1"/>
  <c r="AF208" i="1" l="1"/>
  <c r="AK208" i="1" s="1"/>
  <c r="AQ208" i="1"/>
  <c r="AM208" i="1"/>
  <c r="AN208" i="1" s="1"/>
  <c r="AX208" i="1"/>
  <c r="D758" i="1"/>
  <c r="E757" i="1"/>
  <c r="AP208" i="1" l="1"/>
  <c r="AR208" i="1" s="1"/>
  <c r="AU208" i="1" s="1"/>
  <c r="D759" i="1"/>
  <c r="E758" i="1"/>
  <c r="AE209" i="1" l="1"/>
  <c r="AQ209" i="1" s="1"/>
  <c r="AV208" i="1"/>
  <c r="AW208" i="1" s="1"/>
  <c r="AY208" i="1" s="1"/>
  <c r="AZ208" i="1" s="1"/>
  <c r="AD209" i="1" s="1"/>
  <c r="AM209" i="1"/>
  <c r="AX209" i="1"/>
  <c r="AG209" i="1"/>
  <c r="AJ209" i="1" s="1"/>
  <c r="AF209" i="1"/>
  <c r="D760" i="1"/>
  <c r="E759" i="1"/>
  <c r="AK209" i="1" l="1"/>
  <c r="AN209" i="1"/>
  <c r="AP209" i="1"/>
  <c r="D761" i="1"/>
  <c r="E760" i="1"/>
  <c r="AR209" i="1" l="1"/>
  <c r="AU209" i="1" s="1"/>
  <c r="D762" i="1"/>
  <c r="E761" i="1"/>
  <c r="AE210" i="1" l="1"/>
  <c r="AQ210" i="1" s="1"/>
  <c r="AV209" i="1"/>
  <c r="AW209" i="1" s="1"/>
  <c r="AY209" i="1" s="1"/>
  <c r="AZ209" i="1" s="1"/>
  <c r="AD210" i="1" s="1"/>
  <c r="AX210" i="1" s="1"/>
  <c r="D763" i="1"/>
  <c r="E762" i="1"/>
  <c r="AF210" i="1" l="1"/>
  <c r="AG210" i="1"/>
  <c r="AJ210" i="1" s="1"/>
  <c r="AK210" i="1" s="1"/>
  <c r="AM210" i="1"/>
  <c r="AN210" i="1" s="1"/>
  <c r="AP210" i="1"/>
  <c r="D764" i="1"/>
  <c r="E763" i="1"/>
  <c r="AR210" i="1" l="1"/>
  <c r="AU210" i="1" s="1"/>
  <c r="AV210" i="1" s="1"/>
  <c r="AW210" i="1" s="1"/>
  <c r="AY210" i="1" s="1"/>
  <c r="AZ210" i="1" s="1"/>
  <c r="AD211" i="1" s="1"/>
  <c r="D765" i="1"/>
  <c r="E764" i="1"/>
  <c r="AE211" i="1" l="1"/>
  <c r="AM211" i="1"/>
  <c r="AX211" i="1"/>
  <c r="AG211" i="1"/>
  <c r="AJ211" i="1" s="1"/>
  <c r="D766" i="1"/>
  <c r="E765" i="1"/>
  <c r="AF211" i="1" l="1"/>
  <c r="AK211" i="1" s="1"/>
  <c r="AQ211" i="1"/>
  <c r="AN211" i="1"/>
  <c r="AP211" i="1"/>
  <c r="D767" i="1"/>
  <c r="E766" i="1"/>
  <c r="AR211" i="1" l="1"/>
  <c r="AU211" i="1" s="1"/>
  <c r="D768" i="1"/>
  <c r="E767" i="1"/>
  <c r="AE212" i="1" l="1"/>
  <c r="AQ212" i="1" s="1"/>
  <c r="AV211" i="1"/>
  <c r="AW211" i="1" s="1"/>
  <c r="AY211" i="1" s="1"/>
  <c r="AZ211" i="1" s="1"/>
  <c r="AD212" i="1" s="1"/>
  <c r="AG212" i="1" s="1"/>
  <c r="AJ212" i="1" s="1"/>
  <c r="AF212" i="1"/>
  <c r="AM212" i="1"/>
  <c r="AX212" i="1"/>
  <c r="D769" i="1"/>
  <c r="E768" i="1"/>
  <c r="AK212" i="1" l="1"/>
  <c r="AN212" i="1"/>
  <c r="AP212" i="1"/>
  <c r="D770" i="1"/>
  <c r="E769" i="1"/>
  <c r="AR212" i="1" l="1"/>
  <c r="AU212" i="1" s="1"/>
  <c r="D771" i="1"/>
  <c r="E770" i="1"/>
  <c r="AE213" i="1" l="1"/>
  <c r="AV212" i="1"/>
  <c r="AW212" i="1" s="1"/>
  <c r="AY212" i="1" s="1"/>
  <c r="AZ212" i="1" s="1"/>
  <c r="AD213" i="1" s="1"/>
  <c r="AX213" i="1" s="1"/>
  <c r="D772" i="1"/>
  <c r="E771" i="1"/>
  <c r="AF213" i="1" l="1"/>
  <c r="AQ213" i="1"/>
  <c r="AG213" i="1"/>
  <c r="AJ213" i="1" s="1"/>
  <c r="AK213" i="1" s="1"/>
  <c r="AM213" i="1"/>
  <c r="AN213" i="1" s="1"/>
  <c r="D773" i="1"/>
  <c r="E772" i="1"/>
  <c r="AP213" i="1" l="1"/>
  <c r="AR213" i="1" s="1"/>
  <c r="AU213" i="1" s="1"/>
  <c r="D774" i="1"/>
  <c r="E773" i="1"/>
  <c r="AE214" i="1" l="1"/>
  <c r="AQ214" i="1" s="1"/>
  <c r="AV213" i="1"/>
  <c r="AW213" i="1" s="1"/>
  <c r="AY213" i="1" s="1"/>
  <c r="AZ213" i="1" s="1"/>
  <c r="AD214" i="1" s="1"/>
  <c r="D775" i="1"/>
  <c r="E774" i="1"/>
  <c r="AM214" i="1" l="1"/>
  <c r="AG214" i="1"/>
  <c r="AJ214" i="1" s="1"/>
  <c r="AX214" i="1"/>
  <c r="AF214" i="1"/>
  <c r="D776" i="1"/>
  <c r="E775" i="1"/>
  <c r="AK214" i="1" l="1"/>
  <c r="AN214" i="1"/>
  <c r="AP214" i="1"/>
  <c r="D777" i="1"/>
  <c r="E776" i="1"/>
  <c r="AR214" i="1" l="1"/>
  <c r="AU214" i="1" s="1"/>
  <c r="D778" i="1"/>
  <c r="E778" i="1" s="1"/>
  <c r="E777" i="1"/>
  <c r="AE215" i="1" l="1"/>
  <c r="AQ215" i="1" s="1"/>
  <c r="AV214" i="1"/>
  <c r="AW214" i="1" s="1"/>
  <c r="AY214" i="1" s="1"/>
  <c r="AZ214" i="1" s="1"/>
  <c r="AD215" i="1" s="1"/>
  <c r="AG215" i="1" l="1"/>
  <c r="AJ215" i="1" s="1"/>
  <c r="AX215" i="1"/>
  <c r="AM215" i="1"/>
  <c r="AF215" i="1"/>
  <c r="AK215" i="1" l="1"/>
  <c r="AN215" i="1"/>
  <c r="AP215" i="1"/>
  <c r="AR215" i="1" s="1"/>
  <c r="AU215" i="1" l="1"/>
  <c r="AV215" i="1" s="1"/>
  <c r="AW215" i="1" s="1"/>
  <c r="AY215" i="1" s="1"/>
  <c r="AZ215" i="1" s="1"/>
  <c r="AD216" i="1" s="1"/>
  <c r="AE216" i="1" l="1"/>
  <c r="AQ216" i="1" s="1"/>
  <c r="AX216" i="1"/>
  <c r="AM216" i="1"/>
  <c r="AG216" i="1"/>
  <c r="AJ216" i="1" s="1"/>
  <c r="AF216" i="1" l="1"/>
  <c r="AK216" i="1" s="1"/>
  <c r="AN216" i="1"/>
  <c r="AP216" i="1"/>
  <c r="AR216" i="1" l="1"/>
  <c r="AU216" i="1" s="1"/>
  <c r="AE217" i="1" l="1"/>
  <c r="AQ217" i="1" s="1"/>
  <c r="AV216" i="1"/>
  <c r="AW216" i="1" s="1"/>
  <c r="AY216" i="1" s="1"/>
  <c r="AZ216" i="1" s="1"/>
  <c r="AD217" i="1" s="1"/>
  <c r="AM217" i="1" s="1"/>
  <c r="AX217" i="1" l="1"/>
  <c r="AG217" i="1"/>
  <c r="AJ217" i="1" s="1"/>
  <c r="AK217" i="1" s="1"/>
  <c r="AF217" i="1"/>
  <c r="AN217" i="1"/>
  <c r="AP217" i="1"/>
  <c r="AR217" i="1" l="1"/>
  <c r="AU217" i="1" s="1"/>
  <c r="AV217" i="1" l="1"/>
  <c r="AW217" i="1" s="1"/>
  <c r="AY217" i="1" s="1"/>
  <c r="AZ217" i="1" s="1"/>
  <c r="AD218" i="1" s="1"/>
  <c r="AX218" i="1" s="1"/>
  <c r="AE218" i="1"/>
  <c r="AQ218" i="1" s="1"/>
  <c r="AM218" i="1" l="1"/>
  <c r="AG218" i="1"/>
  <c r="AJ218" i="1" s="1"/>
  <c r="AF218" i="1"/>
  <c r="AK218" i="1" s="1"/>
  <c r="AN218" i="1"/>
  <c r="AP218" i="1"/>
  <c r="AR218" i="1" l="1"/>
  <c r="AU218" i="1" s="1"/>
  <c r="AV218" i="1" l="1"/>
  <c r="AW218" i="1" s="1"/>
  <c r="AY218" i="1" s="1"/>
  <c r="AZ218" i="1" s="1"/>
  <c r="AD219" i="1" s="1"/>
  <c r="AE219" i="1"/>
  <c r="AQ219" i="1" s="1"/>
  <c r="AG219" i="1"/>
  <c r="AJ219" i="1" s="1"/>
  <c r="AX219" i="1"/>
  <c r="AM219" i="1"/>
  <c r="AF219" i="1" l="1"/>
  <c r="AK219" i="1" s="1"/>
  <c r="AN219" i="1"/>
  <c r="AP219" i="1"/>
  <c r="AR219" i="1" l="1"/>
  <c r="AU219" i="1" s="1"/>
  <c r="AE220" i="1" l="1"/>
  <c r="AQ220" i="1" s="1"/>
  <c r="AV219" i="1"/>
  <c r="AW219" i="1" s="1"/>
  <c r="AY219" i="1" s="1"/>
  <c r="AZ219" i="1" s="1"/>
  <c r="AD220" i="1" s="1"/>
  <c r="AM220" i="1" s="1"/>
  <c r="V11" i="1"/>
  <c r="W11" i="1" s="1"/>
  <c r="X11" i="1" s="1"/>
  <c r="Z11" i="1" s="1"/>
  <c r="AA11" i="1" s="1"/>
  <c r="K12" i="1" s="1"/>
  <c r="AF220" i="1" l="1"/>
  <c r="AG220" i="1"/>
  <c r="AJ220" i="1" s="1"/>
  <c r="AK220" i="1" s="1"/>
  <c r="AX220" i="1"/>
  <c r="AN220" i="1"/>
  <c r="AP220" i="1"/>
  <c r="O12" i="1"/>
  <c r="S12" i="1" s="1"/>
  <c r="N12" i="1"/>
  <c r="Q12" i="1" s="1"/>
  <c r="Y12" i="1"/>
  <c r="L11" i="1"/>
  <c r="M11" i="1" s="1"/>
  <c r="AR220" i="1" l="1"/>
  <c r="AU220" i="1"/>
  <c r="T12" i="1"/>
  <c r="R12" i="1"/>
  <c r="V12" i="1" s="1"/>
  <c r="AE221" i="1" l="1"/>
  <c r="AQ221" i="1" s="1"/>
  <c r="AV220" i="1"/>
  <c r="AW220" i="1" s="1"/>
  <c r="AY220" i="1" s="1"/>
  <c r="AZ220" i="1" s="1"/>
  <c r="AD221" i="1" s="1"/>
  <c r="L12" i="1"/>
  <c r="M12" i="1" s="1"/>
  <c r="W12" i="1"/>
  <c r="X12" i="1" s="1"/>
  <c r="Z12" i="1" s="1"/>
  <c r="AA12" i="1" s="1"/>
  <c r="K13" i="1" s="1"/>
  <c r="AG221" i="1" l="1"/>
  <c r="AJ221" i="1" s="1"/>
  <c r="AX221" i="1"/>
  <c r="AM221" i="1"/>
  <c r="AF221" i="1"/>
  <c r="O13" i="1"/>
  <c r="S13" i="1" s="1"/>
  <c r="T13" i="1" s="1"/>
  <c r="N13" i="1"/>
  <c r="Q13" i="1" s="1"/>
  <c r="Y13" i="1"/>
  <c r="AK221" i="1" l="1"/>
  <c r="AN221" i="1"/>
  <c r="AP221" i="1"/>
  <c r="R13" i="1"/>
  <c r="V13" i="1" s="1"/>
  <c r="AR221" i="1" l="1"/>
  <c r="AU221" i="1" s="1"/>
  <c r="L13" i="1"/>
  <c r="M13" i="1" s="1"/>
  <c r="W13" i="1"/>
  <c r="X13" i="1" s="1"/>
  <c r="Z13" i="1" s="1"/>
  <c r="AA13" i="1" s="1"/>
  <c r="K14" i="1" s="1"/>
  <c r="O14" i="1" s="1"/>
  <c r="S14" i="1" s="1"/>
  <c r="AV221" i="1" l="1"/>
  <c r="AW221" i="1" s="1"/>
  <c r="AY221" i="1" s="1"/>
  <c r="AZ221" i="1" s="1"/>
  <c r="AD222" i="1" s="1"/>
  <c r="AE222" i="1"/>
  <c r="AQ222" i="1" s="1"/>
  <c r="AM222" i="1"/>
  <c r="AG222" i="1"/>
  <c r="AJ222" i="1" s="1"/>
  <c r="AX222" i="1"/>
  <c r="Y14" i="1"/>
  <c r="N14" i="1"/>
  <c r="Q14" i="1" s="1"/>
  <c r="R14" i="1" s="1"/>
  <c r="T14" i="1"/>
  <c r="AF222" i="1" l="1"/>
  <c r="AK222" i="1" s="1"/>
  <c r="AN222" i="1"/>
  <c r="AP222" i="1"/>
  <c r="V14" i="1"/>
  <c r="L14" i="1" s="1"/>
  <c r="M14" i="1" s="1"/>
  <c r="W14" i="1" l="1"/>
  <c r="X14" i="1" s="1"/>
  <c r="Z14" i="1" s="1"/>
  <c r="AA14" i="1" s="1"/>
  <c r="K15" i="1" s="1"/>
  <c r="Y15" i="1" s="1"/>
  <c r="AR222" i="1"/>
  <c r="AU222" i="1" s="1"/>
  <c r="N15" i="1"/>
  <c r="Q15" i="1" s="1"/>
  <c r="O15" i="1"/>
  <c r="S15" i="1" s="1"/>
  <c r="T15" i="1" s="1"/>
  <c r="AE223" i="1" l="1"/>
  <c r="AV222" i="1"/>
  <c r="AW222" i="1" s="1"/>
  <c r="AY222" i="1" s="1"/>
  <c r="AZ222" i="1" s="1"/>
  <c r="AD223" i="1" s="1"/>
  <c r="AX223" i="1" s="1"/>
  <c r="R15" i="1"/>
  <c r="V15" i="1" s="1"/>
  <c r="AF223" i="1" l="1"/>
  <c r="AQ223" i="1"/>
  <c r="AM223" i="1"/>
  <c r="AN223" i="1" s="1"/>
  <c r="AG223" i="1"/>
  <c r="AJ223" i="1" s="1"/>
  <c r="AK223" i="1" s="1"/>
  <c r="W15" i="1"/>
  <c r="X15" i="1" s="1"/>
  <c r="Z15" i="1" s="1"/>
  <c r="AA15" i="1" s="1"/>
  <c r="K16" i="1" s="1"/>
  <c r="L15" i="1"/>
  <c r="M15" i="1" s="1"/>
  <c r="AP223" i="1" l="1"/>
  <c r="AR223" i="1" s="1"/>
  <c r="AU223" i="1" s="1"/>
  <c r="Y16" i="1"/>
  <c r="O16" i="1"/>
  <c r="S16" i="1" s="1"/>
  <c r="T16" i="1" s="1"/>
  <c r="N16" i="1"/>
  <c r="Q16" i="1" s="1"/>
  <c r="AE224" i="1" l="1"/>
  <c r="AQ224" i="1" s="1"/>
  <c r="AV223" i="1"/>
  <c r="AW223" i="1" s="1"/>
  <c r="AY223" i="1" s="1"/>
  <c r="AZ223" i="1" s="1"/>
  <c r="AD224" i="1" s="1"/>
  <c r="AG224" i="1" s="1"/>
  <c r="AJ224" i="1" s="1"/>
  <c r="R16" i="1"/>
  <c r="V16" i="1" s="1"/>
  <c r="AF224" i="1" l="1"/>
  <c r="AK224" i="1" s="1"/>
  <c r="AX224" i="1"/>
  <c r="AM224" i="1"/>
  <c r="AP224" i="1" s="1"/>
  <c r="W16" i="1"/>
  <c r="X16" i="1" s="1"/>
  <c r="Z16" i="1" s="1"/>
  <c r="AA16" i="1" s="1"/>
  <c r="K17" i="1" s="1"/>
  <c r="L16" i="1"/>
  <c r="M16" i="1" s="1"/>
  <c r="AN224" i="1" l="1"/>
  <c r="AR224" i="1" s="1"/>
  <c r="AU224" i="1" s="1"/>
  <c r="Y17" i="1"/>
  <c r="O17" i="1"/>
  <c r="S17" i="1" s="1"/>
  <c r="T17" i="1" s="1"/>
  <c r="N17" i="1"/>
  <c r="Q17" i="1" s="1"/>
  <c r="R17" i="1" s="1"/>
  <c r="AE225" i="1" l="1"/>
  <c r="AQ225" i="1" s="1"/>
  <c r="AV224" i="1"/>
  <c r="AW224" i="1" s="1"/>
  <c r="AY224" i="1" s="1"/>
  <c r="AZ224" i="1" s="1"/>
  <c r="AD225" i="1" s="1"/>
  <c r="V17" i="1"/>
  <c r="W17" i="1" s="1"/>
  <c r="X17" i="1" s="1"/>
  <c r="Z17" i="1" s="1"/>
  <c r="AA17" i="1" s="1"/>
  <c r="K18" i="1" s="1"/>
  <c r="AG225" i="1" l="1"/>
  <c r="AJ225" i="1" s="1"/>
  <c r="AX225" i="1"/>
  <c r="AM225" i="1"/>
  <c r="AF225" i="1"/>
  <c r="L17" i="1"/>
  <c r="M17" i="1" s="1"/>
  <c r="O18" i="1"/>
  <c r="S18" i="1" s="1"/>
  <c r="T18" i="1" s="1"/>
  <c r="Y18" i="1"/>
  <c r="N18" i="1"/>
  <c r="Q18" i="1" s="1"/>
  <c r="R18" i="1" s="1"/>
  <c r="AK225" i="1" l="1"/>
  <c r="AN225" i="1"/>
  <c r="AP225" i="1"/>
  <c r="V18" i="1"/>
  <c r="W18" i="1" s="1"/>
  <c r="X18" i="1" s="1"/>
  <c r="Z18" i="1" s="1"/>
  <c r="AA18" i="1" s="1"/>
  <c r="K19" i="1" s="1"/>
  <c r="O19" i="1" s="1"/>
  <c r="S19" i="1" s="1"/>
  <c r="AR225" i="1" l="1"/>
  <c r="AU225" i="1" s="1"/>
  <c r="L18" i="1"/>
  <c r="M18" i="1" s="1"/>
  <c r="T19" i="1" s="1"/>
  <c r="N19" i="1"/>
  <c r="Q19" i="1" s="1"/>
  <c r="R19" i="1" s="1"/>
  <c r="Y19" i="1"/>
  <c r="AE226" i="1" l="1"/>
  <c r="AQ226" i="1" s="1"/>
  <c r="AV225" i="1"/>
  <c r="AW225" i="1" s="1"/>
  <c r="AY225" i="1" s="1"/>
  <c r="AZ225" i="1" s="1"/>
  <c r="AD226" i="1" s="1"/>
  <c r="AM226" i="1" s="1"/>
  <c r="AF226" i="1"/>
  <c r="V19" i="1"/>
  <c r="W19" i="1" s="1"/>
  <c r="X19" i="1" s="1"/>
  <c r="Z19" i="1" s="1"/>
  <c r="AA19" i="1" s="1"/>
  <c r="K20" i="1" s="1"/>
  <c r="O20" i="1" s="1"/>
  <c r="S20" i="1" s="1"/>
  <c r="L19" i="1"/>
  <c r="M19" i="1" s="1"/>
  <c r="AX226" i="1" l="1"/>
  <c r="AG226" i="1"/>
  <c r="AJ226" i="1" s="1"/>
  <c r="AK226" i="1" s="1"/>
  <c r="AN226" i="1"/>
  <c r="AP226" i="1"/>
  <c r="Y20" i="1"/>
  <c r="N20" i="1"/>
  <c r="Q20" i="1" s="1"/>
  <c r="R20" i="1" s="1"/>
  <c r="T20" i="1"/>
  <c r="AR226" i="1" l="1"/>
  <c r="AU226" i="1" s="1"/>
  <c r="V20" i="1"/>
  <c r="W20" i="1" s="1"/>
  <c r="X20" i="1" s="1"/>
  <c r="Z20" i="1" s="1"/>
  <c r="AA20" i="1" s="1"/>
  <c r="K21" i="1" s="1"/>
  <c r="N21" i="1" s="1"/>
  <c r="Q21" i="1" s="1"/>
  <c r="AE227" i="1" l="1"/>
  <c r="AQ227" i="1" s="1"/>
  <c r="AV226" i="1"/>
  <c r="AW226" i="1" s="1"/>
  <c r="AY226" i="1" s="1"/>
  <c r="AZ226" i="1" s="1"/>
  <c r="AD227" i="1" s="1"/>
  <c r="AM227" i="1" s="1"/>
  <c r="AF227" i="1"/>
  <c r="Y21" i="1"/>
  <c r="O21" i="1"/>
  <c r="S21" i="1" s="1"/>
  <c r="L20" i="1"/>
  <c r="M20" i="1" s="1"/>
  <c r="R21" i="1" s="1"/>
  <c r="AX227" i="1" l="1"/>
  <c r="AG227" i="1"/>
  <c r="AJ227" i="1" s="1"/>
  <c r="AK227" i="1" s="1"/>
  <c r="AN227" i="1"/>
  <c r="AP227" i="1"/>
  <c r="T21" i="1"/>
  <c r="V21" i="1" s="1"/>
  <c r="AR227" i="1" l="1"/>
  <c r="AU227" i="1" s="1"/>
  <c r="L21" i="1"/>
  <c r="M21" i="1" s="1"/>
  <c r="W21" i="1"/>
  <c r="X21" i="1" s="1"/>
  <c r="Z21" i="1" s="1"/>
  <c r="AA21" i="1" s="1"/>
  <c r="K22" i="1" s="1"/>
  <c r="O22" i="1" s="1"/>
  <c r="S22" i="1" s="1"/>
  <c r="T22" i="1" s="1"/>
  <c r="N22" i="1"/>
  <c r="Q22" i="1" s="1"/>
  <c r="Y22" i="1" l="1"/>
  <c r="AE228" i="1"/>
  <c r="AQ228" i="1" s="1"/>
  <c r="AV227" i="1"/>
  <c r="AW227" i="1" s="1"/>
  <c r="AY227" i="1" s="1"/>
  <c r="AZ227" i="1" s="1"/>
  <c r="AD228" i="1" s="1"/>
  <c r="AX228" i="1" s="1"/>
  <c r="R22" i="1"/>
  <c r="V22" i="1" s="1"/>
  <c r="AF228" i="1" l="1"/>
  <c r="AG228" i="1"/>
  <c r="AJ228" i="1" s="1"/>
  <c r="AK228" i="1" s="1"/>
  <c r="AM228" i="1"/>
  <c r="AN228" i="1" s="1"/>
  <c r="L22" i="1"/>
  <c r="M22" i="1" s="1"/>
  <c r="W22" i="1"/>
  <c r="X22" i="1" s="1"/>
  <c r="Z22" i="1" s="1"/>
  <c r="AA22" i="1" s="1"/>
  <c r="K23" i="1" s="1"/>
  <c r="AP228" i="1" l="1"/>
  <c r="AR228" i="1" s="1"/>
  <c r="AU228" i="1" s="1"/>
  <c r="N23" i="1"/>
  <c r="Q23" i="1" s="1"/>
  <c r="Y23" i="1"/>
  <c r="O23" i="1"/>
  <c r="S23" i="1" s="1"/>
  <c r="T23" i="1" s="1"/>
  <c r="AV228" i="1" l="1"/>
  <c r="AW228" i="1" s="1"/>
  <c r="AY228" i="1" s="1"/>
  <c r="AZ228" i="1" s="1"/>
  <c r="AD229" i="1" s="1"/>
  <c r="AE229" i="1"/>
  <c r="AG229" i="1"/>
  <c r="AJ229" i="1" s="1"/>
  <c r="AM229" i="1"/>
  <c r="AX229" i="1"/>
  <c r="R23" i="1"/>
  <c r="V23" i="1" s="1"/>
  <c r="AF229" i="1" l="1"/>
  <c r="AQ229" i="1"/>
  <c r="AK229" i="1"/>
  <c r="AN229" i="1"/>
  <c r="AP229" i="1"/>
  <c r="W23" i="1"/>
  <c r="X23" i="1" s="1"/>
  <c r="Z23" i="1" s="1"/>
  <c r="AA23" i="1" s="1"/>
  <c r="K24" i="1" s="1"/>
  <c r="L23" i="1"/>
  <c r="M23" i="1" s="1"/>
  <c r="AR229" i="1" l="1"/>
  <c r="AU229" i="1" s="1"/>
  <c r="N24" i="1"/>
  <c r="Q24" i="1" s="1"/>
  <c r="R24" i="1" s="1"/>
  <c r="Y24" i="1"/>
  <c r="O24" i="1"/>
  <c r="S24" i="1" s="1"/>
  <c r="T24" i="1" s="1"/>
  <c r="AE230" i="1" l="1"/>
  <c r="AV229" i="1"/>
  <c r="AW229" i="1" s="1"/>
  <c r="AY229" i="1" s="1"/>
  <c r="AZ229" i="1" s="1"/>
  <c r="AD230" i="1" s="1"/>
  <c r="AX230" i="1" s="1"/>
  <c r="V24" i="1"/>
  <c r="AF230" i="1" l="1"/>
  <c r="AQ230" i="1"/>
  <c r="AM230" i="1"/>
  <c r="AN230" i="1" s="1"/>
  <c r="AG230" i="1"/>
  <c r="AJ230" i="1" s="1"/>
  <c r="AK230" i="1" s="1"/>
  <c r="L24" i="1"/>
  <c r="M24" i="1" s="1"/>
  <c r="W24" i="1"/>
  <c r="X24" i="1" s="1"/>
  <c r="Z24" i="1" s="1"/>
  <c r="AA24" i="1" s="1"/>
  <c r="K25" i="1" s="1"/>
  <c r="AP230" i="1" l="1"/>
  <c r="AR230" i="1" s="1"/>
  <c r="AU230" i="1"/>
  <c r="Y25" i="1"/>
  <c r="N25" i="1"/>
  <c r="Q25" i="1" s="1"/>
  <c r="R25" i="1" s="1"/>
  <c r="O25" i="1"/>
  <c r="S25" i="1" s="1"/>
  <c r="T25" i="1" s="1"/>
  <c r="AE231" i="1" l="1"/>
  <c r="AQ231" i="1" s="1"/>
  <c r="AV230" i="1"/>
  <c r="AW230" i="1" s="1"/>
  <c r="AY230" i="1" s="1"/>
  <c r="AZ230" i="1" s="1"/>
  <c r="AD231" i="1" s="1"/>
  <c r="V25" i="1"/>
  <c r="L25" i="1" s="1"/>
  <c r="M25" i="1" s="1"/>
  <c r="AG231" i="1" l="1"/>
  <c r="AJ231" i="1" s="1"/>
  <c r="AX231" i="1"/>
  <c r="AM231" i="1"/>
  <c r="AF231" i="1"/>
  <c r="W25" i="1"/>
  <c r="X25" i="1" s="1"/>
  <c r="Z25" i="1" s="1"/>
  <c r="AA25" i="1" s="1"/>
  <c r="K26" i="1" s="1"/>
  <c r="N26" i="1" s="1"/>
  <c r="Q26" i="1" s="1"/>
  <c r="AK231" i="1" l="1"/>
  <c r="AN231" i="1"/>
  <c r="AP231" i="1"/>
  <c r="AR231" i="1" s="1"/>
  <c r="Y26" i="1"/>
  <c r="O26" i="1"/>
  <c r="S26" i="1" s="1"/>
  <c r="T26" i="1" s="1"/>
  <c r="R26" i="1"/>
  <c r="AU231" i="1" l="1"/>
  <c r="V26" i="1"/>
  <c r="W26" i="1" s="1"/>
  <c r="X26" i="1" s="1"/>
  <c r="Z26" i="1" s="1"/>
  <c r="AA26" i="1" s="1"/>
  <c r="K27" i="1" s="1"/>
  <c r="AE232" i="1" l="1"/>
  <c r="AQ232" i="1" s="1"/>
  <c r="AV231" i="1"/>
  <c r="AW231" i="1" s="1"/>
  <c r="AY231" i="1" s="1"/>
  <c r="AZ231" i="1" s="1"/>
  <c r="AD232" i="1" s="1"/>
  <c r="L26" i="1"/>
  <c r="M26" i="1" s="1"/>
  <c r="Y27" i="1"/>
  <c r="N27" i="1"/>
  <c r="Q27" i="1" s="1"/>
  <c r="O27" i="1"/>
  <c r="S27" i="1" s="1"/>
  <c r="AX232" i="1" l="1"/>
  <c r="AG232" i="1"/>
  <c r="AJ232" i="1" s="1"/>
  <c r="AK232" i="1" s="1"/>
  <c r="AM232" i="1"/>
  <c r="AF232" i="1"/>
  <c r="T27" i="1"/>
  <c r="R27" i="1"/>
  <c r="V27" i="1" s="1"/>
  <c r="AN232" i="1" l="1"/>
  <c r="AP232" i="1"/>
  <c r="L27" i="1"/>
  <c r="M27" i="1" s="1"/>
  <c r="W27" i="1"/>
  <c r="X27" i="1" s="1"/>
  <c r="Z27" i="1" s="1"/>
  <c r="AA27" i="1" s="1"/>
  <c r="K28" i="1" s="1"/>
  <c r="AR232" i="1" l="1"/>
  <c r="AU232" i="1" s="1"/>
  <c r="Y28" i="1"/>
  <c r="O28" i="1"/>
  <c r="S28" i="1" s="1"/>
  <c r="T28" i="1" s="1"/>
  <c r="N28" i="1"/>
  <c r="Q28" i="1" s="1"/>
  <c r="R28" i="1" s="1"/>
  <c r="AV232" i="1" l="1"/>
  <c r="AW232" i="1" s="1"/>
  <c r="AY232" i="1" s="1"/>
  <c r="AZ232" i="1" s="1"/>
  <c r="AD233" i="1" s="1"/>
  <c r="AE233" i="1"/>
  <c r="AM233" i="1"/>
  <c r="AG233" i="1"/>
  <c r="AJ233" i="1" s="1"/>
  <c r="AX233" i="1"/>
  <c r="V28" i="1"/>
  <c r="L28" i="1" s="1"/>
  <c r="M28" i="1" s="1"/>
  <c r="AF233" i="1" l="1"/>
  <c r="AK233" i="1" s="1"/>
  <c r="AQ233" i="1"/>
  <c r="AN233" i="1"/>
  <c r="AP233" i="1"/>
  <c r="W28" i="1"/>
  <c r="X28" i="1" s="1"/>
  <c r="Z28" i="1" s="1"/>
  <c r="AA28" i="1" s="1"/>
  <c r="K29" i="1" s="1"/>
  <c r="Y29" i="1" s="1"/>
  <c r="AR233" i="1" l="1"/>
  <c r="AU233" i="1"/>
  <c r="N29" i="1"/>
  <c r="Q29" i="1" s="1"/>
  <c r="R29" i="1" s="1"/>
  <c r="O29" i="1"/>
  <c r="S29" i="1" s="1"/>
  <c r="T29" i="1" s="1"/>
  <c r="AE234" i="1" l="1"/>
  <c r="AQ234" i="1" s="1"/>
  <c r="AV233" i="1"/>
  <c r="AW233" i="1" s="1"/>
  <c r="AY233" i="1" s="1"/>
  <c r="AZ233" i="1" s="1"/>
  <c r="AD234" i="1" s="1"/>
  <c r="V29" i="1"/>
  <c r="AM234" i="1" l="1"/>
  <c r="AX234" i="1"/>
  <c r="AG234" i="1"/>
  <c r="AJ234" i="1" s="1"/>
  <c r="AF234" i="1"/>
  <c r="W29" i="1"/>
  <c r="X29" i="1" s="1"/>
  <c r="Z29" i="1" s="1"/>
  <c r="AA29" i="1" s="1"/>
  <c r="K30" i="1" s="1"/>
  <c r="L29" i="1"/>
  <c r="M29" i="1" s="1"/>
  <c r="AK234" i="1" l="1"/>
  <c r="AN234" i="1"/>
  <c r="AP234" i="1"/>
  <c r="O30" i="1"/>
  <c r="S30" i="1" s="1"/>
  <c r="T30" i="1" s="1"/>
  <c r="N30" i="1"/>
  <c r="Q30" i="1" s="1"/>
  <c r="R30" i="1" s="1"/>
  <c r="Y30" i="1"/>
  <c r="AR234" i="1" l="1"/>
  <c r="AU234" i="1" s="1"/>
  <c r="V30" i="1"/>
  <c r="AE235" i="1" l="1"/>
  <c r="AQ235" i="1" s="1"/>
  <c r="AV234" i="1"/>
  <c r="AW234" i="1" s="1"/>
  <c r="AY234" i="1" s="1"/>
  <c r="AZ234" i="1" s="1"/>
  <c r="AD235" i="1" s="1"/>
  <c r="AM235" i="1" s="1"/>
  <c r="W30" i="1"/>
  <c r="X30" i="1" s="1"/>
  <c r="Z30" i="1" s="1"/>
  <c r="AA30" i="1" s="1"/>
  <c r="K31" i="1" s="1"/>
  <c r="L30" i="1"/>
  <c r="M30" i="1" s="1"/>
  <c r="AF235" i="1" l="1"/>
  <c r="AX235" i="1"/>
  <c r="AG235" i="1"/>
  <c r="AJ235" i="1" s="1"/>
  <c r="AK235" i="1" s="1"/>
  <c r="AN235" i="1"/>
  <c r="AP235" i="1"/>
  <c r="N31" i="1"/>
  <c r="Q31" i="1" s="1"/>
  <c r="R31" i="1" s="1"/>
  <c r="O31" i="1"/>
  <c r="S31" i="1" s="1"/>
  <c r="T31" i="1" s="1"/>
  <c r="Y31" i="1"/>
  <c r="AR235" i="1" l="1"/>
  <c r="AU235" i="1" s="1"/>
  <c r="V31" i="1"/>
  <c r="L31" i="1" s="1"/>
  <c r="M31" i="1" s="1"/>
  <c r="W31" i="1"/>
  <c r="X31" i="1" s="1"/>
  <c r="Z31" i="1" s="1"/>
  <c r="AA31" i="1" s="1"/>
  <c r="K32" i="1" s="1"/>
  <c r="AV235" i="1" l="1"/>
  <c r="AW235" i="1" s="1"/>
  <c r="AY235" i="1" s="1"/>
  <c r="AZ235" i="1" s="1"/>
  <c r="AD236" i="1" s="1"/>
  <c r="AG236" i="1" s="1"/>
  <c r="AJ236" i="1" s="1"/>
  <c r="AE236" i="1"/>
  <c r="AQ236" i="1" s="1"/>
  <c r="AM236" i="1"/>
  <c r="AX236" i="1"/>
  <c r="Y32" i="1"/>
  <c r="O32" i="1"/>
  <c r="S32" i="1" s="1"/>
  <c r="T32" i="1" s="1"/>
  <c r="N32" i="1"/>
  <c r="Q32" i="1" s="1"/>
  <c r="R32" i="1" s="1"/>
  <c r="AF236" i="1" l="1"/>
  <c r="AK236" i="1" s="1"/>
  <c r="AN236" i="1"/>
  <c r="AP236" i="1"/>
  <c r="V32" i="1"/>
  <c r="W32" i="1" s="1"/>
  <c r="X32" i="1" s="1"/>
  <c r="Z32" i="1" s="1"/>
  <c r="AA32" i="1" s="1"/>
  <c r="K33" i="1" s="1"/>
  <c r="L32" i="1"/>
  <c r="M32" i="1" s="1"/>
  <c r="AR236" i="1" l="1"/>
  <c r="AU236" i="1"/>
  <c r="AV236" i="1" s="1"/>
  <c r="AW236" i="1" s="1"/>
  <c r="AY236" i="1" s="1"/>
  <c r="AZ236" i="1" s="1"/>
  <c r="AD237" i="1" s="1"/>
  <c r="O33" i="1"/>
  <c r="S33" i="1" s="1"/>
  <c r="T33" i="1" s="1"/>
  <c r="Y33" i="1"/>
  <c r="N33" i="1"/>
  <c r="Q33" i="1" s="1"/>
  <c r="R33" i="1" s="1"/>
  <c r="AE237" i="1" l="1"/>
  <c r="AM237" i="1"/>
  <c r="AG237" i="1"/>
  <c r="AJ237" i="1" s="1"/>
  <c r="AX237" i="1"/>
  <c r="V33" i="1"/>
  <c r="L33" i="1" s="1"/>
  <c r="M33" i="1" s="1"/>
  <c r="W33" i="1"/>
  <c r="X33" i="1" s="1"/>
  <c r="Z33" i="1" s="1"/>
  <c r="AA33" i="1" s="1"/>
  <c r="K34" i="1" s="1"/>
  <c r="AF237" i="1" l="1"/>
  <c r="AK237" i="1" s="1"/>
  <c r="AQ237" i="1"/>
  <c r="AN237" i="1"/>
  <c r="AP237" i="1"/>
  <c r="O34" i="1"/>
  <c r="S34" i="1" s="1"/>
  <c r="T34" i="1" s="1"/>
  <c r="N34" i="1"/>
  <c r="Q34" i="1" s="1"/>
  <c r="R34" i="1" s="1"/>
  <c r="Y34" i="1"/>
  <c r="AR237" i="1" l="1"/>
  <c r="AU237" i="1"/>
  <c r="AV237" i="1" s="1"/>
  <c r="AW237" i="1" s="1"/>
  <c r="AY237" i="1" s="1"/>
  <c r="AZ237" i="1" s="1"/>
  <c r="AD238" i="1" s="1"/>
  <c r="V34" i="1"/>
  <c r="AE238" i="1" l="1"/>
  <c r="AQ238" i="1" s="1"/>
  <c r="AG238" i="1"/>
  <c r="AJ238" i="1" s="1"/>
  <c r="AM238" i="1"/>
  <c r="AX238" i="1"/>
  <c r="L34" i="1"/>
  <c r="M34" i="1" s="1"/>
  <c r="W34" i="1"/>
  <c r="X34" i="1" s="1"/>
  <c r="Z34" i="1" s="1"/>
  <c r="AA34" i="1" s="1"/>
  <c r="K35" i="1" s="1"/>
  <c r="AF238" i="1" l="1"/>
  <c r="AK238" i="1" s="1"/>
  <c r="AN238" i="1"/>
  <c r="AP238" i="1"/>
  <c r="AR238" i="1" s="1"/>
  <c r="O35" i="1"/>
  <c r="S35" i="1" s="1"/>
  <c r="T35" i="1" s="1"/>
  <c r="N35" i="1"/>
  <c r="Q35" i="1" s="1"/>
  <c r="R35" i="1" s="1"/>
  <c r="Y35" i="1"/>
  <c r="V35" i="1" l="1"/>
  <c r="AU238" i="1"/>
  <c r="W35" i="1"/>
  <c r="X35" i="1" s="1"/>
  <c r="Z35" i="1" s="1"/>
  <c r="AA35" i="1" s="1"/>
  <c r="K36" i="1" s="1"/>
  <c r="L35" i="1"/>
  <c r="M35" i="1" s="1"/>
  <c r="AV238" i="1" l="1"/>
  <c r="AW238" i="1" s="1"/>
  <c r="AY238" i="1" s="1"/>
  <c r="AZ238" i="1" s="1"/>
  <c r="AD239" i="1" s="1"/>
  <c r="AE239" i="1"/>
  <c r="AQ239" i="1" s="1"/>
  <c r="O36" i="1"/>
  <c r="S36" i="1" s="1"/>
  <c r="T36" i="1" s="1"/>
  <c r="N36" i="1"/>
  <c r="Q36" i="1" s="1"/>
  <c r="R36" i="1" s="1"/>
  <c r="Y36" i="1"/>
  <c r="AF239" i="1" l="1"/>
  <c r="AM239" i="1"/>
  <c r="AX239" i="1"/>
  <c r="AG239" i="1"/>
  <c r="AJ239" i="1" s="1"/>
  <c r="AK239" i="1" s="1"/>
  <c r="V36" i="1"/>
  <c r="W36" i="1" s="1"/>
  <c r="X36" i="1" s="1"/>
  <c r="Z36" i="1" s="1"/>
  <c r="AA36" i="1" s="1"/>
  <c r="K37" i="1" s="1"/>
  <c r="O37" i="1" s="1"/>
  <c r="S37" i="1" s="1"/>
  <c r="AN239" i="1" l="1"/>
  <c r="AP239" i="1"/>
  <c r="AR239" i="1" s="1"/>
  <c r="L36" i="1"/>
  <c r="M36" i="1" s="1"/>
  <c r="T37" i="1" s="1"/>
  <c r="Y37" i="1"/>
  <c r="N37" i="1"/>
  <c r="Q37" i="1" s="1"/>
  <c r="AU239" i="1" l="1"/>
  <c r="AV239" i="1" s="1"/>
  <c r="AW239" i="1" s="1"/>
  <c r="AY239" i="1" s="1"/>
  <c r="AZ239" i="1" s="1"/>
  <c r="AD240" i="1" s="1"/>
  <c r="R37" i="1"/>
  <c r="V37" i="1" s="1"/>
  <c r="L37" i="1" s="1"/>
  <c r="M37" i="1" s="1"/>
  <c r="AE240" i="1" l="1"/>
  <c r="AG240" i="1"/>
  <c r="AJ240" i="1" s="1"/>
  <c r="AM240" i="1"/>
  <c r="AX240" i="1"/>
  <c r="W37" i="1"/>
  <c r="X37" i="1" s="1"/>
  <c r="Z37" i="1" s="1"/>
  <c r="AA37" i="1" s="1"/>
  <c r="K38" i="1" s="1"/>
  <c r="O38" i="1" s="1"/>
  <c r="S38" i="1" s="1"/>
  <c r="T38" i="1" s="1"/>
  <c r="N38" i="1"/>
  <c r="Q38" i="1" s="1"/>
  <c r="R38" i="1" s="1"/>
  <c r="V38" i="1" s="1"/>
  <c r="AF240" i="1" l="1"/>
  <c r="AQ240" i="1"/>
  <c r="AK240" i="1"/>
  <c r="Y38" i="1"/>
  <c r="AN240" i="1"/>
  <c r="AP240" i="1"/>
  <c r="L38" i="1"/>
  <c r="M38" i="1" s="1"/>
  <c r="W38" i="1"/>
  <c r="X38" i="1" s="1"/>
  <c r="Z38" i="1" s="1"/>
  <c r="AA38" i="1" s="1"/>
  <c r="K39" i="1" s="1"/>
  <c r="AR240" i="1" l="1"/>
  <c r="AU240" i="1" s="1"/>
  <c r="Y39" i="1"/>
  <c r="N39" i="1"/>
  <c r="Q39" i="1" s="1"/>
  <c r="O39" i="1"/>
  <c r="S39" i="1" s="1"/>
  <c r="T39" i="1" s="1"/>
  <c r="AE241" i="1" l="1"/>
  <c r="AQ241" i="1" s="1"/>
  <c r="AV240" i="1"/>
  <c r="AW240" i="1" s="1"/>
  <c r="AY240" i="1" s="1"/>
  <c r="AZ240" i="1" s="1"/>
  <c r="AD241" i="1" s="1"/>
  <c r="AX241" i="1" s="1"/>
  <c r="R39" i="1"/>
  <c r="V39" i="1" s="1"/>
  <c r="AF241" i="1" l="1"/>
  <c r="AM241" i="1"/>
  <c r="AG241" i="1"/>
  <c r="AJ241" i="1" s="1"/>
  <c r="AK241" i="1" s="1"/>
  <c r="AN241" i="1"/>
  <c r="AP241" i="1"/>
  <c r="W39" i="1"/>
  <c r="X39" i="1" s="1"/>
  <c r="Z39" i="1" s="1"/>
  <c r="AA39" i="1" s="1"/>
  <c r="K40" i="1" s="1"/>
  <c r="L39" i="1"/>
  <c r="M39" i="1" s="1"/>
  <c r="AR241" i="1" l="1"/>
  <c r="AU241" i="1" s="1"/>
  <c r="AV241" i="1" s="1"/>
  <c r="AW241" i="1" s="1"/>
  <c r="AY241" i="1" s="1"/>
  <c r="AZ241" i="1" s="1"/>
  <c r="AD242" i="1" s="1"/>
  <c r="Y40" i="1"/>
  <c r="O40" i="1"/>
  <c r="S40" i="1" s="1"/>
  <c r="T40" i="1" s="1"/>
  <c r="N40" i="1"/>
  <c r="Q40" i="1" s="1"/>
  <c r="AE242" i="1" l="1"/>
  <c r="AG242" i="1"/>
  <c r="AJ242" i="1" s="1"/>
  <c r="AX242" i="1"/>
  <c r="AM242" i="1"/>
  <c r="R40" i="1"/>
  <c r="V40" i="1" s="1"/>
  <c r="AF242" i="1" l="1"/>
  <c r="AQ242" i="1"/>
  <c r="AK242" i="1"/>
  <c r="AN242" i="1"/>
  <c r="AP242" i="1"/>
  <c r="L40" i="1"/>
  <c r="M40" i="1" s="1"/>
  <c r="W40" i="1"/>
  <c r="X40" i="1" s="1"/>
  <c r="Z40" i="1" s="1"/>
  <c r="AA40" i="1" s="1"/>
  <c r="K41" i="1" s="1"/>
  <c r="AR242" i="1" l="1"/>
  <c r="AU242" i="1" s="1"/>
  <c r="N41" i="1"/>
  <c r="Q41" i="1" s="1"/>
  <c r="Y41" i="1"/>
  <c r="O41" i="1"/>
  <c r="S41" i="1" s="1"/>
  <c r="T41" i="1" s="1"/>
  <c r="AV242" i="1" l="1"/>
  <c r="AW242" i="1" s="1"/>
  <c r="AY242" i="1" s="1"/>
  <c r="AZ242" i="1" s="1"/>
  <c r="AD243" i="1" s="1"/>
  <c r="AE243" i="1"/>
  <c r="AQ243" i="1" s="1"/>
  <c r="R41" i="1"/>
  <c r="V41" i="1" s="1"/>
  <c r="AF243" i="1" l="1"/>
  <c r="AG243" i="1"/>
  <c r="AJ243" i="1" s="1"/>
  <c r="AK243" i="1" s="1"/>
  <c r="AX243" i="1"/>
  <c r="AM243" i="1"/>
  <c r="L41" i="1"/>
  <c r="M41" i="1" s="1"/>
  <c r="W41" i="1"/>
  <c r="X41" i="1" s="1"/>
  <c r="Z41" i="1" s="1"/>
  <c r="AA41" i="1" s="1"/>
  <c r="K42" i="1" s="1"/>
  <c r="AN243" i="1" l="1"/>
  <c r="AP243" i="1"/>
  <c r="AR243" i="1" s="1"/>
  <c r="O42" i="1"/>
  <c r="S42" i="1" s="1"/>
  <c r="T42" i="1" s="1"/>
  <c r="Y42" i="1"/>
  <c r="N42" i="1"/>
  <c r="Q42" i="1" s="1"/>
  <c r="AU243" i="1" l="1"/>
  <c r="AE244" i="1" s="1"/>
  <c r="AQ244" i="1" s="1"/>
  <c r="R42" i="1"/>
  <c r="V42" i="1" s="1"/>
  <c r="AV243" i="1" l="1"/>
  <c r="AW243" i="1" s="1"/>
  <c r="AY243" i="1" s="1"/>
  <c r="AZ243" i="1" s="1"/>
  <c r="AD244" i="1" s="1"/>
  <c r="AG244" i="1" s="1"/>
  <c r="AJ244" i="1" s="1"/>
  <c r="AK244" i="1" s="1"/>
  <c r="AF244" i="1"/>
  <c r="W42" i="1"/>
  <c r="X42" i="1" s="1"/>
  <c r="Z42" i="1" s="1"/>
  <c r="AA42" i="1" s="1"/>
  <c r="K43" i="1" s="1"/>
  <c r="L42" i="1"/>
  <c r="M42" i="1" s="1"/>
  <c r="AX244" i="1" l="1"/>
  <c r="AM244" i="1"/>
  <c r="AN244" i="1"/>
  <c r="AP244" i="1"/>
  <c r="AR244" i="1" s="1"/>
  <c r="N43" i="1"/>
  <c r="Q43" i="1" s="1"/>
  <c r="Y43" i="1"/>
  <c r="O43" i="1"/>
  <c r="S43" i="1" s="1"/>
  <c r="T43" i="1" s="1"/>
  <c r="AU244" i="1" l="1"/>
  <c r="R43" i="1"/>
  <c r="V43" i="1" s="1"/>
  <c r="AE245" i="1" l="1"/>
  <c r="AQ245" i="1" s="1"/>
  <c r="AV244" i="1"/>
  <c r="AW244" i="1" s="1"/>
  <c r="AY244" i="1" s="1"/>
  <c r="AZ244" i="1" s="1"/>
  <c r="AD245" i="1" s="1"/>
  <c r="W43" i="1"/>
  <c r="X43" i="1" s="1"/>
  <c r="Z43" i="1" s="1"/>
  <c r="AA43" i="1" s="1"/>
  <c r="K44" i="1" s="1"/>
  <c r="L43" i="1"/>
  <c r="M43" i="1" s="1"/>
  <c r="AX245" i="1" l="1"/>
  <c r="AM245" i="1"/>
  <c r="AG245" i="1"/>
  <c r="AJ245" i="1" s="1"/>
  <c r="AF245" i="1"/>
  <c r="O44" i="1"/>
  <c r="S44" i="1" s="1"/>
  <c r="T44" i="1" s="1"/>
  <c r="Y44" i="1"/>
  <c r="N44" i="1"/>
  <c r="Q44" i="1" s="1"/>
  <c r="R44" i="1" s="1"/>
  <c r="AK245" i="1" l="1"/>
  <c r="AN245" i="1"/>
  <c r="AP245" i="1"/>
  <c r="AR245" i="1" s="1"/>
  <c r="V44" i="1"/>
  <c r="W44" i="1" s="1"/>
  <c r="X44" i="1" s="1"/>
  <c r="Z44" i="1" s="1"/>
  <c r="AA44" i="1" s="1"/>
  <c r="K45" i="1" s="1"/>
  <c r="AU245" i="1" l="1"/>
  <c r="L44" i="1"/>
  <c r="M44" i="1" s="1"/>
  <c r="O45" i="1"/>
  <c r="S45" i="1" s="1"/>
  <c r="Y45" i="1"/>
  <c r="N45" i="1"/>
  <c r="Q45" i="1" s="1"/>
  <c r="AE246" i="1" l="1"/>
  <c r="AQ246" i="1" s="1"/>
  <c r="AV245" i="1"/>
  <c r="AW245" i="1" s="1"/>
  <c r="AY245" i="1" s="1"/>
  <c r="AZ245" i="1" s="1"/>
  <c r="AD246" i="1" s="1"/>
  <c r="R45" i="1"/>
  <c r="T45" i="1"/>
  <c r="V45" i="1" l="1"/>
  <c r="L45" i="1" s="1"/>
  <c r="M45" i="1" s="1"/>
  <c r="AX246" i="1"/>
  <c r="AM246" i="1"/>
  <c r="AG246" i="1"/>
  <c r="AJ246" i="1" s="1"/>
  <c r="AK246" i="1" s="1"/>
  <c r="AF246" i="1"/>
  <c r="W45" i="1"/>
  <c r="X45" i="1" s="1"/>
  <c r="Z45" i="1" s="1"/>
  <c r="AA45" i="1" s="1"/>
  <c r="K46" i="1" s="1"/>
  <c r="Y46" i="1" s="1"/>
  <c r="O46" i="1" l="1"/>
  <c r="S46" i="1" s="1"/>
  <c r="T46" i="1" s="1"/>
  <c r="N46" i="1"/>
  <c r="Q46" i="1" s="1"/>
  <c r="R46" i="1" s="1"/>
  <c r="V46" i="1" s="1"/>
  <c r="AN246" i="1"/>
  <c r="AP246" i="1"/>
  <c r="AR246" i="1" s="1"/>
  <c r="AU246" i="1" l="1"/>
  <c r="AE247" i="1" s="1"/>
  <c r="AQ247" i="1" s="1"/>
  <c r="W46" i="1"/>
  <c r="X46" i="1" s="1"/>
  <c r="Z46" i="1" s="1"/>
  <c r="AA46" i="1" s="1"/>
  <c r="K47" i="1" s="1"/>
  <c r="L46" i="1"/>
  <c r="M46" i="1" s="1"/>
  <c r="AV246" i="1" l="1"/>
  <c r="AW246" i="1" s="1"/>
  <c r="AY246" i="1" s="1"/>
  <c r="AZ246" i="1" s="1"/>
  <c r="AD247" i="1" s="1"/>
  <c r="AX247" i="1" s="1"/>
  <c r="AF247" i="1"/>
  <c r="N47" i="1"/>
  <c r="Q47" i="1" s="1"/>
  <c r="O47" i="1"/>
  <c r="S47" i="1" s="1"/>
  <c r="T47" i="1" s="1"/>
  <c r="Y47" i="1"/>
  <c r="AG247" i="1" l="1"/>
  <c r="AJ247" i="1" s="1"/>
  <c r="AK247" i="1" s="1"/>
  <c r="AM247" i="1"/>
  <c r="AN247" i="1" s="1"/>
  <c r="R47" i="1"/>
  <c r="V47" i="1" s="1"/>
  <c r="AP247" i="1" l="1"/>
  <c r="L47" i="1"/>
  <c r="M47" i="1" s="1"/>
  <c r="W47" i="1"/>
  <c r="X47" i="1" s="1"/>
  <c r="Z47" i="1" s="1"/>
  <c r="AA47" i="1" s="1"/>
  <c r="K48" i="1" s="1"/>
  <c r="AR247" i="1" l="1"/>
  <c r="AU247" i="1" s="1"/>
  <c r="Y48" i="1"/>
  <c r="N48" i="1"/>
  <c r="Q48" i="1" s="1"/>
  <c r="O48" i="1"/>
  <c r="S48" i="1" s="1"/>
  <c r="T48" i="1" s="1"/>
  <c r="AE248" i="1" l="1"/>
  <c r="AQ248" i="1" s="1"/>
  <c r="AV247" i="1"/>
  <c r="AW247" i="1" s="1"/>
  <c r="AY247" i="1" s="1"/>
  <c r="AZ247" i="1" s="1"/>
  <c r="AD248" i="1" s="1"/>
  <c r="R48" i="1"/>
  <c r="V48" i="1" s="1"/>
  <c r="AM248" i="1" l="1"/>
  <c r="AG248" i="1"/>
  <c r="AJ248" i="1" s="1"/>
  <c r="AX248" i="1"/>
  <c r="AF248" i="1"/>
  <c r="L48" i="1"/>
  <c r="M48" i="1" s="1"/>
  <c r="W48" i="1"/>
  <c r="X48" i="1" s="1"/>
  <c r="Z48" i="1" s="1"/>
  <c r="AA48" i="1" s="1"/>
  <c r="K49" i="1" s="1"/>
  <c r="AK248" i="1" l="1"/>
  <c r="AN248" i="1"/>
  <c r="AP248" i="1"/>
  <c r="AR248" i="1" s="1"/>
  <c r="AU248" i="1" s="1"/>
  <c r="Y49" i="1"/>
  <c r="N49" i="1"/>
  <c r="Q49" i="1" s="1"/>
  <c r="R49" i="1" s="1"/>
  <c r="O49" i="1"/>
  <c r="S49" i="1" s="1"/>
  <c r="T49" i="1" s="1"/>
  <c r="AV248" i="1" l="1"/>
  <c r="AW248" i="1" s="1"/>
  <c r="AY248" i="1" s="1"/>
  <c r="AZ248" i="1" s="1"/>
  <c r="AD249" i="1" s="1"/>
  <c r="AE249" i="1"/>
  <c r="V49" i="1"/>
  <c r="L49" i="1" s="1"/>
  <c r="M49" i="1" s="1"/>
  <c r="AF249" i="1" l="1"/>
  <c r="AQ249" i="1"/>
  <c r="AX249" i="1"/>
  <c r="AM249" i="1"/>
  <c r="AG249" i="1"/>
  <c r="AJ249" i="1" s="1"/>
  <c r="AK249" i="1" s="1"/>
  <c r="W49" i="1"/>
  <c r="X49" i="1" s="1"/>
  <c r="Z49" i="1" s="1"/>
  <c r="AA49" i="1" s="1"/>
  <c r="K50" i="1" s="1"/>
  <c r="O50" i="1" s="1"/>
  <c r="S50" i="1" s="1"/>
  <c r="T50" i="1" s="1"/>
  <c r="AP249" i="1" l="1"/>
  <c r="AN249" i="1"/>
  <c r="Y50" i="1"/>
  <c r="N50" i="1"/>
  <c r="Q50" i="1" s="1"/>
  <c r="R50" i="1" s="1"/>
  <c r="V50" i="1" s="1"/>
  <c r="AR249" i="1" l="1"/>
  <c r="AU249" i="1" s="1"/>
  <c r="W50" i="1"/>
  <c r="X50" i="1" s="1"/>
  <c r="Z50" i="1" s="1"/>
  <c r="AA50" i="1" s="1"/>
  <c r="K51" i="1" s="1"/>
  <c r="L50" i="1"/>
  <c r="M50" i="1" s="1"/>
  <c r="AV249" i="1" l="1"/>
  <c r="AW249" i="1" s="1"/>
  <c r="AY249" i="1" s="1"/>
  <c r="AZ249" i="1" s="1"/>
  <c r="AD250" i="1" s="1"/>
  <c r="AE250" i="1"/>
  <c r="AQ250" i="1" s="1"/>
  <c r="Y51" i="1"/>
  <c r="O51" i="1"/>
  <c r="S51" i="1" s="1"/>
  <c r="T51" i="1" s="1"/>
  <c r="N51" i="1"/>
  <c r="Q51" i="1" s="1"/>
  <c r="AF250" i="1" l="1"/>
  <c r="AX250" i="1"/>
  <c r="AG250" i="1"/>
  <c r="AJ250" i="1" s="1"/>
  <c r="AK250" i="1" s="1"/>
  <c r="AM250" i="1"/>
  <c r="R51" i="1"/>
  <c r="V51" i="1" s="1"/>
  <c r="AN250" i="1" l="1"/>
  <c r="AP250" i="1"/>
  <c r="W51" i="1"/>
  <c r="X51" i="1" s="1"/>
  <c r="Z51" i="1" s="1"/>
  <c r="AA51" i="1" s="1"/>
  <c r="K52" i="1" s="1"/>
  <c r="L51" i="1"/>
  <c r="M51" i="1" s="1"/>
  <c r="AR250" i="1" l="1"/>
  <c r="AU250" i="1" s="1"/>
  <c r="O52" i="1"/>
  <c r="S52" i="1" s="1"/>
  <c r="T52" i="1" s="1"/>
  <c r="Y52" i="1"/>
  <c r="N52" i="1"/>
  <c r="Q52" i="1" s="1"/>
  <c r="R52" i="1" s="1"/>
  <c r="AV250" i="1" l="1"/>
  <c r="AW250" i="1" s="1"/>
  <c r="AY250" i="1" s="1"/>
  <c r="AZ250" i="1" s="1"/>
  <c r="AD251" i="1" s="1"/>
  <c r="AE251" i="1"/>
  <c r="AQ251" i="1" s="1"/>
  <c r="V52" i="1"/>
  <c r="L52" i="1" s="1"/>
  <c r="M52" i="1" s="1"/>
  <c r="AF251" i="1" l="1"/>
  <c r="AX251" i="1"/>
  <c r="AG251" i="1"/>
  <c r="AJ251" i="1" s="1"/>
  <c r="AM251" i="1"/>
  <c r="W52" i="1"/>
  <c r="X52" i="1" s="1"/>
  <c r="Z52" i="1" s="1"/>
  <c r="AA52" i="1" s="1"/>
  <c r="K53" i="1" s="1"/>
  <c r="Y53" i="1" s="1"/>
  <c r="O53" i="1"/>
  <c r="S53" i="1" s="1"/>
  <c r="T53" i="1" s="1"/>
  <c r="AK251" i="1" l="1"/>
  <c r="N53" i="1"/>
  <c r="Q53" i="1" s="1"/>
  <c r="R53" i="1" s="1"/>
  <c r="AN251" i="1"/>
  <c r="AP251" i="1"/>
  <c r="V53" i="1"/>
  <c r="W53" i="1" s="1"/>
  <c r="X53" i="1" s="1"/>
  <c r="Z53" i="1" s="1"/>
  <c r="AA53" i="1" s="1"/>
  <c r="K54" i="1" s="1"/>
  <c r="AR251" i="1" l="1"/>
  <c r="AU251" i="1" s="1"/>
  <c r="L53" i="1"/>
  <c r="M53" i="1" s="1"/>
  <c r="O54" i="1"/>
  <c r="S54" i="1" s="1"/>
  <c r="T54" i="1" s="1"/>
  <c r="N54" i="1"/>
  <c r="Q54" i="1" s="1"/>
  <c r="R54" i="1" s="1"/>
  <c r="Y54" i="1"/>
  <c r="AE252" i="1" l="1"/>
  <c r="AQ252" i="1" s="1"/>
  <c r="AV251" i="1"/>
  <c r="AW251" i="1" s="1"/>
  <c r="AY251" i="1" s="1"/>
  <c r="AZ251" i="1" s="1"/>
  <c r="AD252" i="1" s="1"/>
  <c r="V54" i="1"/>
  <c r="W54" i="1" s="1"/>
  <c r="X54" i="1" s="1"/>
  <c r="Z54" i="1" s="1"/>
  <c r="AA54" i="1" s="1"/>
  <c r="K55" i="1" s="1"/>
  <c r="AM252" i="1" l="1"/>
  <c r="AG252" i="1"/>
  <c r="AJ252" i="1" s="1"/>
  <c r="AX252" i="1"/>
  <c r="AF252" i="1"/>
  <c r="L54" i="1"/>
  <c r="M54" i="1" s="1"/>
  <c r="N55" i="1"/>
  <c r="Q55" i="1" s="1"/>
  <c r="Y55" i="1"/>
  <c r="O55" i="1"/>
  <c r="S55" i="1" s="1"/>
  <c r="AK252" i="1" l="1"/>
  <c r="AN252" i="1"/>
  <c r="AP252" i="1"/>
  <c r="AR252" i="1" s="1"/>
  <c r="AU252" i="1" s="1"/>
  <c r="T55" i="1"/>
  <c r="R55" i="1"/>
  <c r="V55" i="1" s="1"/>
  <c r="AE253" i="1" l="1"/>
  <c r="AQ253" i="1" s="1"/>
  <c r="AV252" i="1"/>
  <c r="AW252" i="1" s="1"/>
  <c r="AY252" i="1" s="1"/>
  <c r="AZ252" i="1" s="1"/>
  <c r="AD253" i="1" s="1"/>
  <c r="L55" i="1"/>
  <c r="M55" i="1" s="1"/>
  <c r="W55" i="1"/>
  <c r="X55" i="1" s="1"/>
  <c r="Z55" i="1" s="1"/>
  <c r="AA55" i="1" s="1"/>
  <c r="K56" i="1" s="1"/>
  <c r="AG253" i="1" l="1"/>
  <c r="AJ253" i="1" s="1"/>
  <c r="AM253" i="1"/>
  <c r="AX253" i="1"/>
  <c r="AF253" i="1"/>
  <c r="N56" i="1"/>
  <c r="Q56" i="1" s="1"/>
  <c r="R56" i="1" s="1"/>
  <c r="Y56" i="1"/>
  <c r="O56" i="1"/>
  <c r="S56" i="1" s="1"/>
  <c r="T56" i="1" s="1"/>
  <c r="AK253" i="1" l="1"/>
  <c r="AN253" i="1"/>
  <c r="AP253" i="1"/>
  <c r="AR253" i="1" s="1"/>
  <c r="AU253" i="1" s="1"/>
  <c r="V56" i="1"/>
  <c r="AV253" i="1" l="1"/>
  <c r="AW253" i="1" s="1"/>
  <c r="AY253" i="1" s="1"/>
  <c r="AZ253" i="1" s="1"/>
  <c r="AD254" i="1" s="1"/>
  <c r="AE254" i="1"/>
  <c r="AQ254" i="1" s="1"/>
  <c r="L56" i="1"/>
  <c r="M56" i="1" s="1"/>
  <c r="W56" i="1"/>
  <c r="X56" i="1" s="1"/>
  <c r="Z56" i="1" s="1"/>
  <c r="AA56" i="1" s="1"/>
  <c r="K57" i="1" s="1"/>
  <c r="AF254" i="1" l="1"/>
  <c r="AG254" i="1"/>
  <c r="AJ254" i="1" s="1"/>
  <c r="AK254" i="1" s="1"/>
  <c r="AX254" i="1"/>
  <c r="AM254" i="1"/>
  <c r="O57" i="1"/>
  <c r="S57" i="1" s="1"/>
  <c r="T57" i="1" s="1"/>
  <c r="Y57" i="1"/>
  <c r="N57" i="1"/>
  <c r="Q57" i="1" s="1"/>
  <c r="R57" i="1" s="1"/>
  <c r="AP254" i="1" l="1"/>
  <c r="AN254" i="1"/>
  <c r="V57" i="1"/>
  <c r="W57" i="1" s="1"/>
  <c r="X57" i="1" s="1"/>
  <c r="Z57" i="1" s="1"/>
  <c r="AA57" i="1" s="1"/>
  <c r="K58" i="1" s="1"/>
  <c r="L57" i="1"/>
  <c r="M57" i="1" s="1"/>
  <c r="AR254" i="1" l="1"/>
  <c r="AU254" i="1" s="1"/>
  <c r="AE255" i="1" s="1"/>
  <c r="AQ255" i="1" s="1"/>
  <c r="N58" i="1"/>
  <c r="Q58" i="1" s="1"/>
  <c r="R58" i="1" s="1"/>
  <c r="O58" i="1"/>
  <c r="S58" i="1" s="1"/>
  <c r="T58" i="1" s="1"/>
  <c r="Y58" i="1"/>
  <c r="AV254" i="1" l="1"/>
  <c r="AW254" i="1" s="1"/>
  <c r="AY254" i="1" s="1"/>
  <c r="AZ254" i="1" s="1"/>
  <c r="AD255" i="1" s="1"/>
  <c r="AX255" i="1" s="1"/>
  <c r="AG255" i="1"/>
  <c r="AJ255" i="1" s="1"/>
  <c r="AM255" i="1"/>
  <c r="AF255" i="1"/>
  <c r="V58" i="1"/>
  <c r="AK255" i="1" l="1"/>
  <c r="AP255" i="1"/>
  <c r="AN255" i="1"/>
  <c r="W58" i="1"/>
  <c r="X58" i="1" s="1"/>
  <c r="Z58" i="1" s="1"/>
  <c r="AA58" i="1" s="1"/>
  <c r="K59" i="1" s="1"/>
  <c r="L58" i="1"/>
  <c r="M58" i="1" s="1"/>
  <c r="AR255" i="1" l="1"/>
  <c r="AU255" i="1" s="1"/>
  <c r="O59" i="1"/>
  <c r="S59" i="1" s="1"/>
  <c r="T59" i="1" s="1"/>
  <c r="N59" i="1"/>
  <c r="Q59" i="1" s="1"/>
  <c r="R59" i="1" s="1"/>
  <c r="Y59" i="1"/>
  <c r="AE256" i="1" l="1"/>
  <c r="AQ256" i="1" s="1"/>
  <c r="AV255" i="1"/>
  <c r="AW255" i="1" s="1"/>
  <c r="AY255" i="1" s="1"/>
  <c r="AZ255" i="1" s="1"/>
  <c r="AD256" i="1" s="1"/>
  <c r="V59" i="1"/>
  <c r="L59" i="1" s="1"/>
  <c r="M59" i="1" s="1"/>
  <c r="AX256" i="1" l="1"/>
  <c r="AM256" i="1"/>
  <c r="AG256" i="1"/>
  <c r="AJ256" i="1" s="1"/>
  <c r="AK256" i="1" s="1"/>
  <c r="AF256" i="1"/>
  <c r="W59" i="1"/>
  <c r="X59" i="1" s="1"/>
  <c r="Z59" i="1" s="1"/>
  <c r="AA59" i="1" s="1"/>
  <c r="K60" i="1" s="1"/>
  <c r="Y60" i="1" s="1"/>
  <c r="O60" i="1"/>
  <c r="S60" i="1" s="1"/>
  <c r="T60" i="1" s="1"/>
  <c r="AN256" i="1" l="1"/>
  <c r="AP256" i="1"/>
  <c r="AR256" i="1" s="1"/>
  <c r="AU256" i="1" s="1"/>
  <c r="N60" i="1"/>
  <c r="Q60" i="1" s="1"/>
  <c r="R60" i="1"/>
  <c r="V60" i="1" s="1"/>
  <c r="AE257" i="1" l="1"/>
  <c r="AQ257" i="1" s="1"/>
  <c r="AV256" i="1"/>
  <c r="AW256" i="1" s="1"/>
  <c r="AY256" i="1" s="1"/>
  <c r="AZ256" i="1" s="1"/>
  <c r="AD257" i="1" s="1"/>
  <c r="W60" i="1"/>
  <c r="X60" i="1" s="1"/>
  <c r="Z60" i="1" s="1"/>
  <c r="AA60" i="1" s="1"/>
  <c r="K61" i="1" s="1"/>
  <c r="L60" i="1"/>
  <c r="M60" i="1" s="1"/>
  <c r="AG257" i="1" l="1"/>
  <c r="AJ257" i="1" s="1"/>
  <c r="AX257" i="1"/>
  <c r="AM257" i="1"/>
  <c r="AF257" i="1"/>
  <c r="O61" i="1"/>
  <c r="S61" i="1" s="1"/>
  <c r="T61" i="1" s="1"/>
  <c r="N61" i="1"/>
  <c r="Q61" i="1" s="1"/>
  <c r="Y61" i="1"/>
  <c r="AK257" i="1" l="1"/>
  <c r="AP257" i="1"/>
  <c r="AN257" i="1"/>
  <c r="R61" i="1"/>
  <c r="V61" i="1" s="1"/>
  <c r="AR257" i="1" l="1"/>
  <c r="AU257" i="1" s="1"/>
  <c r="W61" i="1"/>
  <c r="X61" i="1" s="1"/>
  <c r="Z61" i="1" s="1"/>
  <c r="AA61" i="1" s="1"/>
  <c r="K62" i="1" s="1"/>
  <c r="L61" i="1"/>
  <c r="M61" i="1" s="1"/>
  <c r="AV257" i="1" l="1"/>
  <c r="AW257" i="1" s="1"/>
  <c r="AY257" i="1" s="1"/>
  <c r="AZ257" i="1" s="1"/>
  <c r="AD258" i="1" s="1"/>
  <c r="AE258" i="1"/>
  <c r="AQ258" i="1" s="1"/>
  <c r="O62" i="1"/>
  <c r="S62" i="1" s="1"/>
  <c r="T62" i="1" s="1"/>
  <c r="N62" i="1"/>
  <c r="Q62" i="1" s="1"/>
  <c r="Y62" i="1"/>
  <c r="AF258" i="1" l="1"/>
  <c r="AX258" i="1"/>
  <c r="AG258" i="1"/>
  <c r="AJ258" i="1" s="1"/>
  <c r="AK258" i="1" s="1"/>
  <c r="AM258" i="1"/>
  <c r="R62" i="1"/>
  <c r="V62" i="1" s="1"/>
  <c r="AN258" i="1" l="1"/>
  <c r="AP258" i="1"/>
  <c r="W62" i="1"/>
  <c r="X62" i="1" s="1"/>
  <c r="Z62" i="1" s="1"/>
  <c r="AA62" i="1" s="1"/>
  <c r="K63" i="1" s="1"/>
  <c r="L62" i="1"/>
  <c r="M62" i="1" s="1"/>
  <c r="AR258" i="1" l="1"/>
  <c r="AU258" i="1" s="1"/>
  <c r="Y63" i="1"/>
  <c r="O63" i="1"/>
  <c r="S63" i="1" s="1"/>
  <c r="T63" i="1" s="1"/>
  <c r="N63" i="1"/>
  <c r="Q63" i="1" s="1"/>
  <c r="AE259" i="1" l="1"/>
  <c r="AQ259" i="1" s="1"/>
  <c r="AV258" i="1"/>
  <c r="AW258" i="1" s="1"/>
  <c r="AY258" i="1" s="1"/>
  <c r="AZ258" i="1" s="1"/>
  <c r="AD259" i="1" s="1"/>
  <c r="R63" i="1"/>
  <c r="V63" i="1" s="1"/>
  <c r="AX259" i="1" l="1"/>
  <c r="AM259" i="1"/>
  <c r="AG259" i="1"/>
  <c r="AJ259" i="1" s="1"/>
  <c r="AF259" i="1"/>
  <c r="L63" i="1"/>
  <c r="M63" i="1" s="1"/>
  <c r="W63" i="1"/>
  <c r="X63" i="1" s="1"/>
  <c r="Z63" i="1" s="1"/>
  <c r="AA63" i="1" s="1"/>
  <c r="K64" i="1" s="1"/>
  <c r="AK259" i="1" l="1"/>
  <c r="AP259" i="1"/>
  <c r="AN259" i="1"/>
  <c r="N64" i="1"/>
  <c r="Q64" i="1" s="1"/>
  <c r="R64" i="1" s="1"/>
  <c r="O64" i="1"/>
  <c r="S64" i="1" s="1"/>
  <c r="T64" i="1" s="1"/>
  <c r="Y64" i="1"/>
  <c r="AR259" i="1" l="1"/>
  <c r="AU259" i="1" s="1"/>
  <c r="V64" i="1"/>
  <c r="AV259" i="1" l="1"/>
  <c r="AW259" i="1" s="1"/>
  <c r="AY259" i="1" s="1"/>
  <c r="AZ259" i="1" s="1"/>
  <c r="AD260" i="1" s="1"/>
  <c r="AE260" i="1"/>
  <c r="AQ260" i="1" s="1"/>
  <c r="W64" i="1"/>
  <c r="X64" i="1" s="1"/>
  <c r="Z64" i="1" s="1"/>
  <c r="AA64" i="1" s="1"/>
  <c r="K65" i="1" s="1"/>
  <c r="L64" i="1"/>
  <c r="M64" i="1" s="1"/>
  <c r="AF260" i="1" l="1"/>
  <c r="AG260" i="1"/>
  <c r="AJ260" i="1" s="1"/>
  <c r="AK260" i="1" s="1"/>
  <c r="AX260" i="1"/>
  <c r="AM260" i="1"/>
  <c r="N65" i="1"/>
  <c r="Q65" i="1" s="1"/>
  <c r="R65" i="1" s="1"/>
  <c r="O65" i="1"/>
  <c r="S65" i="1" s="1"/>
  <c r="T65" i="1" s="1"/>
  <c r="Y65" i="1"/>
  <c r="AN260" i="1" l="1"/>
  <c r="AP260" i="1"/>
  <c r="V65" i="1"/>
  <c r="L65" i="1" s="1"/>
  <c r="M65" i="1" s="1"/>
  <c r="AR260" i="1" l="1"/>
  <c r="AU260" i="1" s="1"/>
  <c r="W65" i="1"/>
  <c r="X65" i="1" s="1"/>
  <c r="Z65" i="1" s="1"/>
  <c r="AA65" i="1" s="1"/>
  <c r="K66" i="1" s="1"/>
  <c r="O66" i="1" s="1"/>
  <c r="S66" i="1" s="1"/>
  <c r="T66" i="1" s="1"/>
  <c r="N66" i="1"/>
  <c r="Q66" i="1" s="1"/>
  <c r="R66" i="1" s="1"/>
  <c r="AE261" i="1" l="1"/>
  <c r="AQ261" i="1" s="1"/>
  <c r="AV260" i="1"/>
  <c r="AW260" i="1" s="1"/>
  <c r="AY260" i="1" s="1"/>
  <c r="AZ260" i="1" s="1"/>
  <c r="AD261" i="1" s="1"/>
  <c r="Y66" i="1"/>
  <c r="V66" i="1"/>
  <c r="W66" i="1" s="1"/>
  <c r="X66" i="1" s="1"/>
  <c r="Z66" i="1" s="1"/>
  <c r="AA66" i="1" s="1"/>
  <c r="K67" i="1" s="1"/>
  <c r="L66" i="1" l="1"/>
  <c r="M66" i="1" s="1"/>
  <c r="AX261" i="1"/>
  <c r="AM261" i="1"/>
  <c r="AG261" i="1"/>
  <c r="AJ261" i="1" s="1"/>
  <c r="AK261" i="1" s="1"/>
  <c r="AF261" i="1"/>
  <c r="Y67" i="1"/>
  <c r="N67" i="1"/>
  <c r="Q67" i="1" s="1"/>
  <c r="R67" i="1" s="1"/>
  <c r="O67" i="1"/>
  <c r="S67" i="1" s="1"/>
  <c r="T67" i="1" s="1"/>
  <c r="AN261" i="1" l="1"/>
  <c r="AP261" i="1"/>
  <c r="V67" i="1"/>
  <c r="AR261" i="1" l="1"/>
  <c r="AU261" i="1" s="1"/>
  <c r="W67" i="1"/>
  <c r="X67" i="1" s="1"/>
  <c r="Z67" i="1" s="1"/>
  <c r="AA67" i="1" s="1"/>
  <c r="K68" i="1" s="1"/>
  <c r="L67" i="1"/>
  <c r="M67" i="1" s="1"/>
  <c r="AE262" i="1" l="1"/>
  <c r="AQ262" i="1" s="1"/>
  <c r="AV261" i="1"/>
  <c r="AW261" i="1" s="1"/>
  <c r="AY261" i="1" s="1"/>
  <c r="AZ261" i="1" s="1"/>
  <c r="AD262" i="1" s="1"/>
  <c r="Y68" i="1"/>
  <c r="N68" i="1"/>
  <c r="Q68" i="1" s="1"/>
  <c r="O68" i="1"/>
  <c r="S68" i="1" s="1"/>
  <c r="T68" i="1" s="1"/>
  <c r="AG262" i="1" l="1"/>
  <c r="AJ262" i="1" s="1"/>
  <c r="AM262" i="1"/>
  <c r="AX262" i="1"/>
  <c r="AF262" i="1"/>
  <c r="R68" i="1"/>
  <c r="V68" i="1" s="1"/>
  <c r="AK262" i="1" l="1"/>
  <c r="AN262" i="1"/>
  <c r="AP262" i="1"/>
  <c r="AR262" i="1" s="1"/>
  <c r="AU262" i="1" s="1"/>
  <c r="L68" i="1"/>
  <c r="M68" i="1" s="1"/>
  <c r="W68" i="1"/>
  <c r="X68" i="1" s="1"/>
  <c r="Z68" i="1" s="1"/>
  <c r="AA68" i="1" s="1"/>
  <c r="K69" i="1" s="1"/>
  <c r="AV262" i="1" l="1"/>
  <c r="AW262" i="1" s="1"/>
  <c r="AY262" i="1" s="1"/>
  <c r="AZ262" i="1" s="1"/>
  <c r="AD263" i="1" s="1"/>
  <c r="AE263" i="1"/>
  <c r="AQ263" i="1" s="1"/>
  <c r="N69" i="1"/>
  <c r="Q69" i="1" s="1"/>
  <c r="R69" i="1" s="1"/>
  <c r="O69" i="1"/>
  <c r="S69" i="1" s="1"/>
  <c r="T69" i="1" s="1"/>
  <c r="Y69" i="1"/>
  <c r="AF263" i="1" l="1"/>
  <c r="AX263" i="1"/>
  <c r="AM263" i="1"/>
  <c r="AG263" i="1"/>
  <c r="AJ263" i="1" s="1"/>
  <c r="AK263" i="1" s="1"/>
  <c r="V69" i="1"/>
  <c r="AN263" i="1" l="1"/>
  <c r="AP263" i="1"/>
  <c r="L69" i="1"/>
  <c r="M69" i="1" s="1"/>
  <c r="W69" i="1"/>
  <c r="X69" i="1" s="1"/>
  <c r="Z69" i="1" s="1"/>
  <c r="AA69" i="1" s="1"/>
  <c r="K70" i="1" s="1"/>
  <c r="AR263" i="1" l="1"/>
  <c r="AU263" i="1" s="1"/>
  <c r="Y70" i="1"/>
  <c r="N70" i="1"/>
  <c r="Q70" i="1" s="1"/>
  <c r="O70" i="1"/>
  <c r="S70" i="1" s="1"/>
  <c r="T70" i="1" s="1"/>
  <c r="AE264" i="1" l="1"/>
  <c r="AQ264" i="1" s="1"/>
  <c r="AV263" i="1"/>
  <c r="AW263" i="1" s="1"/>
  <c r="AY263" i="1" s="1"/>
  <c r="AZ263" i="1" s="1"/>
  <c r="AD264" i="1" s="1"/>
  <c r="R70" i="1"/>
  <c r="V70" i="1" s="1"/>
  <c r="AG264" i="1" l="1"/>
  <c r="AJ264" i="1" s="1"/>
  <c r="AM264" i="1"/>
  <c r="AX264" i="1"/>
  <c r="AF264" i="1"/>
  <c r="W70" i="1"/>
  <c r="X70" i="1" s="1"/>
  <c r="Z70" i="1" s="1"/>
  <c r="AA70" i="1" s="1"/>
  <c r="K71" i="1" s="1"/>
  <c r="L70" i="1"/>
  <c r="M70" i="1" s="1"/>
  <c r="AK264" i="1" l="1"/>
  <c r="AN264" i="1"/>
  <c r="AP264" i="1"/>
  <c r="AR264" i="1" s="1"/>
  <c r="AU264" i="1" s="1"/>
  <c r="Y71" i="1"/>
  <c r="N71" i="1"/>
  <c r="Q71" i="1" s="1"/>
  <c r="R71" i="1" s="1"/>
  <c r="O71" i="1"/>
  <c r="S71" i="1" s="1"/>
  <c r="T71" i="1" s="1"/>
  <c r="AE265" i="1" l="1"/>
  <c r="AQ265" i="1" s="1"/>
  <c r="AV264" i="1"/>
  <c r="AW264" i="1" s="1"/>
  <c r="AY264" i="1" s="1"/>
  <c r="AZ264" i="1" s="1"/>
  <c r="AD265" i="1" s="1"/>
  <c r="V71" i="1"/>
  <c r="AM265" i="1" l="1"/>
  <c r="AX265" i="1"/>
  <c r="AG265" i="1"/>
  <c r="AJ265" i="1" s="1"/>
  <c r="AF265" i="1"/>
  <c r="L71" i="1"/>
  <c r="M71" i="1" s="1"/>
  <c r="W71" i="1"/>
  <c r="X71" i="1" s="1"/>
  <c r="Z71" i="1" s="1"/>
  <c r="AA71" i="1" s="1"/>
  <c r="K72" i="1" s="1"/>
  <c r="AK265" i="1" l="1"/>
  <c r="AN265" i="1"/>
  <c r="AP265" i="1"/>
  <c r="O72" i="1"/>
  <c r="S72" i="1" s="1"/>
  <c r="T72" i="1" s="1"/>
  <c r="N72" i="1"/>
  <c r="Q72" i="1" s="1"/>
  <c r="Y72" i="1"/>
  <c r="AR265" i="1" l="1"/>
  <c r="AU265" i="1" s="1"/>
  <c r="AV265" i="1"/>
  <c r="AW265" i="1" s="1"/>
  <c r="AY265" i="1" s="1"/>
  <c r="AZ265" i="1" s="1"/>
  <c r="AD266" i="1" s="1"/>
  <c r="AE266" i="1"/>
  <c r="AQ266" i="1" s="1"/>
  <c r="R72" i="1"/>
  <c r="V72" i="1" s="1"/>
  <c r="AF266" i="1" l="1"/>
  <c r="AM266" i="1"/>
  <c r="AX266" i="1"/>
  <c r="AG266" i="1"/>
  <c r="AJ266" i="1" s="1"/>
  <c r="AK266" i="1" s="1"/>
  <c r="W72" i="1"/>
  <c r="X72" i="1" s="1"/>
  <c r="Z72" i="1" s="1"/>
  <c r="AA72" i="1" s="1"/>
  <c r="K73" i="1" s="1"/>
  <c r="L72" i="1"/>
  <c r="M72" i="1" s="1"/>
  <c r="AP266" i="1" l="1"/>
  <c r="AN266" i="1"/>
  <c r="N73" i="1"/>
  <c r="Q73" i="1" s="1"/>
  <c r="R73" i="1" s="1"/>
  <c r="O73" i="1"/>
  <c r="S73" i="1" s="1"/>
  <c r="T73" i="1" s="1"/>
  <c r="Y73" i="1"/>
  <c r="AR266" i="1" l="1"/>
  <c r="AU266" i="1" s="1"/>
  <c r="V73" i="1"/>
  <c r="AE267" i="1" l="1"/>
  <c r="AQ267" i="1" s="1"/>
  <c r="AV266" i="1"/>
  <c r="AW266" i="1" s="1"/>
  <c r="AY266" i="1" s="1"/>
  <c r="AZ266" i="1" s="1"/>
  <c r="AD267" i="1" s="1"/>
  <c r="W73" i="1"/>
  <c r="X73" i="1" s="1"/>
  <c r="Z73" i="1" s="1"/>
  <c r="AA73" i="1" s="1"/>
  <c r="K74" i="1" s="1"/>
  <c r="L73" i="1"/>
  <c r="M73" i="1" s="1"/>
  <c r="AG267" i="1" l="1"/>
  <c r="AJ267" i="1" s="1"/>
  <c r="AX267" i="1"/>
  <c r="AM267" i="1"/>
  <c r="AF267" i="1"/>
  <c r="Y74" i="1"/>
  <c r="N74" i="1"/>
  <c r="Q74" i="1" s="1"/>
  <c r="O74" i="1"/>
  <c r="S74" i="1" s="1"/>
  <c r="T74" i="1" s="1"/>
  <c r="AK267" i="1" l="1"/>
  <c r="AP267" i="1"/>
  <c r="AN267" i="1"/>
  <c r="R74" i="1"/>
  <c r="V74" i="1" s="1"/>
  <c r="AR267" i="1" l="1"/>
  <c r="AU267" i="1" s="1"/>
  <c r="L74" i="1"/>
  <c r="M74" i="1" s="1"/>
  <c r="W74" i="1"/>
  <c r="X74" i="1" s="1"/>
  <c r="Z74" i="1" s="1"/>
  <c r="AA74" i="1" s="1"/>
  <c r="K75" i="1" s="1"/>
  <c r="AV267" i="1" l="1"/>
  <c r="AW267" i="1" s="1"/>
  <c r="AY267" i="1" s="1"/>
  <c r="AZ267" i="1" s="1"/>
  <c r="AD268" i="1" s="1"/>
  <c r="AE268" i="1"/>
  <c r="AQ268" i="1" s="1"/>
  <c r="O75" i="1"/>
  <c r="S75" i="1" s="1"/>
  <c r="T75" i="1" s="1"/>
  <c r="Y75" i="1"/>
  <c r="N75" i="1"/>
  <c r="Q75" i="1" s="1"/>
  <c r="AF268" i="1" l="1"/>
  <c r="AG268" i="1"/>
  <c r="AJ268" i="1" s="1"/>
  <c r="AK268" i="1" s="1"/>
  <c r="AX268" i="1"/>
  <c r="AM268" i="1"/>
  <c r="R75" i="1"/>
  <c r="V75" i="1" s="1"/>
  <c r="AN268" i="1" l="1"/>
  <c r="AP268" i="1"/>
  <c r="W75" i="1"/>
  <c r="X75" i="1" s="1"/>
  <c r="Z75" i="1" s="1"/>
  <c r="AA75" i="1" s="1"/>
  <c r="K76" i="1" s="1"/>
  <c r="L75" i="1"/>
  <c r="M75" i="1" s="1"/>
  <c r="AR268" i="1" l="1"/>
  <c r="AU268" i="1" s="1"/>
  <c r="N76" i="1"/>
  <c r="Q76" i="1" s="1"/>
  <c r="R76" i="1" s="1"/>
  <c r="Y76" i="1"/>
  <c r="O76" i="1"/>
  <c r="S76" i="1" s="1"/>
  <c r="T76" i="1" s="1"/>
  <c r="AE269" i="1" l="1"/>
  <c r="AQ269" i="1" s="1"/>
  <c r="AV268" i="1"/>
  <c r="AW268" i="1" s="1"/>
  <c r="AY268" i="1" s="1"/>
  <c r="AZ268" i="1" s="1"/>
  <c r="AD269" i="1" s="1"/>
  <c r="V76" i="1"/>
  <c r="AM269" i="1" l="1"/>
  <c r="AG269" i="1"/>
  <c r="AJ269" i="1" s="1"/>
  <c r="AX269" i="1"/>
  <c r="AF269" i="1"/>
  <c r="L76" i="1"/>
  <c r="M76" i="1" s="1"/>
  <c r="W76" i="1"/>
  <c r="X76" i="1" s="1"/>
  <c r="Z76" i="1" s="1"/>
  <c r="AA76" i="1" s="1"/>
  <c r="K77" i="1" s="1"/>
  <c r="AK269" i="1" l="1"/>
  <c r="AN269" i="1"/>
  <c r="AP269" i="1"/>
  <c r="AR269" i="1" s="1"/>
  <c r="AU269" i="1" s="1"/>
  <c r="N77" i="1"/>
  <c r="Q77" i="1" s="1"/>
  <c r="R77" i="1" s="1"/>
  <c r="O77" i="1"/>
  <c r="S77" i="1" s="1"/>
  <c r="T77" i="1" s="1"/>
  <c r="Y77" i="1"/>
  <c r="AE270" i="1" l="1"/>
  <c r="AQ270" i="1" s="1"/>
  <c r="AV269" i="1"/>
  <c r="AW269" i="1" s="1"/>
  <c r="AY269" i="1" s="1"/>
  <c r="AZ269" i="1" s="1"/>
  <c r="AD270" i="1" s="1"/>
  <c r="V77" i="1"/>
  <c r="L77" i="1" s="1"/>
  <c r="M77" i="1" s="1"/>
  <c r="AM270" i="1" l="1"/>
  <c r="AX270" i="1"/>
  <c r="AG270" i="1"/>
  <c r="AJ270" i="1" s="1"/>
  <c r="AF270" i="1"/>
  <c r="W77" i="1"/>
  <c r="X77" i="1" s="1"/>
  <c r="Z77" i="1" s="1"/>
  <c r="AA77" i="1" s="1"/>
  <c r="K78" i="1" s="1"/>
  <c r="N78" i="1" s="1"/>
  <c r="Q78" i="1" s="1"/>
  <c r="AK270" i="1" l="1"/>
  <c r="AN270" i="1"/>
  <c r="AP270" i="1"/>
  <c r="Y78" i="1"/>
  <c r="O78" i="1"/>
  <c r="S78" i="1" s="1"/>
  <c r="T78" i="1" s="1"/>
  <c r="R78" i="1"/>
  <c r="AR270" i="1" l="1"/>
  <c r="AU270" i="1" s="1"/>
  <c r="AE271" i="1" s="1"/>
  <c r="AQ271" i="1" s="1"/>
  <c r="V78" i="1"/>
  <c r="W78" i="1" s="1"/>
  <c r="X78" i="1" s="1"/>
  <c r="Z78" i="1" s="1"/>
  <c r="AA78" i="1" s="1"/>
  <c r="K79" i="1" s="1"/>
  <c r="AV270" i="1" l="1"/>
  <c r="AW270" i="1" s="1"/>
  <c r="AY270" i="1" s="1"/>
  <c r="AZ270" i="1" s="1"/>
  <c r="AD271" i="1" s="1"/>
  <c r="AG271" i="1" s="1"/>
  <c r="AJ271" i="1" s="1"/>
  <c r="AK271" i="1" s="1"/>
  <c r="L78" i="1"/>
  <c r="M78" i="1" s="1"/>
  <c r="AF271" i="1"/>
  <c r="Y79" i="1"/>
  <c r="O79" i="1"/>
  <c r="S79" i="1" s="1"/>
  <c r="T79" i="1" s="1"/>
  <c r="N79" i="1"/>
  <c r="Q79" i="1" s="1"/>
  <c r="R79" i="1" s="1"/>
  <c r="AX271" i="1" l="1"/>
  <c r="AM271" i="1"/>
  <c r="AN271" i="1"/>
  <c r="AP271" i="1"/>
  <c r="V79" i="1"/>
  <c r="W79" i="1" s="1"/>
  <c r="X79" i="1" s="1"/>
  <c r="Z79" i="1" s="1"/>
  <c r="AA79" i="1" s="1"/>
  <c r="K80" i="1" s="1"/>
  <c r="AR271" i="1" l="1"/>
  <c r="AU271" i="1" s="1"/>
  <c r="L79" i="1"/>
  <c r="M79" i="1" s="1"/>
  <c r="O80" i="1"/>
  <c r="S80" i="1" s="1"/>
  <c r="N80" i="1"/>
  <c r="Q80" i="1" s="1"/>
  <c r="Y80" i="1"/>
  <c r="AE272" i="1" l="1"/>
  <c r="AQ272" i="1" s="1"/>
  <c r="AV271" i="1"/>
  <c r="AW271" i="1" s="1"/>
  <c r="AY271" i="1" s="1"/>
  <c r="AZ271" i="1" s="1"/>
  <c r="AD272" i="1" s="1"/>
  <c r="T80" i="1"/>
  <c r="R80" i="1"/>
  <c r="V80" i="1" s="1"/>
  <c r="AX272" i="1" l="1"/>
  <c r="AG272" i="1"/>
  <c r="AJ272" i="1" s="1"/>
  <c r="AM272" i="1"/>
  <c r="AF272" i="1"/>
  <c r="W80" i="1"/>
  <c r="X80" i="1" s="1"/>
  <c r="Z80" i="1" s="1"/>
  <c r="AA80" i="1" s="1"/>
  <c r="K81" i="1" s="1"/>
  <c r="L80" i="1"/>
  <c r="M80" i="1" s="1"/>
  <c r="AK272" i="1" l="1"/>
  <c r="AN272" i="1"/>
  <c r="AP272" i="1"/>
  <c r="O81" i="1"/>
  <c r="S81" i="1" s="1"/>
  <c r="T81" i="1" s="1"/>
  <c r="N81" i="1"/>
  <c r="Q81" i="1" s="1"/>
  <c r="R81" i="1" s="1"/>
  <c r="Y81" i="1"/>
  <c r="AR272" i="1" l="1"/>
  <c r="AU272" i="1" s="1"/>
  <c r="V81" i="1"/>
  <c r="L81" i="1" s="1"/>
  <c r="M81" i="1" s="1"/>
  <c r="AV272" i="1" l="1"/>
  <c r="AW272" i="1" s="1"/>
  <c r="AY272" i="1" s="1"/>
  <c r="AZ272" i="1" s="1"/>
  <c r="AD273" i="1" s="1"/>
  <c r="AE273" i="1"/>
  <c r="AQ273" i="1" s="1"/>
  <c r="W81" i="1"/>
  <c r="X81" i="1" s="1"/>
  <c r="Z81" i="1" s="1"/>
  <c r="AA81" i="1" s="1"/>
  <c r="K82" i="1" s="1"/>
  <c r="O82" i="1" s="1"/>
  <c r="S82" i="1" s="1"/>
  <c r="T82" i="1" s="1"/>
  <c r="Y82" i="1"/>
  <c r="N82" i="1" l="1"/>
  <c r="Q82" i="1" s="1"/>
  <c r="R82" i="1" s="1"/>
  <c r="AF273" i="1"/>
  <c r="AG273" i="1"/>
  <c r="AJ273" i="1" s="1"/>
  <c r="AK273" i="1" s="1"/>
  <c r="AX273" i="1"/>
  <c r="AM273" i="1"/>
  <c r="V82" i="1"/>
  <c r="W82" i="1" s="1"/>
  <c r="X82" i="1" s="1"/>
  <c r="Z82" i="1" s="1"/>
  <c r="AA82" i="1" s="1"/>
  <c r="K83" i="1" s="1"/>
  <c r="AN273" i="1" l="1"/>
  <c r="AP273" i="1"/>
  <c r="AR273" i="1" s="1"/>
  <c r="AU273" i="1" s="1"/>
  <c r="L82" i="1"/>
  <c r="M82" i="1" s="1"/>
  <c r="O83" i="1"/>
  <c r="S83" i="1" s="1"/>
  <c r="N83" i="1"/>
  <c r="Q83" i="1" s="1"/>
  <c r="Y83" i="1"/>
  <c r="T83" i="1" l="1"/>
  <c r="AE274" i="1"/>
  <c r="AQ274" i="1" s="1"/>
  <c r="AV273" i="1"/>
  <c r="AW273" i="1" s="1"/>
  <c r="AY273" i="1" s="1"/>
  <c r="AZ273" i="1" s="1"/>
  <c r="AD274" i="1" s="1"/>
  <c r="R83" i="1"/>
  <c r="V83" i="1" s="1"/>
  <c r="AX274" i="1" l="1"/>
  <c r="AG274" i="1"/>
  <c r="AJ274" i="1" s="1"/>
  <c r="AM274" i="1"/>
  <c r="AF274" i="1"/>
  <c r="L83" i="1"/>
  <c r="M83" i="1" s="1"/>
  <c r="W83" i="1"/>
  <c r="X83" i="1" s="1"/>
  <c r="Z83" i="1" s="1"/>
  <c r="AA83" i="1" s="1"/>
  <c r="K84" i="1" s="1"/>
  <c r="AK274" i="1" l="1"/>
  <c r="AP274" i="1"/>
  <c r="AN274" i="1"/>
  <c r="O84" i="1"/>
  <c r="S84" i="1" s="1"/>
  <c r="T84" i="1" s="1"/>
  <c r="N84" i="1"/>
  <c r="Q84" i="1" s="1"/>
  <c r="Y84" i="1"/>
  <c r="AR274" i="1" l="1"/>
  <c r="AU274" i="1" s="1"/>
  <c r="R84" i="1"/>
  <c r="V84" i="1" s="1"/>
  <c r="AV274" i="1" l="1"/>
  <c r="AW274" i="1" s="1"/>
  <c r="AY274" i="1" s="1"/>
  <c r="AZ274" i="1" s="1"/>
  <c r="AD275" i="1" s="1"/>
  <c r="AE275" i="1"/>
  <c r="AQ275" i="1" s="1"/>
  <c r="W84" i="1"/>
  <c r="X84" i="1" s="1"/>
  <c r="Z84" i="1" s="1"/>
  <c r="AA84" i="1" s="1"/>
  <c r="K85" i="1" s="1"/>
  <c r="L84" i="1"/>
  <c r="M84" i="1" s="1"/>
  <c r="AF275" i="1" l="1"/>
  <c r="AX275" i="1"/>
  <c r="AG275" i="1"/>
  <c r="AJ275" i="1" s="1"/>
  <c r="AK275" i="1" s="1"/>
  <c r="AM275" i="1"/>
  <c r="Y85" i="1"/>
  <c r="O85" i="1"/>
  <c r="S85" i="1" s="1"/>
  <c r="T85" i="1" s="1"/>
  <c r="N85" i="1"/>
  <c r="Q85" i="1" s="1"/>
  <c r="R85" i="1" s="1"/>
  <c r="AN275" i="1" l="1"/>
  <c r="AP275" i="1"/>
  <c r="V85" i="1"/>
  <c r="L85" i="1" s="1"/>
  <c r="M85" i="1" s="1"/>
  <c r="AR275" i="1" l="1"/>
  <c r="AU275" i="1" s="1"/>
  <c r="W85" i="1"/>
  <c r="X85" i="1" s="1"/>
  <c r="Z85" i="1" s="1"/>
  <c r="AA85" i="1" s="1"/>
  <c r="K86" i="1" s="1"/>
  <c r="O86" i="1" s="1"/>
  <c r="S86" i="1" s="1"/>
  <c r="T86" i="1" s="1"/>
  <c r="N86" i="1" l="1"/>
  <c r="Q86" i="1" s="1"/>
  <c r="Y86" i="1"/>
  <c r="AE276" i="1"/>
  <c r="AQ276" i="1" s="1"/>
  <c r="AV275" i="1"/>
  <c r="AW275" i="1" s="1"/>
  <c r="AY275" i="1" s="1"/>
  <c r="AZ275" i="1" s="1"/>
  <c r="AD276" i="1" s="1"/>
  <c r="R86" i="1"/>
  <c r="V86" i="1" s="1"/>
  <c r="AG276" i="1" l="1"/>
  <c r="AJ276" i="1" s="1"/>
  <c r="AX276" i="1"/>
  <c r="AM276" i="1"/>
  <c r="AF276" i="1"/>
  <c r="L86" i="1"/>
  <c r="M86" i="1" s="1"/>
  <c r="W86" i="1"/>
  <c r="X86" i="1" s="1"/>
  <c r="Z86" i="1" s="1"/>
  <c r="AA86" i="1" s="1"/>
  <c r="K87" i="1" s="1"/>
  <c r="AK276" i="1" l="1"/>
  <c r="AP276" i="1"/>
  <c r="AN276" i="1"/>
  <c r="O87" i="1"/>
  <c r="S87" i="1" s="1"/>
  <c r="T87" i="1" s="1"/>
  <c r="Y87" i="1"/>
  <c r="N87" i="1"/>
  <c r="Q87" i="1" s="1"/>
  <c r="R87" i="1" s="1"/>
  <c r="AR276" i="1" l="1"/>
  <c r="AU276" i="1" s="1"/>
  <c r="V87" i="1"/>
  <c r="L87" i="1"/>
  <c r="M87" i="1" s="1"/>
  <c r="W87" i="1"/>
  <c r="X87" i="1" s="1"/>
  <c r="Z87" i="1" s="1"/>
  <c r="AA87" i="1" s="1"/>
  <c r="K88" i="1" s="1"/>
  <c r="AV276" i="1" l="1"/>
  <c r="AW276" i="1" s="1"/>
  <c r="AY276" i="1" s="1"/>
  <c r="AZ276" i="1" s="1"/>
  <c r="AD277" i="1" s="1"/>
  <c r="AE277" i="1"/>
  <c r="AQ277" i="1" s="1"/>
  <c r="O88" i="1"/>
  <c r="S88" i="1" s="1"/>
  <c r="T88" i="1" s="1"/>
  <c r="Y88" i="1"/>
  <c r="N88" i="1"/>
  <c r="Q88" i="1" s="1"/>
  <c r="R88" i="1" s="1"/>
  <c r="V88" i="1" l="1"/>
  <c r="AF277" i="1"/>
  <c r="AG277" i="1"/>
  <c r="AJ277" i="1" s="1"/>
  <c r="AK277" i="1" s="1"/>
  <c r="AM277" i="1"/>
  <c r="AX277" i="1"/>
  <c r="L88" i="1"/>
  <c r="M88" i="1" s="1"/>
  <c r="W88" i="1"/>
  <c r="X88" i="1" s="1"/>
  <c r="Z88" i="1" s="1"/>
  <c r="AA88" i="1" s="1"/>
  <c r="K89" i="1" s="1"/>
  <c r="AN277" i="1" l="1"/>
  <c r="AP277" i="1"/>
  <c r="AR277" i="1" s="1"/>
  <c r="AU277" i="1" s="1"/>
  <c r="Y89" i="1"/>
  <c r="N89" i="1"/>
  <c r="Q89" i="1" s="1"/>
  <c r="R89" i="1" s="1"/>
  <c r="O89" i="1"/>
  <c r="S89" i="1" s="1"/>
  <c r="T89" i="1" s="1"/>
  <c r="AV277" i="1" l="1"/>
  <c r="AW277" i="1" s="1"/>
  <c r="AY277" i="1" s="1"/>
  <c r="AZ277" i="1" s="1"/>
  <c r="AD278" i="1" s="1"/>
  <c r="AE278" i="1"/>
  <c r="AQ278" i="1" s="1"/>
  <c r="V89" i="1"/>
  <c r="L89" i="1" s="1"/>
  <c r="M89" i="1" s="1"/>
  <c r="AF278" i="1" l="1"/>
  <c r="AX278" i="1"/>
  <c r="AM278" i="1"/>
  <c r="AG278" i="1"/>
  <c r="AJ278" i="1" s="1"/>
  <c r="AK278" i="1" s="1"/>
  <c r="W89" i="1"/>
  <c r="X89" i="1" s="1"/>
  <c r="Z89" i="1" s="1"/>
  <c r="AA89" i="1" s="1"/>
  <c r="K90" i="1" s="1"/>
  <c r="Y90" i="1" s="1"/>
  <c r="O90" i="1"/>
  <c r="S90" i="1" s="1"/>
  <c r="T90" i="1" s="1"/>
  <c r="N90" i="1" l="1"/>
  <c r="Q90" i="1" s="1"/>
  <c r="R90" i="1" s="1"/>
  <c r="AN278" i="1"/>
  <c r="AP278" i="1"/>
  <c r="V90" i="1"/>
  <c r="AR278" i="1" l="1"/>
  <c r="AU278" i="1" s="1"/>
  <c r="L90" i="1"/>
  <c r="M90" i="1" s="1"/>
  <c r="W90" i="1"/>
  <c r="X90" i="1" s="1"/>
  <c r="Z90" i="1" s="1"/>
  <c r="AA90" i="1" s="1"/>
  <c r="K91" i="1" s="1"/>
  <c r="AV278" i="1" l="1"/>
  <c r="AW278" i="1" s="1"/>
  <c r="AY278" i="1" s="1"/>
  <c r="AZ278" i="1" s="1"/>
  <c r="AD279" i="1" s="1"/>
  <c r="AE279" i="1"/>
  <c r="AQ279" i="1" s="1"/>
  <c r="O91" i="1"/>
  <c r="S91" i="1" s="1"/>
  <c r="T91" i="1" s="1"/>
  <c r="N91" i="1"/>
  <c r="Q91" i="1" s="1"/>
  <c r="Y91" i="1"/>
  <c r="AF279" i="1" l="1"/>
  <c r="AX279" i="1"/>
  <c r="AG279" i="1"/>
  <c r="AJ279" i="1" s="1"/>
  <c r="AK279" i="1" s="1"/>
  <c r="AM279" i="1"/>
  <c r="R91" i="1"/>
  <c r="V91" i="1" s="1"/>
  <c r="AN279" i="1" l="1"/>
  <c r="AP279" i="1"/>
  <c r="W91" i="1"/>
  <c r="X91" i="1" s="1"/>
  <c r="Z91" i="1" s="1"/>
  <c r="AA91" i="1" s="1"/>
  <c r="K92" i="1" s="1"/>
  <c r="L91" i="1"/>
  <c r="M91" i="1" s="1"/>
  <c r="AR279" i="1" l="1"/>
  <c r="AU279" i="1" s="1"/>
  <c r="N92" i="1"/>
  <c r="Q92" i="1" s="1"/>
  <c r="R92" i="1" s="1"/>
  <c r="O92" i="1"/>
  <c r="S92" i="1" s="1"/>
  <c r="T92" i="1" s="1"/>
  <c r="Y92" i="1"/>
  <c r="AE280" i="1" l="1"/>
  <c r="AQ280" i="1" s="1"/>
  <c r="AV279" i="1"/>
  <c r="AW279" i="1" s="1"/>
  <c r="AY279" i="1" s="1"/>
  <c r="AZ279" i="1" s="1"/>
  <c r="AD280" i="1" s="1"/>
  <c r="V92" i="1"/>
  <c r="AX280" i="1" l="1"/>
  <c r="AG280" i="1"/>
  <c r="AJ280" i="1" s="1"/>
  <c r="AM280" i="1"/>
  <c r="AF280" i="1"/>
  <c r="W92" i="1"/>
  <c r="X92" i="1" s="1"/>
  <c r="Z92" i="1" s="1"/>
  <c r="AA92" i="1" s="1"/>
  <c r="K93" i="1" s="1"/>
  <c r="L92" i="1"/>
  <c r="M92" i="1" s="1"/>
  <c r="AK280" i="1" l="1"/>
  <c r="AN280" i="1"/>
  <c r="AP280" i="1"/>
  <c r="Y93" i="1"/>
  <c r="O93" i="1"/>
  <c r="S93" i="1" s="1"/>
  <c r="T93" i="1" s="1"/>
  <c r="N93" i="1"/>
  <c r="Q93" i="1" s="1"/>
  <c r="R93" i="1" s="1"/>
  <c r="V93" i="1" l="1"/>
  <c r="AR280" i="1"/>
  <c r="AU280" i="1" s="1"/>
  <c r="L93" i="1"/>
  <c r="M93" i="1" s="1"/>
  <c r="W93" i="1"/>
  <c r="X93" i="1" s="1"/>
  <c r="Z93" i="1" s="1"/>
  <c r="AA93" i="1" s="1"/>
  <c r="K94" i="1" s="1"/>
  <c r="AV280" i="1" l="1"/>
  <c r="AW280" i="1" s="1"/>
  <c r="AY280" i="1" s="1"/>
  <c r="AZ280" i="1" s="1"/>
  <c r="AD281" i="1" s="1"/>
  <c r="AE281" i="1"/>
  <c r="AQ281" i="1" s="1"/>
  <c r="Y94" i="1"/>
  <c r="O94" i="1"/>
  <c r="S94" i="1" s="1"/>
  <c r="T94" i="1" s="1"/>
  <c r="N94" i="1"/>
  <c r="Q94" i="1" s="1"/>
  <c r="AF281" i="1" l="1"/>
  <c r="AX281" i="1"/>
  <c r="AG281" i="1"/>
  <c r="AJ281" i="1" s="1"/>
  <c r="AK281" i="1" s="1"/>
  <c r="AM281" i="1"/>
  <c r="R94" i="1"/>
  <c r="V94" i="1" s="1"/>
  <c r="AN281" i="1" l="1"/>
  <c r="AP281" i="1"/>
  <c r="AR281" i="1" s="1"/>
  <c r="AU281" i="1" s="1"/>
  <c r="L94" i="1"/>
  <c r="M94" i="1" s="1"/>
  <c r="W94" i="1"/>
  <c r="X94" i="1" s="1"/>
  <c r="Z94" i="1" s="1"/>
  <c r="AA94" i="1" s="1"/>
  <c r="K95" i="1" s="1"/>
  <c r="AE282" i="1" l="1"/>
  <c r="AQ282" i="1" s="1"/>
  <c r="AV281" i="1"/>
  <c r="AW281" i="1" s="1"/>
  <c r="AY281" i="1" s="1"/>
  <c r="AZ281" i="1" s="1"/>
  <c r="AD282" i="1" s="1"/>
  <c r="N95" i="1"/>
  <c r="Q95" i="1" s="1"/>
  <c r="Y95" i="1"/>
  <c r="O95" i="1"/>
  <c r="S95" i="1" s="1"/>
  <c r="T95" i="1" s="1"/>
  <c r="AX282" i="1" l="1"/>
  <c r="AM282" i="1"/>
  <c r="AG282" i="1"/>
  <c r="AJ282" i="1" s="1"/>
  <c r="AK282" i="1" s="1"/>
  <c r="AF282" i="1"/>
  <c r="R95" i="1"/>
  <c r="V95" i="1" s="1"/>
  <c r="AN282" i="1" l="1"/>
  <c r="AP282" i="1"/>
  <c r="AR282" i="1" s="1"/>
  <c r="AU282" i="1" s="1"/>
  <c r="L95" i="1"/>
  <c r="M95" i="1" s="1"/>
  <c r="W95" i="1"/>
  <c r="X95" i="1" s="1"/>
  <c r="Z95" i="1" s="1"/>
  <c r="AA95" i="1" s="1"/>
  <c r="K96" i="1" s="1"/>
  <c r="AE283" i="1" l="1"/>
  <c r="AQ283" i="1" s="1"/>
  <c r="AV282" i="1"/>
  <c r="AW282" i="1" s="1"/>
  <c r="AY282" i="1" s="1"/>
  <c r="AZ282" i="1" s="1"/>
  <c r="AD283" i="1" s="1"/>
  <c r="Y96" i="1"/>
  <c r="N96" i="1"/>
  <c r="Q96" i="1" s="1"/>
  <c r="O96" i="1"/>
  <c r="S96" i="1" s="1"/>
  <c r="T96" i="1" s="1"/>
  <c r="AG283" i="1" l="1"/>
  <c r="AJ283" i="1" s="1"/>
  <c r="AX283" i="1"/>
  <c r="AM283" i="1"/>
  <c r="AF283" i="1"/>
  <c r="R96" i="1"/>
  <c r="V96" i="1" s="1"/>
  <c r="AK283" i="1" l="1"/>
  <c r="AP283" i="1"/>
  <c r="AN283" i="1"/>
  <c r="W96" i="1"/>
  <c r="X96" i="1" s="1"/>
  <c r="Z96" i="1" s="1"/>
  <c r="AA96" i="1" s="1"/>
  <c r="K97" i="1" s="1"/>
  <c r="L96" i="1"/>
  <c r="M96" i="1" s="1"/>
  <c r="AR283" i="1" l="1"/>
  <c r="AU283" i="1" s="1"/>
  <c r="Y97" i="1"/>
  <c r="N97" i="1"/>
  <c r="Q97" i="1" s="1"/>
  <c r="R97" i="1" s="1"/>
  <c r="O97" i="1"/>
  <c r="S97" i="1" s="1"/>
  <c r="T97" i="1" s="1"/>
  <c r="AV283" i="1" l="1"/>
  <c r="AW283" i="1" s="1"/>
  <c r="AY283" i="1" s="1"/>
  <c r="AZ283" i="1" s="1"/>
  <c r="AD284" i="1" s="1"/>
  <c r="AE284" i="1"/>
  <c r="AQ284" i="1" s="1"/>
  <c r="V97" i="1"/>
  <c r="AF284" i="1" l="1"/>
  <c r="AX284" i="1"/>
  <c r="AM284" i="1"/>
  <c r="AG284" i="1"/>
  <c r="AJ284" i="1" s="1"/>
  <c r="AK284" i="1" s="1"/>
  <c r="W97" i="1"/>
  <c r="X97" i="1" s="1"/>
  <c r="Z97" i="1" s="1"/>
  <c r="AA97" i="1" s="1"/>
  <c r="K98" i="1" s="1"/>
  <c r="L97" i="1"/>
  <c r="M97" i="1" s="1"/>
  <c r="AN284" i="1" l="1"/>
  <c r="AP284" i="1"/>
  <c r="Y98" i="1"/>
  <c r="O98" i="1"/>
  <c r="S98" i="1" s="1"/>
  <c r="T98" i="1" s="1"/>
  <c r="N98" i="1"/>
  <c r="Q98" i="1" s="1"/>
  <c r="R98" i="1" s="1"/>
  <c r="AR284" i="1" l="1"/>
  <c r="AU284" i="1" s="1"/>
  <c r="V98" i="1"/>
  <c r="W98" i="1" s="1"/>
  <c r="X98" i="1" s="1"/>
  <c r="Z98" i="1" s="1"/>
  <c r="AA98" i="1" s="1"/>
  <c r="K99" i="1" s="1"/>
  <c r="AE285" i="1" l="1"/>
  <c r="AQ285" i="1" s="1"/>
  <c r="AV284" i="1"/>
  <c r="AW284" i="1" s="1"/>
  <c r="AY284" i="1" s="1"/>
  <c r="AZ284" i="1" s="1"/>
  <c r="AD285" i="1" s="1"/>
  <c r="L98" i="1"/>
  <c r="M98" i="1" s="1"/>
  <c r="O99" i="1"/>
  <c r="S99" i="1" s="1"/>
  <c r="Y99" i="1"/>
  <c r="N99" i="1"/>
  <c r="Q99" i="1" s="1"/>
  <c r="AG285" i="1" l="1"/>
  <c r="AJ285" i="1" s="1"/>
  <c r="AM285" i="1"/>
  <c r="AX285" i="1"/>
  <c r="AF285" i="1"/>
  <c r="T99" i="1"/>
  <c r="R99" i="1"/>
  <c r="AK285" i="1" l="1"/>
  <c r="AP285" i="1"/>
  <c r="AN285" i="1"/>
  <c r="V99" i="1"/>
  <c r="L99" i="1"/>
  <c r="M99" i="1" s="1"/>
  <c r="W99" i="1"/>
  <c r="X99" i="1" s="1"/>
  <c r="Z99" i="1" s="1"/>
  <c r="AA99" i="1" s="1"/>
  <c r="K100" i="1" s="1"/>
  <c r="AR285" i="1" l="1"/>
  <c r="AU285" i="1" s="1"/>
  <c r="Y100" i="1"/>
  <c r="O100" i="1"/>
  <c r="S100" i="1" s="1"/>
  <c r="T100" i="1" s="1"/>
  <c r="N100" i="1"/>
  <c r="Q100" i="1" s="1"/>
  <c r="R100" i="1" s="1"/>
  <c r="AV285" i="1" l="1"/>
  <c r="AW285" i="1" s="1"/>
  <c r="AY285" i="1" s="1"/>
  <c r="AZ285" i="1" s="1"/>
  <c r="AD286" i="1" s="1"/>
  <c r="AE286" i="1"/>
  <c r="AQ286" i="1" s="1"/>
  <c r="V100" i="1"/>
  <c r="W100" i="1" s="1"/>
  <c r="X100" i="1" s="1"/>
  <c r="Z100" i="1" s="1"/>
  <c r="AA100" i="1" s="1"/>
  <c r="K101" i="1" s="1"/>
  <c r="L100" i="1"/>
  <c r="M100" i="1" s="1"/>
  <c r="AF286" i="1" l="1"/>
  <c r="AG286" i="1"/>
  <c r="AJ286" i="1" s="1"/>
  <c r="AK286" i="1" s="1"/>
  <c r="AX286" i="1"/>
  <c r="AM286" i="1"/>
  <c r="Y101" i="1"/>
  <c r="N101" i="1"/>
  <c r="Q101" i="1" s="1"/>
  <c r="R101" i="1" s="1"/>
  <c r="O101" i="1"/>
  <c r="S101" i="1" s="1"/>
  <c r="T101" i="1" s="1"/>
  <c r="AP286" i="1" l="1"/>
  <c r="AN286" i="1"/>
  <c r="V101" i="1"/>
  <c r="AR286" i="1" l="1"/>
  <c r="AU286" i="1" s="1"/>
  <c r="W101" i="1"/>
  <c r="X101" i="1" s="1"/>
  <c r="Z101" i="1" s="1"/>
  <c r="AA101" i="1" s="1"/>
  <c r="K102" i="1" s="1"/>
  <c r="L101" i="1"/>
  <c r="M101" i="1" s="1"/>
  <c r="AE287" i="1" l="1"/>
  <c r="AQ287" i="1" s="1"/>
  <c r="AV286" i="1"/>
  <c r="AW286" i="1" s="1"/>
  <c r="AY286" i="1" s="1"/>
  <c r="AZ286" i="1" s="1"/>
  <c r="AD287" i="1" s="1"/>
  <c r="Y102" i="1"/>
  <c r="O102" i="1"/>
  <c r="S102" i="1" s="1"/>
  <c r="T102" i="1" s="1"/>
  <c r="N102" i="1"/>
  <c r="Q102" i="1" s="1"/>
  <c r="R102" i="1" s="1"/>
  <c r="V102" i="1" s="1"/>
  <c r="AM287" i="1" l="1"/>
  <c r="AG287" i="1"/>
  <c r="AJ287" i="1" s="1"/>
  <c r="AK287" i="1" s="1"/>
  <c r="AX287" i="1"/>
  <c r="AF287" i="1"/>
  <c r="L102" i="1"/>
  <c r="M102" i="1" s="1"/>
  <c r="W102" i="1"/>
  <c r="X102" i="1" s="1"/>
  <c r="Z102" i="1" s="1"/>
  <c r="AA102" i="1" s="1"/>
  <c r="K103" i="1" s="1"/>
  <c r="AN287" i="1" l="1"/>
  <c r="AP287" i="1"/>
  <c r="AR287" i="1" s="1"/>
  <c r="AU287" i="1" s="1"/>
  <c r="O103" i="1"/>
  <c r="S103" i="1" s="1"/>
  <c r="T103" i="1" s="1"/>
  <c r="N103" i="1"/>
  <c r="Q103" i="1" s="1"/>
  <c r="Y103" i="1"/>
  <c r="AE288" i="1" l="1"/>
  <c r="AQ288" i="1" s="1"/>
  <c r="AV287" i="1"/>
  <c r="AW287" i="1" s="1"/>
  <c r="AY287" i="1" s="1"/>
  <c r="AZ287" i="1" s="1"/>
  <c r="AD288" i="1" s="1"/>
  <c r="R103" i="1"/>
  <c r="V103" i="1" s="1"/>
  <c r="AM288" i="1" l="1"/>
  <c r="AG288" i="1"/>
  <c r="AJ288" i="1" s="1"/>
  <c r="AK288" i="1" s="1"/>
  <c r="AX288" i="1"/>
  <c r="AF288" i="1"/>
  <c r="W103" i="1"/>
  <c r="X103" i="1" s="1"/>
  <c r="Z103" i="1" s="1"/>
  <c r="AA103" i="1" s="1"/>
  <c r="K104" i="1" s="1"/>
  <c r="L103" i="1"/>
  <c r="M103" i="1" s="1"/>
  <c r="AN288" i="1" l="1"/>
  <c r="AP288" i="1"/>
  <c r="Y104" i="1"/>
  <c r="N104" i="1"/>
  <c r="Q104" i="1" s="1"/>
  <c r="O104" i="1"/>
  <c r="S104" i="1" s="1"/>
  <c r="T104" i="1" s="1"/>
  <c r="AR288" i="1" l="1"/>
  <c r="AU288" i="1" s="1"/>
  <c r="R104" i="1"/>
  <c r="V104" i="1" s="1"/>
  <c r="AE289" i="1" l="1"/>
  <c r="AQ289" i="1" s="1"/>
  <c r="AV288" i="1"/>
  <c r="AW288" i="1" s="1"/>
  <c r="AY288" i="1" s="1"/>
  <c r="AZ288" i="1" s="1"/>
  <c r="AD289" i="1" s="1"/>
  <c r="W104" i="1"/>
  <c r="X104" i="1" s="1"/>
  <c r="Z104" i="1" s="1"/>
  <c r="AA104" i="1" s="1"/>
  <c r="K105" i="1" s="1"/>
  <c r="L104" i="1"/>
  <c r="M104" i="1" s="1"/>
  <c r="AM289" i="1" l="1"/>
  <c r="AX289" i="1"/>
  <c r="AG289" i="1"/>
  <c r="AJ289" i="1" s="1"/>
  <c r="AK289" i="1" s="1"/>
  <c r="AF289" i="1"/>
  <c r="Y105" i="1"/>
  <c r="O105" i="1"/>
  <c r="S105" i="1" s="1"/>
  <c r="T105" i="1" s="1"/>
  <c r="N105" i="1"/>
  <c r="Q105" i="1" s="1"/>
  <c r="R105" i="1" s="1"/>
  <c r="AN289" i="1" l="1"/>
  <c r="AP289" i="1"/>
  <c r="AR289" i="1" s="1"/>
  <c r="AU289" i="1" s="1"/>
  <c r="V105" i="1"/>
  <c r="L105" i="1" s="1"/>
  <c r="M105" i="1" s="1"/>
  <c r="AE290" i="1" l="1"/>
  <c r="AQ290" i="1" s="1"/>
  <c r="AV289" i="1"/>
  <c r="AW289" i="1" s="1"/>
  <c r="AY289" i="1" s="1"/>
  <c r="AZ289" i="1" s="1"/>
  <c r="AD290" i="1" s="1"/>
  <c r="W105" i="1"/>
  <c r="X105" i="1" s="1"/>
  <c r="Z105" i="1" s="1"/>
  <c r="AA105" i="1" s="1"/>
  <c r="K106" i="1" s="1"/>
  <c r="Y106" i="1" s="1"/>
  <c r="AM290" i="1" l="1"/>
  <c r="AG290" i="1"/>
  <c r="AJ290" i="1" s="1"/>
  <c r="AX290" i="1"/>
  <c r="AF290" i="1"/>
  <c r="O106" i="1"/>
  <c r="S106" i="1" s="1"/>
  <c r="T106" i="1" s="1"/>
  <c r="N106" i="1"/>
  <c r="Q106" i="1" s="1"/>
  <c r="R106" i="1" s="1"/>
  <c r="V106" i="1" s="1"/>
  <c r="AK290" i="1" l="1"/>
  <c r="AN290" i="1"/>
  <c r="AP290" i="1"/>
  <c r="W106" i="1"/>
  <c r="X106" i="1" s="1"/>
  <c r="Z106" i="1" s="1"/>
  <c r="AA106" i="1" s="1"/>
  <c r="K107" i="1" s="1"/>
  <c r="L106" i="1"/>
  <c r="M106" i="1" s="1"/>
  <c r="AR290" i="1" l="1"/>
  <c r="AU290" i="1" s="1"/>
  <c r="N107" i="1"/>
  <c r="Q107" i="1" s="1"/>
  <c r="R107" i="1" s="1"/>
  <c r="O107" i="1"/>
  <c r="S107" i="1" s="1"/>
  <c r="T107" i="1" s="1"/>
  <c r="Y107" i="1"/>
  <c r="AE291" i="1" l="1"/>
  <c r="AQ291" i="1" s="1"/>
  <c r="AV290" i="1"/>
  <c r="AW290" i="1" s="1"/>
  <c r="AY290" i="1" s="1"/>
  <c r="AZ290" i="1" s="1"/>
  <c r="AD291" i="1" s="1"/>
  <c r="V107" i="1"/>
  <c r="L107" i="1" s="1"/>
  <c r="M107" i="1" s="1"/>
  <c r="W107" i="1"/>
  <c r="X107" i="1" s="1"/>
  <c r="Z107" i="1" s="1"/>
  <c r="AA107" i="1" s="1"/>
  <c r="K108" i="1" s="1"/>
  <c r="AG291" i="1" l="1"/>
  <c r="AJ291" i="1" s="1"/>
  <c r="AM291" i="1"/>
  <c r="AX291" i="1"/>
  <c r="AF291" i="1"/>
  <c r="Y108" i="1"/>
  <c r="O108" i="1"/>
  <c r="S108" i="1" s="1"/>
  <c r="T108" i="1" s="1"/>
  <c r="N108" i="1"/>
  <c r="Q108" i="1" s="1"/>
  <c r="R108" i="1" s="1"/>
  <c r="AK291" i="1" l="1"/>
  <c r="AN291" i="1"/>
  <c r="AP291" i="1"/>
  <c r="AR291" i="1" s="1"/>
  <c r="AU291" i="1" s="1"/>
  <c r="V108" i="1"/>
  <c r="W108" i="1" s="1"/>
  <c r="X108" i="1" s="1"/>
  <c r="Z108" i="1" s="1"/>
  <c r="AA108" i="1" s="1"/>
  <c r="K109" i="1" s="1"/>
  <c r="AE292" i="1" l="1"/>
  <c r="AQ292" i="1" s="1"/>
  <c r="AV291" i="1"/>
  <c r="AW291" i="1" s="1"/>
  <c r="AY291" i="1" s="1"/>
  <c r="AZ291" i="1" s="1"/>
  <c r="AD292" i="1" s="1"/>
  <c r="L108" i="1"/>
  <c r="M108" i="1" s="1"/>
  <c r="Y109" i="1"/>
  <c r="O109" i="1"/>
  <c r="S109" i="1" s="1"/>
  <c r="N109" i="1"/>
  <c r="Q109" i="1" s="1"/>
  <c r="T109" i="1" l="1"/>
  <c r="AX292" i="1"/>
  <c r="AG292" i="1"/>
  <c r="AJ292" i="1" s="1"/>
  <c r="AK292" i="1" s="1"/>
  <c r="AM292" i="1"/>
  <c r="AF292" i="1"/>
  <c r="R109" i="1"/>
  <c r="V109" i="1" s="1"/>
  <c r="AN292" i="1" l="1"/>
  <c r="AP292" i="1"/>
  <c r="L109" i="1"/>
  <c r="M109" i="1" s="1"/>
  <c r="W109" i="1"/>
  <c r="X109" i="1" s="1"/>
  <c r="Z109" i="1" s="1"/>
  <c r="AA109" i="1" s="1"/>
  <c r="K110" i="1" s="1"/>
  <c r="AR292" i="1" l="1"/>
  <c r="AU292" i="1" s="1"/>
  <c r="O110" i="1"/>
  <c r="S110" i="1" s="1"/>
  <c r="T110" i="1" s="1"/>
  <c r="N110" i="1"/>
  <c r="Q110" i="1" s="1"/>
  <c r="R110" i="1" s="1"/>
  <c r="V110" i="1" s="1"/>
  <c r="Y110" i="1"/>
  <c r="AE293" i="1" l="1"/>
  <c r="AQ293" i="1" s="1"/>
  <c r="AV292" i="1"/>
  <c r="AW292" i="1" s="1"/>
  <c r="AY292" i="1" s="1"/>
  <c r="AZ292" i="1" s="1"/>
  <c r="AD293" i="1" s="1"/>
  <c r="W110" i="1"/>
  <c r="X110" i="1" s="1"/>
  <c r="Z110" i="1" s="1"/>
  <c r="AA110" i="1" s="1"/>
  <c r="K111" i="1" s="1"/>
  <c r="L110" i="1"/>
  <c r="M110" i="1" s="1"/>
  <c r="AG293" i="1" l="1"/>
  <c r="AJ293" i="1" s="1"/>
  <c r="AM293" i="1"/>
  <c r="AX293" i="1"/>
  <c r="AF293" i="1"/>
  <c r="O111" i="1"/>
  <c r="S111" i="1" s="1"/>
  <c r="T111" i="1" s="1"/>
  <c r="Y111" i="1"/>
  <c r="N111" i="1"/>
  <c r="Q111" i="1" s="1"/>
  <c r="R111" i="1" s="1"/>
  <c r="AK293" i="1" l="1"/>
  <c r="AN293" i="1"/>
  <c r="AP293" i="1"/>
  <c r="V111" i="1"/>
  <c r="W111" i="1" s="1"/>
  <c r="X111" i="1" s="1"/>
  <c r="Z111" i="1" s="1"/>
  <c r="AA111" i="1" s="1"/>
  <c r="K112" i="1" s="1"/>
  <c r="AR293" i="1" l="1"/>
  <c r="AU293" i="1" s="1"/>
  <c r="L111" i="1"/>
  <c r="M111" i="1" s="1"/>
  <c r="AV293" i="1"/>
  <c r="AW293" i="1" s="1"/>
  <c r="AY293" i="1" s="1"/>
  <c r="AZ293" i="1" s="1"/>
  <c r="AD294" i="1" s="1"/>
  <c r="AE294" i="1"/>
  <c r="AQ294" i="1" s="1"/>
  <c r="Y112" i="1"/>
  <c r="O112" i="1"/>
  <c r="S112" i="1" s="1"/>
  <c r="T112" i="1" s="1"/>
  <c r="N112" i="1"/>
  <c r="Q112" i="1" s="1"/>
  <c r="R112" i="1" s="1"/>
  <c r="AF294" i="1" l="1"/>
  <c r="AX294" i="1"/>
  <c r="AG294" i="1"/>
  <c r="AJ294" i="1" s="1"/>
  <c r="AK294" i="1" s="1"/>
  <c r="AM294" i="1"/>
  <c r="V112" i="1"/>
  <c r="L112" i="1" s="1"/>
  <c r="M112" i="1" s="1"/>
  <c r="W112" i="1"/>
  <c r="X112" i="1" s="1"/>
  <c r="Z112" i="1" s="1"/>
  <c r="AA112" i="1" s="1"/>
  <c r="K113" i="1" s="1"/>
  <c r="AN294" i="1" l="1"/>
  <c r="AP294" i="1"/>
  <c r="Y113" i="1"/>
  <c r="O113" i="1"/>
  <c r="S113" i="1" s="1"/>
  <c r="T113" i="1" s="1"/>
  <c r="N113" i="1"/>
  <c r="Q113" i="1" s="1"/>
  <c r="R113" i="1" s="1"/>
  <c r="AR294" i="1" l="1"/>
  <c r="AU294" i="1" s="1"/>
  <c r="V113" i="1"/>
  <c r="L113" i="1" s="1"/>
  <c r="M113" i="1" s="1"/>
  <c r="W113" i="1"/>
  <c r="X113" i="1" s="1"/>
  <c r="Z113" i="1" s="1"/>
  <c r="AA113" i="1" s="1"/>
  <c r="K114" i="1" s="1"/>
  <c r="AV294" i="1" l="1"/>
  <c r="AW294" i="1" s="1"/>
  <c r="AY294" i="1" s="1"/>
  <c r="AZ294" i="1" s="1"/>
  <c r="AD295" i="1" s="1"/>
  <c r="AE295" i="1"/>
  <c r="AQ295" i="1" s="1"/>
  <c r="Y114" i="1"/>
  <c r="O114" i="1"/>
  <c r="S114" i="1" s="1"/>
  <c r="T114" i="1" s="1"/>
  <c r="N114" i="1"/>
  <c r="Q114" i="1" s="1"/>
  <c r="R114" i="1" s="1"/>
  <c r="AF295" i="1" l="1"/>
  <c r="AM295" i="1"/>
  <c r="AX295" i="1"/>
  <c r="AG295" i="1"/>
  <c r="AJ295" i="1" s="1"/>
  <c r="AK295" i="1" s="1"/>
  <c r="V114" i="1"/>
  <c r="L114" i="1" s="1"/>
  <c r="M114" i="1" s="1"/>
  <c r="AN295" i="1" l="1"/>
  <c r="AP295" i="1"/>
  <c r="W114" i="1"/>
  <c r="X114" i="1" s="1"/>
  <c r="Z114" i="1" s="1"/>
  <c r="AA114" i="1" s="1"/>
  <c r="K115" i="1" s="1"/>
  <c r="N115" i="1" s="1"/>
  <c r="Q115" i="1" s="1"/>
  <c r="R115" i="1" s="1"/>
  <c r="O115" i="1"/>
  <c r="S115" i="1" s="1"/>
  <c r="T115" i="1" s="1"/>
  <c r="Y115" i="1" l="1"/>
  <c r="AR295" i="1"/>
  <c r="AU295" i="1" s="1"/>
  <c r="V115" i="1"/>
  <c r="L115" i="1" s="1"/>
  <c r="M115" i="1" s="1"/>
  <c r="AE296" i="1" l="1"/>
  <c r="AQ296" i="1" s="1"/>
  <c r="AV295" i="1"/>
  <c r="AW295" i="1" s="1"/>
  <c r="AY295" i="1" s="1"/>
  <c r="AZ295" i="1" s="1"/>
  <c r="AD296" i="1" s="1"/>
  <c r="W115" i="1"/>
  <c r="X115" i="1" s="1"/>
  <c r="Z115" i="1" s="1"/>
  <c r="AA115" i="1" s="1"/>
  <c r="K116" i="1" s="1"/>
  <c r="N116" i="1" s="1"/>
  <c r="Q116" i="1" s="1"/>
  <c r="R116" i="1" s="1"/>
  <c r="AM296" i="1" l="1"/>
  <c r="AG296" i="1"/>
  <c r="AJ296" i="1" s="1"/>
  <c r="AX296" i="1"/>
  <c r="AF296" i="1"/>
  <c r="Y116" i="1"/>
  <c r="O116" i="1"/>
  <c r="S116" i="1" s="1"/>
  <c r="T116" i="1" s="1"/>
  <c r="V116" i="1" s="1"/>
  <c r="AK296" i="1" l="1"/>
  <c r="AN296" i="1"/>
  <c r="AP296" i="1"/>
  <c r="W116" i="1"/>
  <c r="X116" i="1" s="1"/>
  <c r="Z116" i="1" s="1"/>
  <c r="AA116" i="1" s="1"/>
  <c r="K117" i="1" s="1"/>
  <c r="O117" i="1" s="1"/>
  <c r="S117" i="1" s="1"/>
  <c r="T117" i="1" s="1"/>
  <c r="L116" i="1"/>
  <c r="M116" i="1" s="1"/>
  <c r="N117" i="1" l="1"/>
  <c r="Q117" i="1" s="1"/>
  <c r="R117" i="1" s="1"/>
  <c r="Y117" i="1"/>
  <c r="AR296" i="1"/>
  <c r="AU296" i="1" s="1"/>
  <c r="V117" i="1"/>
  <c r="AE297" i="1" l="1"/>
  <c r="AQ297" i="1" s="1"/>
  <c r="AV296" i="1"/>
  <c r="AW296" i="1" s="1"/>
  <c r="AY296" i="1" s="1"/>
  <c r="AZ296" i="1" s="1"/>
  <c r="AD297" i="1" s="1"/>
  <c r="W117" i="1"/>
  <c r="X117" i="1" s="1"/>
  <c r="Z117" i="1" s="1"/>
  <c r="AA117" i="1" s="1"/>
  <c r="K118" i="1" s="1"/>
  <c r="L117" i="1"/>
  <c r="M117" i="1" s="1"/>
  <c r="AM297" i="1" l="1"/>
  <c r="AX297" i="1"/>
  <c r="AG297" i="1"/>
  <c r="AJ297" i="1" s="1"/>
  <c r="AF297" i="1"/>
  <c r="O118" i="1"/>
  <c r="S118" i="1" s="1"/>
  <c r="T118" i="1" s="1"/>
  <c r="N118" i="1"/>
  <c r="Q118" i="1" s="1"/>
  <c r="R118" i="1" s="1"/>
  <c r="Y118" i="1"/>
  <c r="AK297" i="1" l="1"/>
  <c r="AN297" i="1"/>
  <c r="AP297" i="1"/>
  <c r="V118" i="1"/>
  <c r="W118" i="1" s="1"/>
  <c r="X118" i="1" s="1"/>
  <c r="Z118" i="1" s="1"/>
  <c r="AA118" i="1" s="1"/>
  <c r="K119" i="1" s="1"/>
  <c r="AR297" i="1" l="1"/>
  <c r="AU297" i="1" s="1"/>
  <c r="L118" i="1"/>
  <c r="M118" i="1" s="1"/>
  <c r="N119" i="1"/>
  <c r="Q119" i="1" s="1"/>
  <c r="O119" i="1"/>
  <c r="S119" i="1" s="1"/>
  <c r="T119" i="1" s="1"/>
  <c r="Y119" i="1"/>
  <c r="AE298" i="1" l="1"/>
  <c r="AQ298" i="1" s="1"/>
  <c r="AV297" i="1"/>
  <c r="AW297" i="1" s="1"/>
  <c r="AY297" i="1" s="1"/>
  <c r="AZ297" i="1" s="1"/>
  <c r="AD298" i="1" s="1"/>
  <c r="R119" i="1"/>
  <c r="V119" i="1" s="1"/>
  <c r="AG298" i="1" l="1"/>
  <c r="AJ298" i="1" s="1"/>
  <c r="AX298" i="1"/>
  <c r="AM298" i="1"/>
  <c r="AF298" i="1"/>
  <c r="L119" i="1"/>
  <c r="M119" i="1" s="1"/>
  <c r="W119" i="1"/>
  <c r="X119" i="1" s="1"/>
  <c r="Z119" i="1" s="1"/>
  <c r="AA119" i="1" s="1"/>
  <c r="K120" i="1" s="1"/>
  <c r="AK298" i="1" l="1"/>
  <c r="AP298" i="1"/>
  <c r="AN298" i="1"/>
  <c r="O120" i="1"/>
  <c r="S120" i="1" s="1"/>
  <c r="T120" i="1" s="1"/>
  <c r="N120" i="1"/>
  <c r="Q120" i="1" s="1"/>
  <c r="R120" i="1" s="1"/>
  <c r="V120" i="1" s="1"/>
  <c r="Y120" i="1"/>
  <c r="AR298" i="1" l="1"/>
  <c r="AU298" i="1" s="1"/>
  <c r="L120" i="1"/>
  <c r="M120" i="1" s="1"/>
  <c r="W120" i="1"/>
  <c r="X120" i="1" s="1"/>
  <c r="Z120" i="1" s="1"/>
  <c r="AA120" i="1" s="1"/>
  <c r="K121" i="1" s="1"/>
  <c r="AV298" i="1" l="1"/>
  <c r="AW298" i="1" s="1"/>
  <c r="AY298" i="1" s="1"/>
  <c r="AZ298" i="1" s="1"/>
  <c r="AD299" i="1" s="1"/>
  <c r="AE299" i="1"/>
  <c r="AQ299" i="1" s="1"/>
  <c r="N121" i="1"/>
  <c r="Q121" i="1" s="1"/>
  <c r="O121" i="1"/>
  <c r="S121" i="1" s="1"/>
  <c r="T121" i="1" s="1"/>
  <c r="Y121" i="1"/>
  <c r="AF299" i="1" l="1"/>
  <c r="AG299" i="1"/>
  <c r="AJ299" i="1" s="1"/>
  <c r="AK299" i="1" s="1"/>
  <c r="AX299" i="1"/>
  <c r="AM299" i="1"/>
  <c r="R121" i="1"/>
  <c r="V121" i="1" s="1"/>
  <c r="AN299" i="1" l="1"/>
  <c r="AP299" i="1"/>
  <c r="W121" i="1"/>
  <c r="X121" i="1" s="1"/>
  <c r="Z121" i="1" s="1"/>
  <c r="AA121" i="1" s="1"/>
  <c r="K122" i="1" s="1"/>
  <c r="L121" i="1"/>
  <c r="M121" i="1" s="1"/>
  <c r="AR299" i="1" l="1"/>
  <c r="AU299" i="1" s="1"/>
  <c r="O122" i="1"/>
  <c r="S122" i="1" s="1"/>
  <c r="T122" i="1" s="1"/>
  <c r="Y122" i="1"/>
  <c r="N122" i="1"/>
  <c r="Q122" i="1" s="1"/>
  <c r="R122" i="1" s="1"/>
  <c r="AV299" i="1" l="1"/>
  <c r="AW299" i="1" s="1"/>
  <c r="AY299" i="1" s="1"/>
  <c r="AZ299" i="1" s="1"/>
  <c r="AD300" i="1" s="1"/>
  <c r="AE300" i="1"/>
  <c r="AQ300" i="1" s="1"/>
  <c r="V122" i="1"/>
  <c r="L122" i="1" s="1"/>
  <c r="M122" i="1" s="1"/>
  <c r="AF300" i="1" l="1"/>
  <c r="AX300" i="1"/>
  <c r="AG300" i="1"/>
  <c r="AJ300" i="1" s="1"/>
  <c r="AK300" i="1" s="1"/>
  <c r="AM300" i="1"/>
  <c r="W122" i="1"/>
  <c r="X122" i="1" s="1"/>
  <c r="Z122" i="1" s="1"/>
  <c r="AA122" i="1" s="1"/>
  <c r="K123" i="1" s="1"/>
  <c r="Y123" i="1" s="1"/>
  <c r="O123" i="1"/>
  <c r="S123" i="1" s="1"/>
  <c r="T123" i="1" s="1"/>
  <c r="AN300" i="1" l="1"/>
  <c r="AP300" i="1"/>
  <c r="N123" i="1"/>
  <c r="Q123" i="1" s="1"/>
  <c r="R123" i="1" s="1"/>
  <c r="V123" i="1" s="1"/>
  <c r="AR300" i="1" l="1"/>
  <c r="AU300" i="1" s="1"/>
  <c r="W123" i="1"/>
  <c r="X123" i="1" s="1"/>
  <c r="Z123" i="1" s="1"/>
  <c r="AA123" i="1" s="1"/>
  <c r="K124" i="1" s="1"/>
  <c r="L123" i="1"/>
  <c r="M123" i="1" s="1"/>
  <c r="AV300" i="1" l="1"/>
  <c r="AW300" i="1" s="1"/>
  <c r="AY300" i="1" s="1"/>
  <c r="AZ300" i="1" s="1"/>
  <c r="AD301" i="1" s="1"/>
  <c r="AE301" i="1"/>
  <c r="AQ301" i="1" s="1"/>
  <c r="N124" i="1"/>
  <c r="Q124" i="1" s="1"/>
  <c r="O124" i="1"/>
  <c r="S124" i="1" s="1"/>
  <c r="T124" i="1" s="1"/>
  <c r="Y124" i="1"/>
  <c r="AF301" i="1" l="1"/>
  <c r="AX301" i="1"/>
  <c r="AG301" i="1"/>
  <c r="AJ301" i="1" s="1"/>
  <c r="AK301" i="1" s="1"/>
  <c r="AM301" i="1"/>
  <c r="R124" i="1"/>
  <c r="V124" i="1" s="1"/>
  <c r="AP301" i="1" l="1"/>
  <c r="AN301" i="1"/>
  <c r="W124" i="1"/>
  <c r="X124" i="1" s="1"/>
  <c r="Z124" i="1" s="1"/>
  <c r="AA124" i="1" s="1"/>
  <c r="K125" i="1" s="1"/>
  <c r="L124" i="1"/>
  <c r="M124" i="1" s="1"/>
  <c r="AR301" i="1" l="1"/>
  <c r="AU301" i="1" s="1"/>
  <c r="AV301" i="1" s="1"/>
  <c r="AW301" i="1" s="1"/>
  <c r="AY301" i="1" s="1"/>
  <c r="AZ301" i="1" s="1"/>
  <c r="AD302" i="1" s="1"/>
  <c r="AE302" i="1"/>
  <c r="AQ302" i="1" s="1"/>
  <c r="Y125" i="1"/>
  <c r="N125" i="1"/>
  <c r="Q125" i="1" s="1"/>
  <c r="R125" i="1" s="1"/>
  <c r="O125" i="1"/>
  <c r="S125" i="1" s="1"/>
  <c r="T125" i="1" s="1"/>
  <c r="AF302" i="1" l="1"/>
  <c r="AX302" i="1"/>
  <c r="AM302" i="1"/>
  <c r="AG302" i="1"/>
  <c r="AJ302" i="1" s="1"/>
  <c r="AK302" i="1" s="1"/>
  <c r="V125" i="1"/>
  <c r="W125" i="1" s="1"/>
  <c r="X125" i="1" s="1"/>
  <c r="Z125" i="1" s="1"/>
  <c r="AA125" i="1" s="1"/>
  <c r="K126" i="1" s="1"/>
  <c r="AP302" i="1" l="1"/>
  <c r="AN302" i="1"/>
  <c r="L125" i="1"/>
  <c r="M125" i="1" s="1"/>
  <c r="Y126" i="1"/>
  <c r="N126" i="1"/>
  <c r="Q126" i="1" s="1"/>
  <c r="O126" i="1"/>
  <c r="S126" i="1" s="1"/>
  <c r="R126" i="1" l="1"/>
  <c r="AR302" i="1"/>
  <c r="AU302" i="1" s="1"/>
  <c r="T126" i="1"/>
  <c r="V126" i="1" s="1"/>
  <c r="AE303" i="1" l="1"/>
  <c r="AQ303" i="1" s="1"/>
  <c r="AV302" i="1"/>
  <c r="AW302" i="1" s="1"/>
  <c r="AY302" i="1" s="1"/>
  <c r="AZ302" i="1" s="1"/>
  <c r="AD303" i="1" s="1"/>
  <c r="L126" i="1"/>
  <c r="M126" i="1" s="1"/>
  <c r="W126" i="1"/>
  <c r="X126" i="1" s="1"/>
  <c r="Z126" i="1" s="1"/>
  <c r="AA126" i="1" s="1"/>
  <c r="K127" i="1" s="1"/>
  <c r="AG303" i="1" l="1"/>
  <c r="AJ303" i="1" s="1"/>
  <c r="AM303" i="1"/>
  <c r="AX303" i="1"/>
  <c r="AF303" i="1"/>
  <c r="O127" i="1"/>
  <c r="S127" i="1" s="1"/>
  <c r="T127" i="1" s="1"/>
  <c r="Y127" i="1"/>
  <c r="N127" i="1"/>
  <c r="Q127" i="1" s="1"/>
  <c r="AK303" i="1" l="1"/>
  <c r="AP303" i="1"/>
  <c r="AN303" i="1"/>
  <c r="R127" i="1"/>
  <c r="V127" i="1" s="1"/>
  <c r="AR303" i="1" l="1"/>
  <c r="AU303" i="1" s="1"/>
  <c r="W127" i="1"/>
  <c r="X127" i="1" s="1"/>
  <c r="Z127" i="1" s="1"/>
  <c r="AA127" i="1" s="1"/>
  <c r="K128" i="1" s="1"/>
  <c r="L127" i="1"/>
  <c r="M127" i="1" s="1"/>
  <c r="AV303" i="1" l="1"/>
  <c r="AW303" i="1" s="1"/>
  <c r="AY303" i="1" s="1"/>
  <c r="AZ303" i="1" s="1"/>
  <c r="AD304" i="1" s="1"/>
  <c r="AE304" i="1"/>
  <c r="AQ304" i="1" s="1"/>
  <c r="Y128" i="1"/>
  <c r="O128" i="1"/>
  <c r="S128" i="1" s="1"/>
  <c r="T128" i="1" s="1"/>
  <c r="N128" i="1"/>
  <c r="Q128" i="1" s="1"/>
  <c r="R128" i="1" s="1"/>
  <c r="AF304" i="1" l="1"/>
  <c r="AG304" i="1"/>
  <c r="AJ304" i="1" s="1"/>
  <c r="AK304" i="1" s="1"/>
  <c r="AX304" i="1"/>
  <c r="AM304" i="1"/>
  <c r="V128" i="1"/>
  <c r="W128" i="1" s="1"/>
  <c r="X128" i="1" s="1"/>
  <c r="Z128" i="1" s="1"/>
  <c r="AA128" i="1" s="1"/>
  <c r="K129" i="1" s="1"/>
  <c r="AN304" i="1" l="1"/>
  <c r="AP304" i="1"/>
  <c r="L128" i="1"/>
  <c r="M128" i="1" s="1"/>
  <c r="O129" i="1"/>
  <c r="S129" i="1" s="1"/>
  <c r="Y129" i="1"/>
  <c r="N129" i="1"/>
  <c r="Q129" i="1" s="1"/>
  <c r="AR304" i="1" l="1"/>
  <c r="AU304" i="1" s="1"/>
  <c r="R129" i="1"/>
  <c r="V129" i="1" s="1"/>
  <c r="W129" i="1" s="1"/>
  <c r="X129" i="1" s="1"/>
  <c r="Z129" i="1" s="1"/>
  <c r="AA129" i="1" s="1"/>
  <c r="K130" i="1" s="1"/>
  <c r="T129" i="1"/>
  <c r="AV304" i="1" l="1"/>
  <c r="AW304" i="1" s="1"/>
  <c r="AY304" i="1" s="1"/>
  <c r="AZ304" i="1" s="1"/>
  <c r="AD305" i="1" s="1"/>
  <c r="AE305" i="1"/>
  <c r="AQ305" i="1" s="1"/>
  <c r="L129" i="1"/>
  <c r="M129" i="1" s="1"/>
  <c r="Y130" i="1"/>
  <c r="N130" i="1"/>
  <c r="Q130" i="1" s="1"/>
  <c r="O130" i="1"/>
  <c r="S130" i="1" s="1"/>
  <c r="T130" i="1" l="1"/>
  <c r="AF305" i="1"/>
  <c r="AG305" i="1"/>
  <c r="AJ305" i="1" s="1"/>
  <c r="AM305" i="1"/>
  <c r="AX305" i="1"/>
  <c r="R130" i="1"/>
  <c r="V130" i="1" s="1"/>
  <c r="AK305" i="1" l="1"/>
  <c r="AN305" i="1"/>
  <c r="AP305" i="1"/>
  <c r="L130" i="1"/>
  <c r="M130" i="1" s="1"/>
  <c r="W130" i="1"/>
  <c r="X130" i="1" s="1"/>
  <c r="Z130" i="1" s="1"/>
  <c r="AA130" i="1" s="1"/>
  <c r="K131" i="1" s="1"/>
  <c r="AR305" i="1" l="1"/>
  <c r="AU305" i="1" s="1"/>
  <c r="N131" i="1"/>
  <c r="Q131" i="1" s="1"/>
  <c r="R131" i="1" s="1"/>
  <c r="O131" i="1"/>
  <c r="S131" i="1" s="1"/>
  <c r="T131" i="1" s="1"/>
  <c r="Y131" i="1"/>
  <c r="AE306" i="1" l="1"/>
  <c r="AQ306" i="1" s="1"/>
  <c r="AV305" i="1"/>
  <c r="AW305" i="1" s="1"/>
  <c r="AY305" i="1" s="1"/>
  <c r="AZ305" i="1" s="1"/>
  <c r="AD306" i="1" s="1"/>
  <c r="V131" i="1"/>
  <c r="W131" i="1" s="1"/>
  <c r="X131" i="1" s="1"/>
  <c r="Z131" i="1" s="1"/>
  <c r="AA131" i="1" s="1"/>
  <c r="K132" i="1" s="1"/>
  <c r="AG306" i="1" l="1"/>
  <c r="AJ306" i="1" s="1"/>
  <c r="AM306" i="1"/>
  <c r="AX306" i="1"/>
  <c r="AF306" i="1"/>
  <c r="L131" i="1"/>
  <c r="M131" i="1" s="1"/>
  <c r="Y132" i="1"/>
  <c r="N132" i="1"/>
  <c r="Q132" i="1" s="1"/>
  <c r="O132" i="1"/>
  <c r="S132" i="1" s="1"/>
  <c r="T132" i="1" s="1"/>
  <c r="AK306" i="1" l="1"/>
  <c r="AN306" i="1"/>
  <c r="AP306" i="1"/>
  <c r="R132" i="1"/>
  <c r="V132" i="1" s="1"/>
  <c r="AR306" i="1" l="1"/>
  <c r="AU306" i="1" s="1"/>
  <c r="AE307" i="1"/>
  <c r="AV306" i="1"/>
  <c r="AW306" i="1" s="1"/>
  <c r="AY306" i="1" s="1"/>
  <c r="AZ306" i="1" s="1"/>
  <c r="AD307" i="1" s="1"/>
  <c r="W132" i="1"/>
  <c r="X132" i="1" s="1"/>
  <c r="Z132" i="1" s="1"/>
  <c r="AA132" i="1" s="1"/>
  <c r="K133" i="1" s="1"/>
  <c r="L132" i="1"/>
  <c r="M132" i="1" s="1"/>
  <c r="AF307" i="1" l="1"/>
  <c r="AQ307" i="1"/>
  <c r="AM307" i="1"/>
  <c r="AX307" i="1"/>
  <c r="AG307" i="1"/>
  <c r="AJ307" i="1" s="1"/>
  <c r="AK307" i="1" s="1"/>
  <c r="O133" i="1"/>
  <c r="S133" i="1" s="1"/>
  <c r="T133" i="1" s="1"/>
  <c r="Y133" i="1"/>
  <c r="N133" i="1"/>
  <c r="Q133" i="1" s="1"/>
  <c r="R133" i="1" s="1"/>
  <c r="AN307" i="1" l="1"/>
  <c r="AP307" i="1"/>
  <c r="AR307" i="1" s="1"/>
  <c r="AU307" i="1" s="1"/>
  <c r="V133" i="1"/>
  <c r="L133" i="1" s="1"/>
  <c r="M133" i="1" s="1"/>
  <c r="W133" i="1" l="1"/>
  <c r="X133" i="1" s="1"/>
  <c r="Z133" i="1" s="1"/>
  <c r="AA133" i="1" s="1"/>
  <c r="K134" i="1" s="1"/>
  <c r="AE308" i="1"/>
  <c r="AV307" i="1"/>
  <c r="AW307" i="1" s="1"/>
  <c r="AY307" i="1" s="1"/>
  <c r="AZ307" i="1" s="1"/>
  <c r="AD308" i="1" s="1"/>
  <c r="N134" i="1"/>
  <c r="Q134" i="1" s="1"/>
  <c r="Y134" i="1"/>
  <c r="O134" i="1"/>
  <c r="S134" i="1" s="1"/>
  <c r="T134" i="1" s="1"/>
  <c r="AF308" i="1" l="1"/>
  <c r="AQ308" i="1"/>
  <c r="AX308" i="1"/>
  <c r="AM308" i="1"/>
  <c r="AG308" i="1"/>
  <c r="AJ308" i="1" s="1"/>
  <c r="AK308" i="1" s="1"/>
  <c r="R134" i="1"/>
  <c r="V134" i="1" s="1"/>
  <c r="AN308" i="1" l="1"/>
  <c r="AP308" i="1"/>
  <c r="W134" i="1"/>
  <c r="X134" i="1" s="1"/>
  <c r="Z134" i="1" s="1"/>
  <c r="AA134" i="1" s="1"/>
  <c r="K135" i="1" s="1"/>
  <c r="L134" i="1"/>
  <c r="M134" i="1" s="1"/>
  <c r="AR308" i="1" l="1"/>
  <c r="AU308" i="1" s="1"/>
  <c r="N135" i="1"/>
  <c r="Q135" i="1" s="1"/>
  <c r="O135" i="1"/>
  <c r="S135" i="1" s="1"/>
  <c r="T135" i="1" s="1"/>
  <c r="Y135" i="1"/>
  <c r="AV308" i="1" l="1"/>
  <c r="AW308" i="1" s="1"/>
  <c r="AY308" i="1" s="1"/>
  <c r="AZ308" i="1" s="1"/>
  <c r="AD309" i="1" s="1"/>
  <c r="AE309" i="1"/>
  <c r="R135" i="1"/>
  <c r="V135" i="1" s="1"/>
  <c r="AF309" i="1" l="1"/>
  <c r="AQ309" i="1"/>
  <c r="AM309" i="1"/>
  <c r="AX309" i="1"/>
  <c r="AG309" i="1"/>
  <c r="AJ309" i="1" s="1"/>
  <c r="AK309" i="1" s="1"/>
  <c r="L135" i="1"/>
  <c r="M135" i="1" s="1"/>
  <c r="W135" i="1"/>
  <c r="X135" i="1" s="1"/>
  <c r="Z135" i="1" s="1"/>
  <c r="AA135" i="1" s="1"/>
  <c r="K136" i="1" s="1"/>
  <c r="AN309" i="1" l="1"/>
  <c r="AP309" i="1"/>
  <c r="N136" i="1"/>
  <c r="Q136" i="1" s="1"/>
  <c r="R136" i="1" s="1"/>
  <c r="O136" i="1"/>
  <c r="S136" i="1" s="1"/>
  <c r="T136" i="1" s="1"/>
  <c r="Y136" i="1"/>
  <c r="AR309" i="1" l="1"/>
  <c r="AU309" i="1" s="1"/>
  <c r="AV309" i="1" s="1"/>
  <c r="AW309" i="1" s="1"/>
  <c r="AY309" i="1" s="1"/>
  <c r="AZ309" i="1" s="1"/>
  <c r="AD310" i="1" s="1"/>
  <c r="V136" i="1"/>
  <c r="W136" i="1" s="1"/>
  <c r="X136" i="1" s="1"/>
  <c r="Z136" i="1" s="1"/>
  <c r="AA136" i="1" s="1"/>
  <c r="K137" i="1" s="1"/>
  <c r="AE310" i="1" l="1"/>
  <c r="AM310" i="1"/>
  <c r="AG310" i="1"/>
  <c r="AJ310" i="1" s="1"/>
  <c r="AX310" i="1"/>
  <c r="L136" i="1"/>
  <c r="M136" i="1" s="1"/>
  <c r="O137" i="1"/>
  <c r="S137" i="1" s="1"/>
  <c r="N137" i="1"/>
  <c r="Q137" i="1" s="1"/>
  <c r="Y137" i="1"/>
  <c r="AF310" i="1" l="1"/>
  <c r="AQ310" i="1"/>
  <c r="AK310" i="1"/>
  <c r="AN310" i="1"/>
  <c r="AP310" i="1"/>
  <c r="T137" i="1"/>
  <c r="R137" i="1"/>
  <c r="V137" i="1" s="1"/>
  <c r="AR310" i="1" l="1"/>
  <c r="AU310" i="1" s="1"/>
  <c r="L137" i="1"/>
  <c r="M137" i="1" s="1"/>
  <c r="W137" i="1"/>
  <c r="X137" i="1" s="1"/>
  <c r="Z137" i="1" s="1"/>
  <c r="AA137" i="1" s="1"/>
  <c r="K138" i="1" s="1"/>
  <c r="AV310" i="1" l="1"/>
  <c r="AW310" i="1" s="1"/>
  <c r="AY310" i="1" s="1"/>
  <c r="AZ310" i="1" s="1"/>
  <c r="AD311" i="1" s="1"/>
  <c r="AE311" i="1"/>
  <c r="N138" i="1"/>
  <c r="Q138" i="1" s="1"/>
  <c r="R138" i="1" s="1"/>
  <c r="Y138" i="1"/>
  <c r="O138" i="1"/>
  <c r="S138" i="1" s="1"/>
  <c r="T138" i="1" s="1"/>
  <c r="AF311" i="1" l="1"/>
  <c r="AQ311" i="1"/>
  <c r="AX311" i="1"/>
  <c r="AM311" i="1"/>
  <c r="AG311" i="1"/>
  <c r="AJ311" i="1" s="1"/>
  <c r="AK311" i="1" s="1"/>
  <c r="V138" i="1"/>
  <c r="AN311" i="1" l="1"/>
  <c r="AP311" i="1"/>
  <c r="L138" i="1"/>
  <c r="M138" i="1" s="1"/>
  <c r="W138" i="1"/>
  <c r="X138" i="1" s="1"/>
  <c r="Z138" i="1" s="1"/>
  <c r="AA138" i="1" s="1"/>
  <c r="K139" i="1" s="1"/>
  <c r="AR311" i="1" l="1"/>
  <c r="AU311" i="1" s="1"/>
  <c r="N139" i="1"/>
  <c r="Q139" i="1" s="1"/>
  <c r="Y139" i="1"/>
  <c r="O139" i="1"/>
  <c r="S139" i="1" s="1"/>
  <c r="T139" i="1" s="1"/>
  <c r="AV311" i="1" l="1"/>
  <c r="AW311" i="1" s="1"/>
  <c r="AY311" i="1" s="1"/>
  <c r="AZ311" i="1" s="1"/>
  <c r="AD312" i="1" s="1"/>
  <c r="AE312" i="1"/>
  <c r="R139" i="1"/>
  <c r="V139" i="1" s="1"/>
  <c r="AF312" i="1" l="1"/>
  <c r="AQ312" i="1"/>
  <c r="AG312" i="1"/>
  <c r="AJ312" i="1" s="1"/>
  <c r="AK312" i="1" s="1"/>
  <c r="AX312" i="1"/>
  <c r="AM312" i="1"/>
  <c r="L139" i="1"/>
  <c r="M139" i="1" s="1"/>
  <c r="W139" i="1"/>
  <c r="X139" i="1" s="1"/>
  <c r="Z139" i="1" s="1"/>
  <c r="AA139" i="1" s="1"/>
  <c r="K140" i="1" s="1"/>
  <c r="AP312" i="1" l="1"/>
  <c r="AN312" i="1"/>
  <c r="O140" i="1"/>
  <c r="S140" i="1" s="1"/>
  <c r="T140" i="1" s="1"/>
  <c r="N140" i="1"/>
  <c r="Q140" i="1" s="1"/>
  <c r="R140" i="1" s="1"/>
  <c r="Y140" i="1"/>
  <c r="AR312" i="1" l="1"/>
  <c r="AU312" i="1" s="1"/>
  <c r="V140" i="1"/>
  <c r="W140" i="1" s="1"/>
  <c r="X140" i="1" s="1"/>
  <c r="Z140" i="1" s="1"/>
  <c r="AA140" i="1" s="1"/>
  <c r="K141" i="1" s="1"/>
  <c r="L140" i="1"/>
  <c r="M140" i="1" s="1"/>
  <c r="AE313" i="1" l="1"/>
  <c r="AV312" i="1"/>
  <c r="AW312" i="1" s="1"/>
  <c r="AY312" i="1" s="1"/>
  <c r="AZ312" i="1" s="1"/>
  <c r="AD313" i="1" s="1"/>
  <c r="N141" i="1"/>
  <c r="Q141" i="1" s="1"/>
  <c r="Y141" i="1"/>
  <c r="O141" i="1"/>
  <c r="S141" i="1" s="1"/>
  <c r="T141" i="1" s="1"/>
  <c r="AF313" i="1" l="1"/>
  <c r="AQ313" i="1"/>
  <c r="AM313" i="1"/>
  <c r="AG313" i="1"/>
  <c r="AJ313" i="1" s="1"/>
  <c r="AK313" i="1" s="1"/>
  <c r="AX313" i="1"/>
  <c r="R141" i="1"/>
  <c r="V141" i="1" s="1"/>
  <c r="AP313" i="1" l="1"/>
  <c r="AN313" i="1"/>
  <c r="W141" i="1"/>
  <c r="X141" i="1" s="1"/>
  <c r="Z141" i="1" s="1"/>
  <c r="AA141" i="1" s="1"/>
  <c r="K142" i="1" s="1"/>
  <c r="L141" i="1"/>
  <c r="M141" i="1" s="1"/>
  <c r="AR313" i="1" l="1"/>
  <c r="AU313" i="1" s="1"/>
  <c r="O142" i="1"/>
  <c r="S142" i="1" s="1"/>
  <c r="T142" i="1" s="1"/>
  <c r="Y142" i="1"/>
  <c r="N142" i="1"/>
  <c r="Q142" i="1" s="1"/>
  <c r="R142" i="1" s="1"/>
  <c r="AV313" i="1" l="1"/>
  <c r="AW313" i="1" s="1"/>
  <c r="AY313" i="1" s="1"/>
  <c r="AZ313" i="1" s="1"/>
  <c r="AD314" i="1" s="1"/>
  <c r="AG314" i="1" s="1"/>
  <c r="AJ314" i="1" s="1"/>
  <c r="AE314" i="1"/>
  <c r="AQ314" i="1" s="1"/>
  <c r="V142" i="1"/>
  <c r="W142" i="1" s="1"/>
  <c r="X142" i="1" s="1"/>
  <c r="Z142" i="1" s="1"/>
  <c r="AA142" i="1" s="1"/>
  <c r="K143" i="1" s="1"/>
  <c r="AX314" i="1" l="1"/>
  <c r="AM314" i="1"/>
  <c r="AP314" i="1" s="1"/>
  <c r="AF314" i="1"/>
  <c r="AK314" i="1" s="1"/>
  <c r="L142" i="1"/>
  <c r="M142" i="1" s="1"/>
  <c r="AN314" i="1"/>
  <c r="Y143" i="1"/>
  <c r="N143" i="1"/>
  <c r="Q143" i="1" s="1"/>
  <c r="R143" i="1" s="1"/>
  <c r="O143" i="1"/>
  <c r="S143" i="1" s="1"/>
  <c r="T143" i="1" s="1"/>
  <c r="AR314" i="1" l="1"/>
  <c r="AU314" i="1" s="1"/>
  <c r="V143" i="1"/>
  <c r="L143" i="1" s="1"/>
  <c r="M143" i="1" s="1"/>
  <c r="AE315" i="1" l="1"/>
  <c r="AV314" i="1"/>
  <c r="AW314" i="1" s="1"/>
  <c r="AY314" i="1" s="1"/>
  <c r="AZ314" i="1" s="1"/>
  <c r="AD315" i="1" s="1"/>
  <c r="W143" i="1"/>
  <c r="X143" i="1" s="1"/>
  <c r="Z143" i="1" s="1"/>
  <c r="AA143" i="1" s="1"/>
  <c r="K144" i="1" s="1"/>
  <c r="N144" i="1" s="1"/>
  <c r="Q144" i="1" s="1"/>
  <c r="AF315" i="1" l="1"/>
  <c r="AQ315" i="1"/>
  <c r="AM315" i="1"/>
  <c r="AG315" i="1"/>
  <c r="AJ315" i="1" s="1"/>
  <c r="AK315" i="1" s="1"/>
  <c r="AX315" i="1"/>
  <c r="Y144" i="1"/>
  <c r="O144" i="1"/>
  <c r="S144" i="1" s="1"/>
  <c r="T144" i="1" s="1"/>
  <c r="R144" i="1"/>
  <c r="AN315" i="1" l="1"/>
  <c r="AP315" i="1"/>
  <c r="AR315" i="1" s="1"/>
  <c r="V144" i="1"/>
  <c r="L144" i="1" s="1"/>
  <c r="M144" i="1" s="1"/>
  <c r="W144" i="1" l="1"/>
  <c r="X144" i="1" s="1"/>
  <c r="Z144" i="1" s="1"/>
  <c r="AA144" i="1" s="1"/>
  <c r="K145" i="1" s="1"/>
  <c r="AU315" i="1"/>
  <c r="N145" i="1"/>
  <c r="Q145" i="1" s="1"/>
  <c r="R145" i="1" s="1"/>
  <c r="O145" i="1"/>
  <c r="S145" i="1" s="1"/>
  <c r="T145" i="1" s="1"/>
  <c r="Y145" i="1"/>
  <c r="AE316" i="1" l="1"/>
  <c r="AV315" i="1"/>
  <c r="AW315" i="1" s="1"/>
  <c r="AY315" i="1" s="1"/>
  <c r="AZ315" i="1" s="1"/>
  <c r="AD316" i="1" s="1"/>
  <c r="V145" i="1"/>
  <c r="AF316" i="1" l="1"/>
  <c r="AQ316" i="1"/>
  <c r="AM316" i="1"/>
  <c r="AG316" i="1"/>
  <c r="AJ316" i="1" s="1"/>
  <c r="AK316" i="1" s="1"/>
  <c r="AX316" i="1"/>
  <c r="L145" i="1"/>
  <c r="M145" i="1" s="1"/>
  <c r="W145" i="1"/>
  <c r="X145" i="1" s="1"/>
  <c r="Z145" i="1" s="1"/>
  <c r="AA145" i="1" s="1"/>
  <c r="K146" i="1" s="1"/>
  <c r="AP316" i="1" l="1"/>
  <c r="AR316" i="1" s="1"/>
  <c r="AN316" i="1"/>
  <c r="O146" i="1"/>
  <c r="S146" i="1" s="1"/>
  <c r="T146" i="1" s="1"/>
  <c r="N146" i="1"/>
  <c r="Q146" i="1" s="1"/>
  <c r="R146" i="1" s="1"/>
  <c r="Y146" i="1"/>
  <c r="AU316" i="1" l="1"/>
  <c r="V146" i="1"/>
  <c r="L146" i="1" s="1"/>
  <c r="M146" i="1" s="1"/>
  <c r="AV316" i="1" l="1"/>
  <c r="AW316" i="1" s="1"/>
  <c r="AY316" i="1" s="1"/>
  <c r="AZ316" i="1" s="1"/>
  <c r="AD317" i="1" s="1"/>
  <c r="AE317" i="1"/>
  <c r="W146" i="1"/>
  <c r="X146" i="1" s="1"/>
  <c r="Z146" i="1" s="1"/>
  <c r="AA146" i="1" s="1"/>
  <c r="K147" i="1" s="1"/>
  <c r="O147" i="1" s="1"/>
  <c r="S147" i="1" s="1"/>
  <c r="T147" i="1" s="1"/>
  <c r="AF317" i="1" l="1"/>
  <c r="AQ317" i="1"/>
  <c r="AM317" i="1"/>
  <c r="AX317" i="1"/>
  <c r="AG317" i="1"/>
  <c r="AJ317" i="1" s="1"/>
  <c r="AK317" i="1" s="1"/>
  <c r="N147" i="1"/>
  <c r="Q147" i="1" s="1"/>
  <c r="R147" i="1" s="1"/>
  <c r="V147" i="1" s="1"/>
  <c r="W147" i="1" s="1"/>
  <c r="X147" i="1" s="1"/>
  <c r="Z147" i="1" s="1"/>
  <c r="AA147" i="1" s="1"/>
  <c r="K148" i="1" s="1"/>
  <c r="Y147" i="1"/>
  <c r="AN317" i="1" l="1"/>
  <c r="AP317" i="1"/>
  <c r="L147" i="1"/>
  <c r="M147" i="1" s="1"/>
  <c r="Y148" i="1"/>
  <c r="O148" i="1"/>
  <c r="S148" i="1" s="1"/>
  <c r="N148" i="1"/>
  <c r="Q148" i="1" s="1"/>
  <c r="T148" i="1" l="1"/>
  <c r="AR317" i="1"/>
  <c r="AU317" i="1" s="1"/>
  <c r="R148" i="1"/>
  <c r="V148" i="1" s="1"/>
  <c r="AE318" i="1" l="1"/>
  <c r="AQ318" i="1" s="1"/>
  <c r="AV317" i="1"/>
  <c r="AW317" i="1" s="1"/>
  <c r="AY317" i="1" s="1"/>
  <c r="AZ317" i="1" s="1"/>
  <c r="AD318" i="1" s="1"/>
  <c r="AM318" i="1" s="1"/>
  <c r="L148" i="1"/>
  <c r="M148" i="1" s="1"/>
  <c r="W148" i="1"/>
  <c r="X148" i="1" s="1"/>
  <c r="Z148" i="1" s="1"/>
  <c r="AA148" i="1" s="1"/>
  <c r="K149" i="1" s="1"/>
  <c r="AX318" i="1" l="1"/>
  <c r="AG318" i="1"/>
  <c r="AJ318" i="1" s="1"/>
  <c r="AF318" i="1"/>
  <c r="AN318" i="1"/>
  <c r="AP318" i="1"/>
  <c r="Y149" i="1"/>
  <c r="O149" i="1"/>
  <c r="S149" i="1" s="1"/>
  <c r="T149" i="1" s="1"/>
  <c r="N149" i="1"/>
  <c r="Q149" i="1" s="1"/>
  <c r="R149" i="1" s="1"/>
  <c r="AR318" i="1" l="1"/>
  <c r="AK318" i="1"/>
  <c r="V149" i="1"/>
  <c r="L149" i="1" s="1"/>
  <c r="M149" i="1" s="1"/>
  <c r="AU318" i="1" l="1"/>
  <c r="AE319" i="1" s="1"/>
  <c r="W149" i="1"/>
  <c r="X149" i="1" s="1"/>
  <c r="Z149" i="1" s="1"/>
  <c r="AA149" i="1" s="1"/>
  <c r="K150" i="1" s="1"/>
  <c r="Y150" i="1"/>
  <c r="O150" i="1"/>
  <c r="S150" i="1" s="1"/>
  <c r="T150" i="1" s="1"/>
  <c r="N150" i="1"/>
  <c r="Q150" i="1" s="1"/>
  <c r="R150" i="1" s="1"/>
  <c r="AF319" i="1" l="1"/>
  <c r="AQ319" i="1"/>
  <c r="AV318" i="1"/>
  <c r="AW318" i="1" s="1"/>
  <c r="AY318" i="1" s="1"/>
  <c r="AZ318" i="1" s="1"/>
  <c r="AD319" i="1" s="1"/>
  <c r="AM319" i="1" s="1"/>
  <c r="V150" i="1"/>
  <c r="W150" i="1" s="1"/>
  <c r="X150" i="1" s="1"/>
  <c r="Z150" i="1" s="1"/>
  <c r="AA150" i="1" s="1"/>
  <c r="K151" i="1" s="1"/>
  <c r="AX319" i="1" l="1"/>
  <c r="AG319" i="1"/>
  <c r="AJ319" i="1" s="1"/>
  <c r="AK319" i="1" s="1"/>
  <c r="AP319" i="1"/>
  <c r="AR319" i="1" s="1"/>
  <c r="AN319" i="1"/>
  <c r="L150" i="1"/>
  <c r="M150" i="1" s="1"/>
  <c r="O151" i="1"/>
  <c r="S151" i="1" s="1"/>
  <c r="T151" i="1" s="1"/>
  <c r="Y151" i="1"/>
  <c r="N151" i="1"/>
  <c r="Q151" i="1" s="1"/>
  <c r="AU319" i="1" l="1"/>
  <c r="AV319" i="1" s="1"/>
  <c r="AW319" i="1" s="1"/>
  <c r="AY319" i="1" s="1"/>
  <c r="AZ319" i="1" s="1"/>
  <c r="AD320" i="1" s="1"/>
  <c r="R151" i="1"/>
  <c r="V151" i="1" s="1"/>
  <c r="AE320" i="1" l="1"/>
  <c r="AQ320" i="1" s="1"/>
  <c r="AG320" i="1"/>
  <c r="AJ320" i="1" s="1"/>
  <c r="AX320" i="1"/>
  <c r="AM320" i="1"/>
  <c r="L151" i="1"/>
  <c r="M151" i="1" s="1"/>
  <c r="W151" i="1"/>
  <c r="X151" i="1" s="1"/>
  <c r="Z151" i="1" s="1"/>
  <c r="AA151" i="1" s="1"/>
  <c r="K152" i="1" s="1"/>
  <c r="AF320" i="1" l="1"/>
  <c r="AK320" i="1" s="1"/>
  <c r="AN320" i="1"/>
  <c r="AP320" i="1"/>
  <c r="N152" i="1"/>
  <c r="Q152" i="1" s="1"/>
  <c r="Y152" i="1"/>
  <c r="O152" i="1"/>
  <c r="S152" i="1" s="1"/>
  <c r="T152" i="1" s="1"/>
  <c r="AR320" i="1" l="1"/>
  <c r="AU320" i="1" s="1"/>
  <c r="R152" i="1"/>
  <c r="V152" i="1" s="1"/>
  <c r="AE321" i="1" l="1"/>
  <c r="AV320" i="1"/>
  <c r="AW320" i="1" s="1"/>
  <c r="AY320" i="1" s="1"/>
  <c r="AZ320" i="1" s="1"/>
  <c r="AD321" i="1" s="1"/>
  <c r="AM321" i="1" s="1"/>
  <c r="L152" i="1"/>
  <c r="M152" i="1" s="1"/>
  <c r="W152" i="1"/>
  <c r="X152" i="1" s="1"/>
  <c r="Z152" i="1" s="1"/>
  <c r="AA152" i="1" s="1"/>
  <c r="K153" i="1" s="1"/>
  <c r="AF321" i="1" l="1"/>
  <c r="AQ321" i="1"/>
  <c r="AG321" i="1"/>
  <c r="AJ321" i="1" s="1"/>
  <c r="AK321" i="1" s="1"/>
  <c r="AX321" i="1"/>
  <c r="AN321" i="1"/>
  <c r="AP321" i="1"/>
  <c r="Y153" i="1"/>
  <c r="O153" i="1"/>
  <c r="S153" i="1" s="1"/>
  <c r="T153" i="1" s="1"/>
  <c r="N153" i="1"/>
  <c r="Q153" i="1" s="1"/>
  <c r="AR321" i="1" l="1"/>
  <c r="AU321" i="1" s="1"/>
  <c r="R153" i="1"/>
  <c r="V153" i="1" s="1"/>
  <c r="AV321" i="1" l="1"/>
  <c r="AW321" i="1" s="1"/>
  <c r="AY321" i="1" s="1"/>
  <c r="AZ321" i="1" s="1"/>
  <c r="AD322" i="1" s="1"/>
  <c r="AG322" i="1" s="1"/>
  <c r="AJ322" i="1" s="1"/>
  <c r="AE322" i="1"/>
  <c r="L153" i="1"/>
  <c r="M153" i="1" s="1"/>
  <c r="W153" i="1"/>
  <c r="X153" i="1" s="1"/>
  <c r="Z153" i="1" s="1"/>
  <c r="AA153" i="1" s="1"/>
  <c r="K154" i="1" s="1"/>
  <c r="AF322" i="1" l="1"/>
  <c r="AK322" i="1" s="1"/>
  <c r="AQ322" i="1"/>
  <c r="AX322" i="1"/>
  <c r="AM322" i="1"/>
  <c r="AP322" i="1" s="1"/>
  <c r="Y154" i="1"/>
  <c r="O154" i="1"/>
  <c r="S154" i="1" s="1"/>
  <c r="T154" i="1" s="1"/>
  <c r="N154" i="1"/>
  <c r="Q154" i="1" s="1"/>
  <c r="R154" i="1" s="1"/>
  <c r="AR322" i="1" l="1"/>
  <c r="AU322" i="1" s="1"/>
  <c r="AN322" i="1"/>
  <c r="V154" i="1"/>
  <c r="W154" i="1" s="1"/>
  <c r="X154" i="1" s="1"/>
  <c r="Z154" i="1" s="1"/>
  <c r="AA154" i="1" s="1"/>
  <c r="K155" i="1" s="1"/>
  <c r="AV322" i="1" l="1"/>
  <c r="AW322" i="1" s="1"/>
  <c r="AY322" i="1" s="1"/>
  <c r="AZ322" i="1" s="1"/>
  <c r="AD323" i="1" s="1"/>
  <c r="AE323" i="1"/>
  <c r="L154" i="1"/>
  <c r="M154" i="1" s="1"/>
  <c r="N155" i="1"/>
  <c r="Q155" i="1" s="1"/>
  <c r="R155" i="1" s="1"/>
  <c r="O155" i="1"/>
  <c r="S155" i="1" s="1"/>
  <c r="Y155" i="1"/>
  <c r="AF323" i="1" l="1"/>
  <c r="AQ323" i="1"/>
  <c r="T155" i="1"/>
  <c r="AX323" i="1"/>
  <c r="AG323" i="1"/>
  <c r="AJ323" i="1" s="1"/>
  <c r="AK323" i="1" s="1"/>
  <c r="AM323" i="1"/>
  <c r="V155" i="1"/>
  <c r="AN323" i="1" l="1"/>
  <c r="AP323" i="1"/>
  <c r="W155" i="1"/>
  <c r="X155" i="1" s="1"/>
  <c r="Z155" i="1" s="1"/>
  <c r="AA155" i="1" s="1"/>
  <c r="K156" i="1" s="1"/>
  <c r="L155" i="1"/>
  <c r="M155" i="1" s="1"/>
  <c r="AR323" i="1" l="1"/>
  <c r="AU323" i="1" s="1"/>
  <c r="N156" i="1"/>
  <c r="Q156" i="1" s="1"/>
  <c r="O156" i="1"/>
  <c r="S156" i="1" s="1"/>
  <c r="T156" i="1" s="1"/>
  <c r="Y156" i="1"/>
  <c r="AV323" i="1" l="1"/>
  <c r="AW323" i="1" s="1"/>
  <c r="AY323" i="1" s="1"/>
  <c r="AZ323" i="1" s="1"/>
  <c r="AD324" i="1" s="1"/>
  <c r="AG324" i="1" s="1"/>
  <c r="AJ324" i="1" s="1"/>
  <c r="AE324" i="1"/>
  <c r="AQ324" i="1" s="1"/>
  <c r="R156" i="1"/>
  <c r="V156" i="1" s="1"/>
  <c r="AX324" i="1" l="1"/>
  <c r="AM324" i="1"/>
  <c r="AP324" i="1" s="1"/>
  <c r="AF324" i="1"/>
  <c r="AK324" i="1" s="1"/>
  <c r="W156" i="1"/>
  <c r="X156" i="1" s="1"/>
  <c r="Z156" i="1" s="1"/>
  <c r="AA156" i="1" s="1"/>
  <c r="K157" i="1" s="1"/>
  <c r="L156" i="1"/>
  <c r="M156" i="1" s="1"/>
  <c r="AR324" i="1" l="1"/>
  <c r="AU324" i="1" s="1"/>
  <c r="AN324" i="1"/>
  <c r="Y157" i="1"/>
  <c r="O157" i="1"/>
  <c r="S157" i="1" s="1"/>
  <c r="T157" i="1" s="1"/>
  <c r="N157" i="1"/>
  <c r="Q157" i="1" s="1"/>
  <c r="R157" i="1" s="1"/>
  <c r="AV324" i="1" l="1"/>
  <c r="AW324" i="1" s="1"/>
  <c r="AY324" i="1" s="1"/>
  <c r="AZ324" i="1" s="1"/>
  <c r="AD325" i="1" s="1"/>
  <c r="AE325" i="1"/>
  <c r="V157" i="1"/>
  <c r="W157" i="1" s="1"/>
  <c r="X157" i="1" s="1"/>
  <c r="Z157" i="1" s="1"/>
  <c r="AA157" i="1" s="1"/>
  <c r="K158" i="1" s="1"/>
  <c r="AF325" i="1" l="1"/>
  <c r="AQ325" i="1"/>
  <c r="AM325" i="1"/>
  <c r="AG325" i="1"/>
  <c r="AJ325" i="1" s="1"/>
  <c r="AK325" i="1" s="1"/>
  <c r="AX325" i="1"/>
  <c r="L157" i="1"/>
  <c r="M157" i="1" s="1"/>
  <c r="N158" i="1"/>
  <c r="Q158" i="1" s="1"/>
  <c r="R158" i="1" s="1"/>
  <c r="O158" i="1"/>
  <c r="S158" i="1" s="1"/>
  <c r="Y158" i="1"/>
  <c r="AN325" i="1" l="1"/>
  <c r="AP325" i="1"/>
  <c r="AR325" i="1" s="1"/>
  <c r="T158" i="1"/>
  <c r="V158" i="1"/>
  <c r="AU325" i="1" l="1"/>
  <c r="W158" i="1"/>
  <c r="X158" i="1" s="1"/>
  <c r="Z158" i="1" s="1"/>
  <c r="AA158" i="1" s="1"/>
  <c r="K159" i="1" s="1"/>
  <c r="L158" i="1"/>
  <c r="M158" i="1" s="1"/>
  <c r="AE326" i="1" l="1"/>
  <c r="AV325" i="1"/>
  <c r="AW325" i="1" s="1"/>
  <c r="AY325" i="1" s="1"/>
  <c r="AZ325" i="1" s="1"/>
  <c r="AD326" i="1" s="1"/>
  <c r="N159" i="1"/>
  <c r="Q159" i="1" s="1"/>
  <c r="R159" i="1" s="1"/>
  <c r="O159" i="1"/>
  <c r="S159" i="1" s="1"/>
  <c r="T159" i="1" s="1"/>
  <c r="Y159" i="1"/>
  <c r="AF326" i="1" l="1"/>
  <c r="AQ326" i="1"/>
  <c r="AX326" i="1"/>
  <c r="AG326" i="1"/>
  <c r="AJ326" i="1" s="1"/>
  <c r="AK326" i="1" s="1"/>
  <c r="AM326" i="1"/>
  <c r="V159" i="1"/>
  <c r="AP326" i="1" l="1"/>
  <c r="AR326" i="1" s="1"/>
  <c r="AN326" i="1"/>
  <c r="L159" i="1"/>
  <c r="M159" i="1" s="1"/>
  <c r="W159" i="1"/>
  <c r="X159" i="1" s="1"/>
  <c r="Z159" i="1" s="1"/>
  <c r="AA159" i="1" s="1"/>
  <c r="K160" i="1" s="1"/>
  <c r="AU326" i="1" l="1"/>
  <c r="N160" i="1"/>
  <c r="Q160" i="1" s="1"/>
  <c r="O160" i="1"/>
  <c r="S160" i="1" s="1"/>
  <c r="T160" i="1" s="1"/>
  <c r="Y160" i="1"/>
  <c r="AE327" i="1" l="1"/>
  <c r="AV326" i="1"/>
  <c r="AW326" i="1" s="1"/>
  <c r="AY326" i="1" s="1"/>
  <c r="AZ326" i="1" s="1"/>
  <c r="AD327" i="1" s="1"/>
  <c r="R160" i="1"/>
  <c r="V160" i="1" s="1"/>
  <c r="AF327" i="1" l="1"/>
  <c r="AQ327" i="1"/>
  <c r="AX327" i="1"/>
  <c r="AG327" i="1"/>
  <c r="AJ327" i="1" s="1"/>
  <c r="AK327" i="1" s="1"/>
  <c r="AM327" i="1"/>
  <c r="W160" i="1"/>
  <c r="X160" i="1" s="1"/>
  <c r="Z160" i="1" s="1"/>
  <c r="AA160" i="1" s="1"/>
  <c r="K161" i="1" s="1"/>
  <c r="L160" i="1"/>
  <c r="M160" i="1" s="1"/>
  <c r="AP327" i="1" l="1"/>
  <c r="AR327" i="1" s="1"/>
  <c r="AN327" i="1"/>
  <c r="Y161" i="1"/>
  <c r="N161" i="1"/>
  <c r="Q161" i="1" s="1"/>
  <c r="R161" i="1" s="1"/>
  <c r="O161" i="1"/>
  <c r="S161" i="1" s="1"/>
  <c r="T161" i="1" s="1"/>
  <c r="AU327" i="1" l="1"/>
  <c r="V161" i="1"/>
  <c r="W161" i="1" s="1"/>
  <c r="X161" i="1" s="1"/>
  <c r="Z161" i="1" s="1"/>
  <c r="AA161" i="1" s="1"/>
  <c r="K162" i="1" s="1"/>
  <c r="AV327" i="1" l="1"/>
  <c r="AW327" i="1" s="1"/>
  <c r="AY327" i="1" s="1"/>
  <c r="AZ327" i="1" s="1"/>
  <c r="AD328" i="1" s="1"/>
  <c r="AE328" i="1"/>
  <c r="L161" i="1"/>
  <c r="M161" i="1" s="1"/>
  <c r="N162" i="1"/>
  <c r="Q162" i="1" s="1"/>
  <c r="R162" i="1" s="1"/>
  <c r="O162" i="1"/>
  <c r="S162" i="1" s="1"/>
  <c r="Y162" i="1"/>
  <c r="AF328" i="1" l="1"/>
  <c r="AQ328" i="1"/>
  <c r="T162" i="1"/>
  <c r="AX328" i="1"/>
  <c r="AG328" i="1"/>
  <c r="AJ328" i="1" s="1"/>
  <c r="AK328" i="1" s="1"/>
  <c r="AM328" i="1"/>
  <c r="V162" i="1"/>
  <c r="W162" i="1" s="1"/>
  <c r="X162" i="1" s="1"/>
  <c r="Z162" i="1" s="1"/>
  <c r="AA162" i="1" s="1"/>
  <c r="K163" i="1" s="1"/>
  <c r="AP328" i="1" l="1"/>
  <c r="AR328" i="1" s="1"/>
  <c r="AN328" i="1"/>
  <c r="L162" i="1"/>
  <c r="M162" i="1" s="1"/>
  <c r="O163" i="1"/>
  <c r="S163" i="1" s="1"/>
  <c r="Y163" i="1"/>
  <c r="N163" i="1"/>
  <c r="Q163" i="1" s="1"/>
  <c r="AU328" i="1" l="1"/>
  <c r="T163" i="1"/>
  <c r="R163" i="1"/>
  <c r="V163" i="1" s="1"/>
  <c r="L163" i="1" s="1"/>
  <c r="M163" i="1" s="1"/>
  <c r="AE329" i="1" l="1"/>
  <c r="AV328" i="1"/>
  <c r="AW328" i="1" s="1"/>
  <c r="AY328" i="1" s="1"/>
  <c r="AZ328" i="1" s="1"/>
  <c r="AD329" i="1" s="1"/>
  <c r="W163" i="1"/>
  <c r="X163" i="1" s="1"/>
  <c r="Z163" i="1" s="1"/>
  <c r="AA163" i="1" s="1"/>
  <c r="K164" i="1" s="1"/>
  <c r="Y164" i="1" s="1"/>
  <c r="AF329" i="1" l="1"/>
  <c r="AQ329" i="1"/>
  <c r="O164" i="1"/>
  <c r="S164" i="1" s="1"/>
  <c r="T164" i="1" s="1"/>
  <c r="N164" i="1"/>
  <c r="Q164" i="1" s="1"/>
  <c r="R164" i="1" s="1"/>
  <c r="AG329" i="1"/>
  <c r="AJ329" i="1" s="1"/>
  <c r="AK329" i="1" s="1"/>
  <c r="AM329" i="1"/>
  <c r="AX329" i="1"/>
  <c r="V164" i="1"/>
  <c r="L164" i="1" s="1"/>
  <c r="M164" i="1" s="1"/>
  <c r="W164" i="1"/>
  <c r="X164" i="1" s="1"/>
  <c r="Z164" i="1" s="1"/>
  <c r="AA164" i="1" s="1"/>
  <c r="K165" i="1" s="1"/>
  <c r="AP329" i="1" l="1"/>
  <c r="AR329" i="1" s="1"/>
  <c r="AN329" i="1"/>
  <c r="Y165" i="1"/>
  <c r="N165" i="1"/>
  <c r="Q165" i="1" s="1"/>
  <c r="R165" i="1" s="1"/>
  <c r="O165" i="1"/>
  <c r="S165" i="1" s="1"/>
  <c r="T165" i="1" s="1"/>
  <c r="AU329" i="1" l="1"/>
  <c r="V165" i="1"/>
  <c r="L165" i="1" s="1"/>
  <c r="M165" i="1" s="1"/>
  <c r="W165" i="1" l="1"/>
  <c r="X165" i="1" s="1"/>
  <c r="Z165" i="1" s="1"/>
  <c r="AA165" i="1" s="1"/>
  <c r="K166" i="1" s="1"/>
  <c r="AE330" i="1"/>
  <c r="AV329" i="1"/>
  <c r="AW329" i="1" s="1"/>
  <c r="AY329" i="1" s="1"/>
  <c r="AZ329" i="1" s="1"/>
  <c r="AD330" i="1" s="1"/>
  <c r="O166" i="1"/>
  <c r="S166" i="1" s="1"/>
  <c r="T166" i="1" s="1"/>
  <c r="N166" i="1"/>
  <c r="Q166" i="1" s="1"/>
  <c r="Y166" i="1"/>
  <c r="AF330" i="1" l="1"/>
  <c r="AQ330" i="1"/>
  <c r="AX330" i="1"/>
  <c r="AM330" i="1"/>
  <c r="AG330" i="1"/>
  <c r="AJ330" i="1" s="1"/>
  <c r="AK330" i="1" s="1"/>
  <c r="R166" i="1"/>
  <c r="V166" i="1" s="1"/>
  <c r="AP330" i="1" l="1"/>
  <c r="AR330" i="1" s="1"/>
  <c r="AN330" i="1"/>
  <c r="W166" i="1"/>
  <c r="X166" i="1" s="1"/>
  <c r="Z166" i="1" s="1"/>
  <c r="AA166" i="1" s="1"/>
  <c r="K167" i="1" s="1"/>
  <c r="L166" i="1"/>
  <c r="M166" i="1" s="1"/>
  <c r="AU330" i="1" l="1"/>
  <c r="AV330" i="1" s="1"/>
  <c r="AW330" i="1" s="1"/>
  <c r="AY330" i="1" s="1"/>
  <c r="AZ330" i="1" s="1"/>
  <c r="AD331" i="1" s="1"/>
  <c r="O167" i="1"/>
  <c r="S167" i="1" s="1"/>
  <c r="T167" i="1" s="1"/>
  <c r="N167" i="1"/>
  <c r="Q167" i="1" s="1"/>
  <c r="R167" i="1" s="1"/>
  <c r="Y167" i="1"/>
  <c r="AE331" i="1" l="1"/>
  <c r="AG331" i="1"/>
  <c r="AJ331" i="1" s="1"/>
  <c r="AM331" i="1"/>
  <c r="AX331" i="1"/>
  <c r="V167" i="1"/>
  <c r="L167" i="1"/>
  <c r="M167" i="1" s="1"/>
  <c r="W167" i="1"/>
  <c r="X167" i="1" s="1"/>
  <c r="Z167" i="1" s="1"/>
  <c r="AA167" i="1" s="1"/>
  <c r="K168" i="1" s="1"/>
  <c r="AF331" i="1" l="1"/>
  <c r="AQ331" i="1"/>
  <c r="AK331" i="1"/>
  <c r="AP331" i="1"/>
  <c r="AN331" i="1"/>
  <c r="N168" i="1"/>
  <c r="Q168" i="1" s="1"/>
  <c r="R168" i="1" s="1"/>
  <c r="O168" i="1"/>
  <c r="S168" i="1" s="1"/>
  <c r="T168" i="1" s="1"/>
  <c r="Y168" i="1"/>
  <c r="AR331" i="1" l="1"/>
  <c r="AU331" i="1" s="1"/>
  <c r="V168" i="1"/>
  <c r="AV331" i="1" l="1"/>
  <c r="AW331" i="1" s="1"/>
  <c r="AY331" i="1" s="1"/>
  <c r="AZ331" i="1" s="1"/>
  <c r="AD332" i="1" s="1"/>
  <c r="AE332" i="1"/>
  <c r="W168" i="1"/>
  <c r="X168" i="1" s="1"/>
  <c r="Z168" i="1" s="1"/>
  <c r="AA168" i="1" s="1"/>
  <c r="K169" i="1" s="1"/>
  <c r="L168" i="1"/>
  <c r="M168" i="1" s="1"/>
  <c r="AF332" i="1" l="1"/>
  <c r="AQ332" i="1"/>
  <c r="AG332" i="1"/>
  <c r="AJ332" i="1" s="1"/>
  <c r="AK332" i="1" s="1"/>
  <c r="AX332" i="1"/>
  <c r="AM332" i="1"/>
  <c r="O169" i="1"/>
  <c r="S169" i="1" s="1"/>
  <c r="T169" i="1" s="1"/>
  <c r="Y169" i="1"/>
  <c r="N169" i="1"/>
  <c r="Q169" i="1" s="1"/>
  <c r="R169" i="1" s="1"/>
  <c r="AP332" i="1" l="1"/>
  <c r="AR332" i="1" s="1"/>
  <c r="AN332" i="1"/>
  <c r="V169" i="1"/>
  <c r="L169" i="1" s="1"/>
  <c r="M169" i="1" s="1"/>
  <c r="AU332" i="1" l="1"/>
  <c r="AE333" i="1" s="1"/>
  <c r="W169" i="1"/>
  <c r="X169" i="1" s="1"/>
  <c r="Z169" i="1" s="1"/>
  <c r="AA169" i="1" s="1"/>
  <c r="K170" i="1" s="1"/>
  <c r="O170" i="1" s="1"/>
  <c r="S170" i="1" s="1"/>
  <c r="T170" i="1" s="1"/>
  <c r="AF333" i="1" l="1"/>
  <c r="AQ333" i="1"/>
  <c r="AV332" i="1"/>
  <c r="AW332" i="1" s="1"/>
  <c r="AY332" i="1" s="1"/>
  <c r="AZ332" i="1" s="1"/>
  <c r="AD333" i="1" s="1"/>
  <c r="AG333" i="1" s="1"/>
  <c r="AJ333" i="1" s="1"/>
  <c r="AK333" i="1" s="1"/>
  <c r="Y170" i="1"/>
  <c r="N170" i="1"/>
  <c r="Q170" i="1" s="1"/>
  <c r="R170" i="1" s="1"/>
  <c r="V170" i="1"/>
  <c r="L170" i="1" s="1"/>
  <c r="M170" i="1" s="1"/>
  <c r="AX333" i="1" l="1"/>
  <c r="AM333" i="1"/>
  <c r="AP333" i="1" s="1"/>
  <c r="AR333" i="1" s="1"/>
  <c r="W170" i="1"/>
  <c r="X170" i="1" s="1"/>
  <c r="Z170" i="1" s="1"/>
  <c r="AA170" i="1" s="1"/>
  <c r="K171" i="1" s="1"/>
  <c r="O171" i="1"/>
  <c r="S171" i="1" s="1"/>
  <c r="T171" i="1" s="1"/>
  <c r="Y171" i="1"/>
  <c r="N171" i="1"/>
  <c r="Q171" i="1" s="1"/>
  <c r="R171" i="1" s="1"/>
  <c r="AN333" i="1" l="1"/>
  <c r="AU333" i="1"/>
  <c r="V171" i="1"/>
  <c r="L171" i="1"/>
  <c r="M171" i="1" s="1"/>
  <c r="W171" i="1"/>
  <c r="X171" i="1" s="1"/>
  <c r="Z171" i="1" s="1"/>
  <c r="AA171" i="1" s="1"/>
  <c r="K172" i="1" s="1"/>
  <c r="AV333" i="1" l="1"/>
  <c r="AW333" i="1" s="1"/>
  <c r="AY333" i="1" s="1"/>
  <c r="AZ333" i="1" s="1"/>
  <c r="AD334" i="1" s="1"/>
  <c r="AE334" i="1"/>
  <c r="O172" i="1"/>
  <c r="S172" i="1" s="1"/>
  <c r="T172" i="1" s="1"/>
  <c r="Y172" i="1"/>
  <c r="N172" i="1"/>
  <c r="Q172" i="1" s="1"/>
  <c r="R172" i="1" s="1"/>
  <c r="AF334" i="1" l="1"/>
  <c r="AQ334" i="1"/>
  <c r="AG334" i="1"/>
  <c r="AJ334" i="1" s="1"/>
  <c r="AK334" i="1" s="1"/>
  <c r="AM334" i="1"/>
  <c r="AX334" i="1"/>
  <c r="V172" i="1"/>
  <c r="W172" i="1"/>
  <c r="X172" i="1" s="1"/>
  <c r="Z172" i="1" s="1"/>
  <c r="AA172" i="1" s="1"/>
  <c r="K173" i="1" s="1"/>
  <c r="L172" i="1"/>
  <c r="M172" i="1" s="1"/>
  <c r="AN334" i="1" l="1"/>
  <c r="AP334" i="1"/>
  <c r="AR334" i="1" s="1"/>
  <c r="O173" i="1"/>
  <c r="S173" i="1" s="1"/>
  <c r="T173" i="1" s="1"/>
  <c r="N173" i="1"/>
  <c r="Q173" i="1" s="1"/>
  <c r="Y173" i="1"/>
  <c r="AU334" i="1" l="1"/>
  <c r="R173" i="1"/>
  <c r="V173" i="1" s="1"/>
  <c r="AE335" i="1" l="1"/>
  <c r="AV334" i="1"/>
  <c r="AW334" i="1" s="1"/>
  <c r="AY334" i="1" s="1"/>
  <c r="AZ334" i="1" s="1"/>
  <c r="AD335" i="1" s="1"/>
  <c r="L173" i="1"/>
  <c r="M173" i="1" s="1"/>
  <c r="W173" i="1"/>
  <c r="X173" i="1" s="1"/>
  <c r="Z173" i="1" s="1"/>
  <c r="AA173" i="1" s="1"/>
  <c r="K174" i="1" s="1"/>
  <c r="AF335" i="1" l="1"/>
  <c r="AQ335" i="1"/>
  <c r="AM335" i="1"/>
  <c r="AG335" i="1"/>
  <c r="AJ335" i="1" s="1"/>
  <c r="AK335" i="1" s="1"/>
  <c r="AX335" i="1"/>
  <c r="N174" i="1"/>
  <c r="Q174" i="1" s="1"/>
  <c r="R174" i="1" s="1"/>
  <c r="Y174" i="1"/>
  <c r="O174" i="1"/>
  <c r="S174" i="1" s="1"/>
  <c r="T174" i="1" s="1"/>
  <c r="AP335" i="1" l="1"/>
  <c r="AR335" i="1" s="1"/>
  <c r="AN335" i="1"/>
  <c r="V174" i="1"/>
  <c r="AU335" i="1" l="1"/>
  <c r="W174" i="1"/>
  <c r="X174" i="1" s="1"/>
  <c r="Z174" i="1" s="1"/>
  <c r="AA174" i="1" s="1"/>
  <c r="K175" i="1" s="1"/>
  <c r="L174" i="1"/>
  <c r="M174" i="1" s="1"/>
  <c r="AE336" i="1" l="1"/>
  <c r="AV335" i="1"/>
  <c r="AW335" i="1" s="1"/>
  <c r="AY335" i="1" s="1"/>
  <c r="AZ335" i="1" s="1"/>
  <c r="AD336" i="1" s="1"/>
  <c r="N175" i="1"/>
  <c r="Q175" i="1" s="1"/>
  <c r="R175" i="1" s="1"/>
  <c r="Y175" i="1"/>
  <c r="O175" i="1"/>
  <c r="S175" i="1" s="1"/>
  <c r="T175" i="1" s="1"/>
  <c r="AF336" i="1" l="1"/>
  <c r="AQ336" i="1"/>
  <c r="AG336" i="1"/>
  <c r="AJ336" i="1" s="1"/>
  <c r="AK336" i="1" s="1"/>
  <c r="AM336" i="1"/>
  <c r="AX336" i="1"/>
  <c r="V175" i="1"/>
  <c r="AN336" i="1" l="1"/>
  <c r="AP336" i="1"/>
  <c r="AR336" i="1" s="1"/>
  <c r="W175" i="1"/>
  <c r="X175" i="1" s="1"/>
  <c r="Z175" i="1" s="1"/>
  <c r="AA175" i="1" s="1"/>
  <c r="K176" i="1" s="1"/>
  <c r="L175" i="1"/>
  <c r="M175" i="1" s="1"/>
  <c r="AU336" i="1" l="1"/>
  <c r="N176" i="1"/>
  <c r="Q176" i="1" s="1"/>
  <c r="R176" i="1" s="1"/>
  <c r="O176" i="1"/>
  <c r="S176" i="1" s="1"/>
  <c r="T176" i="1" s="1"/>
  <c r="Y176" i="1"/>
  <c r="AV336" i="1" l="1"/>
  <c r="AW336" i="1" s="1"/>
  <c r="AY336" i="1" s="1"/>
  <c r="AZ336" i="1" s="1"/>
  <c r="AD337" i="1" s="1"/>
  <c r="AE337" i="1"/>
  <c r="V176" i="1"/>
  <c r="AF337" i="1" l="1"/>
  <c r="AQ337" i="1"/>
  <c r="AX337" i="1"/>
  <c r="AG337" i="1"/>
  <c r="AJ337" i="1" s="1"/>
  <c r="AK337" i="1" s="1"/>
  <c r="AM337" i="1"/>
  <c r="W176" i="1"/>
  <c r="X176" i="1" s="1"/>
  <c r="Z176" i="1" s="1"/>
  <c r="AA176" i="1" s="1"/>
  <c r="K177" i="1" s="1"/>
  <c r="L176" i="1"/>
  <c r="M176" i="1" s="1"/>
  <c r="AN337" i="1" l="1"/>
  <c r="AP337" i="1"/>
  <c r="Y177" i="1"/>
  <c r="O177" i="1"/>
  <c r="S177" i="1" s="1"/>
  <c r="T177" i="1" s="1"/>
  <c r="N177" i="1"/>
  <c r="Q177" i="1" s="1"/>
  <c r="AR337" i="1" l="1"/>
  <c r="AU337" i="1" s="1"/>
  <c r="R177" i="1"/>
  <c r="V177" i="1" s="1"/>
  <c r="AE338" i="1" l="1"/>
  <c r="AV337" i="1"/>
  <c r="AW337" i="1" s="1"/>
  <c r="AY337" i="1" s="1"/>
  <c r="AZ337" i="1" s="1"/>
  <c r="AD338" i="1" s="1"/>
  <c r="AX338" i="1" s="1"/>
  <c r="L177" i="1"/>
  <c r="M177" i="1" s="1"/>
  <c r="W177" i="1"/>
  <c r="X177" i="1" s="1"/>
  <c r="Z177" i="1" s="1"/>
  <c r="AA177" i="1" s="1"/>
  <c r="K178" i="1" s="1"/>
  <c r="AF338" i="1" l="1"/>
  <c r="AQ338" i="1"/>
  <c r="AM338" i="1"/>
  <c r="AP338" i="1" s="1"/>
  <c r="AR338" i="1" s="1"/>
  <c r="AG338" i="1"/>
  <c r="AJ338" i="1" s="1"/>
  <c r="AK338" i="1" s="1"/>
  <c r="N178" i="1"/>
  <c r="Q178" i="1" s="1"/>
  <c r="R178" i="1" s="1"/>
  <c r="O178" i="1"/>
  <c r="S178" i="1" s="1"/>
  <c r="T178" i="1" s="1"/>
  <c r="Y178" i="1"/>
  <c r="AN338" i="1" l="1"/>
  <c r="AU338" i="1"/>
  <c r="V178" i="1"/>
  <c r="AV338" i="1" l="1"/>
  <c r="AW338" i="1" s="1"/>
  <c r="AY338" i="1" s="1"/>
  <c r="AZ338" i="1" s="1"/>
  <c r="AD339" i="1" s="1"/>
  <c r="AE339" i="1"/>
  <c r="W178" i="1"/>
  <c r="X178" i="1" s="1"/>
  <c r="Z178" i="1" s="1"/>
  <c r="AA178" i="1" s="1"/>
  <c r="K179" i="1" s="1"/>
  <c r="L178" i="1"/>
  <c r="M178" i="1" s="1"/>
  <c r="AF339" i="1" l="1"/>
  <c r="AQ339" i="1"/>
  <c r="AX339" i="1"/>
  <c r="AM339" i="1"/>
  <c r="AG339" i="1"/>
  <c r="AJ339" i="1" s="1"/>
  <c r="AK339" i="1" s="1"/>
  <c r="N179" i="1"/>
  <c r="Q179" i="1" s="1"/>
  <c r="Y179" i="1"/>
  <c r="O179" i="1"/>
  <c r="S179" i="1" s="1"/>
  <c r="T179" i="1" s="1"/>
  <c r="AN339" i="1" l="1"/>
  <c r="AP339" i="1"/>
  <c r="AR339" i="1" s="1"/>
  <c r="R179" i="1"/>
  <c r="V179" i="1" s="1"/>
  <c r="AU339" i="1" l="1"/>
  <c r="W179" i="1"/>
  <c r="X179" i="1" s="1"/>
  <c r="Z179" i="1" s="1"/>
  <c r="AA179" i="1" s="1"/>
  <c r="K180" i="1" s="1"/>
  <c r="L179" i="1"/>
  <c r="M179" i="1" s="1"/>
  <c r="AE340" i="1" l="1"/>
  <c r="AV339" i="1"/>
  <c r="AW339" i="1" s="1"/>
  <c r="AY339" i="1" s="1"/>
  <c r="AZ339" i="1" s="1"/>
  <c r="AD340" i="1" s="1"/>
  <c r="Y180" i="1"/>
  <c r="N180" i="1"/>
  <c r="Q180" i="1" s="1"/>
  <c r="R180" i="1" s="1"/>
  <c r="O180" i="1"/>
  <c r="S180" i="1" s="1"/>
  <c r="T180" i="1" s="1"/>
  <c r="AF340" i="1" l="1"/>
  <c r="AQ340" i="1"/>
  <c r="AG340" i="1"/>
  <c r="AJ340" i="1" s="1"/>
  <c r="AK340" i="1" s="1"/>
  <c r="AM340" i="1"/>
  <c r="AX340" i="1"/>
  <c r="V180" i="1"/>
  <c r="L180" i="1" s="1"/>
  <c r="M180" i="1" s="1"/>
  <c r="AP340" i="1" l="1"/>
  <c r="AR340" i="1" s="1"/>
  <c r="AN340" i="1"/>
  <c r="W180" i="1"/>
  <c r="X180" i="1" s="1"/>
  <c r="Z180" i="1" s="1"/>
  <c r="AA180" i="1" s="1"/>
  <c r="K181" i="1" s="1"/>
  <c r="Y181" i="1" s="1"/>
  <c r="AU340" i="1" l="1"/>
  <c r="O181" i="1"/>
  <c r="S181" i="1" s="1"/>
  <c r="T181" i="1" s="1"/>
  <c r="N181" i="1"/>
  <c r="Q181" i="1" s="1"/>
  <c r="R181" i="1" s="1"/>
  <c r="V181" i="1" s="1"/>
  <c r="W181" i="1" s="1"/>
  <c r="X181" i="1" s="1"/>
  <c r="Z181" i="1" s="1"/>
  <c r="AA181" i="1" s="1"/>
  <c r="K182" i="1" s="1"/>
  <c r="L181" i="1" l="1"/>
  <c r="M181" i="1" s="1"/>
  <c r="AE341" i="1"/>
  <c r="AV340" i="1"/>
  <c r="AW340" i="1" s="1"/>
  <c r="AY340" i="1" s="1"/>
  <c r="AZ340" i="1" s="1"/>
  <c r="AD341" i="1" s="1"/>
  <c r="Y182" i="1"/>
  <c r="O182" i="1"/>
  <c r="S182" i="1" s="1"/>
  <c r="T182" i="1" s="1"/>
  <c r="N182" i="1"/>
  <c r="Q182" i="1" s="1"/>
  <c r="AF341" i="1" l="1"/>
  <c r="AQ341" i="1"/>
  <c r="AX341" i="1"/>
  <c r="AM341" i="1"/>
  <c r="AG341" i="1"/>
  <c r="AJ341" i="1" s="1"/>
  <c r="AK341" i="1" s="1"/>
  <c r="R182" i="1"/>
  <c r="V182" i="1" s="1"/>
  <c r="AN341" i="1" l="1"/>
  <c r="AP341" i="1"/>
  <c r="W182" i="1"/>
  <c r="X182" i="1" s="1"/>
  <c r="Z182" i="1" s="1"/>
  <c r="AA182" i="1" s="1"/>
  <c r="K183" i="1" s="1"/>
  <c r="L182" i="1"/>
  <c r="M182" i="1" s="1"/>
  <c r="AR341" i="1" l="1"/>
  <c r="AU341" i="1" s="1"/>
  <c r="N183" i="1"/>
  <c r="Q183" i="1" s="1"/>
  <c r="R183" i="1" s="1"/>
  <c r="Y183" i="1"/>
  <c r="O183" i="1"/>
  <c r="S183" i="1" s="1"/>
  <c r="T183" i="1" s="1"/>
  <c r="AE342" i="1" l="1"/>
  <c r="AV341" i="1"/>
  <c r="AW341" i="1" s="1"/>
  <c r="AY341" i="1" s="1"/>
  <c r="AZ341" i="1" s="1"/>
  <c r="AD342" i="1" s="1"/>
  <c r="AX342" i="1" s="1"/>
  <c r="V183" i="1"/>
  <c r="AF342" i="1" l="1"/>
  <c r="AQ342" i="1"/>
  <c r="AM342" i="1"/>
  <c r="AN342" i="1" s="1"/>
  <c r="AG342" i="1"/>
  <c r="AJ342" i="1" s="1"/>
  <c r="AK342" i="1" s="1"/>
  <c r="L183" i="1"/>
  <c r="M183" i="1" s="1"/>
  <c r="W183" i="1"/>
  <c r="X183" i="1" s="1"/>
  <c r="Z183" i="1" s="1"/>
  <c r="AA183" i="1" s="1"/>
  <c r="K184" i="1" s="1"/>
  <c r="AP342" i="1" l="1"/>
  <c r="AR342" i="1" s="1"/>
  <c r="AU342" i="1" s="1"/>
  <c r="Y184" i="1"/>
  <c r="N184" i="1"/>
  <c r="Q184" i="1" s="1"/>
  <c r="O184" i="1"/>
  <c r="S184" i="1" s="1"/>
  <c r="T184" i="1" s="1"/>
  <c r="AE343" i="1" l="1"/>
  <c r="AV342" i="1"/>
  <c r="AW342" i="1" s="1"/>
  <c r="AY342" i="1" s="1"/>
  <c r="AZ342" i="1" s="1"/>
  <c r="AD343" i="1" s="1"/>
  <c r="R184" i="1"/>
  <c r="V184" i="1" s="1"/>
  <c r="AF343" i="1" l="1"/>
  <c r="AQ343" i="1"/>
  <c r="AG343" i="1"/>
  <c r="AJ343" i="1" s="1"/>
  <c r="AK343" i="1" s="1"/>
  <c r="AM343" i="1"/>
  <c r="AX343" i="1"/>
  <c r="L184" i="1"/>
  <c r="M184" i="1" s="1"/>
  <c r="W184" i="1"/>
  <c r="X184" i="1" s="1"/>
  <c r="Z184" i="1" s="1"/>
  <c r="AA184" i="1" s="1"/>
  <c r="K185" i="1" s="1"/>
  <c r="AN343" i="1" l="1"/>
  <c r="AP343" i="1"/>
  <c r="AR343" i="1" s="1"/>
  <c r="N185" i="1"/>
  <c r="Q185" i="1" s="1"/>
  <c r="R185" i="1" s="1"/>
  <c r="O185" i="1"/>
  <c r="S185" i="1" s="1"/>
  <c r="T185" i="1" s="1"/>
  <c r="Y185" i="1"/>
  <c r="AU343" i="1" l="1"/>
  <c r="V185" i="1"/>
  <c r="L185" i="1" s="1"/>
  <c r="M185" i="1" s="1"/>
  <c r="AE344" i="1" l="1"/>
  <c r="AV343" i="1"/>
  <c r="AW343" i="1" s="1"/>
  <c r="AY343" i="1" s="1"/>
  <c r="AZ343" i="1" s="1"/>
  <c r="AD344" i="1" s="1"/>
  <c r="W185" i="1"/>
  <c r="X185" i="1" s="1"/>
  <c r="Z185" i="1" s="1"/>
  <c r="AA185" i="1" s="1"/>
  <c r="K186" i="1" s="1"/>
  <c r="N186" i="1"/>
  <c r="Q186" i="1" s="1"/>
  <c r="R186" i="1" s="1"/>
  <c r="Y186" i="1"/>
  <c r="O186" i="1"/>
  <c r="S186" i="1" s="1"/>
  <c r="T186" i="1" s="1"/>
  <c r="AF344" i="1" l="1"/>
  <c r="AQ344" i="1"/>
  <c r="AG344" i="1"/>
  <c r="AJ344" i="1" s="1"/>
  <c r="AK344" i="1" s="1"/>
  <c r="AX344" i="1"/>
  <c r="AM344" i="1"/>
  <c r="V186" i="1"/>
  <c r="AN344" i="1" l="1"/>
  <c r="AP344" i="1"/>
  <c r="AR344" i="1" s="1"/>
  <c r="L186" i="1"/>
  <c r="M186" i="1" s="1"/>
  <c r="W186" i="1"/>
  <c r="X186" i="1" s="1"/>
  <c r="Z186" i="1" s="1"/>
  <c r="AA186" i="1" s="1"/>
  <c r="K187" i="1" s="1"/>
  <c r="AU344" i="1" l="1"/>
  <c r="N187" i="1"/>
  <c r="Q187" i="1" s="1"/>
  <c r="R187" i="1" s="1"/>
  <c r="Y187" i="1"/>
  <c r="O187" i="1"/>
  <c r="S187" i="1" s="1"/>
  <c r="T187" i="1" s="1"/>
  <c r="AE345" i="1" l="1"/>
  <c r="AV344" i="1"/>
  <c r="AW344" i="1" s="1"/>
  <c r="AY344" i="1" s="1"/>
  <c r="AZ344" i="1" s="1"/>
  <c r="AD345" i="1" s="1"/>
  <c r="V187" i="1"/>
  <c r="AF345" i="1" l="1"/>
  <c r="AQ345" i="1"/>
  <c r="AX345" i="1"/>
  <c r="AM345" i="1"/>
  <c r="AG345" i="1"/>
  <c r="AJ345" i="1" s="1"/>
  <c r="AK345" i="1" s="1"/>
  <c r="W187" i="1"/>
  <c r="X187" i="1" s="1"/>
  <c r="Z187" i="1" s="1"/>
  <c r="AA187" i="1" s="1"/>
  <c r="K188" i="1" s="1"/>
  <c r="L187" i="1"/>
  <c r="M187" i="1" s="1"/>
  <c r="AP345" i="1" l="1"/>
  <c r="AR345" i="1" s="1"/>
  <c r="AN345" i="1"/>
  <c r="O188" i="1"/>
  <c r="S188" i="1" s="1"/>
  <c r="T188" i="1" s="1"/>
  <c r="N188" i="1"/>
  <c r="Q188" i="1" s="1"/>
  <c r="Y188" i="1"/>
  <c r="AU345" i="1" l="1"/>
  <c r="R188" i="1"/>
  <c r="V188" i="1" s="1"/>
  <c r="AV345" i="1" l="1"/>
  <c r="AW345" i="1" s="1"/>
  <c r="AY345" i="1" s="1"/>
  <c r="AZ345" i="1" s="1"/>
  <c r="AD346" i="1" s="1"/>
  <c r="AE346" i="1"/>
  <c r="L188" i="1"/>
  <c r="M188" i="1" s="1"/>
  <c r="W188" i="1"/>
  <c r="X188" i="1" s="1"/>
  <c r="Z188" i="1" s="1"/>
  <c r="AA188" i="1" s="1"/>
  <c r="K189" i="1" s="1"/>
  <c r="AF346" i="1" l="1"/>
  <c r="AQ346" i="1"/>
  <c r="AG346" i="1"/>
  <c r="AJ346" i="1" s="1"/>
  <c r="AK346" i="1" s="1"/>
  <c r="AM346" i="1"/>
  <c r="AX346" i="1"/>
  <c r="O189" i="1"/>
  <c r="S189" i="1" s="1"/>
  <c r="T189" i="1" s="1"/>
  <c r="N189" i="1"/>
  <c r="Q189" i="1" s="1"/>
  <c r="R189" i="1" s="1"/>
  <c r="Y189" i="1"/>
  <c r="AP346" i="1" l="1"/>
  <c r="AR346" i="1" s="1"/>
  <c r="AN346" i="1"/>
  <c r="V189" i="1"/>
  <c r="L189" i="1" s="1"/>
  <c r="M189" i="1" s="1"/>
  <c r="AU346" i="1" l="1"/>
  <c r="W189" i="1"/>
  <c r="X189" i="1" s="1"/>
  <c r="Z189" i="1" s="1"/>
  <c r="AA189" i="1" s="1"/>
  <c r="K190" i="1" s="1"/>
  <c r="N190" i="1" s="1"/>
  <c r="Q190" i="1" s="1"/>
  <c r="AE347" i="1" l="1"/>
  <c r="AV346" i="1"/>
  <c r="AW346" i="1" s="1"/>
  <c r="AY346" i="1" s="1"/>
  <c r="AZ346" i="1" s="1"/>
  <c r="AD347" i="1" s="1"/>
  <c r="Y190" i="1"/>
  <c r="O190" i="1"/>
  <c r="S190" i="1" s="1"/>
  <c r="T190" i="1" s="1"/>
  <c r="R190" i="1"/>
  <c r="AF347" i="1" l="1"/>
  <c r="AQ347" i="1"/>
  <c r="V190" i="1"/>
  <c r="AX347" i="1"/>
  <c r="AG347" i="1"/>
  <c r="AJ347" i="1" s="1"/>
  <c r="AK347" i="1" s="1"/>
  <c r="AM347" i="1"/>
  <c r="W190" i="1"/>
  <c r="X190" i="1" s="1"/>
  <c r="Z190" i="1" s="1"/>
  <c r="AA190" i="1" s="1"/>
  <c r="K191" i="1" s="1"/>
  <c r="L190" i="1"/>
  <c r="M190" i="1" s="1"/>
  <c r="AN347" i="1" l="1"/>
  <c r="AP347" i="1"/>
  <c r="O191" i="1"/>
  <c r="S191" i="1" s="1"/>
  <c r="T191" i="1" s="1"/>
  <c r="Y191" i="1"/>
  <c r="N191" i="1"/>
  <c r="Q191" i="1" s="1"/>
  <c r="R191" i="1" s="1"/>
  <c r="AR347" i="1" l="1"/>
  <c r="AU347" i="1" s="1"/>
  <c r="V191" i="1"/>
  <c r="W191" i="1"/>
  <c r="X191" i="1" s="1"/>
  <c r="Z191" i="1" s="1"/>
  <c r="AA191" i="1" s="1"/>
  <c r="K192" i="1" s="1"/>
  <c r="L191" i="1"/>
  <c r="M191" i="1" s="1"/>
  <c r="AE348" i="1" l="1"/>
  <c r="AV347" i="1"/>
  <c r="AW347" i="1" s="1"/>
  <c r="AY347" i="1" s="1"/>
  <c r="AZ347" i="1" s="1"/>
  <c r="AD348" i="1" s="1"/>
  <c r="AM348" i="1" s="1"/>
  <c r="O192" i="1"/>
  <c r="S192" i="1" s="1"/>
  <c r="T192" i="1" s="1"/>
  <c r="N192" i="1"/>
  <c r="Q192" i="1" s="1"/>
  <c r="Y192" i="1"/>
  <c r="AF348" i="1" l="1"/>
  <c r="AQ348" i="1"/>
  <c r="AG348" i="1"/>
  <c r="AJ348" i="1" s="1"/>
  <c r="AK348" i="1" s="1"/>
  <c r="AX348" i="1"/>
  <c r="AN348" i="1"/>
  <c r="AP348" i="1"/>
  <c r="R192" i="1"/>
  <c r="V192" i="1" s="1"/>
  <c r="AR348" i="1" l="1"/>
  <c r="AU348" i="1" s="1"/>
  <c r="L192" i="1"/>
  <c r="M192" i="1" s="1"/>
  <c r="W192" i="1"/>
  <c r="X192" i="1" s="1"/>
  <c r="Z192" i="1" s="1"/>
  <c r="AA192" i="1" s="1"/>
  <c r="K193" i="1" s="1"/>
  <c r="AV348" i="1" l="1"/>
  <c r="AW348" i="1" s="1"/>
  <c r="AY348" i="1" s="1"/>
  <c r="AZ348" i="1" s="1"/>
  <c r="AD349" i="1" s="1"/>
  <c r="AE349" i="1"/>
  <c r="O193" i="1"/>
  <c r="S193" i="1" s="1"/>
  <c r="T193" i="1" s="1"/>
  <c r="Y193" i="1"/>
  <c r="N193" i="1"/>
  <c r="Q193" i="1" s="1"/>
  <c r="R193" i="1" s="1"/>
  <c r="AF349" i="1" l="1"/>
  <c r="AQ349" i="1"/>
  <c r="AG349" i="1"/>
  <c r="AJ349" i="1" s="1"/>
  <c r="AK349" i="1" s="1"/>
  <c r="AM349" i="1"/>
  <c r="AX349" i="1"/>
  <c r="V193" i="1"/>
  <c r="L193" i="1"/>
  <c r="M193" i="1" s="1"/>
  <c r="W193" i="1"/>
  <c r="X193" i="1" s="1"/>
  <c r="Z193" i="1" s="1"/>
  <c r="AA193" i="1" s="1"/>
  <c r="K194" i="1" s="1"/>
  <c r="AN349" i="1" l="1"/>
  <c r="AP349" i="1"/>
  <c r="N194" i="1"/>
  <c r="Q194" i="1" s="1"/>
  <c r="Y194" i="1"/>
  <c r="O194" i="1"/>
  <c r="S194" i="1" s="1"/>
  <c r="T194" i="1" s="1"/>
  <c r="AR349" i="1" l="1"/>
  <c r="AU349" i="1" s="1"/>
  <c r="R194" i="1"/>
  <c r="V194" i="1" s="1"/>
  <c r="AV349" i="1" l="1"/>
  <c r="AW349" i="1" s="1"/>
  <c r="AY349" i="1" s="1"/>
  <c r="AZ349" i="1" s="1"/>
  <c r="AD350" i="1" s="1"/>
  <c r="AG350" i="1" s="1"/>
  <c r="AJ350" i="1" s="1"/>
  <c r="AE350" i="1"/>
  <c r="AQ350" i="1" s="1"/>
  <c r="L194" i="1"/>
  <c r="M194" i="1" s="1"/>
  <c r="W194" i="1"/>
  <c r="X194" i="1" s="1"/>
  <c r="Z194" i="1" s="1"/>
  <c r="AA194" i="1" s="1"/>
  <c r="K195" i="1" s="1"/>
  <c r="AX350" i="1" l="1"/>
  <c r="AM350" i="1"/>
  <c r="AP350" i="1" s="1"/>
  <c r="AF350" i="1"/>
  <c r="AK350" i="1" s="1"/>
  <c r="O195" i="1"/>
  <c r="S195" i="1" s="1"/>
  <c r="T195" i="1" s="1"/>
  <c r="Y195" i="1"/>
  <c r="N195" i="1"/>
  <c r="Q195" i="1" s="1"/>
  <c r="R195" i="1" s="1"/>
  <c r="AR350" i="1" l="1"/>
  <c r="AU350" i="1" s="1"/>
  <c r="AN350" i="1"/>
  <c r="V195" i="1"/>
  <c r="L195" i="1"/>
  <c r="M195" i="1" s="1"/>
  <c r="W195" i="1"/>
  <c r="X195" i="1" s="1"/>
  <c r="Z195" i="1" s="1"/>
  <c r="AA195" i="1" s="1"/>
  <c r="K196" i="1" s="1"/>
  <c r="AV350" i="1" l="1"/>
  <c r="AW350" i="1" s="1"/>
  <c r="AY350" i="1" s="1"/>
  <c r="AZ350" i="1" s="1"/>
  <c r="AD351" i="1" s="1"/>
  <c r="AE351" i="1"/>
  <c r="Y196" i="1"/>
  <c r="N196" i="1"/>
  <c r="Q196" i="1" s="1"/>
  <c r="R196" i="1" s="1"/>
  <c r="O196" i="1"/>
  <c r="S196" i="1" s="1"/>
  <c r="T196" i="1" s="1"/>
  <c r="AF351" i="1" l="1"/>
  <c r="AQ351" i="1"/>
  <c r="AX351" i="1"/>
  <c r="AG351" i="1"/>
  <c r="AJ351" i="1" s="1"/>
  <c r="AK351" i="1" s="1"/>
  <c r="AM351" i="1"/>
  <c r="V196" i="1"/>
  <c r="W196" i="1" s="1"/>
  <c r="X196" i="1" s="1"/>
  <c r="Z196" i="1" s="1"/>
  <c r="AA196" i="1" s="1"/>
  <c r="K197" i="1" s="1"/>
  <c r="L196" i="1"/>
  <c r="M196" i="1" s="1"/>
  <c r="AP351" i="1" l="1"/>
  <c r="AR351" i="1" s="1"/>
  <c r="AN351" i="1"/>
  <c r="O197" i="1"/>
  <c r="S197" i="1" s="1"/>
  <c r="T197" i="1" s="1"/>
  <c r="N197" i="1"/>
  <c r="Q197" i="1" s="1"/>
  <c r="R197" i="1" s="1"/>
  <c r="Y197" i="1"/>
  <c r="V197" i="1" l="1"/>
  <c r="AU351" i="1"/>
  <c r="L197" i="1"/>
  <c r="M197" i="1" s="1"/>
  <c r="W197" i="1"/>
  <c r="X197" i="1" s="1"/>
  <c r="Z197" i="1" s="1"/>
  <c r="AA197" i="1" s="1"/>
  <c r="K198" i="1" s="1"/>
  <c r="AE352" i="1" l="1"/>
  <c r="AV351" i="1"/>
  <c r="AW351" i="1" s="1"/>
  <c r="AY351" i="1" s="1"/>
  <c r="AZ351" i="1" s="1"/>
  <c r="AD352" i="1" s="1"/>
  <c r="Y198" i="1"/>
  <c r="O198" i="1"/>
  <c r="S198" i="1" s="1"/>
  <c r="T198" i="1" s="1"/>
  <c r="N198" i="1"/>
  <c r="Q198" i="1" s="1"/>
  <c r="R198" i="1" s="1"/>
  <c r="AF352" i="1" l="1"/>
  <c r="AQ352" i="1"/>
  <c r="AG352" i="1"/>
  <c r="AJ352" i="1" s="1"/>
  <c r="AK352" i="1" s="1"/>
  <c r="AM352" i="1"/>
  <c r="AX352" i="1"/>
  <c r="V198" i="1"/>
  <c r="AN352" i="1" l="1"/>
  <c r="AP352" i="1"/>
  <c r="AR352" i="1" s="1"/>
  <c r="W198" i="1"/>
  <c r="X198" i="1" s="1"/>
  <c r="Z198" i="1" s="1"/>
  <c r="AA198" i="1" s="1"/>
  <c r="K199" i="1" s="1"/>
  <c r="L198" i="1"/>
  <c r="M198" i="1" s="1"/>
  <c r="AU352" i="1" l="1"/>
  <c r="N199" i="1"/>
  <c r="Q199" i="1" s="1"/>
  <c r="R199" i="1" s="1"/>
  <c r="Y199" i="1"/>
  <c r="O199" i="1"/>
  <c r="S199" i="1" s="1"/>
  <c r="T199" i="1" s="1"/>
  <c r="AE353" i="1" l="1"/>
  <c r="AV352" i="1"/>
  <c r="AW352" i="1" s="1"/>
  <c r="AY352" i="1" s="1"/>
  <c r="AZ352" i="1" s="1"/>
  <c r="AD353" i="1" s="1"/>
  <c r="V199" i="1"/>
  <c r="W199" i="1" s="1"/>
  <c r="X199" i="1" s="1"/>
  <c r="Z199" i="1" s="1"/>
  <c r="AA199" i="1" s="1"/>
  <c r="K200" i="1" s="1"/>
  <c r="AF353" i="1" l="1"/>
  <c r="AQ353" i="1"/>
  <c r="AM353" i="1"/>
  <c r="AG353" i="1"/>
  <c r="AJ353" i="1" s="1"/>
  <c r="AK353" i="1" s="1"/>
  <c r="AX353" i="1"/>
  <c r="L199" i="1"/>
  <c r="M199" i="1" s="1"/>
  <c r="Y200" i="1"/>
  <c r="N200" i="1"/>
  <c r="Q200" i="1" s="1"/>
  <c r="R200" i="1" s="1"/>
  <c r="O200" i="1"/>
  <c r="S200" i="1" s="1"/>
  <c r="T200" i="1" l="1"/>
  <c r="AN353" i="1"/>
  <c r="AP353" i="1"/>
  <c r="V200" i="1"/>
  <c r="AR353" i="1" l="1"/>
  <c r="AU353" i="1" s="1"/>
  <c r="W200" i="1"/>
  <c r="X200" i="1" s="1"/>
  <c r="Z200" i="1" s="1"/>
  <c r="AA200" i="1" s="1"/>
  <c r="K201" i="1" s="1"/>
  <c r="L200" i="1"/>
  <c r="M200" i="1" s="1"/>
  <c r="AV353" i="1" l="1"/>
  <c r="AW353" i="1" s="1"/>
  <c r="AY353" i="1" s="1"/>
  <c r="AZ353" i="1" s="1"/>
  <c r="AD354" i="1" s="1"/>
  <c r="AX354" i="1" s="1"/>
  <c r="AE354" i="1"/>
  <c r="AQ354" i="1" s="1"/>
  <c r="O201" i="1"/>
  <c r="S201" i="1" s="1"/>
  <c r="T201" i="1" s="1"/>
  <c r="N201" i="1"/>
  <c r="Q201" i="1" s="1"/>
  <c r="R201" i="1" s="1"/>
  <c r="Y201" i="1"/>
  <c r="AM354" i="1" l="1"/>
  <c r="AP354" i="1" s="1"/>
  <c r="AG354" i="1"/>
  <c r="AJ354" i="1" s="1"/>
  <c r="AF354" i="1"/>
  <c r="AN354" i="1"/>
  <c r="V201" i="1"/>
  <c r="L201" i="1" s="1"/>
  <c r="M201" i="1" s="1"/>
  <c r="AK354" i="1" l="1"/>
  <c r="AR354" i="1"/>
  <c r="AU354" i="1" s="1"/>
  <c r="W201" i="1"/>
  <c r="X201" i="1" s="1"/>
  <c r="Z201" i="1" s="1"/>
  <c r="AA201" i="1" s="1"/>
  <c r="K202" i="1" s="1"/>
  <c r="O202" i="1" s="1"/>
  <c r="S202" i="1" s="1"/>
  <c r="T202" i="1" s="1"/>
  <c r="N202" i="1"/>
  <c r="Q202" i="1" s="1"/>
  <c r="Y202" i="1" l="1"/>
  <c r="AE355" i="1"/>
  <c r="AV354" i="1"/>
  <c r="AW354" i="1" s="1"/>
  <c r="AY354" i="1" s="1"/>
  <c r="AZ354" i="1" s="1"/>
  <c r="AD355" i="1" s="1"/>
  <c r="AX355" i="1" s="1"/>
  <c r="R202" i="1"/>
  <c r="V202" i="1" s="1"/>
  <c r="AF355" i="1" l="1"/>
  <c r="AQ355" i="1"/>
  <c r="AG355" i="1"/>
  <c r="AJ355" i="1" s="1"/>
  <c r="AK355" i="1" s="1"/>
  <c r="AM355" i="1"/>
  <c r="AN355" i="1" s="1"/>
  <c r="W202" i="1"/>
  <c r="X202" i="1" s="1"/>
  <c r="Z202" i="1" s="1"/>
  <c r="AA202" i="1" s="1"/>
  <c r="K203" i="1" s="1"/>
  <c r="L202" i="1"/>
  <c r="M202" i="1" s="1"/>
  <c r="AP355" i="1" l="1"/>
  <c r="AR355" i="1" s="1"/>
  <c r="AU355" i="1" s="1"/>
  <c r="O203" i="1"/>
  <c r="S203" i="1" s="1"/>
  <c r="T203" i="1" s="1"/>
  <c r="Y203" i="1"/>
  <c r="N203" i="1"/>
  <c r="Q203" i="1" s="1"/>
  <c r="R203" i="1" s="1"/>
  <c r="AV355" i="1" l="1"/>
  <c r="AW355" i="1" s="1"/>
  <c r="AY355" i="1" s="1"/>
  <c r="AZ355" i="1" s="1"/>
  <c r="AD356" i="1" s="1"/>
  <c r="AE356" i="1"/>
  <c r="V203" i="1"/>
  <c r="W203" i="1" s="1"/>
  <c r="X203" i="1" s="1"/>
  <c r="Z203" i="1" s="1"/>
  <c r="AA203" i="1" s="1"/>
  <c r="K204" i="1" s="1"/>
  <c r="L203" i="1"/>
  <c r="M203" i="1" s="1"/>
  <c r="AF356" i="1" l="1"/>
  <c r="AQ356" i="1"/>
  <c r="AM356" i="1"/>
  <c r="AX356" i="1"/>
  <c r="AG356" i="1"/>
  <c r="AJ356" i="1" s="1"/>
  <c r="AK356" i="1" s="1"/>
  <c r="Y204" i="1"/>
  <c r="N204" i="1"/>
  <c r="Q204" i="1" s="1"/>
  <c r="O204" i="1"/>
  <c r="S204" i="1" s="1"/>
  <c r="T204" i="1" s="1"/>
  <c r="AN356" i="1" l="1"/>
  <c r="AP356" i="1"/>
  <c r="AR356" i="1" s="1"/>
  <c r="R204" i="1"/>
  <c r="V204" i="1" s="1"/>
  <c r="AU356" i="1" l="1"/>
  <c r="W204" i="1"/>
  <c r="X204" i="1" s="1"/>
  <c r="Z204" i="1" s="1"/>
  <c r="AA204" i="1" s="1"/>
  <c r="K205" i="1" s="1"/>
  <c r="L204" i="1"/>
  <c r="M204" i="1" s="1"/>
  <c r="AV356" i="1" l="1"/>
  <c r="AW356" i="1" s="1"/>
  <c r="AY356" i="1" s="1"/>
  <c r="AZ356" i="1" s="1"/>
  <c r="AD357" i="1" s="1"/>
  <c r="AE357" i="1"/>
  <c r="N205" i="1"/>
  <c r="Q205" i="1" s="1"/>
  <c r="R205" i="1" s="1"/>
  <c r="O205" i="1"/>
  <c r="S205" i="1" s="1"/>
  <c r="T205" i="1" s="1"/>
  <c r="Y205" i="1"/>
  <c r="AF357" i="1" l="1"/>
  <c r="AQ357" i="1"/>
  <c r="AM357" i="1"/>
  <c r="AG357" i="1"/>
  <c r="AJ357" i="1" s="1"/>
  <c r="AK357" i="1" s="1"/>
  <c r="AX357" i="1"/>
  <c r="V205" i="1"/>
  <c r="AN357" i="1" l="1"/>
  <c r="AP357" i="1"/>
  <c r="W205" i="1"/>
  <c r="X205" i="1" s="1"/>
  <c r="Z205" i="1" s="1"/>
  <c r="AA205" i="1" s="1"/>
  <c r="K206" i="1" s="1"/>
  <c r="L205" i="1"/>
  <c r="M205" i="1" s="1"/>
  <c r="AR357" i="1" l="1"/>
  <c r="AU357" i="1" s="1"/>
  <c r="O206" i="1"/>
  <c r="S206" i="1" s="1"/>
  <c r="T206" i="1" s="1"/>
  <c r="N206" i="1"/>
  <c r="Q206" i="1" s="1"/>
  <c r="Y206" i="1"/>
  <c r="AV357" i="1" l="1"/>
  <c r="AW357" i="1" s="1"/>
  <c r="AY357" i="1" s="1"/>
  <c r="AZ357" i="1" s="1"/>
  <c r="AD358" i="1" s="1"/>
  <c r="AG358" i="1" s="1"/>
  <c r="AJ358" i="1" s="1"/>
  <c r="AE358" i="1"/>
  <c r="R206" i="1"/>
  <c r="V206" i="1" s="1"/>
  <c r="AF358" i="1" l="1"/>
  <c r="AQ358" i="1"/>
  <c r="AM358" i="1"/>
  <c r="AX358" i="1"/>
  <c r="AK358" i="1"/>
  <c r="AP358" i="1"/>
  <c r="AN358" i="1"/>
  <c r="W206" i="1"/>
  <c r="X206" i="1" s="1"/>
  <c r="Z206" i="1" s="1"/>
  <c r="AA206" i="1" s="1"/>
  <c r="K207" i="1" s="1"/>
  <c r="L206" i="1"/>
  <c r="M206" i="1" s="1"/>
  <c r="AR358" i="1" l="1"/>
  <c r="AU358" i="1" s="1"/>
  <c r="AE359" i="1" s="1"/>
  <c r="N207" i="1"/>
  <c r="Q207" i="1" s="1"/>
  <c r="R207" i="1" s="1"/>
  <c r="Y207" i="1"/>
  <c r="O207" i="1"/>
  <c r="S207" i="1" s="1"/>
  <c r="T207" i="1" s="1"/>
  <c r="AF359" i="1" l="1"/>
  <c r="AQ359" i="1"/>
  <c r="AV358" i="1"/>
  <c r="AW358" i="1" s="1"/>
  <c r="AY358" i="1" s="1"/>
  <c r="AZ358" i="1" s="1"/>
  <c r="AD359" i="1" s="1"/>
  <c r="AG359" i="1" s="1"/>
  <c r="AJ359" i="1" s="1"/>
  <c r="AK359" i="1" s="1"/>
  <c r="V207" i="1"/>
  <c r="AM359" i="1" l="1"/>
  <c r="AP359" i="1" s="1"/>
  <c r="AR359" i="1" s="1"/>
  <c r="AX359" i="1"/>
  <c r="W207" i="1"/>
  <c r="X207" i="1" s="1"/>
  <c r="Z207" i="1" s="1"/>
  <c r="AA207" i="1" s="1"/>
  <c r="K208" i="1" s="1"/>
  <c r="L207" i="1"/>
  <c r="M207" i="1" s="1"/>
  <c r="AN359" i="1" l="1"/>
  <c r="AU359" i="1"/>
  <c r="O208" i="1"/>
  <c r="S208" i="1" s="1"/>
  <c r="T208" i="1" s="1"/>
  <c r="N208" i="1"/>
  <c r="Q208" i="1" s="1"/>
  <c r="R208" i="1" s="1"/>
  <c r="Y208" i="1"/>
  <c r="AE360" i="1" l="1"/>
  <c r="AV359" i="1"/>
  <c r="AW359" i="1" s="1"/>
  <c r="AY359" i="1" s="1"/>
  <c r="AZ359" i="1" s="1"/>
  <c r="AD360" i="1" s="1"/>
  <c r="V208" i="1"/>
  <c r="W208" i="1" s="1"/>
  <c r="X208" i="1" s="1"/>
  <c r="Z208" i="1" s="1"/>
  <c r="AA208" i="1" s="1"/>
  <c r="K209" i="1" s="1"/>
  <c r="AF360" i="1" l="1"/>
  <c r="AQ360" i="1"/>
  <c r="AM360" i="1"/>
  <c r="AX360" i="1"/>
  <c r="AG360" i="1"/>
  <c r="AJ360" i="1" s="1"/>
  <c r="AK360" i="1" s="1"/>
  <c r="L208" i="1"/>
  <c r="M208" i="1" s="1"/>
  <c r="O209" i="1"/>
  <c r="S209" i="1" s="1"/>
  <c r="N209" i="1"/>
  <c r="Q209" i="1" s="1"/>
  <c r="Y209" i="1"/>
  <c r="AP360" i="1" l="1"/>
  <c r="AR360" i="1" s="1"/>
  <c r="AN360" i="1"/>
  <c r="R209" i="1"/>
  <c r="V209" i="1" s="1"/>
  <c r="W209" i="1" s="1"/>
  <c r="X209" i="1" s="1"/>
  <c r="Z209" i="1" s="1"/>
  <c r="AA209" i="1" s="1"/>
  <c r="K210" i="1" s="1"/>
  <c r="T209" i="1"/>
  <c r="AU360" i="1" l="1"/>
  <c r="AE361" i="1" s="1"/>
  <c r="L209" i="1"/>
  <c r="M209" i="1" s="1"/>
  <c r="Y210" i="1"/>
  <c r="N210" i="1"/>
  <c r="Q210" i="1" s="1"/>
  <c r="O210" i="1"/>
  <c r="S210" i="1" s="1"/>
  <c r="AF361" i="1" l="1"/>
  <c r="AQ361" i="1"/>
  <c r="AV360" i="1"/>
  <c r="AW360" i="1" s="1"/>
  <c r="AY360" i="1" s="1"/>
  <c r="AZ360" i="1" s="1"/>
  <c r="AD361" i="1" s="1"/>
  <c r="AM361" i="1" s="1"/>
  <c r="T210" i="1"/>
  <c r="R210" i="1"/>
  <c r="AG361" i="1" l="1"/>
  <c r="AJ361" i="1" s="1"/>
  <c r="AK361" i="1" s="1"/>
  <c r="AX361" i="1"/>
  <c r="AP361" i="1"/>
  <c r="AR361" i="1" s="1"/>
  <c r="AN361" i="1"/>
  <c r="V210" i="1"/>
  <c r="W210" i="1"/>
  <c r="X210" i="1" s="1"/>
  <c r="Z210" i="1" s="1"/>
  <c r="AA210" i="1" s="1"/>
  <c r="K211" i="1" s="1"/>
  <c r="L210" i="1"/>
  <c r="M210" i="1" s="1"/>
  <c r="AU361" i="1" l="1"/>
  <c r="N211" i="1"/>
  <c r="Q211" i="1" s="1"/>
  <c r="Y211" i="1"/>
  <c r="O211" i="1"/>
  <c r="S211" i="1" s="1"/>
  <c r="T211" i="1" s="1"/>
  <c r="AV361" i="1" l="1"/>
  <c r="AW361" i="1" s="1"/>
  <c r="AY361" i="1" s="1"/>
  <c r="AZ361" i="1" s="1"/>
  <c r="AD362" i="1" s="1"/>
  <c r="AE362" i="1"/>
  <c r="R211" i="1"/>
  <c r="V211" i="1" s="1"/>
  <c r="AF362" i="1" l="1"/>
  <c r="AQ362" i="1"/>
  <c r="AG362" i="1"/>
  <c r="AJ362" i="1" s="1"/>
  <c r="AK362" i="1" s="1"/>
  <c r="AM362" i="1"/>
  <c r="AX362" i="1"/>
  <c r="W211" i="1"/>
  <c r="X211" i="1" s="1"/>
  <c r="Z211" i="1" s="1"/>
  <c r="AA211" i="1" s="1"/>
  <c r="K212" i="1" s="1"/>
  <c r="L211" i="1"/>
  <c r="M211" i="1" s="1"/>
  <c r="AN362" i="1" l="1"/>
  <c r="AP362" i="1"/>
  <c r="AR362" i="1" s="1"/>
  <c r="O212" i="1"/>
  <c r="S212" i="1" s="1"/>
  <c r="T212" i="1" s="1"/>
  <c r="N212" i="1"/>
  <c r="Q212" i="1" s="1"/>
  <c r="R212" i="1" s="1"/>
  <c r="Y212" i="1"/>
  <c r="AU362" i="1" l="1"/>
  <c r="V212" i="1"/>
  <c r="W212" i="1" s="1"/>
  <c r="X212" i="1" s="1"/>
  <c r="Z212" i="1" s="1"/>
  <c r="AA212" i="1" s="1"/>
  <c r="K213" i="1" s="1"/>
  <c r="AV362" i="1" l="1"/>
  <c r="AW362" i="1" s="1"/>
  <c r="AY362" i="1" s="1"/>
  <c r="AZ362" i="1" s="1"/>
  <c r="AD363" i="1" s="1"/>
  <c r="AE363" i="1"/>
  <c r="L212" i="1"/>
  <c r="M212" i="1" s="1"/>
  <c r="N213" i="1"/>
  <c r="Q213" i="1" s="1"/>
  <c r="Y213" i="1"/>
  <c r="O213" i="1"/>
  <c r="S213" i="1" s="1"/>
  <c r="AF363" i="1" l="1"/>
  <c r="AQ363" i="1"/>
  <c r="T213" i="1"/>
  <c r="AM363" i="1"/>
  <c r="AG363" i="1"/>
  <c r="AJ363" i="1" s="1"/>
  <c r="AK363" i="1" s="1"/>
  <c r="AX363" i="1"/>
  <c r="R213" i="1"/>
  <c r="V213" i="1" s="1"/>
  <c r="AP363" i="1" l="1"/>
  <c r="AR363" i="1" s="1"/>
  <c r="AN363" i="1"/>
  <c r="W213" i="1"/>
  <c r="X213" i="1" s="1"/>
  <c r="Z213" i="1" s="1"/>
  <c r="AA213" i="1" s="1"/>
  <c r="K214" i="1" s="1"/>
  <c r="L213" i="1"/>
  <c r="M213" i="1" s="1"/>
  <c r="AU363" i="1" l="1"/>
  <c r="Y214" i="1"/>
  <c r="O214" i="1"/>
  <c r="S214" i="1" s="1"/>
  <c r="T214" i="1" s="1"/>
  <c r="N214" i="1"/>
  <c r="Q214" i="1" s="1"/>
  <c r="AE364" i="1" l="1"/>
  <c r="AV363" i="1"/>
  <c r="AW363" i="1" s="1"/>
  <c r="AY363" i="1" s="1"/>
  <c r="AZ363" i="1" s="1"/>
  <c r="AD364" i="1" s="1"/>
  <c r="R214" i="1"/>
  <c r="V214" i="1" s="1"/>
  <c r="AF364" i="1" l="1"/>
  <c r="AQ364" i="1"/>
  <c r="AM364" i="1"/>
  <c r="AG364" i="1"/>
  <c r="AJ364" i="1" s="1"/>
  <c r="AX364" i="1"/>
  <c r="W214" i="1"/>
  <c r="X214" i="1" s="1"/>
  <c r="Z214" i="1" s="1"/>
  <c r="AA214" i="1" s="1"/>
  <c r="K215" i="1" s="1"/>
  <c r="L214" i="1"/>
  <c r="M214" i="1" s="1"/>
  <c r="AK364" i="1" l="1"/>
  <c r="AN364" i="1"/>
  <c r="AP364" i="1"/>
  <c r="AR364" i="1" s="1"/>
  <c r="N215" i="1"/>
  <c r="Q215" i="1" s="1"/>
  <c r="R215" i="1" s="1"/>
  <c r="O215" i="1"/>
  <c r="S215" i="1" s="1"/>
  <c r="T215" i="1" s="1"/>
  <c r="Y215" i="1"/>
  <c r="AU364" i="1" l="1"/>
  <c r="V215" i="1"/>
  <c r="AV364" i="1" l="1"/>
  <c r="AW364" i="1" s="1"/>
  <c r="AY364" i="1" s="1"/>
  <c r="AZ364" i="1" s="1"/>
  <c r="AD365" i="1" s="1"/>
  <c r="AE365" i="1"/>
  <c r="W215" i="1"/>
  <c r="X215" i="1" s="1"/>
  <c r="Z215" i="1" s="1"/>
  <c r="AA215" i="1" s="1"/>
  <c r="K216" i="1" s="1"/>
  <c r="L215" i="1"/>
  <c r="M215" i="1" s="1"/>
  <c r="AF365" i="1" l="1"/>
  <c r="AQ365" i="1"/>
  <c r="AG365" i="1"/>
  <c r="AJ365" i="1" s="1"/>
  <c r="AK365" i="1" s="1"/>
  <c r="AM365" i="1"/>
  <c r="AX365" i="1"/>
  <c r="N216" i="1"/>
  <c r="Q216" i="1" s="1"/>
  <c r="R216" i="1" s="1"/>
  <c r="Y216" i="1"/>
  <c r="O216" i="1"/>
  <c r="S216" i="1" s="1"/>
  <c r="T216" i="1" s="1"/>
  <c r="AP365" i="1" l="1"/>
  <c r="AR365" i="1" s="1"/>
  <c r="AN365" i="1"/>
  <c r="V216" i="1"/>
  <c r="W216" i="1" s="1"/>
  <c r="X216" i="1" s="1"/>
  <c r="Z216" i="1" s="1"/>
  <c r="AA216" i="1" s="1"/>
  <c r="K217" i="1" s="1"/>
  <c r="AU365" i="1" l="1"/>
  <c r="L216" i="1"/>
  <c r="M216" i="1" s="1"/>
  <c r="O217" i="1"/>
  <c r="S217" i="1" s="1"/>
  <c r="Y217" i="1"/>
  <c r="N217" i="1"/>
  <c r="Q217" i="1" s="1"/>
  <c r="AE366" i="1" l="1"/>
  <c r="AV365" i="1"/>
  <c r="AW365" i="1" s="1"/>
  <c r="AY365" i="1" s="1"/>
  <c r="AZ365" i="1" s="1"/>
  <c r="AD366" i="1" s="1"/>
  <c r="T217" i="1"/>
  <c r="R217" i="1"/>
  <c r="V217" i="1" s="1"/>
  <c r="AF366" i="1" l="1"/>
  <c r="AQ366" i="1"/>
  <c r="AM366" i="1"/>
  <c r="AG366" i="1"/>
  <c r="AJ366" i="1" s="1"/>
  <c r="AK366" i="1" s="1"/>
  <c r="AX366" i="1"/>
  <c r="W217" i="1"/>
  <c r="X217" i="1" s="1"/>
  <c r="Z217" i="1" s="1"/>
  <c r="AA217" i="1" s="1"/>
  <c r="K218" i="1" s="1"/>
  <c r="L217" i="1"/>
  <c r="M217" i="1" s="1"/>
  <c r="AP366" i="1" l="1"/>
  <c r="AR366" i="1" s="1"/>
  <c r="AN366" i="1"/>
  <c r="Y218" i="1"/>
  <c r="O218" i="1"/>
  <c r="S218" i="1" s="1"/>
  <c r="T218" i="1" s="1"/>
  <c r="N218" i="1"/>
  <c r="Q218" i="1" s="1"/>
  <c r="R218" i="1" s="1"/>
  <c r="AU366" i="1" l="1"/>
  <c r="V218" i="1"/>
  <c r="W218" i="1"/>
  <c r="X218" i="1" s="1"/>
  <c r="Z218" i="1" s="1"/>
  <c r="AA218" i="1" s="1"/>
  <c r="K219" i="1" s="1"/>
  <c r="L218" i="1"/>
  <c r="M218" i="1" s="1"/>
  <c r="AE367" i="1" l="1"/>
  <c r="AV366" i="1"/>
  <c r="AW366" i="1" s="1"/>
  <c r="AY366" i="1" s="1"/>
  <c r="AZ366" i="1" s="1"/>
  <c r="AD367" i="1" s="1"/>
  <c r="O219" i="1"/>
  <c r="S219" i="1" s="1"/>
  <c r="T219" i="1" s="1"/>
  <c r="Y219" i="1"/>
  <c r="N219" i="1"/>
  <c r="Q219" i="1" s="1"/>
  <c r="R219" i="1" s="1"/>
  <c r="AF367" i="1" l="1"/>
  <c r="AQ367" i="1"/>
  <c r="AM367" i="1"/>
  <c r="AG367" i="1"/>
  <c r="AJ367" i="1" s="1"/>
  <c r="AK367" i="1" s="1"/>
  <c r="AX367" i="1"/>
  <c r="V219" i="1"/>
  <c r="L219" i="1"/>
  <c r="M219" i="1" s="1"/>
  <c r="W219" i="1"/>
  <c r="X219" i="1" s="1"/>
  <c r="Z219" i="1" s="1"/>
  <c r="AA219" i="1" s="1"/>
  <c r="K220" i="1" s="1"/>
  <c r="AN367" i="1" l="1"/>
  <c r="AP367" i="1"/>
  <c r="AR367" i="1" s="1"/>
  <c r="Y220" i="1"/>
  <c r="O220" i="1"/>
  <c r="S220" i="1" s="1"/>
  <c r="T220" i="1" s="1"/>
  <c r="N220" i="1"/>
  <c r="Q220" i="1" s="1"/>
  <c r="R220" i="1" s="1"/>
  <c r="AU367" i="1" l="1"/>
  <c r="V220" i="1"/>
  <c r="L220" i="1" s="1"/>
  <c r="M220" i="1" s="1"/>
  <c r="AV367" i="1" l="1"/>
  <c r="AW367" i="1" s="1"/>
  <c r="AY367" i="1" s="1"/>
  <c r="AZ367" i="1" s="1"/>
  <c r="AD368" i="1" s="1"/>
  <c r="AE368" i="1"/>
  <c r="W220" i="1"/>
  <c r="X220" i="1" s="1"/>
  <c r="Z220" i="1" s="1"/>
  <c r="AA220" i="1" s="1"/>
  <c r="K221" i="1" s="1"/>
  <c r="O221" i="1" s="1"/>
  <c r="S221" i="1" s="1"/>
  <c r="T221" i="1" s="1"/>
  <c r="Y221" i="1"/>
  <c r="AF368" i="1" l="1"/>
  <c r="AQ368" i="1"/>
  <c r="N221" i="1"/>
  <c r="Q221" i="1" s="1"/>
  <c r="R221" i="1" s="1"/>
  <c r="AX368" i="1"/>
  <c r="AM368" i="1"/>
  <c r="AG368" i="1"/>
  <c r="AJ368" i="1" s="1"/>
  <c r="AK368" i="1" s="1"/>
  <c r="V221" i="1"/>
  <c r="W221" i="1" s="1"/>
  <c r="X221" i="1" s="1"/>
  <c r="Z221" i="1" s="1"/>
  <c r="AA221" i="1" s="1"/>
  <c r="K222" i="1" s="1"/>
  <c r="AN368" i="1" l="1"/>
  <c r="AP368" i="1"/>
  <c r="L221" i="1"/>
  <c r="M221" i="1" s="1"/>
  <c r="N222" i="1"/>
  <c r="Q222" i="1" s="1"/>
  <c r="O222" i="1"/>
  <c r="S222" i="1" s="1"/>
  <c r="Y222" i="1"/>
  <c r="T222" i="1" l="1"/>
  <c r="AR368" i="1"/>
  <c r="AU368" i="1" s="1"/>
  <c r="R222" i="1"/>
  <c r="V222" i="1" s="1"/>
  <c r="AV368" i="1" l="1"/>
  <c r="AW368" i="1" s="1"/>
  <c r="AY368" i="1" s="1"/>
  <c r="AZ368" i="1" s="1"/>
  <c r="AD369" i="1" s="1"/>
  <c r="AG369" i="1" s="1"/>
  <c r="AJ369" i="1" s="1"/>
  <c r="AE369" i="1"/>
  <c r="L222" i="1"/>
  <c r="M222" i="1" s="1"/>
  <c r="W222" i="1"/>
  <c r="X222" i="1" s="1"/>
  <c r="Z222" i="1" s="1"/>
  <c r="AA222" i="1" s="1"/>
  <c r="K223" i="1" s="1"/>
  <c r="AF369" i="1" l="1"/>
  <c r="AQ369" i="1"/>
  <c r="AM369" i="1"/>
  <c r="AP369" i="1" s="1"/>
  <c r="AX369" i="1"/>
  <c r="AK369" i="1"/>
  <c r="O223" i="1"/>
  <c r="S223" i="1" s="1"/>
  <c r="T223" i="1" s="1"/>
  <c r="N223" i="1"/>
  <c r="Q223" i="1" s="1"/>
  <c r="Y223" i="1"/>
  <c r="AN369" i="1" l="1"/>
  <c r="AR369" i="1"/>
  <c r="AU369" i="1" s="1"/>
  <c r="R223" i="1"/>
  <c r="V223" i="1" s="1"/>
  <c r="AV369" i="1" l="1"/>
  <c r="AW369" i="1" s="1"/>
  <c r="AY369" i="1" s="1"/>
  <c r="AZ369" i="1" s="1"/>
  <c r="AD370" i="1" s="1"/>
  <c r="AE370" i="1"/>
  <c r="W223" i="1"/>
  <c r="X223" i="1" s="1"/>
  <c r="Z223" i="1" s="1"/>
  <c r="AA223" i="1" s="1"/>
  <c r="K224" i="1" s="1"/>
  <c r="L223" i="1"/>
  <c r="M223" i="1" s="1"/>
  <c r="AF370" i="1" l="1"/>
  <c r="AQ370" i="1"/>
  <c r="AM370" i="1"/>
  <c r="AX370" i="1"/>
  <c r="AG370" i="1"/>
  <c r="AJ370" i="1" s="1"/>
  <c r="AK370" i="1" s="1"/>
  <c r="Y224" i="1"/>
  <c r="N224" i="1"/>
  <c r="Q224" i="1" s="1"/>
  <c r="O224" i="1"/>
  <c r="S224" i="1" s="1"/>
  <c r="T224" i="1" s="1"/>
  <c r="AN370" i="1" l="1"/>
  <c r="AP370" i="1"/>
  <c r="R224" i="1"/>
  <c r="V224" i="1" s="1"/>
  <c r="AR370" i="1" l="1"/>
  <c r="AU370" i="1" s="1"/>
  <c r="L224" i="1"/>
  <c r="M224" i="1" s="1"/>
  <c r="W224" i="1"/>
  <c r="X224" i="1" s="1"/>
  <c r="Z224" i="1" s="1"/>
  <c r="AA224" i="1" s="1"/>
  <c r="K225" i="1" s="1"/>
  <c r="AV370" i="1" l="1"/>
  <c r="AW370" i="1" s="1"/>
  <c r="AY370" i="1" s="1"/>
  <c r="AZ370" i="1" s="1"/>
  <c r="AD371" i="1" s="1"/>
  <c r="AM371" i="1" s="1"/>
  <c r="AE371" i="1"/>
  <c r="O225" i="1"/>
  <c r="S225" i="1" s="1"/>
  <c r="T225" i="1" s="1"/>
  <c r="Y225" i="1"/>
  <c r="N225" i="1"/>
  <c r="Q225" i="1" s="1"/>
  <c r="R225" i="1" s="1"/>
  <c r="AF371" i="1" l="1"/>
  <c r="AQ371" i="1"/>
  <c r="AG371" i="1"/>
  <c r="AJ371" i="1" s="1"/>
  <c r="AK371" i="1" s="1"/>
  <c r="AX371" i="1"/>
  <c r="AP371" i="1"/>
  <c r="AN371" i="1"/>
  <c r="V225" i="1"/>
  <c r="W225" i="1" s="1"/>
  <c r="X225" i="1" s="1"/>
  <c r="Z225" i="1" s="1"/>
  <c r="AA225" i="1" s="1"/>
  <c r="K226" i="1" s="1"/>
  <c r="AR371" i="1" l="1"/>
  <c r="AU371" i="1" s="1"/>
  <c r="L225" i="1"/>
  <c r="M225" i="1" s="1"/>
  <c r="Y226" i="1"/>
  <c r="N226" i="1"/>
  <c r="Q226" i="1" s="1"/>
  <c r="R226" i="1" s="1"/>
  <c r="O226" i="1"/>
  <c r="S226" i="1" s="1"/>
  <c r="T226" i="1" s="1"/>
  <c r="AV371" i="1" l="1"/>
  <c r="AW371" i="1" s="1"/>
  <c r="AY371" i="1" s="1"/>
  <c r="AZ371" i="1" s="1"/>
  <c r="AD372" i="1" s="1"/>
  <c r="AE372" i="1"/>
  <c r="V226" i="1"/>
  <c r="W226" i="1" s="1"/>
  <c r="X226" i="1" s="1"/>
  <c r="Z226" i="1" s="1"/>
  <c r="AA226" i="1" s="1"/>
  <c r="K227" i="1" s="1"/>
  <c r="AF372" i="1" l="1"/>
  <c r="AQ372" i="1"/>
  <c r="AG372" i="1"/>
  <c r="AJ372" i="1" s="1"/>
  <c r="AK372" i="1" s="1"/>
  <c r="AX372" i="1"/>
  <c r="AM372" i="1"/>
  <c r="L226" i="1"/>
  <c r="M226" i="1" s="1"/>
  <c r="Y227" i="1"/>
  <c r="N227" i="1"/>
  <c r="Q227" i="1" s="1"/>
  <c r="R227" i="1" s="1"/>
  <c r="O227" i="1"/>
  <c r="S227" i="1" s="1"/>
  <c r="T227" i="1" s="1"/>
  <c r="AN372" i="1" l="1"/>
  <c r="AP372" i="1"/>
  <c r="V227" i="1"/>
  <c r="W227" i="1" s="1"/>
  <c r="X227" i="1" s="1"/>
  <c r="Z227" i="1" s="1"/>
  <c r="AA227" i="1" s="1"/>
  <c r="K228" i="1" s="1"/>
  <c r="AR372" i="1" l="1"/>
  <c r="AU372" i="1" s="1"/>
  <c r="L227" i="1"/>
  <c r="M227" i="1" s="1"/>
  <c r="N228" i="1"/>
  <c r="Q228" i="1" s="1"/>
  <c r="O228" i="1"/>
  <c r="S228" i="1" s="1"/>
  <c r="T228" i="1" s="1"/>
  <c r="Y228" i="1"/>
  <c r="AV372" i="1" l="1"/>
  <c r="AW372" i="1" s="1"/>
  <c r="AY372" i="1" s="1"/>
  <c r="AZ372" i="1" s="1"/>
  <c r="AD373" i="1" s="1"/>
  <c r="AX373" i="1" s="1"/>
  <c r="AE373" i="1"/>
  <c r="AQ373" i="1" s="1"/>
  <c r="R228" i="1"/>
  <c r="V228" i="1" s="1"/>
  <c r="AM373" i="1" l="1"/>
  <c r="AG373" i="1"/>
  <c r="AJ373" i="1" s="1"/>
  <c r="AF373" i="1"/>
  <c r="AK373" i="1" s="1"/>
  <c r="AN373" i="1"/>
  <c r="AP373" i="1"/>
  <c r="W228" i="1"/>
  <c r="X228" i="1" s="1"/>
  <c r="Z228" i="1" s="1"/>
  <c r="AA228" i="1" s="1"/>
  <c r="K229" i="1" s="1"/>
  <c r="L228" i="1"/>
  <c r="M228" i="1" s="1"/>
  <c r="AR373" i="1" l="1"/>
  <c r="AU373" i="1" s="1"/>
  <c r="N229" i="1"/>
  <c r="Q229" i="1" s="1"/>
  <c r="O229" i="1"/>
  <c r="S229" i="1" s="1"/>
  <c r="T229" i="1" s="1"/>
  <c r="Y229" i="1"/>
  <c r="AV373" i="1" l="1"/>
  <c r="AW373" i="1" s="1"/>
  <c r="AY373" i="1" s="1"/>
  <c r="AZ373" i="1" s="1"/>
  <c r="AD374" i="1" s="1"/>
  <c r="AM374" i="1" s="1"/>
  <c r="AE374" i="1"/>
  <c r="R229" i="1"/>
  <c r="V229" i="1" s="1"/>
  <c r="AF374" i="1" l="1"/>
  <c r="AQ374" i="1"/>
  <c r="AG374" i="1"/>
  <c r="AJ374" i="1" s="1"/>
  <c r="AK374" i="1" s="1"/>
  <c r="AX374" i="1"/>
  <c r="AN374" i="1"/>
  <c r="AP374" i="1"/>
  <c r="L229" i="1"/>
  <c r="M229" i="1" s="1"/>
  <c r="W229" i="1"/>
  <c r="X229" i="1" s="1"/>
  <c r="Z229" i="1" s="1"/>
  <c r="AA229" i="1" s="1"/>
  <c r="K230" i="1" s="1"/>
  <c r="AR374" i="1" l="1"/>
  <c r="AU374" i="1" s="1"/>
  <c r="Y230" i="1"/>
  <c r="N230" i="1"/>
  <c r="Q230" i="1" s="1"/>
  <c r="O230" i="1"/>
  <c r="S230" i="1" s="1"/>
  <c r="T230" i="1" s="1"/>
  <c r="AV374" i="1" l="1"/>
  <c r="AW374" i="1" s="1"/>
  <c r="AY374" i="1" s="1"/>
  <c r="AZ374" i="1" s="1"/>
  <c r="AD375" i="1" s="1"/>
  <c r="AE375" i="1"/>
  <c r="R230" i="1"/>
  <c r="V230" i="1" s="1"/>
  <c r="AF375" i="1" l="1"/>
  <c r="AQ375" i="1"/>
  <c r="AG375" i="1"/>
  <c r="AJ375" i="1" s="1"/>
  <c r="AK375" i="1" s="1"/>
  <c r="AX375" i="1"/>
  <c r="AM375" i="1"/>
  <c r="L230" i="1"/>
  <c r="M230" i="1" s="1"/>
  <c r="W230" i="1"/>
  <c r="X230" i="1" s="1"/>
  <c r="Z230" i="1" s="1"/>
  <c r="AA230" i="1" s="1"/>
  <c r="K231" i="1" s="1"/>
  <c r="AN375" i="1" l="1"/>
  <c r="AP375" i="1"/>
  <c r="AR375" i="1" s="1"/>
  <c r="N231" i="1"/>
  <c r="Q231" i="1" s="1"/>
  <c r="O231" i="1"/>
  <c r="S231" i="1" s="1"/>
  <c r="T231" i="1" s="1"/>
  <c r="Y231" i="1"/>
  <c r="AU375" i="1" l="1"/>
  <c r="R231" i="1"/>
  <c r="V231" i="1" s="1"/>
  <c r="AV375" i="1" l="1"/>
  <c r="AW375" i="1" s="1"/>
  <c r="AY375" i="1" s="1"/>
  <c r="AZ375" i="1" s="1"/>
  <c r="AD376" i="1" s="1"/>
  <c r="AE376" i="1"/>
  <c r="W231" i="1"/>
  <c r="X231" i="1" s="1"/>
  <c r="Z231" i="1" s="1"/>
  <c r="AA231" i="1" s="1"/>
  <c r="K232" i="1" s="1"/>
  <c r="L231" i="1"/>
  <c r="M231" i="1" s="1"/>
  <c r="AF376" i="1" l="1"/>
  <c r="AQ376" i="1"/>
  <c r="AM376" i="1"/>
  <c r="AX376" i="1"/>
  <c r="AG376" i="1"/>
  <c r="AJ376" i="1" s="1"/>
  <c r="AK376" i="1" s="1"/>
  <c r="N232" i="1"/>
  <c r="Q232" i="1" s="1"/>
  <c r="R232" i="1" s="1"/>
  <c r="Y232" i="1"/>
  <c r="O232" i="1"/>
  <c r="S232" i="1" s="1"/>
  <c r="T232" i="1" s="1"/>
  <c r="AN376" i="1" l="1"/>
  <c r="AP376" i="1"/>
  <c r="V232" i="1"/>
  <c r="AR376" i="1" l="1"/>
  <c r="AU376" i="1" s="1"/>
  <c r="L232" i="1"/>
  <c r="M232" i="1" s="1"/>
  <c r="W232" i="1"/>
  <c r="X232" i="1" s="1"/>
  <c r="Z232" i="1" s="1"/>
  <c r="AA232" i="1" s="1"/>
  <c r="K233" i="1" s="1"/>
  <c r="AV376" i="1" l="1"/>
  <c r="AW376" i="1" s="1"/>
  <c r="AY376" i="1" s="1"/>
  <c r="AZ376" i="1" s="1"/>
  <c r="AD377" i="1" s="1"/>
  <c r="AM377" i="1" s="1"/>
  <c r="AE377" i="1"/>
  <c r="O233" i="1"/>
  <c r="S233" i="1" s="1"/>
  <c r="T233" i="1" s="1"/>
  <c r="Y233" i="1"/>
  <c r="N233" i="1"/>
  <c r="Q233" i="1" s="1"/>
  <c r="R233" i="1" s="1"/>
  <c r="AF377" i="1" l="1"/>
  <c r="AQ377" i="1"/>
  <c r="AG377" i="1"/>
  <c r="AJ377" i="1" s="1"/>
  <c r="AK377" i="1" s="1"/>
  <c r="AX377" i="1"/>
  <c r="AN377" i="1"/>
  <c r="AP377" i="1"/>
  <c r="V233" i="1"/>
  <c r="W233" i="1" s="1"/>
  <c r="X233" i="1" s="1"/>
  <c r="Z233" i="1" s="1"/>
  <c r="AA233" i="1" s="1"/>
  <c r="K234" i="1" s="1"/>
  <c r="AR377" i="1" l="1"/>
  <c r="AU377" i="1" s="1"/>
  <c r="L233" i="1"/>
  <c r="M233" i="1" s="1"/>
  <c r="Y234" i="1"/>
  <c r="O234" i="1"/>
  <c r="S234" i="1" s="1"/>
  <c r="T234" i="1" s="1"/>
  <c r="N234" i="1"/>
  <c r="Q234" i="1" s="1"/>
  <c r="R234" i="1" s="1"/>
  <c r="AE378" i="1" l="1"/>
  <c r="AV377" i="1"/>
  <c r="AW377" i="1" s="1"/>
  <c r="AY377" i="1" s="1"/>
  <c r="AZ377" i="1" s="1"/>
  <c r="AD378" i="1" s="1"/>
  <c r="V234" i="1"/>
  <c r="L234" i="1" s="1"/>
  <c r="M234" i="1" s="1"/>
  <c r="AF378" i="1" l="1"/>
  <c r="AQ378" i="1"/>
  <c r="W234" i="1"/>
  <c r="X234" i="1" s="1"/>
  <c r="Z234" i="1" s="1"/>
  <c r="AA234" i="1" s="1"/>
  <c r="K235" i="1" s="1"/>
  <c r="AM378" i="1"/>
  <c r="AG378" i="1"/>
  <c r="AJ378" i="1" s="1"/>
  <c r="AK378" i="1" s="1"/>
  <c r="AX378" i="1"/>
  <c r="N235" i="1"/>
  <c r="Q235" i="1" s="1"/>
  <c r="Y235" i="1"/>
  <c r="O235" i="1"/>
  <c r="S235" i="1" s="1"/>
  <c r="T235" i="1" s="1"/>
  <c r="AP378" i="1" l="1"/>
  <c r="AR378" i="1" s="1"/>
  <c r="AN378" i="1"/>
  <c r="R235" i="1"/>
  <c r="V235" i="1" s="1"/>
  <c r="AU378" i="1" l="1"/>
  <c r="W235" i="1"/>
  <c r="X235" i="1" s="1"/>
  <c r="Z235" i="1" s="1"/>
  <c r="AA235" i="1" s="1"/>
  <c r="K236" i="1" s="1"/>
  <c r="L235" i="1"/>
  <c r="M235" i="1" s="1"/>
  <c r="AE379" i="1" l="1"/>
  <c r="AV378" i="1"/>
  <c r="AW378" i="1" s="1"/>
  <c r="AY378" i="1" s="1"/>
  <c r="AZ378" i="1" s="1"/>
  <c r="AD379" i="1" s="1"/>
  <c r="O236" i="1"/>
  <c r="S236" i="1" s="1"/>
  <c r="T236" i="1" s="1"/>
  <c r="N236" i="1"/>
  <c r="Q236" i="1" s="1"/>
  <c r="Y236" i="1"/>
  <c r="AF379" i="1" l="1"/>
  <c r="AQ379" i="1"/>
  <c r="AG379" i="1"/>
  <c r="AJ379" i="1" s="1"/>
  <c r="AK379" i="1" s="1"/>
  <c r="AX379" i="1"/>
  <c r="AM379" i="1"/>
  <c r="R236" i="1"/>
  <c r="V236" i="1" s="1"/>
  <c r="AN379" i="1" l="1"/>
  <c r="AP379" i="1"/>
  <c r="AR379" i="1" s="1"/>
  <c r="L236" i="1"/>
  <c r="M236" i="1" s="1"/>
  <c r="W236" i="1"/>
  <c r="X236" i="1" s="1"/>
  <c r="Z236" i="1" s="1"/>
  <c r="AA236" i="1" s="1"/>
  <c r="K237" i="1" s="1"/>
  <c r="AU379" i="1" l="1"/>
  <c r="Y237" i="1"/>
  <c r="N237" i="1"/>
  <c r="Q237" i="1" s="1"/>
  <c r="O237" i="1"/>
  <c r="S237" i="1" s="1"/>
  <c r="T237" i="1" s="1"/>
  <c r="AV379" i="1" l="1"/>
  <c r="AW379" i="1" s="1"/>
  <c r="AY379" i="1" s="1"/>
  <c r="AZ379" i="1" s="1"/>
  <c r="AD380" i="1" s="1"/>
  <c r="AE380" i="1"/>
  <c r="R237" i="1"/>
  <c r="V237" i="1" s="1"/>
  <c r="AF380" i="1" l="1"/>
  <c r="AQ380" i="1"/>
  <c r="AM380" i="1"/>
  <c r="AG380" i="1"/>
  <c r="AJ380" i="1" s="1"/>
  <c r="AK380" i="1" s="1"/>
  <c r="AX380" i="1"/>
  <c r="L237" i="1"/>
  <c r="M237" i="1" s="1"/>
  <c r="W237" i="1"/>
  <c r="X237" i="1" s="1"/>
  <c r="Z237" i="1" s="1"/>
  <c r="AA237" i="1" s="1"/>
  <c r="K238" i="1" s="1"/>
  <c r="AP380" i="1" l="1"/>
  <c r="AN380" i="1"/>
  <c r="N238" i="1"/>
  <c r="Q238" i="1" s="1"/>
  <c r="Y238" i="1"/>
  <c r="O238" i="1"/>
  <c r="S238" i="1" s="1"/>
  <c r="T238" i="1" s="1"/>
  <c r="AR380" i="1" l="1"/>
  <c r="AU380" i="1" s="1"/>
  <c r="R238" i="1"/>
  <c r="V238" i="1" s="1"/>
  <c r="AE381" i="1" l="1"/>
  <c r="AV380" i="1"/>
  <c r="AW380" i="1" s="1"/>
  <c r="AY380" i="1" s="1"/>
  <c r="AZ380" i="1" s="1"/>
  <c r="AD381" i="1" s="1"/>
  <c r="AX381" i="1" s="1"/>
  <c r="L238" i="1"/>
  <c r="M238" i="1" s="1"/>
  <c r="W238" i="1"/>
  <c r="X238" i="1" s="1"/>
  <c r="Z238" i="1" s="1"/>
  <c r="AA238" i="1" s="1"/>
  <c r="K239" i="1" s="1"/>
  <c r="AF381" i="1" l="1"/>
  <c r="AQ381" i="1"/>
  <c r="AG381" i="1"/>
  <c r="AJ381" i="1" s="1"/>
  <c r="AK381" i="1" s="1"/>
  <c r="AM381" i="1"/>
  <c r="AP381" i="1" s="1"/>
  <c r="N239" i="1"/>
  <c r="Q239" i="1" s="1"/>
  <c r="Y239" i="1"/>
  <c r="O239" i="1"/>
  <c r="S239" i="1" s="1"/>
  <c r="T239" i="1" s="1"/>
  <c r="AN381" i="1" l="1"/>
  <c r="AR381" i="1"/>
  <c r="AU381" i="1" s="1"/>
  <c r="R239" i="1"/>
  <c r="V239" i="1" s="1"/>
  <c r="AE382" i="1" l="1"/>
  <c r="AQ382" i="1" s="1"/>
  <c r="AV381" i="1"/>
  <c r="AW381" i="1" s="1"/>
  <c r="AY381" i="1" s="1"/>
  <c r="AZ381" i="1" s="1"/>
  <c r="AD382" i="1" s="1"/>
  <c r="AG382" i="1" s="1"/>
  <c r="AJ382" i="1" s="1"/>
  <c r="W239" i="1"/>
  <c r="X239" i="1" s="1"/>
  <c r="Z239" i="1" s="1"/>
  <c r="AA239" i="1" s="1"/>
  <c r="K240" i="1" s="1"/>
  <c r="L239" i="1"/>
  <c r="M239" i="1" s="1"/>
  <c r="AX382" i="1" l="1"/>
  <c r="AM382" i="1"/>
  <c r="AN382" i="1" s="1"/>
  <c r="AF382" i="1"/>
  <c r="AK382" i="1" s="1"/>
  <c r="Y240" i="1"/>
  <c r="N240" i="1"/>
  <c r="Q240" i="1" s="1"/>
  <c r="R240" i="1" s="1"/>
  <c r="O240" i="1"/>
  <c r="S240" i="1" s="1"/>
  <c r="T240" i="1" s="1"/>
  <c r="AP382" i="1" l="1"/>
  <c r="AR382" i="1" s="1"/>
  <c r="AU382" i="1" s="1"/>
  <c r="V240" i="1"/>
  <c r="W240" i="1" s="1"/>
  <c r="X240" i="1" s="1"/>
  <c r="Z240" i="1" s="1"/>
  <c r="AA240" i="1" s="1"/>
  <c r="K241" i="1" s="1"/>
  <c r="AE383" i="1" l="1"/>
  <c r="AV382" i="1"/>
  <c r="AW382" i="1" s="1"/>
  <c r="AY382" i="1" s="1"/>
  <c r="AZ382" i="1" s="1"/>
  <c r="AD383" i="1" s="1"/>
  <c r="AG383" i="1" s="1"/>
  <c r="AJ383" i="1" s="1"/>
  <c r="L240" i="1"/>
  <c r="M240" i="1" s="1"/>
  <c r="N241" i="1"/>
  <c r="Q241" i="1" s="1"/>
  <c r="Y241" i="1"/>
  <c r="O241" i="1"/>
  <c r="S241" i="1" s="1"/>
  <c r="AK383" i="1" l="1"/>
  <c r="AF383" i="1"/>
  <c r="AQ383" i="1"/>
  <c r="AX383" i="1"/>
  <c r="AM383" i="1"/>
  <c r="AN383" i="1" s="1"/>
  <c r="T241" i="1"/>
  <c r="R241" i="1"/>
  <c r="AP383" i="1" l="1"/>
  <c r="AR383" i="1" s="1"/>
  <c r="AU383" i="1" s="1"/>
  <c r="V241" i="1"/>
  <c r="W241" i="1"/>
  <c r="X241" i="1" s="1"/>
  <c r="Z241" i="1" s="1"/>
  <c r="AA241" i="1" s="1"/>
  <c r="K242" i="1" s="1"/>
  <c r="L241" i="1"/>
  <c r="M241" i="1" s="1"/>
  <c r="AE384" i="1" l="1"/>
  <c r="AV383" i="1"/>
  <c r="AW383" i="1" s="1"/>
  <c r="AY383" i="1" s="1"/>
  <c r="AZ383" i="1" s="1"/>
  <c r="AD384" i="1" s="1"/>
  <c r="AG384" i="1" s="1"/>
  <c r="AJ384" i="1" s="1"/>
  <c r="N242" i="1"/>
  <c r="Q242" i="1" s="1"/>
  <c r="O242" i="1"/>
  <c r="S242" i="1" s="1"/>
  <c r="T242" i="1" s="1"/>
  <c r="Y242" i="1"/>
  <c r="AF384" i="1" l="1"/>
  <c r="AQ384" i="1"/>
  <c r="AK384" i="1"/>
  <c r="AM384" i="1"/>
  <c r="AP384" i="1" s="1"/>
  <c r="AR384" i="1" s="1"/>
  <c r="AX384" i="1"/>
  <c r="R242" i="1"/>
  <c r="V242" i="1" s="1"/>
  <c r="AN384" i="1" l="1"/>
  <c r="AU384" i="1"/>
  <c r="W242" i="1"/>
  <c r="X242" i="1" s="1"/>
  <c r="Z242" i="1" s="1"/>
  <c r="AA242" i="1" s="1"/>
  <c r="K243" i="1" s="1"/>
  <c r="L242" i="1"/>
  <c r="M242" i="1" s="1"/>
  <c r="AE385" i="1" l="1"/>
  <c r="AV384" i="1"/>
  <c r="AW384" i="1" s="1"/>
  <c r="AY384" i="1" s="1"/>
  <c r="AZ384" i="1" s="1"/>
  <c r="AD385" i="1" s="1"/>
  <c r="O243" i="1"/>
  <c r="S243" i="1" s="1"/>
  <c r="T243" i="1" s="1"/>
  <c r="Y243" i="1"/>
  <c r="N243" i="1"/>
  <c r="Q243" i="1" s="1"/>
  <c r="R243" i="1" s="1"/>
  <c r="AF385" i="1" l="1"/>
  <c r="AQ385" i="1"/>
  <c r="AG385" i="1"/>
  <c r="AJ385" i="1" s="1"/>
  <c r="AK385" i="1" s="1"/>
  <c r="AX385" i="1"/>
  <c r="AM385" i="1"/>
  <c r="V243" i="1"/>
  <c r="W243" i="1" s="1"/>
  <c r="X243" i="1" s="1"/>
  <c r="Z243" i="1" s="1"/>
  <c r="AA243" i="1" s="1"/>
  <c r="K244" i="1" s="1"/>
  <c r="AN385" i="1" l="1"/>
  <c r="AP385" i="1"/>
  <c r="L243" i="1"/>
  <c r="M243" i="1" s="1"/>
  <c r="O244" i="1"/>
  <c r="S244" i="1" s="1"/>
  <c r="T244" i="1" s="1"/>
  <c r="Y244" i="1"/>
  <c r="N244" i="1"/>
  <c r="Q244" i="1" s="1"/>
  <c r="R244" i="1" l="1"/>
  <c r="V244" i="1" s="1"/>
  <c r="AR385" i="1"/>
  <c r="AU385" i="1" s="1"/>
  <c r="L244" i="1" l="1"/>
  <c r="M244" i="1" s="1"/>
  <c r="W244" i="1"/>
  <c r="X244" i="1" s="1"/>
  <c r="Z244" i="1" s="1"/>
  <c r="AA244" i="1" s="1"/>
  <c r="K245" i="1" s="1"/>
  <c r="AE386" i="1"/>
  <c r="AV385" i="1"/>
  <c r="AW385" i="1" s="1"/>
  <c r="AY385" i="1" s="1"/>
  <c r="AZ385" i="1" s="1"/>
  <c r="AD386" i="1" s="1"/>
  <c r="AG386" i="1" s="1"/>
  <c r="AJ386" i="1" s="1"/>
  <c r="Y245" i="1"/>
  <c r="N245" i="1"/>
  <c r="Q245" i="1" s="1"/>
  <c r="R245" i="1" s="1"/>
  <c r="O245" i="1"/>
  <c r="S245" i="1" s="1"/>
  <c r="T245" i="1" s="1"/>
  <c r="AF386" i="1" l="1"/>
  <c r="AK386" i="1" s="1"/>
  <c r="AQ386" i="1"/>
  <c r="AX386" i="1"/>
  <c r="AM386" i="1"/>
  <c r="AP386" i="1" s="1"/>
  <c r="V245" i="1"/>
  <c r="W245" i="1" s="1"/>
  <c r="X245" i="1" s="1"/>
  <c r="Z245" i="1" s="1"/>
  <c r="AA245" i="1" s="1"/>
  <c r="K246" i="1" s="1"/>
  <c r="AN386" i="1" l="1"/>
  <c r="AR386" i="1"/>
  <c r="AU386" i="1" s="1"/>
  <c r="L245" i="1"/>
  <c r="M245" i="1" s="1"/>
  <c r="Y246" i="1"/>
  <c r="N246" i="1"/>
  <c r="Q246" i="1" s="1"/>
  <c r="R246" i="1" s="1"/>
  <c r="O246" i="1"/>
  <c r="S246" i="1" s="1"/>
  <c r="T246" i="1" l="1"/>
  <c r="AE387" i="1"/>
  <c r="AQ387" i="1" s="1"/>
  <c r="AV386" i="1"/>
  <c r="AW386" i="1" s="1"/>
  <c r="AY386" i="1" s="1"/>
  <c r="AZ386" i="1" s="1"/>
  <c r="AD387" i="1" s="1"/>
  <c r="AX387" i="1" s="1"/>
  <c r="V246" i="1"/>
  <c r="W246" i="1" s="1"/>
  <c r="X246" i="1" s="1"/>
  <c r="Z246" i="1" s="1"/>
  <c r="AA246" i="1" s="1"/>
  <c r="K247" i="1" s="1"/>
  <c r="AG387" i="1" l="1"/>
  <c r="AJ387" i="1" s="1"/>
  <c r="AF387" i="1"/>
  <c r="AM387" i="1"/>
  <c r="AP387" i="1" s="1"/>
  <c r="L246" i="1"/>
  <c r="M246" i="1" s="1"/>
  <c r="Y247" i="1"/>
  <c r="O247" i="1"/>
  <c r="S247" i="1" s="1"/>
  <c r="N247" i="1"/>
  <c r="Q247" i="1" s="1"/>
  <c r="AR387" i="1" l="1"/>
  <c r="AN387" i="1"/>
  <c r="AK387" i="1"/>
  <c r="R247" i="1"/>
  <c r="T247" i="1"/>
  <c r="V247" i="1"/>
  <c r="L247" i="1" s="1"/>
  <c r="M247" i="1" s="1"/>
  <c r="AU387" i="1" l="1"/>
  <c r="AE388" i="1" s="1"/>
  <c r="W247" i="1"/>
  <c r="X247" i="1" s="1"/>
  <c r="Z247" i="1" s="1"/>
  <c r="AA247" i="1" s="1"/>
  <c r="K248" i="1" s="1"/>
  <c r="O248" i="1"/>
  <c r="S248" i="1" s="1"/>
  <c r="T248" i="1" s="1"/>
  <c r="N248" i="1"/>
  <c r="Q248" i="1" s="1"/>
  <c r="R248" i="1" s="1"/>
  <c r="Y248" i="1"/>
  <c r="AF388" i="1" l="1"/>
  <c r="AQ388" i="1"/>
  <c r="AV387" i="1"/>
  <c r="AW387" i="1" s="1"/>
  <c r="AY387" i="1" s="1"/>
  <c r="AZ387" i="1" s="1"/>
  <c r="AD388" i="1" s="1"/>
  <c r="AG388" i="1" s="1"/>
  <c r="AJ388" i="1" s="1"/>
  <c r="AK388" i="1" s="1"/>
  <c r="V248" i="1"/>
  <c r="L248" i="1"/>
  <c r="M248" i="1" s="1"/>
  <c r="W248" i="1"/>
  <c r="X248" i="1" s="1"/>
  <c r="Z248" i="1" s="1"/>
  <c r="AA248" i="1" s="1"/>
  <c r="K249" i="1" s="1"/>
  <c r="AM388" i="1" l="1"/>
  <c r="AX388" i="1"/>
  <c r="AN388" i="1"/>
  <c r="AP388" i="1"/>
  <c r="O249" i="1"/>
  <c r="S249" i="1" s="1"/>
  <c r="T249" i="1" s="1"/>
  <c r="N249" i="1"/>
  <c r="Q249" i="1" s="1"/>
  <c r="R249" i="1" s="1"/>
  <c r="V249" i="1" s="1"/>
  <c r="Y249" i="1"/>
  <c r="AR388" i="1" l="1"/>
  <c r="AU388" i="1" s="1"/>
  <c r="W249" i="1"/>
  <c r="X249" i="1" s="1"/>
  <c r="Z249" i="1" s="1"/>
  <c r="AA249" i="1" s="1"/>
  <c r="K250" i="1" s="1"/>
  <c r="L249" i="1"/>
  <c r="M249" i="1" s="1"/>
  <c r="AV388" i="1" l="1"/>
  <c r="AW388" i="1" s="1"/>
  <c r="AY388" i="1" s="1"/>
  <c r="AZ388" i="1" s="1"/>
  <c r="AD389" i="1" s="1"/>
  <c r="AG389" i="1" s="1"/>
  <c r="AJ389" i="1" s="1"/>
  <c r="AE389" i="1"/>
  <c r="AQ389" i="1" s="1"/>
  <c r="N250" i="1"/>
  <c r="Q250" i="1" s="1"/>
  <c r="Y250" i="1"/>
  <c r="O250" i="1"/>
  <c r="S250" i="1" s="1"/>
  <c r="T250" i="1" s="1"/>
  <c r="AX389" i="1" l="1"/>
  <c r="AM389" i="1"/>
  <c r="AP389" i="1" s="1"/>
  <c r="AF389" i="1"/>
  <c r="AK389" i="1" s="1"/>
  <c r="AN389" i="1"/>
  <c r="R250" i="1"/>
  <c r="V250" i="1" s="1"/>
  <c r="AR389" i="1" l="1"/>
  <c r="AU389" i="1" s="1"/>
  <c r="W250" i="1"/>
  <c r="X250" i="1" s="1"/>
  <c r="Z250" i="1" s="1"/>
  <c r="AA250" i="1" s="1"/>
  <c r="K251" i="1" s="1"/>
  <c r="L250" i="1"/>
  <c r="M250" i="1" s="1"/>
  <c r="AE390" i="1" l="1"/>
  <c r="AQ390" i="1" s="1"/>
  <c r="AV389" i="1"/>
  <c r="AW389" i="1" s="1"/>
  <c r="AY389" i="1" s="1"/>
  <c r="AZ389" i="1" s="1"/>
  <c r="AD390" i="1" s="1"/>
  <c r="AX390" i="1" s="1"/>
  <c r="Y251" i="1"/>
  <c r="O251" i="1"/>
  <c r="S251" i="1" s="1"/>
  <c r="T251" i="1" s="1"/>
  <c r="N251" i="1"/>
  <c r="Q251" i="1" s="1"/>
  <c r="AM390" i="1" l="1"/>
  <c r="AN390" i="1" s="1"/>
  <c r="AG390" i="1"/>
  <c r="AJ390" i="1" s="1"/>
  <c r="AF390" i="1"/>
  <c r="AP390" i="1"/>
  <c r="R251" i="1"/>
  <c r="V251" i="1" s="1"/>
  <c r="AK390" i="1" l="1"/>
  <c r="AR390" i="1"/>
  <c r="W251" i="1"/>
  <c r="X251" i="1" s="1"/>
  <c r="Z251" i="1" s="1"/>
  <c r="AA251" i="1" s="1"/>
  <c r="K252" i="1" s="1"/>
  <c r="L251" i="1"/>
  <c r="M251" i="1" s="1"/>
  <c r="AU390" i="1" l="1"/>
  <c r="AE391" i="1" s="1"/>
  <c r="AQ391" i="1" s="1"/>
  <c r="N252" i="1"/>
  <c r="Q252" i="1" s="1"/>
  <c r="O252" i="1"/>
  <c r="S252" i="1" s="1"/>
  <c r="T252" i="1" s="1"/>
  <c r="Y252" i="1"/>
  <c r="AV390" i="1" l="1"/>
  <c r="AW390" i="1" s="1"/>
  <c r="AY390" i="1" s="1"/>
  <c r="AZ390" i="1" s="1"/>
  <c r="AD391" i="1" s="1"/>
  <c r="AX391" i="1" s="1"/>
  <c r="AF391" i="1"/>
  <c r="R252" i="1"/>
  <c r="V252" i="1" s="1"/>
  <c r="AG391" i="1" l="1"/>
  <c r="AJ391" i="1" s="1"/>
  <c r="AK391" i="1" s="1"/>
  <c r="AM391" i="1"/>
  <c r="L252" i="1"/>
  <c r="M252" i="1" s="1"/>
  <c r="W252" i="1"/>
  <c r="X252" i="1" s="1"/>
  <c r="Z252" i="1" s="1"/>
  <c r="AA252" i="1" s="1"/>
  <c r="K253" i="1" s="1"/>
  <c r="AN391" i="1" l="1"/>
  <c r="AP391" i="1"/>
  <c r="AR391" i="1" s="1"/>
  <c r="AU391" i="1" s="1"/>
  <c r="AV391" i="1" s="1"/>
  <c r="AW391" i="1" s="1"/>
  <c r="AY391" i="1" s="1"/>
  <c r="AZ391" i="1" s="1"/>
  <c r="AD392" i="1" s="1"/>
  <c r="AM392" i="1" s="1"/>
  <c r="O253" i="1"/>
  <c r="S253" i="1" s="1"/>
  <c r="T253" i="1" s="1"/>
  <c r="Y253" i="1"/>
  <c r="N253" i="1"/>
  <c r="Q253" i="1" s="1"/>
  <c r="R253" i="1" s="1"/>
  <c r="AE392" i="1" l="1"/>
  <c r="AX392" i="1"/>
  <c r="AG392" i="1"/>
  <c r="AJ392" i="1" s="1"/>
  <c r="AN392" i="1"/>
  <c r="AP392" i="1"/>
  <c r="V253" i="1"/>
  <c r="W253" i="1" s="1"/>
  <c r="X253" i="1" s="1"/>
  <c r="Z253" i="1" s="1"/>
  <c r="AA253" i="1" s="1"/>
  <c r="K254" i="1" s="1"/>
  <c r="AF392" i="1" l="1"/>
  <c r="AQ392" i="1"/>
  <c r="AK392" i="1"/>
  <c r="AR392" i="1"/>
  <c r="AU392" i="1" s="1"/>
  <c r="L253" i="1"/>
  <c r="M253" i="1" s="1"/>
  <c r="N254" i="1"/>
  <c r="Q254" i="1" s="1"/>
  <c r="O254" i="1"/>
  <c r="S254" i="1" s="1"/>
  <c r="T254" i="1" s="1"/>
  <c r="Y254" i="1"/>
  <c r="AV392" i="1" l="1"/>
  <c r="AW392" i="1" s="1"/>
  <c r="AY392" i="1" s="1"/>
  <c r="AZ392" i="1" s="1"/>
  <c r="AD393" i="1" s="1"/>
  <c r="AE393" i="1"/>
  <c r="R254" i="1"/>
  <c r="V254" i="1" s="1"/>
  <c r="AF393" i="1" l="1"/>
  <c r="AQ393" i="1"/>
  <c r="AX393" i="1"/>
  <c r="AM393" i="1"/>
  <c r="AG393" i="1"/>
  <c r="AJ393" i="1" s="1"/>
  <c r="AK393" i="1" s="1"/>
  <c r="L254" i="1"/>
  <c r="M254" i="1" s="1"/>
  <c r="W254" i="1"/>
  <c r="X254" i="1" s="1"/>
  <c r="Z254" i="1" s="1"/>
  <c r="AA254" i="1" s="1"/>
  <c r="K255" i="1" s="1"/>
  <c r="AN393" i="1" l="1"/>
  <c r="AP393" i="1"/>
  <c r="AR393" i="1" s="1"/>
  <c r="N255" i="1"/>
  <c r="Q255" i="1" s="1"/>
  <c r="Y255" i="1"/>
  <c r="O255" i="1"/>
  <c r="S255" i="1" s="1"/>
  <c r="T255" i="1" s="1"/>
  <c r="AU393" i="1" l="1"/>
  <c r="R255" i="1"/>
  <c r="V255" i="1" s="1"/>
  <c r="AE394" i="1" l="1"/>
  <c r="AV393" i="1"/>
  <c r="AW393" i="1" s="1"/>
  <c r="AY393" i="1" s="1"/>
  <c r="AZ393" i="1" s="1"/>
  <c r="AD394" i="1" s="1"/>
  <c r="L255" i="1"/>
  <c r="M255" i="1" s="1"/>
  <c r="W255" i="1"/>
  <c r="X255" i="1" s="1"/>
  <c r="Z255" i="1" s="1"/>
  <c r="AA255" i="1" s="1"/>
  <c r="K256" i="1" s="1"/>
  <c r="AF394" i="1" l="1"/>
  <c r="AQ394" i="1"/>
  <c r="AX394" i="1"/>
  <c r="AM394" i="1"/>
  <c r="AG394" i="1"/>
  <c r="AJ394" i="1" s="1"/>
  <c r="AK394" i="1" s="1"/>
  <c r="O256" i="1"/>
  <c r="S256" i="1" s="1"/>
  <c r="T256" i="1" s="1"/>
  <c r="N256" i="1"/>
  <c r="Q256" i="1" s="1"/>
  <c r="Y256" i="1"/>
  <c r="AN394" i="1" l="1"/>
  <c r="AP394" i="1"/>
  <c r="R256" i="1"/>
  <c r="V256" i="1" s="1"/>
  <c r="AR394" i="1" l="1"/>
  <c r="AU394" i="1" s="1"/>
  <c r="L256" i="1"/>
  <c r="M256" i="1" s="1"/>
  <c r="W256" i="1"/>
  <c r="X256" i="1" s="1"/>
  <c r="Z256" i="1" s="1"/>
  <c r="AA256" i="1" s="1"/>
  <c r="K257" i="1" s="1"/>
  <c r="AV394" i="1" l="1"/>
  <c r="AW394" i="1" s="1"/>
  <c r="AY394" i="1" s="1"/>
  <c r="AZ394" i="1" s="1"/>
  <c r="AD395" i="1" s="1"/>
  <c r="AG395" i="1" s="1"/>
  <c r="AJ395" i="1" s="1"/>
  <c r="AE395" i="1"/>
  <c r="AQ395" i="1" s="1"/>
  <c r="AM395" i="1"/>
  <c r="O257" i="1"/>
  <c r="S257" i="1" s="1"/>
  <c r="T257" i="1" s="1"/>
  <c r="Y257" i="1"/>
  <c r="N257" i="1"/>
  <c r="Q257" i="1" s="1"/>
  <c r="AX395" i="1" l="1"/>
  <c r="AF395" i="1"/>
  <c r="AK395" i="1" s="1"/>
  <c r="AN395" i="1"/>
  <c r="AP395" i="1"/>
  <c r="R257" i="1"/>
  <c r="V257" i="1" s="1"/>
  <c r="AR395" i="1" l="1"/>
  <c r="AU395" i="1" s="1"/>
  <c r="W257" i="1"/>
  <c r="X257" i="1" s="1"/>
  <c r="Z257" i="1" s="1"/>
  <c r="AA257" i="1" s="1"/>
  <c r="K258" i="1" s="1"/>
  <c r="L257" i="1"/>
  <c r="M257" i="1" s="1"/>
  <c r="AV395" i="1" l="1"/>
  <c r="AW395" i="1" s="1"/>
  <c r="AY395" i="1" s="1"/>
  <c r="AZ395" i="1" s="1"/>
  <c r="AD396" i="1" s="1"/>
  <c r="AE396" i="1"/>
  <c r="N258" i="1"/>
  <c r="Q258" i="1" s="1"/>
  <c r="R258" i="1" s="1"/>
  <c r="Y258" i="1"/>
  <c r="O258" i="1"/>
  <c r="S258" i="1" s="1"/>
  <c r="T258" i="1" s="1"/>
  <c r="AF396" i="1" l="1"/>
  <c r="AQ396" i="1"/>
  <c r="AX396" i="1"/>
  <c r="AG396" i="1"/>
  <c r="AJ396" i="1" s="1"/>
  <c r="AK396" i="1" s="1"/>
  <c r="AM396" i="1"/>
  <c r="V258" i="1"/>
  <c r="AN396" i="1" l="1"/>
  <c r="AP396" i="1"/>
  <c r="AR396" i="1" s="1"/>
  <c r="W258" i="1"/>
  <c r="X258" i="1" s="1"/>
  <c r="Z258" i="1" s="1"/>
  <c r="AA258" i="1" s="1"/>
  <c r="K259" i="1" s="1"/>
  <c r="L258" i="1"/>
  <c r="M258" i="1" s="1"/>
  <c r="AU396" i="1" l="1"/>
  <c r="Y259" i="1"/>
  <c r="N259" i="1"/>
  <c r="Q259" i="1" s="1"/>
  <c r="R259" i="1" s="1"/>
  <c r="O259" i="1"/>
  <c r="S259" i="1" s="1"/>
  <c r="T259" i="1" s="1"/>
  <c r="AV396" i="1" l="1"/>
  <c r="AW396" i="1" s="1"/>
  <c r="AY396" i="1" s="1"/>
  <c r="AZ396" i="1" s="1"/>
  <c r="AD397" i="1" s="1"/>
  <c r="AE397" i="1"/>
  <c r="V259" i="1"/>
  <c r="L259" i="1" s="1"/>
  <c r="M259" i="1" s="1"/>
  <c r="W259" i="1"/>
  <c r="X259" i="1" s="1"/>
  <c r="Z259" i="1" s="1"/>
  <c r="AA259" i="1" s="1"/>
  <c r="K260" i="1" s="1"/>
  <c r="AF397" i="1" l="1"/>
  <c r="AQ397" i="1"/>
  <c r="AX397" i="1"/>
  <c r="AG397" i="1"/>
  <c r="AJ397" i="1" s="1"/>
  <c r="AK397" i="1" s="1"/>
  <c r="AM397" i="1"/>
  <c r="Y260" i="1"/>
  <c r="O260" i="1"/>
  <c r="S260" i="1" s="1"/>
  <c r="T260" i="1" s="1"/>
  <c r="N260" i="1"/>
  <c r="Q260" i="1" s="1"/>
  <c r="AN397" i="1" l="1"/>
  <c r="AP397" i="1"/>
  <c r="AR397" i="1" s="1"/>
  <c r="R260" i="1"/>
  <c r="V260" i="1" s="1"/>
  <c r="AU397" i="1" l="1"/>
  <c r="W260" i="1"/>
  <c r="X260" i="1" s="1"/>
  <c r="Z260" i="1" s="1"/>
  <c r="AA260" i="1" s="1"/>
  <c r="K261" i="1" s="1"/>
  <c r="L260" i="1"/>
  <c r="M260" i="1" s="1"/>
  <c r="AE398" i="1" l="1"/>
  <c r="AV397" i="1"/>
  <c r="AW397" i="1" s="1"/>
  <c r="AY397" i="1" s="1"/>
  <c r="AZ397" i="1" s="1"/>
  <c r="AD398" i="1" s="1"/>
  <c r="N261" i="1"/>
  <c r="Q261" i="1" s="1"/>
  <c r="Y261" i="1"/>
  <c r="O261" i="1"/>
  <c r="S261" i="1" s="1"/>
  <c r="T261" i="1" s="1"/>
  <c r="AF398" i="1" l="1"/>
  <c r="AQ398" i="1"/>
  <c r="AM398" i="1"/>
  <c r="AG398" i="1"/>
  <c r="AJ398" i="1" s="1"/>
  <c r="AK398" i="1" s="1"/>
  <c r="AX398" i="1"/>
  <c r="R261" i="1"/>
  <c r="V261" i="1" s="1"/>
  <c r="AP398" i="1" l="1"/>
  <c r="AR398" i="1" s="1"/>
  <c r="AN398" i="1"/>
  <c r="L261" i="1"/>
  <c r="M261" i="1" s="1"/>
  <c r="W261" i="1"/>
  <c r="X261" i="1" s="1"/>
  <c r="Z261" i="1" s="1"/>
  <c r="AA261" i="1" s="1"/>
  <c r="K262" i="1" s="1"/>
  <c r="AU398" i="1" l="1"/>
  <c r="Y262" i="1"/>
  <c r="O262" i="1"/>
  <c r="S262" i="1" s="1"/>
  <c r="T262" i="1" s="1"/>
  <c r="N262" i="1"/>
  <c r="Q262" i="1" s="1"/>
  <c r="R262" i="1" s="1"/>
  <c r="AV398" i="1" l="1"/>
  <c r="AW398" i="1" s="1"/>
  <c r="AY398" i="1" s="1"/>
  <c r="AZ398" i="1" s="1"/>
  <c r="AD399" i="1" s="1"/>
  <c r="AE399" i="1"/>
  <c r="V262" i="1"/>
  <c r="L262" i="1" s="1"/>
  <c r="M262" i="1" s="1"/>
  <c r="W262" i="1"/>
  <c r="X262" i="1" s="1"/>
  <c r="Z262" i="1" s="1"/>
  <c r="AA262" i="1" s="1"/>
  <c r="K263" i="1" s="1"/>
  <c r="AF399" i="1" l="1"/>
  <c r="AQ399" i="1"/>
  <c r="AG399" i="1"/>
  <c r="AJ399" i="1" s="1"/>
  <c r="AK399" i="1" s="1"/>
  <c r="AM399" i="1"/>
  <c r="AX399" i="1"/>
  <c r="O263" i="1"/>
  <c r="S263" i="1" s="1"/>
  <c r="T263" i="1" s="1"/>
  <c r="Y263" i="1"/>
  <c r="N263" i="1"/>
  <c r="Q263" i="1" s="1"/>
  <c r="R263" i="1" s="1"/>
  <c r="AN399" i="1" l="1"/>
  <c r="AP399" i="1"/>
  <c r="V263" i="1"/>
  <c r="W263" i="1" s="1"/>
  <c r="X263" i="1" s="1"/>
  <c r="Z263" i="1" s="1"/>
  <c r="AA263" i="1" s="1"/>
  <c r="K264" i="1" s="1"/>
  <c r="AR399" i="1" l="1"/>
  <c r="AU399" i="1" s="1"/>
  <c r="L263" i="1"/>
  <c r="M263" i="1" s="1"/>
  <c r="Y264" i="1"/>
  <c r="O264" i="1"/>
  <c r="S264" i="1" s="1"/>
  <c r="N264" i="1"/>
  <c r="Q264" i="1" s="1"/>
  <c r="AE400" i="1" l="1"/>
  <c r="AQ400" i="1" s="1"/>
  <c r="AV399" i="1"/>
  <c r="AW399" i="1" s="1"/>
  <c r="AY399" i="1" s="1"/>
  <c r="AZ399" i="1" s="1"/>
  <c r="AD400" i="1" s="1"/>
  <c r="AM400" i="1" s="1"/>
  <c r="T264" i="1"/>
  <c r="R264" i="1"/>
  <c r="V264" i="1" s="1"/>
  <c r="AX400" i="1" l="1"/>
  <c r="AG400" i="1"/>
  <c r="AJ400" i="1" s="1"/>
  <c r="AF400" i="1"/>
  <c r="AN400" i="1"/>
  <c r="AP400" i="1"/>
  <c r="W264" i="1"/>
  <c r="X264" i="1" s="1"/>
  <c r="Z264" i="1" s="1"/>
  <c r="AA264" i="1" s="1"/>
  <c r="K265" i="1" s="1"/>
  <c r="L264" i="1"/>
  <c r="M264" i="1" s="1"/>
  <c r="AR400" i="1" l="1"/>
  <c r="AK400" i="1"/>
  <c r="N265" i="1"/>
  <c r="Q265" i="1" s="1"/>
  <c r="Y265" i="1"/>
  <c r="O265" i="1"/>
  <c r="S265" i="1" s="1"/>
  <c r="T265" i="1" s="1"/>
  <c r="AU400" i="1" l="1"/>
  <c r="AV400" i="1" s="1"/>
  <c r="AW400" i="1" s="1"/>
  <c r="AY400" i="1" s="1"/>
  <c r="AZ400" i="1" s="1"/>
  <c r="AD401" i="1" s="1"/>
  <c r="AX401" i="1" s="1"/>
  <c r="R265" i="1"/>
  <c r="V265" i="1" s="1"/>
  <c r="AM401" i="1" l="1"/>
  <c r="AP401" i="1" s="1"/>
  <c r="AG401" i="1"/>
  <c r="AJ401" i="1" s="1"/>
  <c r="AE401" i="1"/>
  <c r="AQ401" i="1" s="1"/>
  <c r="W265" i="1"/>
  <c r="X265" i="1" s="1"/>
  <c r="Z265" i="1" s="1"/>
  <c r="AA265" i="1" s="1"/>
  <c r="K266" i="1" s="1"/>
  <c r="L265" i="1"/>
  <c r="M265" i="1" s="1"/>
  <c r="AN401" i="1" l="1"/>
  <c r="AF401" i="1"/>
  <c r="AK401" i="1" s="1"/>
  <c r="AR401" i="1"/>
  <c r="Y266" i="1"/>
  <c r="N266" i="1"/>
  <c r="Q266" i="1" s="1"/>
  <c r="R266" i="1" s="1"/>
  <c r="O266" i="1"/>
  <c r="S266" i="1" s="1"/>
  <c r="T266" i="1" s="1"/>
  <c r="AU401" i="1" l="1"/>
  <c r="AV401" i="1" s="1"/>
  <c r="AW401" i="1" s="1"/>
  <c r="AY401" i="1" s="1"/>
  <c r="AZ401" i="1" s="1"/>
  <c r="AD402" i="1" s="1"/>
  <c r="AE402" i="1"/>
  <c r="V266" i="1"/>
  <c r="L266" i="1" s="1"/>
  <c r="M266" i="1" s="1"/>
  <c r="AF402" i="1" l="1"/>
  <c r="AQ402" i="1"/>
  <c r="AX402" i="1"/>
  <c r="AM402" i="1"/>
  <c r="AG402" i="1"/>
  <c r="AJ402" i="1" s="1"/>
  <c r="AK402" i="1" s="1"/>
  <c r="W266" i="1"/>
  <c r="X266" i="1" s="1"/>
  <c r="Z266" i="1" s="1"/>
  <c r="AA266" i="1" s="1"/>
  <c r="K267" i="1" s="1"/>
  <c r="O267" i="1" s="1"/>
  <c r="S267" i="1" s="1"/>
  <c r="T267" i="1" s="1"/>
  <c r="Y267" i="1"/>
  <c r="N267" i="1"/>
  <c r="Q267" i="1" s="1"/>
  <c r="AN402" i="1" l="1"/>
  <c r="AP402" i="1"/>
  <c r="R267" i="1"/>
  <c r="V267" i="1" s="1"/>
  <c r="AR402" i="1" l="1"/>
  <c r="AU402" i="1" s="1"/>
  <c r="W267" i="1"/>
  <c r="X267" i="1" s="1"/>
  <c r="Z267" i="1" s="1"/>
  <c r="AA267" i="1" s="1"/>
  <c r="K268" i="1" s="1"/>
  <c r="L267" i="1"/>
  <c r="M267" i="1" s="1"/>
  <c r="AV402" i="1" l="1"/>
  <c r="AW402" i="1" s="1"/>
  <c r="AY402" i="1" s="1"/>
  <c r="AZ402" i="1" s="1"/>
  <c r="AD403" i="1" s="1"/>
  <c r="AX403" i="1" s="1"/>
  <c r="AE403" i="1"/>
  <c r="AQ403" i="1" s="1"/>
  <c r="O268" i="1"/>
  <c r="S268" i="1" s="1"/>
  <c r="T268" i="1" s="1"/>
  <c r="Y268" i="1"/>
  <c r="N268" i="1"/>
  <c r="Q268" i="1" s="1"/>
  <c r="AM403" i="1" l="1"/>
  <c r="AN403" i="1" s="1"/>
  <c r="AG403" i="1"/>
  <c r="AJ403" i="1" s="1"/>
  <c r="AF403" i="1"/>
  <c r="R268" i="1"/>
  <c r="V268" i="1" s="1"/>
  <c r="AP403" i="1" l="1"/>
  <c r="AR403" i="1" s="1"/>
  <c r="AK403" i="1"/>
  <c r="W268" i="1"/>
  <c r="X268" i="1" s="1"/>
  <c r="Z268" i="1" s="1"/>
  <c r="AA268" i="1" s="1"/>
  <c r="K269" i="1" s="1"/>
  <c r="L268" i="1"/>
  <c r="M268" i="1" s="1"/>
  <c r="AU403" i="1" l="1"/>
  <c r="AE404" i="1"/>
  <c r="AV403" i="1"/>
  <c r="AW403" i="1" s="1"/>
  <c r="AY403" i="1" s="1"/>
  <c r="AZ403" i="1" s="1"/>
  <c r="AD404" i="1" s="1"/>
  <c r="Y269" i="1"/>
  <c r="N269" i="1"/>
  <c r="Q269" i="1" s="1"/>
  <c r="O269" i="1"/>
  <c r="S269" i="1" s="1"/>
  <c r="T269" i="1" s="1"/>
  <c r="AF404" i="1" l="1"/>
  <c r="AQ404" i="1"/>
  <c r="AX404" i="1"/>
  <c r="AG404" i="1"/>
  <c r="AJ404" i="1" s="1"/>
  <c r="AK404" i="1" s="1"/>
  <c r="AM404" i="1"/>
  <c r="R269" i="1"/>
  <c r="V269" i="1" s="1"/>
  <c r="AP404" i="1" l="1"/>
  <c r="AR404" i="1" s="1"/>
  <c r="AN404" i="1"/>
  <c r="W269" i="1"/>
  <c r="X269" i="1" s="1"/>
  <c r="Z269" i="1" s="1"/>
  <c r="AA269" i="1" s="1"/>
  <c r="K270" i="1" s="1"/>
  <c r="L269" i="1"/>
  <c r="M269" i="1" s="1"/>
  <c r="AU404" i="1" l="1"/>
  <c r="N270" i="1"/>
  <c r="Q270" i="1" s="1"/>
  <c r="Y270" i="1"/>
  <c r="O270" i="1"/>
  <c r="S270" i="1" s="1"/>
  <c r="T270" i="1" s="1"/>
  <c r="AV404" i="1" l="1"/>
  <c r="AW404" i="1" s="1"/>
  <c r="AY404" i="1" s="1"/>
  <c r="AZ404" i="1" s="1"/>
  <c r="AD405" i="1" s="1"/>
  <c r="AE405" i="1"/>
  <c r="R270" i="1"/>
  <c r="V270" i="1" s="1"/>
  <c r="AF405" i="1" l="1"/>
  <c r="AQ405" i="1"/>
  <c r="AG405" i="1"/>
  <c r="AJ405" i="1" s="1"/>
  <c r="AK405" i="1" s="1"/>
  <c r="AX405" i="1"/>
  <c r="AM405" i="1"/>
  <c r="W270" i="1"/>
  <c r="X270" i="1" s="1"/>
  <c r="Z270" i="1" s="1"/>
  <c r="AA270" i="1" s="1"/>
  <c r="K271" i="1" s="1"/>
  <c r="L270" i="1"/>
  <c r="M270" i="1" s="1"/>
  <c r="AN405" i="1" l="1"/>
  <c r="AP405" i="1"/>
  <c r="AR405" i="1" s="1"/>
  <c r="Y271" i="1"/>
  <c r="O271" i="1"/>
  <c r="S271" i="1" s="1"/>
  <c r="T271" i="1" s="1"/>
  <c r="N271" i="1"/>
  <c r="Q271" i="1" s="1"/>
  <c r="AU405" i="1" l="1"/>
  <c r="R271" i="1"/>
  <c r="V271" i="1" s="1"/>
  <c r="AV405" i="1" l="1"/>
  <c r="AW405" i="1" s="1"/>
  <c r="AY405" i="1" s="1"/>
  <c r="AZ405" i="1" s="1"/>
  <c r="AD406" i="1" s="1"/>
  <c r="AE406" i="1"/>
  <c r="L271" i="1"/>
  <c r="M271" i="1" s="1"/>
  <c r="W271" i="1"/>
  <c r="X271" i="1" s="1"/>
  <c r="Z271" i="1" s="1"/>
  <c r="AA271" i="1" s="1"/>
  <c r="K272" i="1" s="1"/>
  <c r="AF406" i="1" l="1"/>
  <c r="AQ406" i="1"/>
  <c r="AM406" i="1"/>
  <c r="AG406" i="1"/>
  <c r="AJ406" i="1" s="1"/>
  <c r="AK406" i="1" s="1"/>
  <c r="AX406" i="1"/>
  <c r="O272" i="1"/>
  <c r="S272" i="1" s="1"/>
  <c r="T272" i="1" s="1"/>
  <c r="Y272" i="1"/>
  <c r="N272" i="1"/>
  <c r="Q272" i="1" s="1"/>
  <c r="R272" i="1" s="1"/>
  <c r="AN406" i="1" l="1"/>
  <c r="AP406" i="1"/>
  <c r="AR406" i="1" s="1"/>
  <c r="V272" i="1"/>
  <c r="W272" i="1" s="1"/>
  <c r="X272" i="1" s="1"/>
  <c r="Z272" i="1" s="1"/>
  <c r="AA272" i="1" s="1"/>
  <c r="K273" i="1" s="1"/>
  <c r="AU406" i="1" l="1"/>
  <c r="L272" i="1"/>
  <c r="M272" i="1" s="1"/>
  <c r="O273" i="1"/>
  <c r="S273" i="1" s="1"/>
  <c r="T273" i="1" s="1"/>
  <c r="Y273" i="1"/>
  <c r="N273" i="1"/>
  <c r="Q273" i="1" s="1"/>
  <c r="R273" i="1" l="1"/>
  <c r="AV406" i="1"/>
  <c r="AW406" i="1" s="1"/>
  <c r="AY406" i="1" s="1"/>
  <c r="AZ406" i="1" s="1"/>
  <c r="AD407" i="1" s="1"/>
  <c r="AE407" i="1"/>
  <c r="V273" i="1"/>
  <c r="W273" i="1" s="1"/>
  <c r="X273" i="1" s="1"/>
  <c r="Z273" i="1" s="1"/>
  <c r="AA273" i="1" s="1"/>
  <c r="K274" i="1" s="1"/>
  <c r="AF407" i="1" l="1"/>
  <c r="AQ407" i="1"/>
  <c r="L273" i="1"/>
  <c r="M273" i="1" s="1"/>
  <c r="AX407" i="1"/>
  <c r="AM407" i="1"/>
  <c r="AG407" i="1"/>
  <c r="AJ407" i="1" s="1"/>
  <c r="AK407" i="1" s="1"/>
  <c r="O274" i="1"/>
  <c r="S274" i="1" s="1"/>
  <c r="T274" i="1" s="1"/>
  <c r="Y274" i="1"/>
  <c r="N274" i="1"/>
  <c r="Q274" i="1" s="1"/>
  <c r="R274" i="1" s="1"/>
  <c r="AN407" i="1" l="1"/>
  <c r="AP407" i="1"/>
  <c r="AR407" i="1" s="1"/>
  <c r="V274" i="1"/>
  <c r="L274" i="1" s="1"/>
  <c r="M274" i="1" s="1"/>
  <c r="W274" i="1"/>
  <c r="X274" i="1" s="1"/>
  <c r="Z274" i="1" s="1"/>
  <c r="AA274" i="1" s="1"/>
  <c r="K275" i="1" s="1"/>
  <c r="AU407" i="1" l="1"/>
  <c r="N275" i="1"/>
  <c r="Q275" i="1" s="1"/>
  <c r="O275" i="1"/>
  <c r="S275" i="1" s="1"/>
  <c r="T275" i="1" s="1"/>
  <c r="Y275" i="1"/>
  <c r="AV407" i="1" l="1"/>
  <c r="AW407" i="1" s="1"/>
  <c r="AY407" i="1" s="1"/>
  <c r="AZ407" i="1" s="1"/>
  <c r="AD408" i="1" s="1"/>
  <c r="AE408" i="1"/>
  <c r="R275" i="1"/>
  <c r="V275" i="1" s="1"/>
  <c r="AF408" i="1" l="1"/>
  <c r="AQ408" i="1"/>
  <c r="AX408" i="1"/>
  <c r="AM408" i="1"/>
  <c r="AG408" i="1"/>
  <c r="AJ408" i="1" s="1"/>
  <c r="AK408" i="1" s="1"/>
  <c r="L275" i="1"/>
  <c r="M275" i="1" s="1"/>
  <c r="W275" i="1"/>
  <c r="X275" i="1" s="1"/>
  <c r="Z275" i="1" s="1"/>
  <c r="AA275" i="1" s="1"/>
  <c r="K276" i="1" s="1"/>
  <c r="AN408" i="1" l="1"/>
  <c r="AP408" i="1"/>
  <c r="N276" i="1"/>
  <c r="Q276" i="1" s="1"/>
  <c r="Y276" i="1"/>
  <c r="O276" i="1"/>
  <c r="S276" i="1" s="1"/>
  <c r="T276" i="1" s="1"/>
  <c r="AR408" i="1" l="1"/>
  <c r="AU408" i="1" s="1"/>
  <c r="R276" i="1"/>
  <c r="V276" i="1" s="1"/>
  <c r="AE409" i="1" l="1"/>
  <c r="AV408" i="1"/>
  <c r="AW408" i="1" s="1"/>
  <c r="AY408" i="1" s="1"/>
  <c r="AZ408" i="1" s="1"/>
  <c r="AD409" i="1" s="1"/>
  <c r="AG409" i="1" s="1"/>
  <c r="AJ409" i="1" s="1"/>
  <c r="W276" i="1"/>
  <c r="X276" i="1" s="1"/>
  <c r="Z276" i="1" s="1"/>
  <c r="AA276" i="1" s="1"/>
  <c r="K277" i="1" s="1"/>
  <c r="L276" i="1"/>
  <c r="M276" i="1" s="1"/>
  <c r="AF409" i="1" l="1"/>
  <c r="AQ409" i="1"/>
  <c r="AK409" i="1"/>
  <c r="AM409" i="1"/>
  <c r="AP409" i="1" s="1"/>
  <c r="AX409" i="1"/>
  <c r="O277" i="1"/>
  <c r="S277" i="1" s="1"/>
  <c r="T277" i="1" s="1"/>
  <c r="N277" i="1"/>
  <c r="Q277" i="1" s="1"/>
  <c r="R277" i="1" s="1"/>
  <c r="Y277" i="1"/>
  <c r="AR409" i="1" l="1"/>
  <c r="AU409" i="1" s="1"/>
  <c r="AN409" i="1"/>
  <c r="V277" i="1"/>
  <c r="W277" i="1"/>
  <c r="X277" i="1" s="1"/>
  <c r="Z277" i="1" s="1"/>
  <c r="AA277" i="1" s="1"/>
  <c r="K278" i="1" s="1"/>
  <c r="L277" i="1"/>
  <c r="M277" i="1" s="1"/>
  <c r="AE410" i="1" l="1"/>
  <c r="AV409" i="1"/>
  <c r="AW409" i="1" s="1"/>
  <c r="AY409" i="1" s="1"/>
  <c r="AZ409" i="1" s="1"/>
  <c r="AD410" i="1" s="1"/>
  <c r="N278" i="1"/>
  <c r="Q278" i="1" s="1"/>
  <c r="Y278" i="1"/>
  <c r="O278" i="1"/>
  <c r="S278" i="1" s="1"/>
  <c r="T278" i="1" s="1"/>
  <c r="AF410" i="1" l="1"/>
  <c r="AQ410" i="1"/>
  <c r="AM410" i="1"/>
  <c r="AG410" i="1"/>
  <c r="AJ410" i="1" s="1"/>
  <c r="AK410" i="1" s="1"/>
  <c r="AX410" i="1"/>
  <c r="R278" i="1"/>
  <c r="V278" i="1" s="1"/>
  <c r="AN410" i="1" l="1"/>
  <c r="AP410" i="1"/>
  <c r="L278" i="1"/>
  <c r="M278" i="1" s="1"/>
  <c r="W278" i="1"/>
  <c r="X278" i="1" s="1"/>
  <c r="Z278" i="1" s="1"/>
  <c r="AA278" i="1" s="1"/>
  <c r="K279" i="1" s="1"/>
  <c r="AR410" i="1" l="1"/>
  <c r="AU410" i="1" s="1"/>
  <c r="O279" i="1"/>
  <c r="S279" i="1" s="1"/>
  <c r="T279" i="1" s="1"/>
  <c r="Y279" i="1"/>
  <c r="N279" i="1"/>
  <c r="Q279" i="1" s="1"/>
  <c r="R279" i="1" s="1"/>
  <c r="AV410" i="1" l="1"/>
  <c r="AW410" i="1" s="1"/>
  <c r="AY410" i="1" s="1"/>
  <c r="AZ410" i="1" s="1"/>
  <c r="AD411" i="1" s="1"/>
  <c r="AX411" i="1" s="1"/>
  <c r="AE411" i="1"/>
  <c r="AQ411" i="1" s="1"/>
  <c r="V279" i="1"/>
  <c r="L279" i="1" s="1"/>
  <c r="M279" i="1" s="1"/>
  <c r="W279" i="1"/>
  <c r="X279" i="1" s="1"/>
  <c r="Z279" i="1" s="1"/>
  <c r="AA279" i="1" s="1"/>
  <c r="K280" i="1" s="1"/>
  <c r="AG411" i="1" l="1"/>
  <c r="AJ411" i="1" s="1"/>
  <c r="AF411" i="1"/>
  <c r="AM411" i="1"/>
  <c r="AP411" i="1" s="1"/>
  <c r="Y280" i="1"/>
  <c r="O280" i="1"/>
  <c r="S280" i="1" s="1"/>
  <c r="T280" i="1" s="1"/>
  <c r="N280" i="1"/>
  <c r="Q280" i="1" s="1"/>
  <c r="R280" i="1" s="1"/>
  <c r="AR411" i="1" l="1"/>
  <c r="AK411" i="1"/>
  <c r="AU411" i="1" s="1"/>
  <c r="AN411" i="1"/>
  <c r="V280" i="1"/>
  <c r="W280" i="1" s="1"/>
  <c r="X280" i="1" s="1"/>
  <c r="Z280" i="1" s="1"/>
  <c r="AA280" i="1" s="1"/>
  <c r="K281" i="1" s="1"/>
  <c r="AV411" i="1" l="1"/>
  <c r="AW411" i="1" s="1"/>
  <c r="AY411" i="1" s="1"/>
  <c r="AZ411" i="1" s="1"/>
  <c r="AD412" i="1" s="1"/>
  <c r="AE412" i="1"/>
  <c r="L280" i="1"/>
  <c r="M280" i="1" s="1"/>
  <c r="N281" i="1"/>
  <c r="Q281" i="1" s="1"/>
  <c r="Y281" i="1"/>
  <c r="O281" i="1"/>
  <c r="S281" i="1" s="1"/>
  <c r="AF412" i="1" l="1"/>
  <c r="AQ412" i="1"/>
  <c r="T281" i="1"/>
  <c r="AM412" i="1"/>
  <c r="AG412" i="1"/>
  <c r="AJ412" i="1" s="1"/>
  <c r="AK412" i="1" s="1"/>
  <c r="AX412" i="1"/>
  <c r="R281" i="1"/>
  <c r="V281" i="1" s="1"/>
  <c r="AN412" i="1" l="1"/>
  <c r="AP412" i="1"/>
  <c r="L281" i="1"/>
  <c r="M281" i="1" s="1"/>
  <c r="W281" i="1"/>
  <c r="X281" i="1" s="1"/>
  <c r="Z281" i="1" s="1"/>
  <c r="AA281" i="1" s="1"/>
  <c r="K282" i="1" s="1"/>
  <c r="AR412" i="1" l="1"/>
  <c r="AU412" i="1" s="1"/>
  <c r="N282" i="1"/>
  <c r="Q282" i="1" s="1"/>
  <c r="Y282" i="1"/>
  <c r="O282" i="1"/>
  <c r="S282" i="1" s="1"/>
  <c r="T282" i="1" s="1"/>
  <c r="AE413" i="1" l="1"/>
  <c r="AV412" i="1"/>
  <c r="AW412" i="1" s="1"/>
  <c r="AY412" i="1" s="1"/>
  <c r="AZ412" i="1" s="1"/>
  <c r="AD413" i="1" s="1"/>
  <c r="AX413" i="1" s="1"/>
  <c r="R282" i="1"/>
  <c r="V282" i="1" s="1"/>
  <c r="AF413" i="1" l="1"/>
  <c r="AQ413" i="1"/>
  <c r="AG413" i="1"/>
  <c r="AJ413" i="1" s="1"/>
  <c r="AK413" i="1" s="1"/>
  <c r="AM413" i="1"/>
  <c r="AN413" i="1" s="1"/>
  <c r="W282" i="1"/>
  <c r="X282" i="1" s="1"/>
  <c r="Z282" i="1" s="1"/>
  <c r="AA282" i="1" s="1"/>
  <c r="K283" i="1" s="1"/>
  <c r="L282" i="1"/>
  <c r="M282" i="1" s="1"/>
  <c r="AP413" i="1" l="1"/>
  <c r="AR413" i="1" s="1"/>
  <c r="AU413" i="1" s="1"/>
  <c r="O283" i="1"/>
  <c r="S283" i="1" s="1"/>
  <c r="T283" i="1" s="1"/>
  <c r="N283" i="1"/>
  <c r="Q283" i="1" s="1"/>
  <c r="R283" i="1" s="1"/>
  <c r="Y283" i="1"/>
  <c r="AV413" i="1" l="1"/>
  <c r="AW413" i="1" s="1"/>
  <c r="AY413" i="1" s="1"/>
  <c r="AZ413" i="1" s="1"/>
  <c r="AD414" i="1" s="1"/>
  <c r="AX414" i="1" s="1"/>
  <c r="AE414" i="1"/>
  <c r="V283" i="1"/>
  <c r="W283" i="1"/>
  <c r="X283" i="1" s="1"/>
  <c r="Z283" i="1" s="1"/>
  <c r="AA283" i="1" s="1"/>
  <c r="K284" i="1" s="1"/>
  <c r="L283" i="1"/>
  <c r="M283" i="1" s="1"/>
  <c r="AF414" i="1" l="1"/>
  <c r="AQ414" i="1"/>
  <c r="AG414" i="1"/>
  <c r="AJ414" i="1" s="1"/>
  <c r="AK414" i="1" s="1"/>
  <c r="AM414" i="1"/>
  <c r="AN414" i="1" s="1"/>
  <c r="Y284" i="1"/>
  <c r="O284" i="1"/>
  <c r="S284" i="1" s="1"/>
  <c r="T284" i="1" s="1"/>
  <c r="N284" i="1"/>
  <c r="Q284" i="1" s="1"/>
  <c r="R284" i="1" s="1"/>
  <c r="AP414" i="1" l="1"/>
  <c r="AR414" i="1" s="1"/>
  <c r="AU414" i="1" s="1"/>
  <c r="V284" i="1"/>
  <c r="W284" i="1" s="1"/>
  <c r="X284" i="1" s="1"/>
  <c r="Z284" i="1" s="1"/>
  <c r="AA284" i="1" s="1"/>
  <c r="K285" i="1" s="1"/>
  <c r="AE415" i="1" l="1"/>
  <c r="AV414" i="1"/>
  <c r="AW414" i="1" s="1"/>
  <c r="AY414" i="1" s="1"/>
  <c r="AZ414" i="1" s="1"/>
  <c r="AD415" i="1" s="1"/>
  <c r="L284" i="1"/>
  <c r="M284" i="1" s="1"/>
  <c r="O285" i="1"/>
  <c r="S285" i="1" s="1"/>
  <c r="Y285" i="1"/>
  <c r="N285" i="1"/>
  <c r="Q285" i="1" s="1"/>
  <c r="R285" i="1" s="1"/>
  <c r="AF415" i="1" l="1"/>
  <c r="AQ415" i="1"/>
  <c r="AG415" i="1"/>
  <c r="AJ415" i="1" s="1"/>
  <c r="AK415" i="1" s="1"/>
  <c r="AM415" i="1"/>
  <c r="AX415" i="1"/>
  <c r="T285" i="1"/>
  <c r="V285" i="1"/>
  <c r="W285" i="1"/>
  <c r="X285" i="1" s="1"/>
  <c r="Z285" i="1" s="1"/>
  <c r="AA285" i="1" s="1"/>
  <c r="K286" i="1" s="1"/>
  <c r="L285" i="1"/>
  <c r="M285" i="1" s="1"/>
  <c r="AP415" i="1" l="1"/>
  <c r="AR415" i="1" s="1"/>
  <c r="AN415" i="1"/>
  <c r="N286" i="1"/>
  <c r="Q286" i="1" s="1"/>
  <c r="O286" i="1"/>
  <c r="S286" i="1" s="1"/>
  <c r="T286" i="1" s="1"/>
  <c r="Y286" i="1"/>
  <c r="AU415" i="1" l="1"/>
  <c r="R286" i="1"/>
  <c r="V286" i="1" s="1"/>
  <c r="AV415" i="1" l="1"/>
  <c r="AW415" i="1" s="1"/>
  <c r="AY415" i="1" s="1"/>
  <c r="AZ415" i="1" s="1"/>
  <c r="AD416" i="1" s="1"/>
  <c r="AE416" i="1"/>
  <c r="L286" i="1"/>
  <c r="M286" i="1" s="1"/>
  <c r="W286" i="1"/>
  <c r="X286" i="1" s="1"/>
  <c r="Z286" i="1" s="1"/>
  <c r="AA286" i="1" s="1"/>
  <c r="K287" i="1" s="1"/>
  <c r="AF416" i="1" l="1"/>
  <c r="AQ416" i="1"/>
  <c r="AG416" i="1"/>
  <c r="AJ416" i="1" s="1"/>
  <c r="AK416" i="1" s="1"/>
  <c r="AX416" i="1"/>
  <c r="AM416" i="1"/>
  <c r="O287" i="1"/>
  <c r="S287" i="1" s="1"/>
  <c r="T287" i="1" s="1"/>
  <c r="Y287" i="1"/>
  <c r="N287" i="1"/>
  <c r="Q287" i="1" s="1"/>
  <c r="R287" i="1" s="1"/>
  <c r="AN416" i="1" l="1"/>
  <c r="AP416" i="1"/>
  <c r="AR416" i="1" s="1"/>
  <c r="V287" i="1"/>
  <c r="L287" i="1"/>
  <c r="M287" i="1" s="1"/>
  <c r="W287" i="1"/>
  <c r="X287" i="1" s="1"/>
  <c r="Z287" i="1" s="1"/>
  <c r="AA287" i="1" s="1"/>
  <c r="K288" i="1" s="1"/>
  <c r="AU416" i="1" l="1"/>
  <c r="N288" i="1"/>
  <c r="Q288" i="1" s="1"/>
  <c r="R288" i="1" s="1"/>
  <c r="O288" i="1"/>
  <c r="S288" i="1" s="1"/>
  <c r="T288" i="1" s="1"/>
  <c r="Y288" i="1"/>
  <c r="AE417" i="1" l="1"/>
  <c r="AV416" i="1"/>
  <c r="AW416" i="1" s="1"/>
  <c r="AY416" i="1" s="1"/>
  <c r="AZ416" i="1" s="1"/>
  <c r="AD417" i="1" s="1"/>
  <c r="V288" i="1"/>
  <c r="AF417" i="1" l="1"/>
  <c r="AQ417" i="1"/>
  <c r="AM417" i="1"/>
  <c r="AX417" i="1"/>
  <c r="AG417" i="1"/>
  <c r="AJ417" i="1" s="1"/>
  <c r="AK417" i="1" s="1"/>
  <c r="L288" i="1"/>
  <c r="M288" i="1" s="1"/>
  <c r="W288" i="1"/>
  <c r="X288" i="1" s="1"/>
  <c r="Z288" i="1" s="1"/>
  <c r="AA288" i="1" s="1"/>
  <c r="K289" i="1" s="1"/>
  <c r="AN417" i="1" l="1"/>
  <c r="AP417" i="1"/>
  <c r="AR417" i="1" s="1"/>
  <c r="N289" i="1"/>
  <c r="Q289" i="1" s="1"/>
  <c r="R289" i="1" s="1"/>
  <c r="Y289" i="1"/>
  <c r="O289" i="1"/>
  <c r="S289" i="1" s="1"/>
  <c r="T289" i="1" s="1"/>
  <c r="AU417" i="1" l="1"/>
  <c r="V289" i="1"/>
  <c r="L289" i="1"/>
  <c r="M289" i="1" s="1"/>
  <c r="W289" i="1"/>
  <c r="X289" i="1" s="1"/>
  <c r="Z289" i="1" s="1"/>
  <c r="AA289" i="1" s="1"/>
  <c r="K290" i="1" s="1"/>
  <c r="AV417" i="1" l="1"/>
  <c r="AW417" i="1" s="1"/>
  <c r="AY417" i="1" s="1"/>
  <c r="AZ417" i="1" s="1"/>
  <c r="AD418" i="1" s="1"/>
  <c r="AE418" i="1"/>
  <c r="N290" i="1"/>
  <c r="Q290" i="1" s="1"/>
  <c r="R290" i="1" s="1"/>
  <c r="Y290" i="1"/>
  <c r="O290" i="1"/>
  <c r="S290" i="1" s="1"/>
  <c r="T290" i="1" s="1"/>
  <c r="AF418" i="1" l="1"/>
  <c r="AQ418" i="1"/>
  <c r="AM418" i="1"/>
  <c r="AG418" i="1"/>
  <c r="AJ418" i="1" s="1"/>
  <c r="AK418" i="1" s="1"/>
  <c r="AX418" i="1"/>
  <c r="V290" i="1"/>
  <c r="AN418" i="1" l="1"/>
  <c r="AP418" i="1"/>
  <c r="AR418" i="1" s="1"/>
  <c r="L290" i="1"/>
  <c r="M290" i="1" s="1"/>
  <c r="W290" i="1"/>
  <c r="X290" i="1" s="1"/>
  <c r="Z290" i="1" s="1"/>
  <c r="AA290" i="1" s="1"/>
  <c r="K291" i="1" s="1"/>
  <c r="AU418" i="1" l="1"/>
  <c r="N291" i="1"/>
  <c r="Q291" i="1" s="1"/>
  <c r="R291" i="1" s="1"/>
  <c r="Y291" i="1"/>
  <c r="O291" i="1"/>
  <c r="S291" i="1" s="1"/>
  <c r="T291" i="1" s="1"/>
  <c r="AV418" i="1" l="1"/>
  <c r="AW418" i="1" s="1"/>
  <c r="AY418" i="1" s="1"/>
  <c r="AZ418" i="1" s="1"/>
  <c r="AD419" i="1" s="1"/>
  <c r="AE419" i="1"/>
  <c r="V291" i="1"/>
  <c r="W291" i="1" s="1"/>
  <c r="X291" i="1" s="1"/>
  <c r="Z291" i="1" s="1"/>
  <c r="AA291" i="1" s="1"/>
  <c r="K292" i="1" s="1"/>
  <c r="L291" i="1"/>
  <c r="M291" i="1" s="1"/>
  <c r="AF419" i="1" l="1"/>
  <c r="AQ419" i="1"/>
  <c r="AX419" i="1"/>
  <c r="AM419" i="1"/>
  <c r="AG419" i="1"/>
  <c r="AJ419" i="1" s="1"/>
  <c r="AK419" i="1" s="1"/>
  <c r="Y292" i="1"/>
  <c r="N292" i="1"/>
  <c r="Q292" i="1" s="1"/>
  <c r="R292" i="1" s="1"/>
  <c r="O292" i="1"/>
  <c r="S292" i="1" s="1"/>
  <c r="T292" i="1" s="1"/>
  <c r="AP419" i="1" l="1"/>
  <c r="AR419" i="1" s="1"/>
  <c r="AN419" i="1"/>
  <c r="V292" i="1"/>
  <c r="L292" i="1"/>
  <c r="M292" i="1" s="1"/>
  <c r="W292" i="1"/>
  <c r="X292" i="1" s="1"/>
  <c r="Z292" i="1" s="1"/>
  <c r="AA292" i="1" s="1"/>
  <c r="K293" i="1" s="1"/>
  <c r="AU419" i="1" l="1"/>
  <c r="Y293" i="1"/>
  <c r="O293" i="1"/>
  <c r="S293" i="1" s="1"/>
  <c r="T293" i="1" s="1"/>
  <c r="N293" i="1"/>
  <c r="Q293" i="1" s="1"/>
  <c r="R293" i="1" s="1"/>
  <c r="AV419" i="1" l="1"/>
  <c r="AW419" i="1" s="1"/>
  <c r="AY419" i="1" s="1"/>
  <c r="AZ419" i="1" s="1"/>
  <c r="AD420" i="1" s="1"/>
  <c r="AE420" i="1"/>
  <c r="V293" i="1"/>
  <c r="AF420" i="1" l="1"/>
  <c r="AQ420" i="1"/>
  <c r="AG420" i="1"/>
  <c r="AJ420" i="1" s="1"/>
  <c r="AK420" i="1" s="1"/>
  <c r="AX420" i="1"/>
  <c r="AM420" i="1"/>
  <c r="L293" i="1"/>
  <c r="M293" i="1" s="1"/>
  <c r="W293" i="1"/>
  <c r="X293" i="1" s="1"/>
  <c r="Z293" i="1" s="1"/>
  <c r="AA293" i="1" s="1"/>
  <c r="K294" i="1" s="1"/>
  <c r="AP420" i="1" l="1"/>
  <c r="AR420" i="1" s="1"/>
  <c r="AN420" i="1"/>
  <c r="N294" i="1"/>
  <c r="Q294" i="1" s="1"/>
  <c r="R294" i="1" s="1"/>
  <c r="Y294" i="1"/>
  <c r="O294" i="1"/>
  <c r="S294" i="1" s="1"/>
  <c r="T294" i="1" s="1"/>
  <c r="AU420" i="1" l="1"/>
  <c r="V294" i="1"/>
  <c r="L294" i="1" s="1"/>
  <c r="M294" i="1" s="1"/>
  <c r="AV420" i="1" l="1"/>
  <c r="AW420" i="1" s="1"/>
  <c r="AY420" i="1" s="1"/>
  <c r="AZ420" i="1" s="1"/>
  <c r="AD421" i="1" s="1"/>
  <c r="AE421" i="1"/>
  <c r="W294" i="1"/>
  <c r="X294" i="1" s="1"/>
  <c r="Z294" i="1" s="1"/>
  <c r="AA294" i="1" s="1"/>
  <c r="K295" i="1" s="1"/>
  <c r="O295" i="1" s="1"/>
  <c r="S295" i="1" s="1"/>
  <c r="T295" i="1" s="1"/>
  <c r="AF421" i="1" l="1"/>
  <c r="AQ421" i="1"/>
  <c r="Y295" i="1"/>
  <c r="N295" i="1"/>
  <c r="Q295" i="1" s="1"/>
  <c r="R295" i="1" s="1"/>
  <c r="AG421" i="1"/>
  <c r="AJ421" i="1" s="1"/>
  <c r="AK421" i="1" s="1"/>
  <c r="AM421" i="1"/>
  <c r="AX421" i="1"/>
  <c r="V295" i="1"/>
  <c r="W295" i="1" s="1"/>
  <c r="X295" i="1" s="1"/>
  <c r="Z295" i="1" s="1"/>
  <c r="AA295" i="1" s="1"/>
  <c r="K296" i="1" s="1"/>
  <c r="L295" i="1" l="1"/>
  <c r="M295" i="1" s="1"/>
  <c r="AP421" i="1"/>
  <c r="AR421" i="1" s="1"/>
  <c r="AN421" i="1"/>
  <c r="N296" i="1"/>
  <c r="Q296" i="1" s="1"/>
  <c r="R296" i="1" s="1"/>
  <c r="O296" i="1"/>
  <c r="S296" i="1" s="1"/>
  <c r="T296" i="1" s="1"/>
  <c r="Y296" i="1"/>
  <c r="AU421" i="1" l="1"/>
  <c r="AE422" i="1" s="1"/>
  <c r="V296" i="1"/>
  <c r="L296" i="1" s="1"/>
  <c r="M296" i="1" s="1"/>
  <c r="AF422" i="1" l="1"/>
  <c r="AQ422" i="1"/>
  <c r="AV421" i="1"/>
  <c r="AW421" i="1" s="1"/>
  <c r="AY421" i="1" s="1"/>
  <c r="AZ421" i="1" s="1"/>
  <c r="AD422" i="1" s="1"/>
  <c r="AX422" i="1" s="1"/>
  <c r="W296" i="1"/>
  <c r="X296" i="1" s="1"/>
  <c r="Z296" i="1" s="1"/>
  <c r="AA296" i="1" s="1"/>
  <c r="K297" i="1" s="1"/>
  <c r="AM422" i="1"/>
  <c r="Y297" i="1"/>
  <c r="N297" i="1"/>
  <c r="Q297" i="1" s="1"/>
  <c r="R297" i="1" s="1"/>
  <c r="O297" i="1"/>
  <c r="S297" i="1" s="1"/>
  <c r="T297" i="1" s="1"/>
  <c r="AG422" i="1" l="1"/>
  <c r="AJ422" i="1" s="1"/>
  <c r="AK422" i="1" s="1"/>
  <c r="AN422" i="1"/>
  <c r="AP422" i="1"/>
  <c r="AR422" i="1" s="1"/>
  <c r="V297" i="1"/>
  <c r="L297" i="1" s="1"/>
  <c r="M297" i="1" s="1"/>
  <c r="W297" i="1"/>
  <c r="X297" i="1" s="1"/>
  <c r="Z297" i="1" s="1"/>
  <c r="AA297" i="1" s="1"/>
  <c r="K298" i="1" s="1"/>
  <c r="AU422" i="1" l="1"/>
  <c r="Y298" i="1"/>
  <c r="O298" i="1"/>
  <c r="S298" i="1" s="1"/>
  <c r="T298" i="1" s="1"/>
  <c r="N298" i="1"/>
  <c r="Q298" i="1" s="1"/>
  <c r="R298" i="1" s="1"/>
  <c r="AE423" i="1" l="1"/>
  <c r="AV422" i="1"/>
  <c r="AW422" i="1" s="1"/>
  <c r="AY422" i="1" s="1"/>
  <c r="AZ422" i="1" s="1"/>
  <c r="AD423" i="1" s="1"/>
  <c r="V298" i="1"/>
  <c r="AF423" i="1" l="1"/>
  <c r="AQ423" i="1"/>
  <c r="AM423" i="1"/>
  <c r="AG423" i="1"/>
  <c r="AJ423" i="1" s="1"/>
  <c r="AK423" i="1" s="1"/>
  <c r="AX423" i="1"/>
  <c r="L298" i="1"/>
  <c r="M298" i="1" s="1"/>
  <c r="W298" i="1"/>
  <c r="X298" i="1" s="1"/>
  <c r="Z298" i="1" s="1"/>
  <c r="AA298" i="1" s="1"/>
  <c r="K299" i="1" s="1"/>
  <c r="AP423" i="1" l="1"/>
  <c r="AR423" i="1" s="1"/>
  <c r="AN423" i="1"/>
  <c r="N299" i="1"/>
  <c r="Q299" i="1" s="1"/>
  <c r="R299" i="1" s="1"/>
  <c r="Y299" i="1"/>
  <c r="O299" i="1"/>
  <c r="S299" i="1" s="1"/>
  <c r="T299" i="1" s="1"/>
  <c r="AU423" i="1" l="1"/>
  <c r="V299" i="1"/>
  <c r="L299" i="1" s="1"/>
  <c r="M299" i="1" s="1"/>
  <c r="W299" i="1" l="1"/>
  <c r="X299" i="1" s="1"/>
  <c r="Z299" i="1" s="1"/>
  <c r="AA299" i="1" s="1"/>
  <c r="K300" i="1" s="1"/>
  <c r="AE424" i="1"/>
  <c r="AV423" i="1"/>
  <c r="AW423" i="1" s="1"/>
  <c r="AY423" i="1" s="1"/>
  <c r="AZ423" i="1" s="1"/>
  <c r="AD424" i="1" s="1"/>
  <c r="Y300" i="1"/>
  <c r="O300" i="1"/>
  <c r="S300" i="1" s="1"/>
  <c r="T300" i="1" s="1"/>
  <c r="N300" i="1"/>
  <c r="Q300" i="1" s="1"/>
  <c r="R300" i="1" s="1"/>
  <c r="AF424" i="1" l="1"/>
  <c r="AQ424" i="1"/>
  <c r="AX424" i="1"/>
  <c r="AM424" i="1"/>
  <c r="AG424" i="1"/>
  <c r="AJ424" i="1" s="1"/>
  <c r="AK424" i="1" s="1"/>
  <c r="V300" i="1"/>
  <c r="L300" i="1"/>
  <c r="M300" i="1" s="1"/>
  <c r="W300" i="1"/>
  <c r="X300" i="1" s="1"/>
  <c r="Z300" i="1" s="1"/>
  <c r="AA300" i="1" s="1"/>
  <c r="K301" i="1" s="1"/>
  <c r="AN424" i="1" l="1"/>
  <c r="AP424" i="1"/>
  <c r="AR424" i="1" s="1"/>
  <c r="Y301" i="1"/>
  <c r="O301" i="1"/>
  <c r="S301" i="1" s="1"/>
  <c r="T301" i="1" s="1"/>
  <c r="N301" i="1"/>
  <c r="Q301" i="1" s="1"/>
  <c r="R301" i="1" s="1"/>
  <c r="AU424" i="1" l="1"/>
  <c r="V301" i="1"/>
  <c r="AV424" i="1" l="1"/>
  <c r="AW424" i="1" s="1"/>
  <c r="AY424" i="1" s="1"/>
  <c r="AZ424" i="1" s="1"/>
  <c r="AD425" i="1" s="1"/>
  <c r="AE425" i="1"/>
  <c r="L301" i="1"/>
  <c r="M301" i="1" s="1"/>
  <c r="W301" i="1"/>
  <c r="X301" i="1" s="1"/>
  <c r="Z301" i="1" s="1"/>
  <c r="AA301" i="1" s="1"/>
  <c r="K302" i="1" s="1"/>
  <c r="AF425" i="1" l="1"/>
  <c r="AQ425" i="1"/>
  <c r="AM425" i="1"/>
  <c r="AG425" i="1"/>
  <c r="AJ425" i="1" s="1"/>
  <c r="AK425" i="1" s="1"/>
  <c r="AX425" i="1"/>
  <c r="Y302" i="1"/>
  <c r="N302" i="1"/>
  <c r="Q302" i="1" s="1"/>
  <c r="R302" i="1" s="1"/>
  <c r="O302" i="1"/>
  <c r="S302" i="1" s="1"/>
  <c r="T302" i="1" s="1"/>
  <c r="AP425" i="1" l="1"/>
  <c r="AR425" i="1" s="1"/>
  <c r="AN425" i="1"/>
  <c r="V302" i="1"/>
  <c r="AU425" i="1" l="1"/>
  <c r="L302" i="1"/>
  <c r="M302" i="1" s="1"/>
  <c r="W302" i="1"/>
  <c r="X302" i="1" s="1"/>
  <c r="Z302" i="1" s="1"/>
  <c r="AA302" i="1" s="1"/>
  <c r="K303" i="1" s="1"/>
  <c r="AV425" i="1" l="1"/>
  <c r="AW425" i="1" s="1"/>
  <c r="AY425" i="1" s="1"/>
  <c r="AZ425" i="1" s="1"/>
  <c r="AD426" i="1" s="1"/>
  <c r="AE426" i="1"/>
  <c r="N303" i="1"/>
  <c r="Q303" i="1" s="1"/>
  <c r="R303" i="1" s="1"/>
  <c r="Y303" i="1"/>
  <c r="O303" i="1"/>
  <c r="S303" i="1" s="1"/>
  <c r="T303" i="1" s="1"/>
  <c r="AF426" i="1" l="1"/>
  <c r="AQ426" i="1"/>
  <c r="AG426" i="1"/>
  <c r="AJ426" i="1" s="1"/>
  <c r="AK426" i="1" s="1"/>
  <c r="AX426" i="1"/>
  <c r="AM426" i="1"/>
  <c r="V303" i="1"/>
  <c r="L303" i="1" s="1"/>
  <c r="M303" i="1" s="1"/>
  <c r="W303" i="1"/>
  <c r="X303" i="1" s="1"/>
  <c r="Z303" i="1" s="1"/>
  <c r="AA303" i="1" s="1"/>
  <c r="K304" i="1" s="1"/>
  <c r="AP426" i="1" l="1"/>
  <c r="AR426" i="1" s="1"/>
  <c r="AN426" i="1"/>
  <c r="Y304" i="1"/>
  <c r="O304" i="1"/>
  <c r="S304" i="1" s="1"/>
  <c r="T304" i="1" s="1"/>
  <c r="N304" i="1"/>
  <c r="Q304" i="1" s="1"/>
  <c r="R304" i="1" s="1"/>
  <c r="AU426" i="1" l="1"/>
  <c r="V304" i="1"/>
  <c r="AE427" i="1" l="1"/>
  <c r="AV426" i="1"/>
  <c r="AW426" i="1" s="1"/>
  <c r="AY426" i="1" s="1"/>
  <c r="AZ426" i="1" s="1"/>
  <c r="AD427" i="1" s="1"/>
  <c r="L304" i="1"/>
  <c r="M304" i="1" s="1"/>
  <c r="W304" i="1"/>
  <c r="X304" i="1" s="1"/>
  <c r="Z304" i="1" s="1"/>
  <c r="AA304" i="1" s="1"/>
  <c r="K305" i="1" s="1"/>
  <c r="AF427" i="1" l="1"/>
  <c r="AQ427" i="1"/>
  <c r="AX427" i="1"/>
  <c r="AM427" i="1"/>
  <c r="AG427" i="1"/>
  <c r="AJ427" i="1" s="1"/>
  <c r="AK427" i="1" s="1"/>
  <c r="Y305" i="1"/>
  <c r="O305" i="1"/>
  <c r="S305" i="1" s="1"/>
  <c r="T305" i="1" s="1"/>
  <c r="N305" i="1"/>
  <c r="Q305" i="1" s="1"/>
  <c r="R305" i="1" s="1"/>
  <c r="V305" i="1" s="1"/>
  <c r="AN427" i="1" l="1"/>
  <c r="AP427" i="1"/>
  <c r="AR427" i="1" s="1"/>
  <c r="L305" i="1"/>
  <c r="M305" i="1" s="1"/>
  <c r="W305" i="1"/>
  <c r="X305" i="1" s="1"/>
  <c r="Z305" i="1" s="1"/>
  <c r="AA305" i="1" s="1"/>
  <c r="K306" i="1" s="1"/>
  <c r="AU427" i="1" l="1"/>
  <c r="Y306" i="1"/>
  <c r="O306" i="1"/>
  <c r="S306" i="1" s="1"/>
  <c r="T306" i="1" s="1"/>
  <c r="N306" i="1"/>
  <c r="Q306" i="1" s="1"/>
  <c r="R306" i="1" s="1"/>
  <c r="V306" i="1" s="1"/>
  <c r="AE428" i="1" l="1"/>
  <c r="AV427" i="1"/>
  <c r="AW427" i="1" s="1"/>
  <c r="AY427" i="1" s="1"/>
  <c r="AZ427" i="1" s="1"/>
  <c r="AD428" i="1" s="1"/>
  <c r="L306" i="1"/>
  <c r="M306" i="1" s="1"/>
  <c r="W306" i="1"/>
  <c r="X306" i="1" s="1"/>
  <c r="Z306" i="1" s="1"/>
  <c r="AA306" i="1" s="1"/>
  <c r="K307" i="1" s="1"/>
  <c r="AF428" i="1" l="1"/>
  <c r="AQ428" i="1"/>
  <c r="AG428" i="1"/>
  <c r="AJ428" i="1" s="1"/>
  <c r="AK428" i="1" s="1"/>
  <c r="AX428" i="1"/>
  <c r="AM428" i="1"/>
  <c r="Y307" i="1"/>
  <c r="O307" i="1"/>
  <c r="S307" i="1" s="1"/>
  <c r="T307" i="1" s="1"/>
  <c r="N307" i="1"/>
  <c r="Q307" i="1" s="1"/>
  <c r="R307" i="1" s="1"/>
  <c r="AP428" i="1" l="1"/>
  <c r="AR428" i="1" s="1"/>
  <c r="AN428" i="1"/>
  <c r="V307" i="1"/>
  <c r="AU428" i="1" l="1"/>
  <c r="L307" i="1"/>
  <c r="M307" i="1" s="1"/>
  <c r="W307" i="1"/>
  <c r="X307" i="1" s="1"/>
  <c r="Z307" i="1" s="1"/>
  <c r="AA307" i="1" s="1"/>
  <c r="K308" i="1" s="1"/>
  <c r="AV428" i="1" l="1"/>
  <c r="AW428" i="1" s="1"/>
  <c r="AY428" i="1" s="1"/>
  <c r="AZ428" i="1" s="1"/>
  <c r="AD429" i="1" s="1"/>
  <c r="AE429" i="1"/>
  <c r="Y308" i="1"/>
  <c r="O308" i="1"/>
  <c r="S308" i="1" s="1"/>
  <c r="T308" i="1" s="1"/>
  <c r="N308" i="1"/>
  <c r="Q308" i="1" s="1"/>
  <c r="R308" i="1" s="1"/>
  <c r="AF429" i="1" l="1"/>
  <c r="AQ429" i="1"/>
  <c r="V308" i="1"/>
  <c r="AX429" i="1"/>
  <c r="AM429" i="1"/>
  <c r="AG429" i="1"/>
  <c r="AJ429" i="1" s="1"/>
  <c r="AK429" i="1" s="1"/>
  <c r="L308" i="1"/>
  <c r="M308" i="1" s="1"/>
  <c r="W308" i="1"/>
  <c r="X308" i="1" s="1"/>
  <c r="Z308" i="1" s="1"/>
  <c r="AA308" i="1" s="1"/>
  <c r="K309" i="1" s="1"/>
  <c r="AN429" i="1" l="1"/>
  <c r="AP429" i="1"/>
  <c r="Y309" i="1"/>
  <c r="O309" i="1"/>
  <c r="S309" i="1" s="1"/>
  <c r="T309" i="1" s="1"/>
  <c r="N309" i="1"/>
  <c r="Q309" i="1" s="1"/>
  <c r="R309" i="1" s="1"/>
  <c r="AR429" i="1" l="1"/>
  <c r="AU429" i="1" s="1"/>
  <c r="V309" i="1"/>
  <c r="AV429" i="1" l="1"/>
  <c r="AW429" i="1" s="1"/>
  <c r="AY429" i="1" s="1"/>
  <c r="AZ429" i="1" s="1"/>
  <c r="AD430" i="1" s="1"/>
  <c r="AM430" i="1" s="1"/>
  <c r="AE430" i="1"/>
  <c r="AQ430" i="1" s="1"/>
  <c r="L309" i="1"/>
  <c r="M309" i="1" s="1"/>
  <c r="W309" i="1"/>
  <c r="X309" i="1" s="1"/>
  <c r="Z309" i="1" s="1"/>
  <c r="AA309" i="1" s="1"/>
  <c r="K310" i="1" s="1"/>
  <c r="AX430" i="1" l="1"/>
  <c r="AG430" i="1"/>
  <c r="AJ430" i="1" s="1"/>
  <c r="AF430" i="1"/>
  <c r="AN430" i="1"/>
  <c r="AP430" i="1"/>
  <c r="Y310" i="1"/>
  <c r="O310" i="1"/>
  <c r="S310" i="1" s="1"/>
  <c r="T310" i="1" s="1"/>
  <c r="N310" i="1"/>
  <c r="Q310" i="1" s="1"/>
  <c r="R310" i="1" s="1"/>
  <c r="AK430" i="1" l="1"/>
  <c r="AR430" i="1"/>
  <c r="V310" i="1"/>
  <c r="AU430" i="1" l="1"/>
  <c r="AV430" i="1"/>
  <c r="AW430" i="1" s="1"/>
  <c r="AY430" i="1" s="1"/>
  <c r="AZ430" i="1" s="1"/>
  <c r="AD431" i="1" s="1"/>
  <c r="AE431" i="1"/>
  <c r="L310" i="1"/>
  <c r="M310" i="1" s="1"/>
  <c r="W310" i="1"/>
  <c r="X310" i="1" s="1"/>
  <c r="Z310" i="1" s="1"/>
  <c r="AA310" i="1" s="1"/>
  <c r="K311" i="1" s="1"/>
  <c r="AF431" i="1" l="1"/>
  <c r="AQ431" i="1"/>
  <c r="AG431" i="1"/>
  <c r="AJ431" i="1" s="1"/>
  <c r="AK431" i="1" s="1"/>
  <c r="AM431" i="1"/>
  <c r="AX431" i="1"/>
  <c r="N311" i="1"/>
  <c r="Q311" i="1" s="1"/>
  <c r="R311" i="1" s="1"/>
  <c r="O311" i="1"/>
  <c r="S311" i="1" s="1"/>
  <c r="T311" i="1" s="1"/>
  <c r="Y311" i="1"/>
  <c r="AP431" i="1" l="1"/>
  <c r="AR431" i="1" s="1"/>
  <c r="AN431" i="1"/>
  <c r="V311" i="1"/>
  <c r="AU431" i="1" l="1"/>
  <c r="L311" i="1"/>
  <c r="M311" i="1" s="1"/>
  <c r="W311" i="1"/>
  <c r="X311" i="1" s="1"/>
  <c r="Z311" i="1" s="1"/>
  <c r="AA311" i="1" s="1"/>
  <c r="K312" i="1" s="1"/>
  <c r="AE432" i="1" l="1"/>
  <c r="AV431" i="1"/>
  <c r="AW431" i="1" s="1"/>
  <c r="AY431" i="1" s="1"/>
  <c r="AZ431" i="1" s="1"/>
  <c r="AD432" i="1" s="1"/>
  <c r="Y312" i="1"/>
  <c r="O312" i="1"/>
  <c r="S312" i="1" s="1"/>
  <c r="T312" i="1" s="1"/>
  <c r="N312" i="1"/>
  <c r="Q312" i="1" s="1"/>
  <c r="R312" i="1" s="1"/>
  <c r="AF432" i="1" l="1"/>
  <c r="AQ432" i="1"/>
  <c r="V312" i="1"/>
  <c r="AM432" i="1"/>
  <c r="AX432" i="1"/>
  <c r="AG432" i="1"/>
  <c r="AJ432" i="1" s="1"/>
  <c r="AK432" i="1" s="1"/>
  <c r="L312" i="1"/>
  <c r="M312" i="1" s="1"/>
  <c r="W312" i="1"/>
  <c r="X312" i="1" s="1"/>
  <c r="Z312" i="1" s="1"/>
  <c r="AA312" i="1" s="1"/>
  <c r="K313" i="1" s="1"/>
  <c r="AN432" i="1" l="1"/>
  <c r="AP432" i="1"/>
  <c r="Y313" i="1"/>
  <c r="N313" i="1"/>
  <c r="Q313" i="1" s="1"/>
  <c r="R313" i="1" s="1"/>
  <c r="O313" i="1"/>
  <c r="S313" i="1" s="1"/>
  <c r="T313" i="1" s="1"/>
  <c r="AR432" i="1" l="1"/>
  <c r="AU432" i="1" s="1"/>
  <c r="V313" i="1"/>
  <c r="L313" i="1"/>
  <c r="M313" i="1" s="1"/>
  <c r="W313" i="1"/>
  <c r="X313" i="1" s="1"/>
  <c r="Z313" i="1" s="1"/>
  <c r="AA313" i="1" s="1"/>
  <c r="K314" i="1" s="1"/>
  <c r="AE433" i="1" l="1"/>
  <c r="AQ433" i="1" s="1"/>
  <c r="AV432" i="1"/>
  <c r="AW432" i="1" s="1"/>
  <c r="AY432" i="1" s="1"/>
  <c r="AZ432" i="1" s="1"/>
  <c r="AD433" i="1" s="1"/>
  <c r="AX433" i="1" s="1"/>
  <c r="Y314" i="1"/>
  <c r="O314" i="1"/>
  <c r="S314" i="1" s="1"/>
  <c r="T314" i="1" s="1"/>
  <c r="N314" i="1"/>
  <c r="Q314" i="1" s="1"/>
  <c r="R314" i="1" s="1"/>
  <c r="AG433" i="1" l="1"/>
  <c r="AJ433" i="1" s="1"/>
  <c r="AM433" i="1"/>
  <c r="AN433" i="1" s="1"/>
  <c r="AF433" i="1"/>
  <c r="V314" i="1"/>
  <c r="AK433" i="1" l="1"/>
  <c r="AP433" i="1"/>
  <c r="AR433" i="1" s="1"/>
  <c r="AU433" i="1" s="1"/>
  <c r="L314" i="1"/>
  <c r="M314" i="1" s="1"/>
  <c r="W314" i="1"/>
  <c r="X314" i="1" s="1"/>
  <c r="Z314" i="1" s="1"/>
  <c r="AA314" i="1" s="1"/>
  <c r="K315" i="1" s="1"/>
  <c r="AV433" i="1" l="1"/>
  <c r="AW433" i="1" s="1"/>
  <c r="AY433" i="1" s="1"/>
  <c r="AZ433" i="1" s="1"/>
  <c r="AD434" i="1" s="1"/>
  <c r="AG434" i="1" s="1"/>
  <c r="AJ434" i="1" s="1"/>
  <c r="AE434" i="1"/>
  <c r="AQ434" i="1" s="1"/>
  <c r="N315" i="1"/>
  <c r="Q315" i="1" s="1"/>
  <c r="R315" i="1" s="1"/>
  <c r="Y315" i="1"/>
  <c r="O315" i="1"/>
  <c r="S315" i="1" s="1"/>
  <c r="T315" i="1" s="1"/>
  <c r="AM434" i="1" l="1"/>
  <c r="AX434" i="1"/>
  <c r="AF434" i="1"/>
  <c r="AK434" i="1" s="1"/>
  <c r="AN434" i="1"/>
  <c r="AP434" i="1"/>
  <c r="V315" i="1"/>
  <c r="L315" i="1"/>
  <c r="M315" i="1" s="1"/>
  <c r="W315" i="1"/>
  <c r="X315" i="1" s="1"/>
  <c r="Z315" i="1" s="1"/>
  <c r="AA315" i="1" s="1"/>
  <c r="K316" i="1" s="1"/>
  <c r="AR434" i="1" l="1"/>
  <c r="AU434" i="1" s="1"/>
  <c r="Y316" i="1"/>
  <c r="O316" i="1"/>
  <c r="S316" i="1" s="1"/>
  <c r="T316" i="1" s="1"/>
  <c r="N316" i="1"/>
  <c r="Q316" i="1" s="1"/>
  <c r="R316" i="1" s="1"/>
  <c r="AE435" i="1" l="1"/>
  <c r="AV434" i="1"/>
  <c r="AW434" i="1" s="1"/>
  <c r="AY434" i="1" s="1"/>
  <c r="AZ434" i="1" s="1"/>
  <c r="AD435" i="1" s="1"/>
  <c r="AM435" i="1" s="1"/>
  <c r="V316" i="1"/>
  <c r="L316" i="1"/>
  <c r="M316" i="1" s="1"/>
  <c r="W316" i="1"/>
  <c r="X316" i="1" s="1"/>
  <c r="Z316" i="1" s="1"/>
  <c r="AA316" i="1" s="1"/>
  <c r="K317" i="1" s="1"/>
  <c r="AF435" i="1" l="1"/>
  <c r="AQ435" i="1"/>
  <c r="AG435" i="1"/>
  <c r="AJ435" i="1" s="1"/>
  <c r="AK435" i="1" s="1"/>
  <c r="AX435" i="1"/>
  <c r="AP435" i="1"/>
  <c r="AN435" i="1"/>
  <c r="Y317" i="1"/>
  <c r="N317" i="1"/>
  <c r="Q317" i="1" s="1"/>
  <c r="R317" i="1" s="1"/>
  <c r="O317" i="1"/>
  <c r="S317" i="1" s="1"/>
  <c r="T317" i="1" s="1"/>
  <c r="AR435" i="1" l="1"/>
  <c r="AU435" i="1" s="1"/>
  <c r="V317" i="1"/>
  <c r="L317" i="1"/>
  <c r="M317" i="1" s="1"/>
  <c r="W317" i="1"/>
  <c r="X317" i="1" s="1"/>
  <c r="Z317" i="1" s="1"/>
  <c r="AA317" i="1" s="1"/>
  <c r="K318" i="1" s="1"/>
  <c r="AV435" i="1" l="1"/>
  <c r="AW435" i="1" s="1"/>
  <c r="AY435" i="1" s="1"/>
  <c r="AZ435" i="1" s="1"/>
  <c r="AD436" i="1" s="1"/>
  <c r="AE436" i="1"/>
  <c r="Y318" i="1"/>
  <c r="O318" i="1"/>
  <c r="S318" i="1" s="1"/>
  <c r="T318" i="1" s="1"/>
  <c r="N318" i="1"/>
  <c r="Q318" i="1" s="1"/>
  <c r="R318" i="1" s="1"/>
  <c r="AF436" i="1" l="1"/>
  <c r="AQ436" i="1"/>
  <c r="V318" i="1"/>
  <c r="AX436" i="1"/>
  <c r="AG436" i="1"/>
  <c r="AJ436" i="1" s="1"/>
  <c r="AK436" i="1" s="1"/>
  <c r="AM436" i="1"/>
  <c r="L318" i="1"/>
  <c r="M318" i="1" s="1"/>
  <c r="W318" i="1"/>
  <c r="X318" i="1" s="1"/>
  <c r="Z318" i="1" s="1"/>
  <c r="AA318" i="1" s="1"/>
  <c r="K319" i="1" s="1"/>
  <c r="AN436" i="1" l="1"/>
  <c r="AP436" i="1"/>
  <c r="N319" i="1"/>
  <c r="Q319" i="1" s="1"/>
  <c r="R319" i="1" s="1"/>
  <c r="Y319" i="1"/>
  <c r="O319" i="1"/>
  <c r="S319" i="1" s="1"/>
  <c r="T319" i="1" s="1"/>
  <c r="AR436" i="1" l="1"/>
  <c r="AU436" i="1" s="1"/>
  <c r="V319" i="1"/>
  <c r="AV436" i="1" l="1"/>
  <c r="AW436" i="1" s="1"/>
  <c r="AY436" i="1" s="1"/>
  <c r="AZ436" i="1" s="1"/>
  <c r="AD437" i="1" s="1"/>
  <c r="AX437" i="1" s="1"/>
  <c r="AE437" i="1"/>
  <c r="AQ437" i="1" s="1"/>
  <c r="AG437" i="1"/>
  <c r="AJ437" i="1" s="1"/>
  <c r="AM437" i="1"/>
  <c r="L319" i="1"/>
  <c r="M319" i="1" s="1"/>
  <c r="W319" i="1"/>
  <c r="X319" i="1" s="1"/>
  <c r="Z319" i="1" s="1"/>
  <c r="AA319" i="1" s="1"/>
  <c r="K320" i="1" s="1"/>
  <c r="AF437" i="1" l="1"/>
  <c r="AK437" i="1" s="1"/>
  <c r="AN437" i="1"/>
  <c r="AP437" i="1"/>
  <c r="N320" i="1"/>
  <c r="Q320" i="1" s="1"/>
  <c r="R320" i="1" s="1"/>
  <c r="Y320" i="1"/>
  <c r="O320" i="1"/>
  <c r="S320" i="1" s="1"/>
  <c r="T320" i="1" s="1"/>
  <c r="AR437" i="1" l="1"/>
  <c r="AU437" i="1" s="1"/>
  <c r="V320" i="1"/>
  <c r="L320" i="1"/>
  <c r="M320" i="1" s="1"/>
  <c r="W320" i="1"/>
  <c r="X320" i="1" s="1"/>
  <c r="Z320" i="1" s="1"/>
  <c r="AA320" i="1" s="1"/>
  <c r="K321" i="1" s="1"/>
  <c r="AE438" i="1" l="1"/>
  <c r="AV437" i="1"/>
  <c r="AW437" i="1" s="1"/>
  <c r="AY437" i="1" s="1"/>
  <c r="AZ437" i="1" s="1"/>
  <c r="AD438" i="1" s="1"/>
  <c r="AX438" i="1" s="1"/>
  <c r="Y321" i="1"/>
  <c r="O321" i="1"/>
  <c r="S321" i="1" s="1"/>
  <c r="T321" i="1" s="1"/>
  <c r="N321" i="1"/>
  <c r="Q321" i="1" s="1"/>
  <c r="R321" i="1" s="1"/>
  <c r="AF438" i="1" l="1"/>
  <c r="AQ438" i="1"/>
  <c r="AG438" i="1"/>
  <c r="AJ438" i="1" s="1"/>
  <c r="AK438" i="1" s="1"/>
  <c r="AM438" i="1"/>
  <c r="AP438" i="1" s="1"/>
  <c r="V321" i="1"/>
  <c r="L321" i="1" s="1"/>
  <c r="M321" i="1" s="1"/>
  <c r="AR438" i="1" l="1"/>
  <c r="AU438" i="1" s="1"/>
  <c r="AN438" i="1"/>
  <c r="W321" i="1"/>
  <c r="X321" i="1" s="1"/>
  <c r="Z321" i="1" s="1"/>
  <c r="AA321" i="1" s="1"/>
  <c r="K322" i="1" s="1"/>
  <c r="Y322" i="1"/>
  <c r="O322" i="1"/>
  <c r="S322" i="1" s="1"/>
  <c r="T322" i="1" s="1"/>
  <c r="N322" i="1"/>
  <c r="Q322" i="1" s="1"/>
  <c r="R322" i="1" s="1"/>
  <c r="AE439" i="1" l="1"/>
  <c r="AV438" i="1"/>
  <c r="AW438" i="1" s="1"/>
  <c r="AY438" i="1" s="1"/>
  <c r="AZ438" i="1" s="1"/>
  <c r="AD439" i="1" s="1"/>
  <c r="V322" i="1"/>
  <c r="AF439" i="1" l="1"/>
  <c r="AQ439" i="1"/>
  <c r="AX439" i="1"/>
  <c r="AG439" i="1"/>
  <c r="AJ439" i="1" s="1"/>
  <c r="AK439" i="1" s="1"/>
  <c r="AM439" i="1"/>
  <c r="L322" i="1"/>
  <c r="M322" i="1" s="1"/>
  <c r="W322" i="1"/>
  <c r="X322" i="1" s="1"/>
  <c r="Z322" i="1" s="1"/>
  <c r="AA322" i="1" s="1"/>
  <c r="K323" i="1" s="1"/>
  <c r="AP439" i="1" l="1"/>
  <c r="AR439" i="1" s="1"/>
  <c r="AN439" i="1"/>
  <c r="O323" i="1"/>
  <c r="S323" i="1" s="1"/>
  <c r="T323" i="1" s="1"/>
  <c r="N323" i="1"/>
  <c r="Q323" i="1" s="1"/>
  <c r="R323" i="1" s="1"/>
  <c r="Y323" i="1"/>
  <c r="AU439" i="1" l="1"/>
  <c r="V323" i="1"/>
  <c r="L323" i="1"/>
  <c r="M323" i="1" s="1"/>
  <c r="W323" i="1"/>
  <c r="X323" i="1" s="1"/>
  <c r="Z323" i="1" s="1"/>
  <c r="AA323" i="1" s="1"/>
  <c r="K324" i="1" s="1"/>
  <c r="AV439" i="1" l="1"/>
  <c r="AW439" i="1" s="1"/>
  <c r="AY439" i="1" s="1"/>
  <c r="AZ439" i="1" s="1"/>
  <c r="AD440" i="1" s="1"/>
  <c r="AE440" i="1"/>
  <c r="Y324" i="1"/>
  <c r="O324" i="1"/>
  <c r="S324" i="1" s="1"/>
  <c r="T324" i="1" s="1"/>
  <c r="N324" i="1"/>
  <c r="Q324" i="1" s="1"/>
  <c r="R324" i="1" s="1"/>
  <c r="AF440" i="1" l="1"/>
  <c r="AQ440" i="1"/>
  <c r="AM440" i="1"/>
  <c r="AG440" i="1"/>
  <c r="AJ440" i="1" s="1"/>
  <c r="AK440" i="1" s="1"/>
  <c r="AX440" i="1"/>
  <c r="V324" i="1"/>
  <c r="L324" i="1"/>
  <c r="M324" i="1" s="1"/>
  <c r="W324" i="1"/>
  <c r="X324" i="1" s="1"/>
  <c r="Z324" i="1" s="1"/>
  <c r="AA324" i="1" s="1"/>
  <c r="K325" i="1" s="1"/>
  <c r="AP440" i="1" l="1"/>
  <c r="AR440" i="1" s="1"/>
  <c r="AN440" i="1"/>
  <c r="N325" i="1"/>
  <c r="Q325" i="1" s="1"/>
  <c r="R325" i="1" s="1"/>
  <c r="Y325" i="1"/>
  <c r="O325" i="1"/>
  <c r="S325" i="1" s="1"/>
  <c r="T325" i="1" s="1"/>
  <c r="AU440" i="1" l="1"/>
  <c r="V325" i="1"/>
  <c r="AE441" i="1" l="1"/>
  <c r="AV440" i="1"/>
  <c r="AW440" i="1" s="1"/>
  <c r="AY440" i="1" s="1"/>
  <c r="AZ440" i="1" s="1"/>
  <c r="AD441" i="1" s="1"/>
  <c r="L325" i="1"/>
  <c r="M325" i="1" s="1"/>
  <c r="W325" i="1"/>
  <c r="X325" i="1" s="1"/>
  <c r="Z325" i="1" s="1"/>
  <c r="AA325" i="1" s="1"/>
  <c r="K326" i="1" s="1"/>
  <c r="AF441" i="1" l="1"/>
  <c r="AQ441" i="1"/>
  <c r="AM441" i="1"/>
  <c r="AG441" i="1"/>
  <c r="AJ441" i="1" s="1"/>
  <c r="AK441" i="1" s="1"/>
  <c r="AX441" i="1"/>
  <c r="Y326" i="1"/>
  <c r="O326" i="1"/>
  <c r="S326" i="1" s="1"/>
  <c r="T326" i="1" s="1"/>
  <c r="N326" i="1"/>
  <c r="Q326" i="1" s="1"/>
  <c r="R326" i="1" s="1"/>
  <c r="AN441" i="1" l="1"/>
  <c r="AP441" i="1"/>
  <c r="V326" i="1"/>
  <c r="AR441" i="1" l="1"/>
  <c r="AU441" i="1" s="1"/>
  <c r="L326" i="1"/>
  <c r="M326" i="1" s="1"/>
  <c r="W326" i="1"/>
  <c r="X326" i="1" s="1"/>
  <c r="Z326" i="1" s="1"/>
  <c r="AA326" i="1" s="1"/>
  <c r="K327" i="1" s="1"/>
  <c r="AE442" i="1" l="1"/>
  <c r="AV441" i="1"/>
  <c r="AW441" i="1" s="1"/>
  <c r="AY441" i="1" s="1"/>
  <c r="AZ441" i="1" s="1"/>
  <c r="AD442" i="1" s="1"/>
  <c r="AM442" i="1" s="1"/>
  <c r="N327" i="1"/>
  <c r="Q327" i="1" s="1"/>
  <c r="R327" i="1" s="1"/>
  <c r="Y327" i="1"/>
  <c r="O327" i="1"/>
  <c r="S327" i="1" s="1"/>
  <c r="T327" i="1" s="1"/>
  <c r="AF442" i="1" l="1"/>
  <c r="AQ442" i="1"/>
  <c r="AX442" i="1"/>
  <c r="AG442" i="1"/>
  <c r="AJ442" i="1" s="1"/>
  <c r="AK442" i="1" s="1"/>
  <c r="AN442" i="1"/>
  <c r="AP442" i="1"/>
  <c r="V327" i="1"/>
  <c r="L327" i="1" s="1"/>
  <c r="M327" i="1" s="1"/>
  <c r="AR442" i="1" l="1"/>
  <c r="AU442" i="1" s="1"/>
  <c r="W327" i="1"/>
  <c r="X327" i="1" s="1"/>
  <c r="Z327" i="1" s="1"/>
  <c r="AA327" i="1" s="1"/>
  <c r="K328" i="1" s="1"/>
  <c r="N328" i="1"/>
  <c r="Q328" i="1" s="1"/>
  <c r="R328" i="1" s="1"/>
  <c r="O328" i="1"/>
  <c r="S328" i="1" s="1"/>
  <c r="T328" i="1" s="1"/>
  <c r="Y328" i="1"/>
  <c r="AE443" i="1" l="1"/>
  <c r="AV442" i="1"/>
  <c r="AW442" i="1" s="1"/>
  <c r="AY442" i="1" s="1"/>
  <c r="AZ442" i="1" s="1"/>
  <c r="AD443" i="1" s="1"/>
  <c r="V328" i="1"/>
  <c r="AF443" i="1" l="1"/>
  <c r="AQ443" i="1"/>
  <c r="AM443" i="1"/>
  <c r="AG443" i="1"/>
  <c r="AJ443" i="1" s="1"/>
  <c r="AK443" i="1" s="1"/>
  <c r="AX443" i="1"/>
  <c r="L328" i="1"/>
  <c r="M328" i="1" s="1"/>
  <c r="W328" i="1"/>
  <c r="X328" i="1" s="1"/>
  <c r="Z328" i="1" s="1"/>
  <c r="AA328" i="1" s="1"/>
  <c r="K329" i="1" s="1"/>
  <c r="AN443" i="1" l="1"/>
  <c r="AP443" i="1"/>
  <c r="Y329" i="1"/>
  <c r="O329" i="1"/>
  <c r="S329" i="1" s="1"/>
  <c r="T329" i="1" s="1"/>
  <c r="N329" i="1"/>
  <c r="Q329" i="1" s="1"/>
  <c r="R329" i="1" s="1"/>
  <c r="V329" i="1" l="1"/>
  <c r="AR443" i="1"/>
  <c r="AU443" i="1" s="1"/>
  <c r="L329" i="1"/>
  <c r="M329" i="1" s="1"/>
  <c r="W329" i="1"/>
  <c r="X329" i="1" s="1"/>
  <c r="Z329" i="1" s="1"/>
  <c r="AA329" i="1" s="1"/>
  <c r="K330" i="1" s="1"/>
  <c r="AE444" i="1" l="1"/>
  <c r="AQ444" i="1" s="1"/>
  <c r="AV443" i="1"/>
  <c r="AW443" i="1" s="1"/>
  <c r="AY443" i="1" s="1"/>
  <c r="AZ443" i="1" s="1"/>
  <c r="AD444" i="1" s="1"/>
  <c r="AG444" i="1" s="1"/>
  <c r="AJ444" i="1" s="1"/>
  <c r="Y330" i="1"/>
  <c r="O330" i="1"/>
  <c r="S330" i="1" s="1"/>
  <c r="T330" i="1" s="1"/>
  <c r="N330" i="1"/>
  <c r="Q330" i="1" s="1"/>
  <c r="R330" i="1" s="1"/>
  <c r="AX444" i="1" l="1"/>
  <c r="AF444" i="1"/>
  <c r="AK444" i="1" s="1"/>
  <c r="AM444" i="1"/>
  <c r="AN444" i="1" s="1"/>
  <c r="V330" i="1"/>
  <c r="L330" i="1" s="1"/>
  <c r="M330" i="1" s="1"/>
  <c r="AP444" i="1" l="1"/>
  <c r="AR444" i="1" s="1"/>
  <c r="AU444" i="1" s="1"/>
  <c r="W330" i="1"/>
  <c r="X330" i="1" s="1"/>
  <c r="Z330" i="1" s="1"/>
  <c r="AA330" i="1" s="1"/>
  <c r="K331" i="1" s="1"/>
  <c r="Y331" i="1"/>
  <c r="O331" i="1"/>
  <c r="S331" i="1" s="1"/>
  <c r="T331" i="1" s="1"/>
  <c r="N331" i="1"/>
  <c r="Q331" i="1" s="1"/>
  <c r="R331" i="1" s="1"/>
  <c r="AE445" i="1" l="1"/>
  <c r="AV444" i="1"/>
  <c r="AW444" i="1" s="1"/>
  <c r="AY444" i="1" s="1"/>
  <c r="AZ444" i="1" s="1"/>
  <c r="AD445" i="1" s="1"/>
  <c r="V331" i="1"/>
  <c r="AF445" i="1" l="1"/>
  <c r="AQ445" i="1"/>
  <c r="AG445" i="1"/>
  <c r="AJ445" i="1" s="1"/>
  <c r="AK445" i="1" s="1"/>
  <c r="AM445" i="1"/>
  <c r="AX445" i="1"/>
  <c r="L331" i="1"/>
  <c r="M331" i="1" s="1"/>
  <c r="W331" i="1"/>
  <c r="X331" i="1" s="1"/>
  <c r="Z331" i="1" s="1"/>
  <c r="AA331" i="1" s="1"/>
  <c r="K332" i="1" s="1"/>
  <c r="AP445" i="1" l="1"/>
  <c r="AN445" i="1"/>
  <c r="N332" i="1"/>
  <c r="Q332" i="1" s="1"/>
  <c r="R332" i="1" s="1"/>
  <c r="Y332" i="1"/>
  <c r="O332" i="1"/>
  <c r="S332" i="1" s="1"/>
  <c r="T332" i="1" s="1"/>
  <c r="AR445" i="1" l="1"/>
  <c r="AU445" i="1" s="1"/>
  <c r="V332" i="1"/>
  <c r="AE446" i="1" l="1"/>
  <c r="AQ446" i="1" s="1"/>
  <c r="AV445" i="1"/>
  <c r="AW445" i="1" s="1"/>
  <c r="AY445" i="1" s="1"/>
  <c r="AZ445" i="1" s="1"/>
  <c r="AD446" i="1" s="1"/>
  <c r="AG446" i="1" s="1"/>
  <c r="AJ446" i="1" s="1"/>
  <c r="L332" i="1"/>
  <c r="M332" i="1" s="1"/>
  <c r="W332" i="1"/>
  <c r="X332" i="1" s="1"/>
  <c r="Z332" i="1" s="1"/>
  <c r="AA332" i="1" s="1"/>
  <c r="K333" i="1" s="1"/>
  <c r="AX446" i="1" l="1"/>
  <c r="AF446" i="1"/>
  <c r="AK446" i="1" s="1"/>
  <c r="AM446" i="1"/>
  <c r="AN446" i="1" s="1"/>
  <c r="Y333" i="1"/>
  <c r="O333" i="1"/>
  <c r="S333" i="1" s="1"/>
  <c r="T333" i="1" s="1"/>
  <c r="N333" i="1"/>
  <c r="Q333" i="1" s="1"/>
  <c r="R333" i="1" s="1"/>
  <c r="AP446" i="1" l="1"/>
  <c r="AR446" i="1" s="1"/>
  <c r="AU446" i="1" s="1"/>
  <c r="V333" i="1"/>
  <c r="L333" i="1"/>
  <c r="M333" i="1" s="1"/>
  <c r="W333" i="1"/>
  <c r="X333" i="1" s="1"/>
  <c r="Z333" i="1" s="1"/>
  <c r="AA333" i="1" s="1"/>
  <c r="K334" i="1" s="1"/>
  <c r="AV446" i="1" l="1"/>
  <c r="AW446" i="1" s="1"/>
  <c r="AY446" i="1" s="1"/>
  <c r="AZ446" i="1" s="1"/>
  <c r="AD447" i="1" s="1"/>
  <c r="AG447" i="1" s="1"/>
  <c r="AJ447" i="1" s="1"/>
  <c r="AE447" i="1"/>
  <c r="AQ447" i="1" s="1"/>
  <c r="AM447" i="1"/>
  <c r="Y334" i="1"/>
  <c r="O334" i="1"/>
  <c r="S334" i="1" s="1"/>
  <c r="T334" i="1" s="1"/>
  <c r="N334" i="1"/>
  <c r="Q334" i="1" s="1"/>
  <c r="R334" i="1" s="1"/>
  <c r="AX447" i="1" l="1"/>
  <c r="AF447" i="1"/>
  <c r="AK447" i="1" s="1"/>
  <c r="AP447" i="1"/>
  <c r="AN447" i="1"/>
  <c r="V334" i="1"/>
  <c r="AR447" i="1" l="1"/>
  <c r="AU447" i="1" s="1"/>
  <c r="L334" i="1"/>
  <c r="M334" i="1" s="1"/>
  <c r="W334" i="1"/>
  <c r="X334" i="1" s="1"/>
  <c r="Z334" i="1" s="1"/>
  <c r="AA334" i="1" s="1"/>
  <c r="K335" i="1" s="1"/>
  <c r="AV447" i="1" l="1"/>
  <c r="AW447" i="1" s="1"/>
  <c r="AY447" i="1" s="1"/>
  <c r="AZ447" i="1" s="1"/>
  <c r="AD448" i="1" s="1"/>
  <c r="AE448" i="1"/>
  <c r="O335" i="1"/>
  <c r="S335" i="1" s="1"/>
  <c r="T335" i="1" s="1"/>
  <c r="Y335" i="1"/>
  <c r="N335" i="1"/>
  <c r="Q335" i="1" s="1"/>
  <c r="R335" i="1" s="1"/>
  <c r="V335" i="1" s="1"/>
  <c r="AF448" i="1" l="1"/>
  <c r="AQ448" i="1"/>
  <c r="AG448" i="1"/>
  <c r="AJ448" i="1" s="1"/>
  <c r="AX448" i="1"/>
  <c r="AM448" i="1"/>
  <c r="L335" i="1"/>
  <c r="M335" i="1" s="1"/>
  <c r="W335" i="1"/>
  <c r="X335" i="1" s="1"/>
  <c r="Z335" i="1" s="1"/>
  <c r="AA335" i="1" s="1"/>
  <c r="K336" i="1" s="1"/>
  <c r="AK448" i="1" l="1"/>
  <c r="AP448" i="1"/>
  <c r="AR448" i="1" s="1"/>
  <c r="AN448" i="1"/>
  <c r="O336" i="1"/>
  <c r="S336" i="1" s="1"/>
  <c r="T336" i="1" s="1"/>
  <c r="N336" i="1"/>
  <c r="Q336" i="1" s="1"/>
  <c r="R336" i="1" s="1"/>
  <c r="Y336" i="1"/>
  <c r="V336" i="1" l="1"/>
  <c r="AU448" i="1"/>
  <c r="L336" i="1"/>
  <c r="M336" i="1" s="1"/>
  <c r="W336" i="1"/>
  <c r="X336" i="1" s="1"/>
  <c r="Z336" i="1" s="1"/>
  <c r="AA336" i="1" s="1"/>
  <c r="K337" i="1" s="1"/>
  <c r="AE449" i="1" l="1"/>
  <c r="AV448" i="1"/>
  <c r="AW448" i="1" s="1"/>
  <c r="AY448" i="1" s="1"/>
  <c r="AZ448" i="1" s="1"/>
  <c r="AD449" i="1" s="1"/>
  <c r="Y337" i="1"/>
  <c r="O337" i="1"/>
  <c r="S337" i="1" s="1"/>
  <c r="T337" i="1" s="1"/>
  <c r="N337" i="1"/>
  <c r="Q337" i="1" s="1"/>
  <c r="R337" i="1" s="1"/>
  <c r="AF449" i="1" l="1"/>
  <c r="AQ449" i="1"/>
  <c r="AM449" i="1"/>
  <c r="AG449" i="1"/>
  <c r="AJ449" i="1" s="1"/>
  <c r="AK449" i="1" s="1"/>
  <c r="AX449" i="1"/>
  <c r="V337" i="1"/>
  <c r="L337" i="1"/>
  <c r="M337" i="1" s="1"/>
  <c r="W337" i="1"/>
  <c r="X337" i="1" s="1"/>
  <c r="Z337" i="1" s="1"/>
  <c r="AA337" i="1" s="1"/>
  <c r="K338" i="1" s="1"/>
  <c r="AN449" i="1" l="1"/>
  <c r="AP449" i="1"/>
  <c r="AR449" i="1" s="1"/>
  <c r="Y338" i="1"/>
  <c r="O338" i="1"/>
  <c r="S338" i="1" s="1"/>
  <c r="T338" i="1" s="1"/>
  <c r="N338" i="1"/>
  <c r="Q338" i="1" s="1"/>
  <c r="R338" i="1" s="1"/>
  <c r="AU449" i="1" l="1"/>
  <c r="V338" i="1"/>
  <c r="L338" i="1" s="1"/>
  <c r="M338" i="1" s="1"/>
  <c r="W338" i="1"/>
  <c r="X338" i="1" s="1"/>
  <c r="Z338" i="1" s="1"/>
  <c r="AA338" i="1" s="1"/>
  <c r="K339" i="1" s="1"/>
  <c r="AE450" i="1" l="1"/>
  <c r="AV449" i="1"/>
  <c r="AW449" i="1" s="1"/>
  <c r="AY449" i="1" s="1"/>
  <c r="AZ449" i="1" s="1"/>
  <c r="AD450" i="1" s="1"/>
  <c r="N339" i="1"/>
  <c r="Q339" i="1" s="1"/>
  <c r="R339" i="1" s="1"/>
  <c r="Y339" i="1"/>
  <c r="O339" i="1"/>
  <c r="S339" i="1" s="1"/>
  <c r="T339" i="1" s="1"/>
  <c r="AF450" i="1" l="1"/>
  <c r="AQ450" i="1"/>
  <c r="AM450" i="1"/>
  <c r="AX450" i="1"/>
  <c r="AG450" i="1"/>
  <c r="AJ450" i="1" s="1"/>
  <c r="AK450" i="1" s="1"/>
  <c r="V339" i="1"/>
  <c r="AP450" i="1" l="1"/>
  <c r="AR450" i="1" s="1"/>
  <c r="AN450" i="1"/>
  <c r="L339" i="1"/>
  <c r="M339" i="1" s="1"/>
  <c r="W339" i="1"/>
  <c r="X339" i="1" s="1"/>
  <c r="Z339" i="1" s="1"/>
  <c r="AA339" i="1" s="1"/>
  <c r="K340" i="1" s="1"/>
  <c r="AU450" i="1" l="1"/>
  <c r="O340" i="1"/>
  <c r="S340" i="1" s="1"/>
  <c r="T340" i="1" s="1"/>
  <c r="Y340" i="1"/>
  <c r="N340" i="1"/>
  <c r="Q340" i="1" s="1"/>
  <c r="R340" i="1" s="1"/>
  <c r="V340" i="1" s="1"/>
  <c r="AV450" i="1" l="1"/>
  <c r="AW450" i="1" s="1"/>
  <c r="AY450" i="1" s="1"/>
  <c r="AZ450" i="1" s="1"/>
  <c r="AD451" i="1" s="1"/>
  <c r="AE451" i="1"/>
  <c r="W340" i="1"/>
  <c r="X340" i="1" s="1"/>
  <c r="Z340" i="1" s="1"/>
  <c r="AA340" i="1" s="1"/>
  <c r="K341" i="1" s="1"/>
  <c r="L340" i="1"/>
  <c r="M340" i="1" s="1"/>
  <c r="AF451" i="1" l="1"/>
  <c r="AQ451" i="1"/>
  <c r="AG451" i="1"/>
  <c r="AJ451" i="1" s="1"/>
  <c r="AK451" i="1" s="1"/>
  <c r="AX451" i="1"/>
  <c r="AM451" i="1"/>
  <c r="Y341" i="1"/>
  <c r="N341" i="1"/>
  <c r="Q341" i="1" s="1"/>
  <c r="R341" i="1" s="1"/>
  <c r="O341" i="1"/>
  <c r="S341" i="1" s="1"/>
  <c r="T341" i="1" s="1"/>
  <c r="AN451" i="1" l="1"/>
  <c r="AP451" i="1"/>
  <c r="AR451" i="1" s="1"/>
  <c r="V341" i="1"/>
  <c r="AU451" i="1" l="1"/>
  <c r="L341" i="1"/>
  <c r="M341" i="1" s="1"/>
  <c r="W341" i="1"/>
  <c r="X341" i="1" s="1"/>
  <c r="Z341" i="1" s="1"/>
  <c r="AA341" i="1" s="1"/>
  <c r="K342" i="1" s="1"/>
  <c r="AV451" i="1" l="1"/>
  <c r="AW451" i="1" s="1"/>
  <c r="AY451" i="1" s="1"/>
  <c r="AZ451" i="1" s="1"/>
  <c r="AD452" i="1" s="1"/>
  <c r="AE452" i="1"/>
  <c r="Y342" i="1"/>
  <c r="O342" i="1"/>
  <c r="S342" i="1" s="1"/>
  <c r="T342" i="1" s="1"/>
  <c r="N342" i="1"/>
  <c r="Q342" i="1" s="1"/>
  <c r="R342" i="1" s="1"/>
  <c r="AF452" i="1" l="1"/>
  <c r="AQ452" i="1"/>
  <c r="V342" i="1"/>
  <c r="AG452" i="1"/>
  <c r="AJ452" i="1" s="1"/>
  <c r="AK452" i="1" s="1"/>
  <c r="AM452" i="1"/>
  <c r="AX452" i="1"/>
  <c r="W342" i="1"/>
  <c r="X342" i="1" s="1"/>
  <c r="Z342" i="1" s="1"/>
  <c r="AA342" i="1" s="1"/>
  <c r="K343" i="1" s="1"/>
  <c r="L342" i="1"/>
  <c r="M342" i="1" s="1"/>
  <c r="AP452" i="1" l="1"/>
  <c r="AR452" i="1" s="1"/>
  <c r="AN452" i="1"/>
  <c r="Y343" i="1"/>
  <c r="O343" i="1"/>
  <c r="S343" i="1" s="1"/>
  <c r="T343" i="1" s="1"/>
  <c r="N343" i="1"/>
  <c r="Q343" i="1" s="1"/>
  <c r="R343" i="1" s="1"/>
  <c r="AU452" i="1" l="1"/>
  <c r="V343" i="1"/>
  <c r="W343" i="1"/>
  <c r="X343" i="1" s="1"/>
  <c r="Z343" i="1" s="1"/>
  <c r="AA343" i="1" s="1"/>
  <c r="K344" i="1" s="1"/>
  <c r="L343" i="1"/>
  <c r="M343" i="1" s="1"/>
  <c r="AE453" i="1" l="1"/>
  <c r="AV452" i="1"/>
  <c r="AW452" i="1" s="1"/>
  <c r="AY452" i="1" s="1"/>
  <c r="AZ452" i="1" s="1"/>
  <c r="AD453" i="1" s="1"/>
  <c r="Y344" i="1"/>
  <c r="O344" i="1"/>
  <c r="S344" i="1" s="1"/>
  <c r="T344" i="1" s="1"/>
  <c r="N344" i="1"/>
  <c r="Q344" i="1" s="1"/>
  <c r="R344" i="1" s="1"/>
  <c r="AF453" i="1" l="1"/>
  <c r="AQ453" i="1"/>
  <c r="AG453" i="1"/>
  <c r="AJ453" i="1" s="1"/>
  <c r="AK453" i="1" s="1"/>
  <c r="AX453" i="1"/>
  <c r="AM453" i="1"/>
  <c r="V344" i="1"/>
  <c r="AN453" i="1" l="1"/>
  <c r="AP453" i="1"/>
  <c r="L344" i="1"/>
  <c r="M344" i="1" s="1"/>
  <c r="W344" i="1"/>
  <c r="X344" i="1" s="1"/>
  <c r="Z344" i="1" s="1"/>
  <c r="AA344" i="1" s="1"/>
  <c r="K345" i="1" s="1"/>
  <c r="AR453" i="1" l="1"/>
  <c r="AU453" i="1" s="1"/>
  <c r="Y345" i="1"/>
  <c r="O345" i="1"/>
  <c r="S345" i="1" s="1"/>
  <c r="T345" i="1" s="1"/>
  <c r="N345" i="1"/>
  <c r="Q345" i="1" s="1"/>
  <c r="R345" i="1" s="1"/>
  <c r="AE454" i="1" l="1"/>
  <c r="AV453" i="1"/>
  <c r="AW453" i="1" s="1"/>
  <c r="AY453" i="1" s="1"/>
  <c r="AZ453" i="1" s="1"/>
  <c r="AD454" i="1" s="1"/>
  <c r="AG454" i="1" s="1"/>
  <c r="AJ454" i="1" s="1"/>
  <c r="V345" i="1"/>
  <c r="AF454" i="1" l="1"/>
  <c r="AQ454" i="1"/>
  <c r="AK454" i="1"/>
  <c r="AX454" i="1"/>
  <c r="AM454" i="1"/>
  <c r="AN454" i="1" s="1"/>
  <c r="W345" i="1"/>
  <c r="X345" i="1" s="1"/>
  <c r="Z345" i="1" s="1"/>
  <c r="AA345" i="1" s="1"/>
  <c r="K346" i="1" s="1"/>
  <c r="L345" i="1"/>
  <c r="M345" i="1" s="1"/>
  <c r="AP454" i="1" l="1"/>
  <c r="AR454" i="1" s="1"/>
  <c r="AU454" i="1" s="1"/>
  <c r="Y346" i="1"/>
  <c r="O346" i="1"/>
  <c r="S346" i="1" s="1"/>
  <c r="T346" i="1" s="1"/>
  <c r="N346" i="1"/>
  <c r="Q346" i="1" s="1"/>
  <c r="R346" i="1" s="1"/>
  <c r="AV454" i="1" l="1"/>
  <c r="AW454" i="1" s="1"/>
  <c r="AY454" i="1" s="1"/>
  <c r="AZ454" i="1" s="1"/>
  <c r="AD455" i="1" s="1"/>
  <c r="AE455" i="1"/>
  <c r="V346" i="1"/>
  <c r="AF455" i="1" l="1"/>
  <c r="AQ455" i="1"/>
  <c r="AG455" i="1"/>
  <c r="AJ455" i="1" s="1"/>
  <c r="AK455" i="1" s="1"/>
  <c r="AX455" i="1"/>
  <c r="AM455" i="1"/>
  <c r="L346" i="1"/>
  <c r="M346" i="1" s="1"/>
  <c r="W346" i="1"/>
  <c r="X346" i="1" s="1"/>
  <c r="Z346" i="1" s="1"/>
  <c r="AA346" i="1" s="1"/>
  <c r="K347" i="1" s="1"/>
  <c r="AN455" i="1" l="1"/>
  <c r="AP455" i="1"/>
  <c r="AR455" i="1" s="1"/>
  <c r="O347" i="1"/>
  <c r="S347" i="1" s="1"/>
  <c r="T347" i="1" s="1"/>
  <c r="N347" i="1"/>
  <c r="Q347" i="1" s="1"/>
  <c r="R347" i="1" s="1"/>
  <c r="Y347" i="1"/>
  <c r="V347" i="1" l="1"/>
  <c r="AU455" i="1"/>
  <c r="L347" i="1"/>
  <c r="M347" i="1" s="1"/>
  <c r="W347" i="1"/>
  <c r="X347" i="1" s="1"/>
  <c r="Z347" i="1" s="1"/>
  <c r="AA347" i="1" s="1"/>
  <c r="K348" i="1" s="1"/>
  <c r="AV455" i="1" l="1"/>
  <c r="AW455" i="1" s="1"/>
  <c r="AY455" i="1" s="1"/>
  <c r="AZ455" i="1" s="1"/>
  <c r="AD456" i="1" s="1"/>
  <c r="AE456" i="1"/>
  <c r="N348" i="1"/>
  <c r="Q348" i="1" s="1"/>
  <c r="R348" i="1" s="1"/>
  <c r="O348" i="1"/>
  <c r="S348" i="1" s="1"/>
  <c r="T348" i="1" s="1"/>
  <c r="Y348" i="1"/>
  <c r="AF456" i="1" l="1"/>
  <c r="AQ456" i="1"/>
  <c r="AM456" i="1"/>
  <c r="AX456" i="1"/>
  <c r="AG456" i="1"/>
  <c r="AJ456" i="1" s="1"/>
  <c r="AK456" i="1" s="1"/>
  <c r="V348" i="1"/>
  <c r="W348" i="1"/>
  <c r="X348" i="1" s="1"/>
  <c r="Z348" i="1" s="1"/>
  <c r="AA348" i="1" s="1"/>
  <c r="K349" i="1" s="1"/>
  <c r="L348" i="1"/>
  <c r="M348" i="1" s="1"/>
  <c r="AN456" i="1" l="1"/>
  <c r="AP456" i="1"/>
  <c r="Y349" i="1"/>
  <c r="O349" i="1"/>
  <c r="S349" i="1" s="1"/>
  <c r="T349" i="1" s="1"/>
  <c r="N349" i="1"/>
  <c r="Q349" i="1" s="1"/>
  <c r="R349" i="1" s="1"/>
  <c r="V349" i="1" l="1"/>
  <c r="AR456" i="1"/>
  <c r="AU456" i="1" s="1"/>
  <c r="L349" i="1"/>
  <c r="M349" i="1" s="1"/>
  <c r="W349" i="1"/>
  <c r="X349" i="1" s="1"/>
  <c r="Z349" i="1" s="1"/>
  <c r="AA349" i="1" s="1"/>
  <c r="K350" i="1" s="1"/>
  <c r="AE457" i="1" l="1"/>
  <c r="AV456" i="1"/>
  <c r="AW456" i="1" s="1"/>
  <c r="AY456" i="1" s="1"/>
  <c r="AZ456" i="1" s="1"/>
  <c r="AD457" i="1" s="1"/>
  <c r="AG457" i="1" s="1"/>
  <c r="AJ457" i="1" s="1"/>
  <c r="O350" i="1"/>
  <c r="S350" i="1" s="1"/>
  <c r="T350" i="1" s="1"/>
  <c r="N350" i="1"/>
  <c r="Q350" i="1" s="1"/>
  <c r="R350" i="1" s="1"/>
  <c r="Y350" i="1"/>
  <c r="AF457" i="1" l="1"/>
  <c r="AQ457" i="1"/>
  <c r="AK457" i="1"/>
  <c r="AM457" i="1"/>
  <c r="AN457" i="1" s="1"/>
  <c r="AX457" i="1"/>
  <c r="V350" i="1"/>
  <c r="W350" i="1"/>
  <c r="X350" i="1" s="1"/>
  <c r="Z350" i="1" s="1"/>
  <c r="AA350" i="1" s="1"/>
  <c r="K351" i="1" s="1"/>
  <c r="L350" i="1"/>
  <c r="M350" i="1" s="1"/>
  <c r="AP457" i="1" l="1"/>
  <c r="AR457" i="1" s="1"/>
  <c r="AU457" i="1" s="1"/>
  <c r="N351" i="1"/>
  <c r="Q351" i="1" s="1"/>
  <c r="R351" i="1" s="1"/>
  <c r="Y351" i="1"/>
  <c r="O351" i="1"/>
  <c r="S351" i="1" s="1"/>
  <c r="T351" i="1" s="1"/>
  <c r="AV457" i="1" l="1"/>
  <c r="AW457" i="1" s="1"/>
  <c r="AY457" i="1" s="1"/>
  <c r="AZ457" i="1" s="1"/>
  <c r="AD458" i="1" s="1"/>
  <c r="AE458" i="1"/>
  <c r="V351" i="1"/>
  <c r="L351" i="1" s="1"/>
  <c r="M351" i="1" s="1"/>
  <c r="W351" i="1"/>
  <c r="X351" i="1" s="1"/>
  <c r="Z351" i="1" s="1"/>
  <c r="AA351" i="1" s="1"/>
  <c r="K352" i="1" s="1"/>
  <c r="AF458" i="1" l="1"/>
  <c r="AQ458" i="1"/>
  <c r="AG458" i="1"/>
  <c r="AJ458" i="1" s="1"/>
  <c r="AK458" i="1" s="1"/>
  <c r="AX458" i="1"/>
  <c r="AM458" i="1"/>
  <c r="Y352" i="1"/>
  <c r="O352" i="1"/>
  <c r="S352" i="1" s="1"/>
  <c r="T352" i="1" s="1"/>
  <c r="N352" i="1"/>
  <c r="Q352" i="1" s="1"/>
  <c r="R352" i="1" s="1"/>
  <c r="AN458" i="1" l="1"/>
  <c r="AP458" i="1"/>
  <c r="AR458" i="1" s="1"/>
  <c r="V352" i="1"/>
  <c r="L352" i="1" s="1"/>
  <c r="M352" i="1" s="1"/>
  <c r="W352" i="1"/>
  <c r="X352" i="1" s="1"/>
  <c r="Z352" i="1" s="1"/>
  <c r="AA352" i="1" s="1"/>
  <c r="K353" i="1" s="1"/>
  <c r="AU458" i="1" l="1"/>
  <c r="N353" i="1"/>
  <c r="Q353" i="1" s="1"/>
  <c r="R353" i="1" s="1"/>
  <c r="O353" i="1"/>
  <c r="S353" i="1" s="1"/>
  <c r="T353" i="1" s="1"/>
  <c r="Y353" i="1"/>
  <c r="AE459" i="1" l="1"/>
  <c r="AV458" i="1"/>
  <c r="AW458" i="1" s="1"/>
  <c r="AY458" i="1" s="1"/>
  <c r="AZ458" i="1" s="1"/>
  <c r="AD459" i="1" s="1"/>
  <c r="V353" i="1"/>
  <c r="AF459" i="1" l="1"/>
  <c r="AQ459" i="1"/>
  <c r="AG459" i="1"/>
  <c r="AJ459" i="1" s="1"/>
  <c r="AK459" i="1" s="1"/>
  <c r="AM459" i="1"/>
  <c r="AX459" i="1"/>
  <c r="L353" i="1"/>
  <c r="M353" i="1" s="1"/>
  <c r="W353" i="1"/>
  <c r="X353" i="1" s="1"/>
  <c r="Z353" i="1" s="1"/>
  <c r="AA353" i="1" s="1"/>
  <c r="K354" i="1" s="1"/>
  <c r="AN459" i="1" l="1"/>
  <c r="AP459" i="1"/>
  <c r="Y354" i="1"/>
  <c r="O354" i="1"/>
  <c r="S354" i="1" s="1"/>
  <c r="T354" i="1" s="1"/>
  <c r="N354" i="1"/>
  <c r="Q354" i="1" s="1"/>
  <c r="R354" i="1" s="1"/>
  <c r="AR459" i="1" l="1"/>
  <c r="AU459" i="1" s="1"/>
  <c r="V354" i="1"/>
  <c r="AV459" i="1" l="1"/>
  <c r="AW459" i="1" s="1"/>
  <c r="AY459" i="1" s="1"/>
  <c r="AZ459" i="1" s="1"/>
  <c r="AD460" i="1" s="1"/>
  <c r="AX460" i="1" s="1"/>
  <c r="AE460" i="1"/>
  <c r="AQ460" i="1" s="1"/>
  <c r="W354" i="1"/>
  <c r="X354" i="1" s="1"/>
  <c r="Z354" i="1" s="1"/>
  <c r="AA354" i="1" s="1"/>
  <c r="K355" i="1" s="1"/>
  <c r="L354" i="1"/>
  <c r="M354" i="1" s="1"/>
  <c r="AG460" i="1" l="1"/>
  <c r="AJ460" i="1" s="1"/>
  <c r="AM460" i="1"/>
  <c r="AN460" i="1" s="1"/>
  <c r="AF460" i="1"/>
  <c r="O355" i="1"/>
  <c r="S355" i="1" s="1"/>
  <c r="T355" i="1" s="1"/>
  <c r="Y355" i="1"/>
  <c r="N355" i="1"/>
  <c r="Q355" i="1" s="1"/>
  <c r="R355" i="1" s="1"/>
  <c r="AP460" i="1" l="1"/>
  <c r="AK460" i="1"/>
  <c r="AR460" i="1"/>
  <c r="V355" i="1"/>
  <c r="W355" i="1"/>
  <c r="X355" i="1" s="1"/>
  <c r="Z355" i="1" s="1"/>
  <c r="AA355" i="1" s="1"/>
  <c r="K356" i="1" s="1"/>
  <c r="L355" i="1"/>
  <c r="M355" i="1" s="1"/>
  <c r="AU460" i="1" l="1"/>
  <c r="AV460" i="1" s="1"/>
  <c r="AW460" i="1" s="1"/>
  <c r="AY460" i="1" s="1"/>
  <c r="AZ460" i="1" s="1"/>
  <c r="AD461" i="1" s="1"/>
  <c r="AG461" i="1" s="1"/>
  <c r="AJ461" i="1" s="1"/>
  <c r="AE461" i="1"/>
  <c r="N356" i="1"/>
  <c r="Q356" i="1" s="1"/>
  <c r="R356" i="1" s="1"/>
  <c r="Y356" i="1"/>
  <c r="O356" i="1"/>
  <c r="S356" i="1" s="1"/>
  <c r="T356" i="1" s="1"/>
  <c r="AF461" i="1" l="1"/>
  <c r="AQ461" i="1"/>
  <c r="AX461" i="1"/>
  <c r="AM461" i="1"/>
  <c r="AN461" i="1" s="1"/>
  <c r="AK461" i="1"/>
  <c r="V356" i="1"/>
  <c r="W356" i="1" s="1"/>
  <c r="X356" i="1" s="1"/>
  <c r="Z356" i="1" s="1"/>
  <c r="AA356" i="1" s="1"/>
  <c r="K357" i="1" s="1"/>
  <c r="AP461" i="1" l="1"/>
  <c r="L356" i="1"/>
  <c r="M356" i="1" s="1"/>
  <c r="AR461" i="1"/>
  <c r="AU461" i="1" s="1"/>
  <c r="N357" i="1"/>
  <c r="Q357" i="1" s="1"/>
  <c r="R357" i="1" s="1"/>
  <c r="Y357" i="1"/>
  <c r="O357" i="1"/>
  <c r="S357" i="1" s="1"/>
  <c r="T357" i="1" s="1"/>
  <c r="AE462" i="1" l="1"/>
  <c r="AV461" i="1"/>
  <c r="AW461" i="1" s="1"/>
  <c r="AY461" i="1" s="1"/>
  <c r="AZ461" i="1" s="1"/>
  <c r="AD462" i="1" s="1"/>
  <c r="AM462" i="1" s="1"/>
  <c r="V357" i="1"/>
  <c r="AF462" i="1" l="1"/>
  <c r="AQ462" i="1"/>
  <c r="AG462" i="1"/>
  <c r="AJ462" i="1" s="1"/>
  <c r="AK462" i="1" s="1"/>
  <c r="AX462" i="1"/>
  <c r="AN462" i="1"/>
  <c r="AP462" i="1"/>
  <c r="W357" i="1"/>
  <c r="X357" i="1" s="1"/>
  <c r="Z357" i="1" s="1"/>
  <c r="AA357" i="1" s="1"/>
  <c r="K358" i="1" s="1"/>
  <c r="L357" i="1"/>
  <c r="M357" i="1" s="1"/>
  <c r="AR462" i="1" l="1"/>
  <c r="AU462" i="1" s="1"/>
  <c r="Y358" i="1"/>
  <c r="N358" i="1"/>
  <c r="Q358" i="1" s="1"/>
  <c r="R358" i="1" s="1"/>
  <c r="O358" i="1"/>
  <c r="S358" i="1" s="1"/>
  <c r="T358" i="1" s="1"/>
  <c r="AE463" i="1" l="1"/>
  <c r="AV462" i="1"/>
  <c r="AW462" i="1" s="1"/>
  <c r="AY462" i="1" s="1"/>
  <c r="AZ462" i="1" s="1"/>
  <c r="AD463" i="1" s="1"/>
  <c r="AG463" i="1" s="1"/>
  <c r="AJ463" i="1" s="1"/>
  <c r="V358" i="1"/>
  <c r="AF463" i="1" l="1"/>
  <c r="AQ463" i="1"/>
  <c r="AK463" i="1"/>
  <c r="AX463" i="1"/>
  <c r="AM463" i="1"/>
  <c r="AP463" i="1" s="1"/>
  <c r="W358" i="1"/>
  <c r="X358" i="1" s="1"/>
  <c r="Z358" i="1" s="1"/>
  <c r="AA358" i="1" s="1"/>
  <c r="K359" i="1" s="1"/>
  <c r="L358" i="1"/>
  <c r="M358" i="1" s="1"/>
  <c r="AN463" i="1" l="1"/>
  <c r="AR463" i="1"/>
  <c r="AU463" i="1" s="1"/>
  <c r="O359" i="1"/>
  <c r="S359" i="1" s="1"/>
  <c r="T359" i="1" s="1"/>
  <c r="N359" i="1"/>
  <c r="Q359" i="1" s="1"/>
  <c r="R359" i="1" s="1"/>
  <c r="V359" i="1" s="1"/>
  <c r="Y359" i="1"/>
  <c r="AV463" i="1" l="1"/>
  <c r="AW463" i="1" s="1"/>
  <c r="AY463" i="1" s="1"/>
  <c r="AZ463" i="1" s="1"/>
  <c r="AD464" i="1" s="1"/>
  <c r="AE464" i="1"/>
  <c r="L359" i="1"/>
  <c r="M359" i="1" s="1"/>
  <c r="W359" i="1"/>
  <c r="X359" i="1" s="1"/>
  <c r="Z359" i="1" s="1"/>
  <c r="AA359" i="1" s="1"/>
  <c r="K360" i="1" s="1"/>
  <c r="AF464" i="1" l="1"/>
  <c r="AQ464" i="1"/>
  <c r="AG464" i="1"/>
  <c r="AJ464" i="1" s="1"/>
  <c r="AK464" i="1" s="1"/>
  <c r="AX464" i="1"/>
  <c r="AM464" i="1"/>
  <c r="N360" i="1"/>
  <c r="Q360" i="1" s="1"/>
  <c r="R360" i="1" s="1"/>
  <c r="Y360" i="1"/>
  <c r="O360" i="1"/>
  <c r="S360" i="1" s="1"/>
  <c r="T360" i="1" s="1"/>
  <c r="AP464" i="1" l="1"/>
  <c r="AR464" i="1" s="1"/>
  <c r="AN464" i="1"/>
  <c r="V360" i="1"/>
  <c r="W360" i="1" s="1"/>
  <c r="X360" i="1" s="1"/>
  <c r="Z360" i="1" s="1"/>
  <c r="AA360" i="1" s="1"/>
  <c r="K361" i="1" s="1"/>
  <c r="L360" i="1" l="1"/>
  <c r="M360" i="1" s="1"/>
  <c r="AU464" i="1"/>
  <c r="O361" i="1"/>
  <c r="S361" i="1" s="1"/>
  <c r="T361" i="1" s="1"/>
  <c r="Y361" i="1"/>
  <c r="N361" i="1"/>
  <c r="Q361" i="1" s="1"/>
  <c r="R361" i="1" s="1"/>
  <c r="AV464" i="1" l="1"/>
  <c r="AW464" i="1" s="1"/>
  <c r="AY464" i="1" s="1"/>
  <c r="AZ464" i="1" s="1"/>
  <c r="AD465" i="1" s="1"/>
  <c r="AE465" i="1"/>
  <c r="V361" i="1"/>
  <c r="AF465" i="1" l="1"/>
  <c r="AQ465" i="1"/>
  <c r="AG465" i="1"/>
  <c r="AJ465" i="1" s="1"/>
  <c r="AK465" i="1" s="1"/>
  <c r="AM465" i="1"/>
  <c r="AX465" i="1"/>
  <c r="L361" i="1"/>
  <c r="M361" i="1" s="1"/>
  <c r="W361" i="1"/>
  <c r="X361" i="1" s="1"/>
  <c r="Z361" i="1" s="1"/>
  <c r="AA361" i="1" s="1"/>
  <c r="K362" i="1" s="1"/>
  <c r="AN465" i="1" l="1"/>
  <c r="AP465" i="1"/>
  <c r="AR465" i="1" s="1"/>
  <c r="Y362" i="1"/>
  <c r="O362" i="1"/>
  <c r="S362" i="1" s="1"/>
  <c r="T362" i="1" s="1"/>
  <c r="N362" i="1"/>
  <c r="Q362" i="1" s="1"/>
  <c r="R362" i="1" s="1"/>
  <c r="AU465" i="1" l="1"/>
  <c r="V362" i="1"/>
  <c r="AV465" i="1" l="1"/>
  <c r="AW465" i="1" s="1"/>
  <c r="AY465" i="1" s="1"/>
  <c r="AZ465" i="1" s="1"/>
  <c r="AD466" i="1" s="1"/>
  <c r="AE466" i="1"/>
  <c r="L362" i="1"/>
  <c r="M362" i="1" s="1"/>
  <c r="W362" i="1"/>
  <c r="X362" i="1" s="1"/>
  <c r="Z362" i="1" s="1"/>
  <c r="AA362" i="1" s="1"/>
  <c r="K363" i="1" s="1"/>
  <c r="AF466" i="1" l="1"/>
  <c r="AQ466" i="1"/>
  <c r="AX466" i="1"/>
  <c r="AM466" i="1"/>
  <c r="AG466" i="1"/>
  <c r="AJ466" i="1" s="1"/>
  <c r="AK466" i="1" s="1"/>
  <c r="N363" i="1"/>
  <c r="Q363" i="1" s="1"/>
  <c r="R363" i="1" s="1"/>
  <c r="Y363" i="1"/>
  <c r="O363" i="1"/>
  <c r="S363" i="1" s="1"/>
  <c r="T363" i="1" s="1"/>
  <c r="AN466" i="1" l="1"/>
  <c r="AP466" i="1"/>
  <c r="AR466" i="1" s="1"/>
  <c r="V363" i="1"/>
  <c r="AU466" i="1" l="1"/>
  <c r="L363" i="1"/>
  <c r="M363" i="1" s="1"/>
  <c r="W363" i="1"/>
  <c r="X363" i="1" s="1"/>
  <c r="Z363" i="1" s="1"/>
  <c r="AA363" i="1" s="1"/>
  <c r="K364" i="1" s="1"/>
  <c r="AE467" i="1" l="1"/>
  <c r="AV466" i="1"/>
  <c r="AW466" i="1" s="1"/>
  <c r="AY466" i="1" s="1"/>
  <c r="AZ466" i="1" s="1"/>
  <c r="AD467" i="1" s="1"/>
  <c r="N364" i="1"/>
  <c r="Q364" i="1" s="1"/>
  <c r="R364" i="1" s="1"/>
  <c r="Y364" i="1"/>
  <c r="O364" i="1"/>
  <c r="S364" i="1" s="1"/>
  <c r="T364" i="1" s="1"/>
  <c r="AF467" i="1" l="1"/>
  <c r="AQ467" i="1"/>
  <c r="AG467" i="1"/>
  <c r="AJ467" i="1" s="1"/>
  <c r="AK467" i="1" s="1"/>
  <c r="AM467" i="1"/>
  <c r="AX467" i="1"/>
  <c r="V364" i="1"/>
  <c r="W364" i="1" s="1"/>
  <c r="X364" i="1" s="1"/>
  <c r="Z364" i="1" s="1"/>
  <c r="AA364" i="1" s="1"/>
  <c r="K365" i="1" s="1"/>
  <c r="L364" i="1"/>
  <c r="M364" i="1" s="1"/>
  <c r="AN467" i="1" l="1"/>
  <c r="AP467" i="1"/>
  <c r="AR467" i="1" s="1"/>
  <c r="N365" i="1"/>
  <c r="Q365" i="1" s="1"/>
  <c r="R365" i="1" s="1"/>
  <c r="Y365" i="1"/>
  <c r="O365" i="1"/>
  <c r="S365" i="1" s="1"/>
  <c r="T365" i="1" s="1"/>
  <c r="AU467" i="1" l="1"/>
  <c r="V365" i="1"/>
  <c r="AV467" i="1" l="1"/>
  <c r="AW467" i="1" s="1"/>
  <c r="AY467" i="1" s="1"/>
  <c r="AZ467" i="1" s="1"/>
  <c r="AD468" i="1" s="1"/>
  <c r="AE468" i="1"/>
  <c r="L365" i="1"/>
  <c r="M365" i="1" s="1"/>
  <c r="W365" i="1"/>
  <c r="X365" i="1" s="1"/>
  <c r="Z365" i="1" s="1"/>
  <c r="AA365" i="1" s="1"/>
  <c r="K366" i="1" s="1"/>
  <c r="AF468" i="1" l="1"/>
  <c r="AQ468" i="1"/>
  <c r="AM468" i="1"/>
  <c r="AX468" i="1"/>
  <c r="AG468" i="1"/>
  <c r="AJ468" i="1" s="1"/>
  <c r="AK468" i="1" s="1"/>
  <c r="N366" i="1"/>
  <c r="Q366" i="1" s="1"/>
  <c r="R366" i="1" s="1"/>
  <c r="O366" i="1"/>
  <c r="S366" i="1" s="1"/>
  <c r="T366" i="1" s="1"/>
  <c r="Y366" i="1"/>
  <c r="AN468" i="1" l="1"/>
  <c r="AP468" i="1"/>
  <c r="V366" i="1"/>
  <c r="L366" i="1" s="1"/>
  <c r="M366" i="1" s="1"/>
  <c r="AR468" i="1" l="1"/>
  <c r="AU468" i="1" s="1"/>
  <c r="W366" i="1"/>
  <c r="X366" i="1" s="1"/>
  <c r="Z366" i="1" s="1"/>
  <c r="AA366" i="1" s="1"/>
  <c r="K367" i="1" s="1"/>
  <c r="O367" i="1" s="1"/>
  <c r="S367" i="1" s="1"/>
  <c r="T367" i="1" s="1"/>
  <c r="N367" i="1" l="1"/>
  <c r="Q367" i="1" s="1"/>
  <c r="R367" i="1" s="1"/>
  <c r="Y367" i="1"/>
  <c r="AV468" i="1"/>
  <c r="AW468" i="1" s="1"/>
  <c r="AY468" i="1" s="1"/>
  <c r="AZ468" i="1" s="1"/>
  <c r="AD469" i="1" s="1"/>
  <c r="AG469" i="1" s="1"/>
  <c r="AJ469" i="1" s="1"/>
  <c r="AE469" i="1"/>
  <c r="AQ469" i="1" s="1"/>
  <c r="V367" i="1"/>
  <c r="AF469" i="1" l="1"/>
  <c r="AK469" i="1" s="1"/>
  <c r="AM469" i="1"/>
  <c r="AN469" i="1" s="1"/>
  <c r="AX469" i="1"/>
  <c r="W367" i="1"/>
  <c r="X367" i="1" s="1"/>
  <c r="Z367" i="1" s="1"/>
  <c r="AA367" i="1" s="1"/>
  <c r="K368" i="1" s="1"/>
  <c r="L367" i="1"/>
  <c r="M367" i="1" s="1"/>
  <c r="AP469" i="1" l="1"/>
  <c r="AR469" i="1" s="1"/>
  <c r="AU469" i="1" s="1"/>
  <c r="Y368" i="1"/>
  <c r="O368" i="1"/>
  <c r="S368" i="1" s="1"/>
  <c r="T368" i="1" s="1"/>
  <c r="N368" i="1"/>
  <c r="Q368" i="1" s="1"/>
  <c r="R368" i="1" s="1"/>
  <c r="AV469" i="1" l="1"/>
  <c r="AW469" i="1" s="1"/>
  <c r="AY469" i="1" s="1"/>
  <c r="AZ469" i="1" s="1"/>
  <c r="AD470" i="1" s="1"/>
  <c r="AM470" i="1" s="1"/>
  <c r="AE470" i="1"/>
  <c r="AQ470" i="1" s="1"/>
  <c r="V368" i="1"/>
  <c r="W368" i="1"/>
  <c r="X368" i="1" s="1"/>
  <c r="Z368" i="1" s="1"/>
  <c r="AA368" i="1" s="1"/>
  <c r="K369" i="1" s="1"/>
  <c r="L368" i="1"/>
  <c r="M368" i="1" s="1"/>
  <c r="AG470" i="1" l="1"/>
  <c r="AJ470" i="1" s="1"/>
  <c r="AX470" i="1"/>
  <c r="AF470" i="1"/>
  <c r="AP470" i="1"/>
  <c r="AN470" i="1"/>
  <c r="N369" i="1"/>
  <c r="Q369" i="1" s="1"/>
  <c r="R369" i="1" s="1"/>
  <c r="Y369" i="1"/>
  <c r="O369" i="1"/>
  <c r="S369" i="1" s="1"/>
  <c r="T369" i="1" s="1"/>
  <c r="AR470" i="1" l="1"/>
  <c r="AK470" i="1"/>
  <c r="V369" i="1"/>
  <c r="L369" i="1"/>
  <c r="M369" i="1" s="1"/>
  <c r="W369" i="1"/>
  <c r="X369" i="1" s="1"/>
  <c r="Z369" i="1" s="1"/>
  <c r="AA369" i="1" s="1"/>
  <c r="K370" i="1" s="1"/>
  <c r="AU470" i="1" l="1"/>
  <c r="AE471" i="1" s="1"/>
  <c r="Y370" i="1"/>
  <c r="O370" i="1"/>
  <c r="S370" i="1" s="1"/>
  <c r="T370" i="1" s="1"/>
  <c r="N370" i="1"/>
  <c r="Q370" i="1" s="1"/>
  <c r="R370" i="1" s="1"/>
  <c r="AF471" i="1" l="1"/>
  <c r="AQ471" i="1"/>
  <c r="AV470" i="1"/>
  <c r="AW470" i="1" s="1"/>
  <c r="AY470" i="1" s="1"/>
  <c r="AZ470" i="1" s="1"/>
  <c r="AD471" i="1" s="1"/>
  <c r="AM471" i="1" s="1"/>
  <c r="AX471" i="1"/>
  <c r="V370" i="1"/>
  <c r="W370" i="1"/>
  <c r="X370" i="1" s="1"/>
  <c r="Z370" i="1" s="1"/>
  <c r="AA370" i="1" s="1"/>
  <c r="K371" i="1" s="1"/>
  <c r="L370" i="1"/>
  <c r="M370" i="1" s="1"/>
  <c r="AG471" i="1" l="1"/>
  <c r="AJ471" i="1" s="1"/>
  <c r="AK471" i="1" s="1"/>
  <c r="AP471" i="1"/>
  <c r="AR471" i="1" s="1"/>
  <c r="AN471" i="1"/>
  <c r="O371" i="1"/>
  <c r="S371" i="1" s="1"/>
  <c r="T371" i="1" s="1"/>
  <c r="N371" i="1"/>
  <c r="Q371" i="1" s="1"/>
  <c r="R371" i="1" s="1"/>
  <c r="Y371" i="1"/>
  <c r="V371" i="1" l="1"/>
  <c r="AU471" i="1"/>
  <c r="AE472" i="1" s="1"/>
  <c r="L371" i="1"/>
  <c r="M371" i="1" s="1"/>
  <c r="W371" i="1"/>
  <c r="X371" i="1" s="1"/>
  <c r="Z371" i="1" s="1"/>
  <c r="AA371" i="1" s="1"/>
  <c r="K372" i="1" s="1"/>
  <c r="AF472" i="1" l="1"/>
  <c r="AQ472" i="1"/>
  <c r="AV471" i="1"/>
  <c r="AW471" i="1" s="1"/>
  <c r="AY471" i="1" s="1"/>
  <c r="AZ471" i="1" s="1"/>
  <c r="AD472" i="1" s="1"/>
  <c r="AG472" i="1" s="1"/>
  <c r="AJ472" i="1" s="1"/>
  <c r="AK472" i="1" s="1"/>
  <c r="O372" i="1"/>
  <c r="S372" i="1" s="1"/>
  <c r="T372" i="1" s="1"/>
  <c r="N372" i="1"/>
  <c r="Q372" i="1" s="1"/>
  <c r="R372" i="1" s="1"/>
  <c r="V372" i="1" s="1"/>
  <c r="Y372" i="1"/>
  <c r="AM472" i="1" l="1"/>
  <c r="AN472" i="1" s="1"/>
  <c r="AX472" i="1"/>
  <c r="W372" i="1"/>
  <c r="X372" i="1" s="1"/>
  <c r="Z372" i="1" s="1"/>
  <c r="AA372" i="1" s="1"/>
  <c r="K373" i="1" s="1"/>
  <c r="L372" i="1"/>
  <c r="M372" i="1" s="1"/>
  <c r="AP472" i="1" l="1"/>
  <c r="AR472" i="1" s="1"/>
  <c r="AU472" i="1" s="1"/>
  <c r="Y373" i="1"/>
  <c r="O373" i="1"/>
  <c r="S373" i="1" s="1"/>
  <c r="T373" i="1" s="1"/>
  <c r="N373" i="1"/>
  <c r="Q373" i="1" s="1"/>
  <c r="R373" i="1" s="1"/>
  <c r="AE473" i="1" l="1"/>
  <c r="AQ473" i="1" s="1"/>
  <c r="AV472" i="1"/>
  <c r="AW472" i="1" s="1"/>
  <c r="AY472" i="1" s="1"/>
  <c r="AZ472" i="1" s="1"/>
  <c r="AD473" i="1" s="1"/>
  <c r="AM473" i="1" s="1"/>
  <c r="V373" i="1"/>
  <c r="L373" i="1" s="1"/>
  <c r="M373" i="1" s="1"/>
  <c r="AG473" i="1" l="1"/>
  <c r="AJ473" i="1" s="1"/>
  <c r="AX473" i="1"/>
  <c r="AF473" i="1"/>
  <c r="AN473" i="1"/>
  <c r="AP473" i="1"/>
  <c r="W373" i="1"/>
  <c r="X373" i="1" s="1"/>
  <c r="Z373" i="1" s="1"/>
  <c r="AA373" i="1" s="1"/>
  <c r="K374" i="1" s="1"/>
  <c r="Y374" i="1" s="1"/>
  <c r="AK473" i="1" l="1"/>
  <c r="AR473" i="1"/>
  <c r="O374" i="1"/>
  <c r="S374" i="1" s="1"/>
  <c r="T374" i="1" s="1"/>
  <c r="N374" i="1"/>
  <c r="Q374" i="1" s="1"/>
  <c r="R374" i="1" s="1"/>
  <c r="V374" i="1" s="1"/>
  <c r="AU473" i="1" l="1"/>
  <c r="AE474" i="1" s="1"/>
  <c r="L374" i="1"/>
  <c r="M374" i="1" s="1"/>
  <c r="W374" i="1"/>
  <c r="X374" i="1" s="1"/>
  <c r="Z374" i="1" s="1"/>
  <c r="AA374" i="1" s="1"/>
  <c r="K375" i="1" s="1"/>
  <c r="AF474" i="1" l="1"/>
  <c r="AQ474" i="1"/>
  <c r="AV473" i="1"/>
  <c r="AW473" i="1" s="1"/>
  <c r="AY473" i="1" s="1"/>
  <c r="AZ473" i="1" s="1"/>
  <c r="AD474" i="1" s="1"/>
  <c r="AX474" i="1" s="1"/>
  <c r="O375" i="1"/>
  <c r="S375" i="1" s="1"/>
  <c r="T375" i="1" s="1"/>
  <c r="N375" i="1"/>
  <c r="Q375" i="1" s="1"/>
  <c r="R375" i="1" s="1"/>
  <c r="V375" i="1" s="1"/>
  <c r="Y375" i="1"/>
  <c r="AG474" i="1" l="1"/>
  <c r="AJ474" i="1" s="1"/>
  <c r="AK474" i="1" s="1"/>
  <c r="AM474" i="1"/>
  <c r="AN474" i="1" s="1"/>
  <c r="L375" i="1"/>
  <c r="M375" i="1" s="1"/>
  <c r="W375" i="1"/>
  <c r="X375" i="1" s="1"/>
  <c r="Z375" i="1" s="1"/>
  <c r="AA375" i="1" s="1"/>
  <c r="K376" i="1" s="1"/>
  <c r="AP474" i="1" l="1"/>
  <c r="AR474" i="1" s="1"/>
  <c r="AU474" i="1" s="1"/>
  <c r="N376" i="1"/>
  <c r="Q376" i="1" s="1"/>
  <c r="R376" i="1" s="1"/>
  <c r="Y376" i="1"/>
  <c r="O376" i="1"/>
  <c r="S376" i="1" s="1"/>
  <c r="T376" i="1" s="1"/>
  <c r="AE475" i="1" l="1"/>
  <c r="AQ475" i="1" s="1"/>
  <c r="AV474" i="1"/>
  <c r="AW474" i="1" s="1"/>
  <c r="AY474" i="1" s="1"/>
  <c r="AZ474" i="1" s="1"/>
  <c r="AD475" i="1" s="1"/>
  <c r="AM475" i="1" s="1"/>
  <c r="V376" i="1"/>
  <c r="AX475" i="1" l="1"/>
  <c r="AG475" i="1"/>
  <c r="AJ475" i="1" s="1"/>
  <c r="AF475" i="1"/>
  <c r="AN475" i="1"/>
  <c r="AP475" i="1"/>
  <c r="W376" i="1"/>
  <c r="X376" i="1" s="1"/>
  <c r="Z376" i="1" s="1"/>
  <c r="AA376" i="1" s="1"/>
  <c r="K377" i="1" s="1"/>
  <c r="L376" i="1"/>
  <c r="M376" i="1" s="1"/>
  <c r="AR475" i="1" l="1"/>
  <c r="AK475" i="1"/>
  <c r="N377" i="1"/>
  <c r="Q377" i="1" s="1"/>
  <c r="R377" i="1" s="1"/>
  <c r="Y377" i="1"/>
  <c r="O377" i="1"/>
  <c r="S377" i="1" s="1"/>
  <c r="T377" i="1" s="1"/>
  <c r="AU475" i="1" l="1"/>
  <c r="AV475" i="1" s="1"/>
  <c r="AW475" i="1" s="1"/>
  <c r="AY475" i="1" s="1"/>
  <c r="AZ475" i="1" s="1"/>
  <c r="AD476" i="1" s="1"/>
  <c r="V377" i="1"/>
  <c r="L377" i="1" s="1"/>
  <c r="M377" i="1" s="1"/>
  <c r="W377" i="1"/>
  <c r="X377" i="1" s="1"/>
  <c r="Z377" i="1" s="1"/>
  <c r="AA377" i="1" s="1"/>
  <c r="K378" i="1" s="1"/>
  <c r="AE476" i="1" l="1"/>
  <c r="AM476" i="1"/>
  <c r="AG476" i="1"/>
  <c r="AJ476" i="1" s="1"/>
  <c r="AX476" i="1"/>
  <c r="Y378" i="1"/>
  <c r="O378" i="1"/>
  <c r="S378" i="1" s="1"/>
  <c r="T378" i="1" s="1"/>
  <c r="N378" i="1"/>
  <c r="Q378" i="1" s="1"/>
  <c r="R378" i="1" s="1"/>
  <c r="AF476" i="1" l="1"/>
  <c r="AK476" i="1" s="1"/>
  <c r="AQ476" i="1"/>
  <c r="AP476" i="1"/>
  <c r="AN476" i="1"/>
  <c r="V378" i="1"/>
  <c r="AR476" i="1" l="1"/>
  <c r="AU476" i="1" s="1"/>
  <c r="AV476" i="1" s="1"/>
  <c r="AW476" i="1" s="1"/>
  <c r="AY476" i="1" s="1"/>
  <c r="AZ476" i="1" s="1"/>
  <c r="AD477" i="1" s="1"/>
  <c r="W378" i="1"/>
  <c r="X378" i="1" s="1"/>
  <c r="Z378" i="1" s="1"/>
  <c r="AA378" i="1" s="1"/>
  <c r="K379" i="1" s="1"/>
  <c r="L378" i="1"/>
  <c r="M378" i="1" s="1"/>
  <c r="AE477" i="1" l="1"/>
  <c r="AG477" i="1"/>
  <c r="AJ477" i="1" s="1"/>
  <c r="AX477" i="1"/>
  <c r="AM477" i="1"/>
  <c r="O379" i="1"/>
  <c r="S379" i="1" s="1"/>
  <c r="T379" i="1" s="1"/>
  <c r="N379" i="1"/>
  <c r="Q379" i="1" s="1"/>
  <c r="R379" i="1" s="1"/>
  <c r="Y379" i="1"/>
  <c r="AF477" i="1" l="1"/>
  <c r="AQ477" i="1"/>
  <c r="AK477" i="1"/>
  <c r="AP477" i="1"/>
  <c r="AN477" i="1"/>
  <c r="V379" i="1"/>
  <c r="L379" i="1" s="1"/>
  <c r="M379" i="1" s="1"/>
  <c r="AR477" i="1" l="1"/>
  <c r="AU477" i="1" s="1"/>
  <c r="W379" i="1"/>
  <c r="X379" i="1" s="1"/>
  <c r="Z379" i="1" s="1"/>
  <c r="AA379" i="1" s="1"/>
  <c r="K380" i="1" s="1"/>
  <c r="Y380" i="1"/>
  <c r="O380" i="1"/>
  <c r="S380" i="1" s="1"/>
  <c r="T380" i="1" s="1"/>
  <c r="N380" i="1"/>
  <c r="Q380" i="1" s="1"/>
  <c r="R380" i="1" s="1"/>
  <c r="V380" i="1" s="1"/>
  <c r="AV477" i="1" l="1"/>
  <c r="AW477" i="1" s="1"/>
  <c r="AY477" i="1" s="1"/>
  <c r="AZ477" i="1" s="1"/>
  <c r="AD478" i="1" s="1"/>
  <c r="AE478" i="1"/>
  <c r="L380" i="1"/>
  <c r="M380" i="1" s="1"/>
  <c r="W380" i="1"/>
  <c r="X380" i="1" s="1"/>
  <c r="Z380" i="1" s="1"/>
  <c r="AA380" i="1" s="1"/>
  <c r="K381" i="1" s="1"/>
  <c r="AF478" i="1" l="1"/>
  <c r="AQ478" i="1"/>
  <c r="AG478" i="1"/>
  <c r="AJ478" i="1" s="1"/>
  <c r="AK478" i="1" s="1"/>
  <c r="AM478" i="1"/>
  <c r="AX478" i="1"/>
  <c r="N381" i="1"/>
  <c r="Q381" i="1" s="1"/>
  <c r="R381" i="1" s="1"/>
  <c r="O381" i="1"/>
  <c r="S381" i="1" s="1"/>
  <c r="T381" i="1" s="1"/>
  <c r="Y381" i="1"/>
  <c r="AN478" i="1" l="1"/>
  <c r="AP478" i="1"/>
  <c r="V381" i="1"/>
  <c r="AR478" i="1" l="1"/>
  <c r="AU478" i="1" s="1"/>
  <c r="L381" i="1"/>
  <c r="M381" i="1" s="1"/>
  <c r="W381" i="1"/>
  <c r="X381" i="1" s="1"/>
  <c r="Z381" i="1" s="1"/>
  <c r="AA381" i="1" s="1"/>
  <c r="K382" i="1" s="1"/>
  <c r="AE479" i="1" l="1"/>
  <c r="AV478" i="1"/>
  <c r="AW478" i="1" s="1"/>
  <c r="AY478" i="1" s="1"/>
  <c r="AZ478" i="1" s="1"/>
  <c r="AD479" i="1" s="1"/>
  <c r="AM479" i="1" s="1"/>
  <c r="N382" i="1"/>
  <c r="Q382" i="1" s="1"/>
  <c r="R382" i="1" s="1"/>
  <c r="O382" i="1"/>
  <c r="S382" i="1" s="1"/>
  <c r="T382" i="1" s="1"/>
  <c r="Y382" i="1"/>
  <c r="AF479" i="1" l="1"/>
  <c r="AQ479" i="1"/>
  <c r="AX479" i="1"/>
  <c r="AG479" i="1"/>
  <c r="AJ479" i="1" s="1"/>
  <c r="AK479" i="1" s="1"/>
  <c r="AN479" i="1"/>
  <c r="AP479" i="1"/>
  <c r="V382" i="1"/>
  <c r="AR479" i="1" l="1"/>
  <c r="AU479" i="1" s="1"/>
  <c r="W382" i="1"/>
  <c r="X382" i="1" s="1"/>
  <c r="Z382" i="1" s="1"/>
  <c r="AA382" i="1" s="1"/>
  <c r="K383" i="1" s="1"/>
  <c r="L382" i="1"/>
  <c r="M382" i="1" s="1"/>
  <c r="AV479" i="1" l="1"/>
  <c r="AW479" i="1" s="1"/>
  <c r="AY479" i="1" s="1"/>
  <c r="AZ479" i="1" s="1"/>
  <c r="AD480" i="1" s="1"/>
  <c r="AE480" i="1"/>
  <c r="N383" i="1"/>
  <c r="Q383" i="1" s="1"/>
  <c r="R383" i="1" s="1"/>
  <c r="Y383" i="1"/>
  <c r="O383" i="1"/>
  <c r="S383" i="1" s="1"/>
  <c r="T383" i="1" s="1"/>
  <c r="AF480" i="1" l="1"/>
  <c r="AQ480" i="1"/>
  <c r="AG480" i="1"/>
  <c r="AJ480" i="1" s="1"/>
  <c r="AK480" i="1" s="1"/>
  <c r="AM480" i="1"/>
  <c r="AX480" i="1"/>
  <c r="V383" i="1"/>
  <c r="AN480" i="1" l="1"/>
  <c r="AP480" i="1"/>
  <c r="L383" i="1"/>
  <c r="M383" i="1" s="1"/>
  <c r="W383" i="1"/>
  <c r="X383" i="1" s="1"/>
  <c r="Z383" i="1" s="1"/>
  <c r="AA383" i="1" s="1"/>
  <c r="K384" i="1" s="1"/>
  <c r="AR480" i="1" l="1"/>
  <c r="AU480" i="1" s="1"/>
  <c r="Y384" i="1"/>
  <c r="O384" i="1"/>
  <c r="S384" i="1" s="1"/>
  <c r="T384" i="1" s="1"/>
  <c r="N384" i="1"/>
  <c r="Q384" i="1" s="1"/>
  <c r="R384" i="1" s="1"/>
  <c r="AE481" i="1" l="1"/>
  <c r="AV480" i="1"/>
  <c r="AW480" i="1" s="1"/>
  <c r="AY480" i="1" s="1"/>
  <c r="AZ480" i="1" s="1"/>
  <c r="AD481" i="1" s="1"/>
  <c r="AG481" i="1" s="1"/>
  <c r="AJ481" i="1" s="1"/>
  <c r="V384" i="1"/>
  <c r="AF481" i="1" l="1"/>
  <c r="AQ481" i="1"/>
  <c r="AK481" i="1"/>
  <c r="AX481" i="1"/>
  <c r="AM481" i="1"/>
  <c r="AP481" i="1" s="1"/>
  <c r="W384" i="1"/>
  <c r="X384" i="1" s="1"/>
  <c r="Z384" i="1" s="1"/>
  <c r="AA384" i="1" s="1"/>
  <c r="K385" i="1" s="1"/>
  <c r="L384" i="1"/>
  <c r="M384" i="1" s="1"/>
  <c r="AR481" i="1" l="1"/>
  <c r="AN481" i="1"/>
  <c r="AU481" i="1"/>
  <c r="Y385" i="1"/>
  <c r="O385" i="1"/>
  <c r="S385" i="1" s="1"/>
  <c r="T385" i="1" s="1"/>
  <c r="N385" i="1"/>
  <c r="Q385" i="1" s="1"/>
  <c r="R385" i="1" s="1"/>
  <c r="AV481" i="1" l="1"/>
  <c r="AW481" i="1" s="1"/>
  <c r="AY481" i="1" s="1"/>
  <c r="AZ481" i="1" s="1"/>
  <c r="AD482" i="1" s="1"/>
  <c r="AE482" i="1"/>
  <c r="V385" i="1"/>
  <c r="AF482" i="1" l="1"/>
  <c r="AQ482" i="1"/>
  <c r="AG482" i="1"/>
  <c r="AJ482" i="1" s="1"/>
  <c r="AK482" i="1" s="1"/>
  <c r="AX482" i="1"/>
  <c r="AM482" i="1"/>
  <c r="L385" i="1"/>
  <c r="M385" i="1" s="1"/>
  <c r="W385" i="1"/>
  <c r="X385" i="1" s="1"/>
  <c r="Z385" i="1" s="1"/>
  <c r="AA385" i="1" s="1"/>
  <c r="K386" i="1" s="1"/>
  <c r="AN482" i="1" l="1"/>
  <c r="AP482" i="1"/>
  <c r="O386" i="1"/>
  <c r="S386" i="1" s="1"/>
  <c r="T386" i="1" s="1"/>
  <c r="Y386" i="1"/>
  <c r="N386" i="1"/>
  <c r="Q386" i="1" s="1"/>
  <c r="R386" i="1" s="1"/>
  <c r="V386" i="1" l="1"/>
  <c r="AR482" i="1"/>
  <c r="AU482" i="1" s="1"/>
  <c r="L386" i="1"/>
  <c r="M386" i="1" s="1"/>
  <c r="W386" i="1"/>
  <c r="X386" i="1" s="1"/>
  <c r="Z386" i="1" s="1"/>
  <c r="AA386" i="1" s="1"/>
  <c r="K387" i="1" s="1"/>
  <c r="AE483" i="1" l="1"/>
  <c r="AV482" i="1"/>
  <c r="AW482" i="1" s="1"/>
  <c r="AY482" i="1" s="1"/>
  <c r="AZ482" i="1" s="1"/>
  <c r="AD483" i="1" s="1"/>
  <c r="AG483" i="1" s="1"/>
  <c r="AJ483" i="1" s="1"/>
  <c r="N387" i="1"/>
  <c r="Q387" i="1" s="1"/>
  <c r="R387" i="1" s="1"/>
  <c r="Y387" i="1"/>
  <c r="O387" i="1"/>
  <c r="S387" i="1" s="1"/>
  <c r="T387" i="1" s="1"/>
  <c r="AF483" i="1" l="1"/>
  <c r="AK483" i="1" s="1"/>
  <c r="AQ483" i="1"/>
  <c r="AX483" i="1"/>
  <c r="AM483" i="1"/>
  <c r="AP483" i="1" s="1"/>
  <c r="V387" i="1"/>
  <c r="AR483" i="1" l="1"/>
  <c r="AU483" i="1" s="1"/>
  <c r="AV483" i="1" s="1"/>
  <c r="AW483" i="1" s="1"/>
  <c r="AY483" i="1" s="1"/>
  <c r="AZ483" i="1" s="1"/>
  <c r="AD484" i="1" s="1"/>
  <c r="AN483" i="1"/>
  <c r="L387" i="1"/>
  <c r="M387" i="1" s="1"/>
  <c r="W387" i="1"/>
  <c r="X387" i="1" s="1"/>
  <c r="Z387" i="1" s="1"/>
  <c r="AA387" i="1" s="1"/>
  <c r="K388" i="1" s="1"/>
  <c r="AE484" i="1" l="1"/>
  <c r="AG484" i="1"/>
  <c r="AJ484" i="1" s="1"/>
  <c r="AX484" i="1"/>
  <c r="AM484" i="1"/>
  <c r="O388" i="1"/>
  <c r="S388" i="1" s="1"/>
  <c r="T388" i="1" s="1"/>
  <c r="N388" i="1"/>
  <c r="Q388" i="1" s="1"/>
  <c r="R388" i="1" s="1"/>
  <c r="Y388" i="1"/>
  <c r="AF484" i="1" l="1"/>
  <c r="AK484" i="1" s="1"/>
  <c r="AQ484" i="1"/>
  <c r="AN484" i="1"/>
  <c r="AP484" i="1"/>
  <c r="V388" i="1"/>
  <c r="L388" i="1"/>
  <c r="M388" i="1" s="1"/>
  <c r="W388" i="1"/>
  <c r="X388" i="1" s="1"/>
  <c r="Z388" i="1" s="1"/>
  <c r="AA388" i="1" s="1"/>
  <c r="K389" i="1" s="1"/>
  <c r="AR484" i="1" l="1"/>
  <c r="AU484" i="1" s="1"/>
  <c r="N389" i="1"/>
  <c r="Q389" i="1" s="1"/>
  <c r="R389" i="1" s="1"/>
  <c r="O389" i="1"/>
  <c r="S389" i="1" s="1"/>
  <c r="T389" i="1" s="1"/>
  <c r="Y389" i="1"/>
  <c r="AE485" i="1" l="1"/>
  <c r="AV484" i="1"/>
  <c r="AW484" i="1" s="1"/>
  <c r="AY484" i="1" s="1"/>
  <c r="AZ484" i="1" s="1"/>
  <c r="AD485" i="1" s="1"/>
  <c r="AX485" i="1" s="1"/>
  <c r="V389" i="1"/>
  <c r="AF485" i="1" l="1"/>
  <c r="AQ485" i="1"/>
  <c r="AM485" i="1"/>
  <c r="AN485" i="1" s="1"/>
  <c r="AG485" i="1"/>
  <c r="AJ485" i="1" s="1"/>
  <c r="AK485" i="1" s="1"/>
  <c r="L389" i="1"/>
  <c r="M389" i="1" s="1"/>
  <c r="W389" i="1"/>
  <c r="X389" i="1" s="1"/>
  <c r="Z389" i="1" s="1"/>
  <c r="AA389" i="1" s="1"/>
  <c r="K390" i="1" s="1"/>
  <c r="AP485" i="1" l="1"/>
  <c r="AR485" i="1" s="1"/>
  <c r="AU485" i="1" s="1"/>
  <c r="Y390" i="1"/>
  <c r="O390" i="1"/>
  <c r="S390" i="1" s="1"/>
  <c r="T390" i="1" s="1"/>
  <c r="N390" i="1"/>
  <c r="Q390" i="1" s="1"/>
  <c r="R390" i="1" s="1"/>
  <c r="V390" i="1" s="1"/>
  <c r="AV485" i="1" l="1"/>
  <c r="AW485" i="1" s="1"/>
  <c r="AY485" i="1" s="1"/>
  <c r="AZ485" i="1" s="1"/>
  <c r="AD486" i="1" s="1"/>
  <c r="AE486" i="1"/>
  <c r="W390" i="1"/>
  <c r="X390" i="1" s="1"/>
  <c r="Z390" i="1" s="1"/>
  <c r="AA390" i="1" s="1"/>
  <c r="K391" i="1" s="1"/>
  <c r="L390" i="1"/>
  <c r="M390" i="1" s="1"/>
  <c r="AF486" i="1" l="1"/>
  <c r="AQ486" i="1"/>
  <c r="AM486" i="1"/>
  <c r="AG486" i="1"/>
  <c r="AJ486" i="1" s="1"/>
  <c r="AK486" i="1" s="1"/>
  <c r="AX486" i="1"/>
  <c r="N391" i="1"/>
  <c r="Q391" i="1" s="1"/>
  <c r="R391" i="1" s="1"/>
  <c r="O391" i="1"/>
  <c r="S391" i="1" s="1"/>
  <c r="T391" i="1" s="1"/>
  <c r="Y391" i="1"/>
  <c r="AP486" i="1" l="1"/>
  <c r="AR486" i="1" s="1"/>
  <c r="AN486" i="1"/>
  <c r="V391" i="1"/>
  <c r="AU486" i="1" l="1"/>
  <c r="L391" i="1"/>
  <c r="M391" i="1" s="1"/>
  <c r="W391" i="1"/>
  <c r="X391" i="1" s="1"/>
  <c r="Z391" i="1" s="1"/>
  <c r="AA391" i="1" s="1"/>
  <c r="K392" i="1" s="1"/>
  <c r="AV486" i="1" l="1"/>
  <c r="AW486" i="1" s="1"/>
  <c r="AY486" i="1" s="1"/>
  <c r="AZ486" i="1" s="1"/>
  <c r="AD487" i="1" s="1"/>
  <c r="AE487" i="1"/>
  <c r="O392" i="1"/>
  <c r="S392" i="1" s="1"/>
  <c r="T392" i="1" s="1"/>
  <c r="N392" i="1"/>
  <c r="Q392" i="1" s="1"/>
  <c r="R392" i="1" s="1"/>
  <c r="Y392" i="1"/>
  <c r="AF487" i="1" l="1"/>
  <c r="AQ487" i="1"/>
  <c r="AM487" i="1"/>
  <c r="AX487" i="1"/>
  <c r="AG487" i="1"/>
  <c r="AJ487" i="1" s="1"/>
  <c r="AK487" i="1" s="1"/>
  <c r="V392" i="1"/>
  <c r="W392" i="1" s="1"/>
  <c r="X392" i="1" s="1"/>
  <c r="Z392" i="1" s="1"/>
  <c r="AA392" i="1" s="1"/>
  <c r="K393" i="1" s="1"/>
  <c r="L392" i="1" l="1"/>
  <c r="M392" i="1" s="1"/>
  <c r="AN487" i="1"/>
  <c r="AP487" i="1"/>
  <c r="O393" i="1"/>
  <c r="S393" i="1" s="1"/>
  <c r="T393" i="1" s="1"/>
  <c r="N393" i="1"/>
  <c r="Q393" i="1" s="1"/>
  <c r="R393" i="1" s="1"/>
  <c r="Y393" i="1"/>
  <c r="V393" i="1" l="1"/>
  <c r="AR487" i="1"/>
  <c r="AU487" i="1" s="1"/>
  <c r="L393" i="1"/>
  <c r="M393" i="1" s="1"/>
  <c r="W393" i="1"/>
  <c r="X393" i="1" s="1"/>
  <c r="Z393" i="1" s="1"/>
  <c r="AA393" i="1" s="1"/>
  <c r="K394" i="1" s="1"/>
  <c r="AV487" i="1" l="1"/>
  <c r="AW487" i="1" s="1"/>
  <c r="AY487" i="1" s="1"/>
  <c r="AZ487" i="1" s="1"/>
  <c r="AD488" i="1" s="1"/>
  <c r="AM488" i="1" s="1"/>
  <c r="AE488" i="1"/>
  <c r="Y394" i="1"/>
  <c r="O394" i="1"/>
  <c r="S394" i="1" s="1"/>
  <c r="T394" i="1" s="1"/>
  <c r="N394" i="1"/>
  <c r="Q394" i="1" s="1"/>
  <c r="R394" i="1" s="1"/>
  <c r="AF488" i="1" l="1"/>
  <c r="AQ488" i="1"/>
  <c r="AX488" i="1"/>
  <c r="AG488" i="1"/>
  <c r="AJ488" i="1" s="1"/>
  <c r="AK488" i="1" s="1"/>
  <c r="AN488" i="1"/>
  <c r="AP488" i="1"/>
  <c r="V394" i="1"/>
  <c r="W394" i="1" s="1"/>
  <c r="X394" i="1" s="1"/>
  <c r="Z394" i="1" s="1"/>
  <c r="AA394" i="1" s="1"/>
  <c r="K395" i="1" s="1"/>
  <c r="L394" i="1"/>
  <c r="M394" i="1" s="1"/>
  <c r="AR488" i="1" l="1"/>
  <c r="AU488" i="1" s="1"/>
  <c r="O395" i="1"/>
  <c r="S395" i="1" s="1"/>
  <c r="T395" i="1" s="1"/>
  <c r="Y395" i="1"/>
  <c r="N395" i="1"/>
  <c r="Q395" i="1" s="1"/>
  <c r="R395" i="1" s="1"/>
  <c r="V395" i="1" s="1"/>
  <c r="AE489" i="1" l="1"/>
  <c r="AV488" i="1"/>
  <c r="AW488" i="1" s="1"/>
  <c r="AY488" i="1" s="1"/>
  <c r="AZ488" i="1" s="1"/>
  <c r="AD489" i="1" s="1"/>
  <c r="AX489" i="1" s="1"/>
  <c r="L395" i="1"/>
  <c r="M395" i="1" s="1"/>
  <c r="W395" i="1"/>
  <c r="X395" i="1" s="1"/>
  <c r="Z395" i="1" s="1"/>
  <c r="AA395" i="1" s="1"/>
  <c r="K396" i="1" s="1"/>
  <c r="AF489" i="1" l="1"/>
  <c r="AQ489" i="1"/>
  <c r="AG489" i="1"/>
  <c r="AJ489" i="1" s="1"/>
  <c r="AK489" i="1" s="1"/>
  <c r="AM489" i="1"/>
  <c r="AP489" i="1" s="1"/>
  <c r="AR489" i="1" s="1"/>
  <c r="O396" i="1"/>
  <c r="S396" i="1" s="1"/>
  <c r="T396" i="1" s="1"/>
  <c r="N396" i="1"/>
  <c r="Q396" i="1" s="1"/>
  <c r="R396" i="1" s="1"/>
  <c r="Y396" i="1"/>
  <c r="AN489" i="1" l="1"/>
  <c r="V396" i="1"/>
  <c r="AU489" i="1"/>
  <c r="W396" i="1"/>
  <c r="X396" i="1" s="1"/>
  <c r="Z396" i="1" s="1"/>
  <c r="AA396" i="1" s="1"/>
  <c r="K397" i="1" s="1"/>
  <c r="L396" i="1"/>
  <c r="M396" i="1" s="1"/>
  <c r="AV489" i="1" l="1"/>
  <c r="AW489" i="1" s="1"/>
  <c r="AY489" i="1" s="1"/>
  <c r="AZ489" i="1" s="1"/>
  <c r="AD490" i="1" s="1"/>
  <c r="AE490" i="1"/>
  <c r="N397" i="1"/>
  <c r="Q397" i="1" s="1"/>
  <c r="R397" i="1" s="1"/>
  <c r="Y397" i="1"/>
  <c r="O397" i="1"/>
  <c r="S397" i="1" s="1"/>
  <c r="T397" i="1" s="1"/>
  <c r="AF490" i="1" l="1"/>
  <c r="AQ490" i="1"/>
  <c r="AX490" i="1"/>
  <c r="AG490" i="1"/>
  <c r="AJ490" i="1" s="1"/>
  <c r="AK490" i="1" s="1"/>
  <c r="AM490" i="1"/>
  <c r="V397" i="1"/>
  <c r="W397" i="1" s="1"/>
  <c r="X397" i="1" s="1"/>
  <c r="Z397" i="1" s="1"/>
  <c r="AA397" i="1" s="1"/>
  <c r="K398" i="1" s="1"/>
  <c r="L397" i="1"/>
  <c r="M397" i="1" s="1"/>
  <c r="AN490" i="1" l="1"/>
  <c r="AP490" i="1"/>
  <c r="AR490" i="1" s="1"/>
  <c r="N398" i="1"/>
  <c r="Q398" i="1" s="1"/>
  <c r="R398" i="1" s="1"/>
  <c r="Y398" i="1"/>
  <c r="O398" i="1"/>
  <c r="S398" i="1" s="1"/>
  <c r="T398" i="1" s="1"/>
  <c r="AU490" i="1" l="1"/>
  <c r="V398" i="1"/>
  <c r="AE491" i="1" l="1"/>
  <c r="AV490" i="1"/>
  <c r="AW490" i="1" s="1"/>
  <c r="AY490" i="1" s="1"/>
  <c r="AZ490" i="1" s="1"/>
  <c r="AD491" i="1" s="1"/>
  <c r="L398" i="1"/>
  <c r="M398" i="1" s="1"/>
  <c r="W398" i="1"/>
  <c r="X398" i="1" s="1"/>
  <c r="Z398" i="1" s="1"/>
  <c r="AA398" i="1" s="1"/>
  <c r="K399" i="1" s="1"/>
  <c r="AF491" i="1" l="1"/>
  <c r="AQ491" i="1"/>
  <c r="AG491" i="1"/>
  <c r="AJ491" i="1" s="1"/>
  <c r="AK491" i="1" s="1"/>
  <c r="AM491" i="1"/>
  <c r="AX491" i="1"/>
  <c r="O399" i="1"/>
  <c r="S399" i="1" s="1"/>
  <c r="T399" i="1" s="1"/>
  <c r="N399" i="1"/>
  <c r="Q399" i="1" s="1"/>
  <c r="R399" i="1" s="1"/>
  <c r="Y399" i="1"/>
  <c r="V399" i="1" l="1"/>
  <c r="AP491" i="1"/>
  <c r="AR491" i="1" s="1"/>
  <c r="AN491" i="1"/>
  <c r="L399" i="1"/>
  <c r="M399" i="1" s="1"/>
  <c r="W399" i="1"/>
  <c r="X399" i="1" s="1"/>
  <c r="Z399" i="1" s="1"/>
  <c r="AA399" i="1" s="1"/>
  <c r="K400" i="1" s="1"/>
  <c r="AU491" i="1" l="1"/>
  <c r="N400" i="1"/>
  <c r="Q400" i="1" s="1"/>
  <c r="R400" i="1" s="1"/>
  <c r="Y400" i="1"/>
  <c r="O400" i="1"/>
  <c r="S400" i="1" s="1"/>
  <c r="T400" i="1" s="1"/>
  <c r="V400" i="1" l="1"/>
  <c r="AE492" i="1"/>
  <c r="AV491" i="1"/>
  <c r="AW491" i="1" s="1"/>
  <c r="AY491" i="1" s="1"/>
  <c r="AZ491" i="1" s="1"/>
  <c r="AD492" i="1" s="1"/>
  <c r="L400" i="1"/>
  <c r="M400" i="1" s="1"/>
  <c r="W400" i="1"/>
  <c r="X400" i="1" s="1"/>
  <c r="Z400" i="1" s="1"/>
  <c r="AA400" i="1" s="1"/>
  <c r="K401" i="1" s="1"/>
  <c r="AF492" i="1" l="1"/>
  <c r="AQ492" i="1"/>
  <c r="AM492" i="1"/>
  <c r="AX492" i="1"/>
  <c r="AG492" i="1"/>
  <c r="AJ492" i="1" s="1"/>
  <c r="AK492" i="1" s="1"/>
  <c r="Y401" i="1"/>
  <c r="N401" i="1"/>
  <c r="Q401" i="1" s="1"/>
  <c r="R401" i="1" s="1"/>
  <c r="O401" i="1"/>
  <c r="S401" i="1" s="1"/>
  <c r="T401" i="1" s="1"/>
  <c r="AN492" i="1" l="1"/>
  <c r="AP492" i="1"/>
  <c r="AR492" i="1" s="1"/>
  <c r="V401" i="1"/>
  <c r="AU492" i="1" l="1"/>
  <c r="W401" i="1"/>
  <c r="X401" i="1" s="1"/>
  <c r="Z401" i="1" s="1"/>
  <c r="AA401" i="1" s="1"/>
  <c r="K402" i="1" s="1"/>
  <c r="L401" i="1"/>
  <c r="M401" i="1" s="1"/>
  <c r="AE493" i="1" l="1"/>
  <c r="AV492" i="1"/>
  <c r="AW492" i="1" s="1"/>
  <c r="AY492" i="1" s="1"/>
  <c r="AZ492" i="1" s="1"/>
  <c r="AD493" i="1" s="1"/>
  <c r="N402" i="1"/>
  <c r="Q402" i="1" s="1"/>
  <c r="R402" i="1" s="1"/>
  <c r="O402" i="1"/>
  <c r="S402" i="1" s="1"/>
  <c r="T402" i="1" s="1"/>
  <c r="Y402" i="1"/>
  <c r="AF493" i="1" l="1"/>
  <c r="AQ493" i="1"/>
  <c r="AM493" i="1"/>
  <c r="AX493" i="1"/>
  <c r="AG493" i="1"/>
  <c r="AJ493" i="1" s="1"/>
  <c r="AK493" i="1" s="1"/>
  <c r="V402" i="1"/>
  <c r="W402" i="1"/>
  <c r="X402" i="1" s="1"/>
  <c r="Z402" i="1" s="1"/>
  <c r="AA402" i="1" s="1"/>
  <c r="K403" i="1" s="1"/>
  <c r="L402" i="1"/>
  <c r="M402" i="1" s="1"/>
  <c r="AP493" i="1" l="1"/>
  <c r="AR493" i="1" s="1"/>
  <c r="AN493" i="1"/>
  <c r="Y403" i="1"/>
  <c r="O403" i="1"/>
  <c r="S403" i="1" s="1"/>
  <c r="T403" i="1" s="1"/>
  <c r="N403" i="1"/>
  <c r="Q403" i="1" s="1"/>
  <c r="R403" i="1" s="1"/>
  <c r="AU493" i="1" l="1"/>
  <c r="V403" i="1"/>
  <c r="AV493" i="1" l="1"/>
  <c r="AW493" i="1" s="1"/>
  <c r="AY493" i="1" s="1"/>
  <c r="AZ493" i="1" s="1"/>
  <c r="AD494" i="1" s="1"/>
  <c r="AE494" i="1"/>
  <c r="L403" i="1"/>
  <c r="M403" i="1" s="1"/>
  <c r="W403" i="1"/>
  <c r="X403" i="1" s="1"/>
  <c r="Z403" i="1" s="1"/>
  <c r="AA403" i="1" s="1"/>
  <c r="K404" i="1" s="1"/>
  <c r="AF494" i="1" l="1"/>
  <c r="AQ494" i="1"/>
  <c r="AX494" i="1"/>
  <c r="AM494" i="1"/>
  <c r="AG494" i="1"/>
  <c r="AJ494" i="1" s="1"/>
  <c r="AK494" i="1" s="1"/>
  <c r="O404" i="1"/>
  <c r="S404" i="1" s="1"/>
  <c r="T404" i="1" s="1"/>
  <c r="N404" i="1"/>
  <c r="Q404" i="1" s="1"/>
  <c r="R404" i="1" s="1"/>
  <c r="Y404" i="1"/>
  <c r="AN494" i="1" l="1"/>
  <c r="AP494" i="1"/>
  <c r="AR494" i="1" s="1"/>
  <c r="V404" i="1"/>
  <c r="W404" i="1" s="1"/>
  <c r="X404" i="1" s="1"/>
  <c r="Z404" i="1" s="1"/>
  <c r="AA404" i="1" s="1"/>
  <c r="K405" i="1" s="1"/>
  <c r="L404" i="1"/>
  <c r="M404" i="1" s="1"/>
  <c r="AU494" i="1" l="1"/>
  <c r="N405" i="1"/>
  <c r="Q405" i="1" s="1"/>
  <c r="R405" i="1" s="1"/>
  <c r="Y405" i="1"/>
  <c r="O405" i="1"/>
  <c r="S405" i="1" s="1"/>
  <c r="T405" i="1" s="1"/>
  <c r="AE495" i="1" l="1"/>
  <c r="AV494" i="1"/>
  <c r="AW494" i="1" s="1"/>
  <c r="AY494" i="1" s="1"/>
  <c r="AZ494" i="1" s="1"/>
  <c r="AD495" i="1" s="1"/>
  <c r="V405" i="1"/>
  <c r="AF495" i="1" l="1"/>
  <c r="AQ495" i="1"/>
  <c r="AM495" i="1"/>
  <c r="AG495" i="1"/>
  <c r="AJ495" i="1" s="1"/>
  <c r="AK495" i="1" s="1"/>
  <c r="AX495" i="1"/>
  <c r="W405" i="1"/>
  <c r="X405" i="1" s="1"/>
  <c r="Z405" i="1" s="1"/>
  <c r="AA405" i="1" s="1"/>
  <c r="K406" i="1" s="1"/>
  <c r="L405" i="1"/>
  <c r="M405" i="1" s="1"/>
  <c r="AP495" i="1" l="1"/>
  <c r="AR495" i="1" s="1"/>
  <c r="AN495" i="1"/>
  <c r="N406" i="1"/>
  <c r="Q406" i="1" s="1"/>
  <c r="R406" i="1" s="1"/>
  <c r="O406" i="1"/>
  <c r="S406" i="1" s="1"/>
  <c r="T406" i="1" s="1"/>
  <c r="Y406" i="1"/>
  <c r="AU495" i="1" l="1"/>
  <c r="AE496" i="1" s="1"/>
  <c r="V406" i="1"/>
  <c r="L406" i="1" s="1"/>
  <c r="M406" i="1" s="1"/>
  <c r="W406" i="1"/>
  <c r="X406" i="1" s="1"/>
  <c r="Z406" i="1" s="1"/>
  <c r="AA406" i="1" s="1"/>
  <c r="K407" i="1" s="1"/>
  <c r="AF496" i="1" l="1"/>
  <c r="AQ496" i="1"/>
  <c r="AV495" i="1"/>
  <c r="AW495" i="1" s="1"/>
  <c r="AY495" i="1" s="1"/>
  <c r="AZ495" i="1" s="1"/>
  <c r="AD496" i="1" s="1"/>
  <c r="AX496" i="1" s="1"/>
  <c r="O407" i="1"/>
  <c r="S407" i="1" s="1"/>
  <c r="T407" i="1" s="1"/>
  <c r="Y407" i="1"/>
  <c r="N407" i="1"/>
  <c r="Q407" i="1" s="1"/>
  <c r="R407" i="1" s="1"/>
  <c r="V407" i="1" s="1"/>
  <c r="AG496" i="1" l="1"/>
  <c r="AJ496" i="1" s="1"/>
  <c r="AK496" i="1" s="1"/>
  <c r="AM496" i="1"/>
  <c r="AN496" i="1" s="1"/>
  <c r="W407" i="1"/>
  <c r="X407" i="1" s="1"/>
  <c r="Z407" i="1" s="1"/>
  <c r="AA407" i="1" s="1"/>
  <c r="K408" i="1" s="1"/>
  <c r="L407" i="1"/>
  <c r="M407" i="1" s="1"/>
  <c r="AP496" i="1" l="1"/>
  <c r="AR496" i="1" s="1"/>
  <c r="AU496" i="1" s="1"/>
  <c r="Y408" i="1"/>
  <c r="O408" i="1"/>
  <c r="S408" i="1" s="1"/>
  <c r="T408" i="1" s="1"/>
  <c r="N408" i="1"/>
  <c r="Q408" i="1" s="1"/>
  <c r="R408" i="1" s="1"/>
  <c r="AE497" i="1" l="1"/>
  <c r="AV496" i="1"/>
  <c r="AW496" i="1" s="1"/>
  <c r="AY496" i="1" s="1"/>
  <c r="AZ496" i="1" s="1"/>
  <c r="AD497" i="1" s="1"/>
  <c r="V408" i="1"/>
  <c r="W408" i="1" s="1"/>
  <c r="X408" i="1" s="1"/>
  <c r="Z408" i="1" s="1"/>
  <c r="AA408" i="1" s="1"/>
  <c r="K409" i="1" s="1"/>
  <c r="L408" i="1"/>
  <c r="M408" i="1" s="1"/>
  <c r="AF497" i="1" l="1"/>
  <c r="AQ497" i="1"/>
  <c r="AG497" i="1"/>
  <c r="AJ497" i="1" s="1"/>
  <c r="AK497" i="1" s="1"/>
  <c r="AX497" i="1"/>
  <c r="AM497" i="1"/>
  <c r="N409" i="1"/>
  <c r="Q409" i="1" s="1"/>
  <c r="R409" i="1" s="1"/>
  <c r="Y409" i="1"/>
  <c r="O409" i="1"/>
  <c r="S409" i="1" s="1"/>
  <c r="T409" i="1" s="1"/>
  <c r="AP497" i="1" l="1"/>
  <c r="AR497" i="1" s="1"/>
  <c r="AN497" i="1"/>
  <c r="V409" i="1"/>
  <c r="W409" i="1" s="1"/>
  <c r="X409" i="1" s="1"/>
  <c r="Z409" i="1" s="1"/>
  <c r="AA409" i="1" s="1"/>
  <c r="K410" i="1" s="1"/>
  <c r="AU497" i="1" l="1"/>
  <c r="L409" i="1"/>
  <c r="M409" i="1" s="1"/>
  <c r="N410" i="1"/>
  <c r="Q410" i="1" s="1"/>
  <c r="Y410" i="1"/>
  <c r="O410" i="1"/>
  <c r="S410" i="1" s="1"/>
  <c r="AE498" i="1" l="1"/>
  <c r="AV497" i="1"/>
  <c r="AW497" i="1" s="1"/>
  <c r="AY497" i="1" s="1"/>
  <c r="AZ497" i="1" s="1"/>
  <c r="AD498" i="1" s="1"/>
  <c r="R410" i="1"/>
  <c r="T410" i="1"/>
  <c r="AF498" i="1" l="1"/>
  <c r="AQ498" i="1"/>
  <c r="AM498" i="1"/>
  <c r="AX498" i="1"/>
  <c r="AG498" i="1"/>
  <c r="AJ498" i="1" s="1"/>
  <c r="AK498" i="1" s="1"/>
  <c r="V410" i="1"/>
  <c r="AP498" i="1" l="1"/>
  <c r="AR498" i="1" s="1"/>
  <c r="AN498" i="1"/>
  <c r="W410" i="1"/>
  <c r="X410" i="1" s="1"/>
  <c r="Z410" i="1" s="1"/>
  <c r="AA410" i="1" s="1"/>
  <c r="K411" i="1" s="1"/>
  <c r="L410" i="1"/>
  <c r="M410" i="1" s="1"/>
  <c r="AU498" i="1" l="1"/>
  <c r="N411" i="1"/>
  <c r="Q411" i="1" s="1"/>
  <c r="R411" i="1" s="1"/>
  <c r="O411" i="1"/>
  <c r="S411" i="1" s="1"/>
  <c r="T411" i="1" s="1"/>
  <c r="Y411" i="1"/>
  <c r="AE499" i="1" l="1"/>
  <c r="AV498" i="1"/>
  <c r="AW498" i="1" s="1"/>
  <c r="AY498" i="1" s="1"/>
  <c r="AZ498" i="1" s="1"/>
  <c r="AD499" i="1" s="1"/>
  <c r="V411" i="1"/>
  <c r="AF499" i="1" l="1"/>
  <c r="AQ499" i="1"/>
  <c r="AG499" i="1"/>
  <c r="AJ499" i="1" s="1"/>
  <c r="AK499" i="1" s="1"/>
  <c r="AX499" i="1"/>
  <c r="AM499" i="1"/>
  <c r="W411" i="1"/>
  <c r="X411" i="1" s="1"/>
  <c r="Z411" i="1" s="1"/>
  <c r="AA411" i="1" s="1"/>
  <c r="K412" i="1" s="1"/>
  <c r="L411" i="1"/>
  <c r="M411" i="1" s="1"/>
  <c r="AP499" i="1" l="1"/>
  <c r="AR499" i="1" s="1"/>
  <c r="AN499" i="1"/>
  <c r="N412" i="1"/>
  <c r="Q412" i="1" s="1"/>
  <c r="R412" i="1" s="1"/>
  <c r="O412" i="1"/>
  <c r="S412" i="1" s="1"/>
  <c r="T412" i="1" s="1"/>
  <c r="Y412" i="1"/>
  <c r="AU499" i="1" l="1"/>
  <c r="V412" i="1"/>
  <c r="AE500" i="1" l="1"/>
  <c r="AV499" i="1"/>
  <c r="AW499" i="1" s="1"/>
  <c r="AY499" i="1" s="1"/>
  <c r="AZ499" i="1" s="1"/>
  <c r="AD500" i="1" s="1"/>
  <c r="L412" i="1"/>
  <c r="M412" i="1" s="1"/>
  <c r="W412" i="1"/>
  <c r="X412" i="1" s="1"/>
  <c r="Z412" i="1" s="1"/>
  <c r="AA412" i="1" s="1"/>
  <c r="K413" i="1" s="1"/>
  <c r="AF500" i="1" l="1"/>
  <c r="AQ500" i="1"/>
  <c r="AG500" i="1"/>
  <c r="AJ500" i="1" s="1"/>
  <c r="AK500" i="1" s="1"/>
  <c r="AM500" i="1"/>
  <c r="AX500" i="1"/>
  <c r="N413" i="1"/>
  <c r="Q413" i="1" s="1"/>
  <c r="R413" i="1" s="1"/>
  <c r="Y413" i="1"/>
  <c r="O413" i="1"/>
  <c r="S413" i="1" s="1"/>
  <c r="T413" i="1" s="1"/>
  <c r="AN500" i="1" l="1"/>
  <c r="AP500" i="1"/>
  <c r="V413" i="1"/>
  <c r="AR500" i="1" l="1"/>
  <c r="AU500" i="1" s="1"/>
  <c r="L413" i="1"/>
  <c r="M413" i="1" s="1"/>
  <c r="W413" i="1"/>
  <c r="X413" i="1" s="1"/>
  <c r="Z413" i="1" s="1"/>
  <c r="AA413" i="1" s="1"/>
  <c r="K414" i="1" s="1"/>
  <c r="AE501" i="1" l="1"/>
  <c r="AQ501" i="1" s="1"/>
  <c r="AV500" i="1"/>
  <c r="AW500" i="1" s="1"/>
  <c r="AY500" i="1" s="1"/>
  <c r="AZ500" i="1" s="1"/>
  <c r="AD501" i="1" s="1"/>
  <c r="AM501" i="1" s="1"/>
  <c r="N414" i="1"/>
  <c r="Q414" i="1" s="1"/>
  <c r="R414" i="1" s="1"/>
  <c r="Y414" i="1"/>
  <c r="O414" i="1"/>
  <c r="S414" i="1" s="1"/>
  <c r="T414" i="1" s="1"/>
  <c r="AG501" i="1" l="1"/>
  <c r="AJ501" i="1" s="1"/>
  <c r="AX501" i="1"/>
  <c r="AF501" i="1"/>
  <c r="AP501" i="1"/>
  <c r="AN501" i="1"/>
  <c r="V414" i="1"/>
  <c r="AK501" i="1" l="1"/>
  <c r="AR501" i="1"/>
  <c r="AU501" i="1" s="1"/>
  <c r="L414" i="1"/>
  <c r="M414" i="1" s="1"/>
  <c r="W414" i="1"/>
  <c r="X414" i="1" s="1"/>
  <c r="Z414" i="1" s="1"/>
  <c r="AA414" i="1" s="1"/>
  <c r="K415" i="1" s="1"/>
  <c r="AE502" i="1" l="1"/>
  <c r="AV501" i="1"/>
  <c r="AW501" i="1" s="1"/>
  <c r="AY501" i="1" s="1"/>
  <c r="AZ501" i="1" s="1"/>
  <c r="AD502" i="1" s="1"/>
  <c r="Y415" i="1"/>
  <c r="N415" i="1"/>
  <c r="Q415" i="1" s="1"/>
  <c r="R415" i="1" s="1"/>
  <c r="O415" i="1"/>
  <c r="S415" i="1" s="1"/>
  <c r="T415" i="1" s="1"/>
  <c r="AF502" i="1" l="1"/>
  <c r="AQ502" i="1"/>
  <c r="AM502" i="1"/>
  <c r="AX502" i="1"/>
  <c r="AG502" i="1"/>
  <c r="AJ502" i="1" s="1"/>
  <c r="AK502" i="1" s="1"/>
  <c r="V415" i="1"/>
  <c r="AN502" i="1" l="1"/>
  <c r="AP502" i="1"/>
  <c r="AR502" i="1" s="1"/>
  <c r="W415" i="1"/>
  <c r="X415" i="1" s="1"/>
  <c r="Z415" i="1" s="1"/>
  <c r="AA415" i="1" s="1"/>
  <c r="K416" i="1" s="1"/>
  <c r="L415" i="1"/>
  <c r="M415" i="1" s="1"/>
  <c r="AU502" i="1" l="1"/>
  <c r="N416" i="1"/>
  <c r="Q416" i="1" s="1"/>
  <c r="R416" i="1" s="1"/>
  <c r="O416" i="1"/>
  <c r="S416" i="1" s="1"/>
  <c r="T416" i="1" s="1"/>
  <c r="Y416" i="1"/>
  <c r="AE503" i="1" l="1"/>
  <c r="AV502" i="1"/>
  <c r="AW502" i="1" s="1"/>
  <c r="AY502" i="1" s="1"/>
  <c r="AZ502" i="1" s="1"/>
  <c r="AD503" i="1" s="1"/>
  <c r="V416" i="1"/>
  <c r="AF503" i="1" l="1"/>
  <c r="AQ503" i="1"/>
  <c r="AG503" i="1"/>
  <c r="AJ503" i="1" s="1"/>
  <c r="AK503" i="1" s="1"/>
  <c r="AX503" i="1"/>
  <c r="AM503" i="1"/>
  <c r="L416" i="1"/>
  <c r="M416" i="1" s="1"/>
  <c r="W416" i="1"/>
  <c r="X416" i="1" s="1"/>
  <c r="Z416" i="1" s="1"/>
  <c r="AA416" i="1" s="1"/>
  <c r="K417" i="1" s="1"/>
  <c r="AP503" i="1" l="1"/>
  <c r="AR503" i="1" s="1"/>
  <c r="AN503" i="1"/>
  <c r="Y417" i="1"/>
  <c r="O417" i="1"/>
  <c r="S417" i="1" s="1"/>
  <c r="T417" i="1" s="1"/>
  <c r="N417" i="1"/>
  <c r="Q417" i="1" s="1"/>
  <c r="R417" i="1" s="1"/>
  <c r="V417" i="1" l="1"/>
  <c r="AU503" i="1"/>
  <c r="AE504" i="1" s="1"/>
  <c r="W417" i="1"/>
  <c r="X417" i="1" s="1"/>
  <c r="Z417" i="1" s="1"/>
  <c r="AA417" i="1" s="1"/>
  <c r="K418" i="1" s="1"/>
  <c r="L417" i="1"/>
  <c r="M417" i="1" s="1"/>
  <c r="AF504" i="1" l="1"/>
  <c r="AQ504" i="1"/>
  <c r="AV503" i="1"/>
  <c r="AW503" i="1" s="1"/>
  <c r="AY503" i="1" s="1"/>
  <c r="AZ503" i="1" s="1"/>
  <c r="AD504" i="1" s="1"/>
  <c r="AX504" i="1" s="1"/>
  <c r="Y418" i="1"/>
  <c r="O418" i="1"/>
  <c r="S418" i="1" s="1"/>
  <c r="T418" i="1" s="1"/>
  <c r="N418" i="1"/>
  <c r="Q418" i="1" s="1"/>
  <c r="R418" i="1" s="1"/>
  <c r="V418" i="1" s="1"/>
  <c r="AM504" i="1" l="1"/>
  <c r="AN504" i="1" s="1"/>
  <c r="AG504" i="1"/>
  <c r="AJ504" i="1" s="1"/>
  <c r="AK504" i="1" s="1"/>
  <c r="W418" i="1"/>
  <c r="X418" i="1" s="1"/>
  <c r="Z418" i="1" s="1"/>
  <c r="AA418" i="1" s="1"/>
  <c r="K419" i="1" s="1"/>
  <c r="L418" i="1"/>
  <c r="M418" i="1" s="1"/>
  <c r="AP504" i="1" l="1"/>
  <c r="AR504" i="1" s="1"/>
  <c r="AU504" i="1" s="1"/>
  <c r="N419" i="1"/>
  <c r="Q419" i="1" s="1"/>
  <c r="R419" i="1" s="1"/>
  <c r="Y419" i="1"/>
  <c r="O419" i="1"/>
  <c r="S419" i="1" s="1"/>
  <c r="T419" i="1" s="1"/>
  <c r="AV504" i="1" l="1"/>
  <c r="AW504" i="1" s="1"/>
  <c r="AY504" i="1" s="1"/>
  <c r="AZ504" i="1" s="1"/>
  <c r="AD505" i="1" s="1"/>
  <c r="AX505" i="1" s="1"/>
  <c r="AE505" i="1"/>
  <c r="AQ505" i="1" s="1"/>
  <c r="V419" i="1"/>
  <c r="AM505" i="1" l="1"/>
  <c r="AG505" i="1"/>
  <c r="AJ505" i="1" s="1"/>
  <c r="AF505" i="1"/>
  <c r="AK505" i="1" s="1"/>
  <c r="AN505" i="1"/>
  <c r="AP505" i="1"/>
  <c r="W419" i="1"/>
  <c r="X419" i="1" s="1"/>
  <c r="Z419" i="1" s="1"/>
  <c r="AA419" i="1" s="1"/>
  <c r="K420" i="1" s="1"/>
  <c r="L419" i="1"/>
  <c r="M419" i="1" s="1"/>
  <c r="AR505" i="1" l="1"/>
  <c r="AU505" i="1" s="1"/>
  <c r="O420" i="1"/>
  <c r="S420" i="1" s="1"/>
  <c r="T420" i="1" s="1"/>
  <c r="N420" i="1"/>
  <c r="Q420" i="1" s="1"/>
  <c r="R420" i="1" s="1"/>
  <c r="V420" i="1" s="1"/>
  <c r="Y420" i="1"/>
  <c r="AV505" i="1" l="1"/>
  <c r="AW505" i="1" s="1"/>
  <c r="AY505" i="1" s="1"/>
  <c r="AZ505" i="1" s="1"/>
  <c r="AD506" i="1" s="1"/>
  <c r="AE506" i="1"/>
  <c r="W420" i="1"/>
  <c r="X420" i="1" s="1"/>
  <c r="Z420" i="1" s="1"/>
  <c r="AA420" i="1" s="1"/>
  <c r="K421" i="1" s="1"/>
  <c r="L420" i="1"/>
  <c r="M420" i="1" s="1"/>
  <c r="AF506" i="1" l="1"/>
  <c r="AQ506" i="1"/>
  <c r="AX506" i="1"/>
  <c r="AM506" i="1"/>
  <c r="AG506" i="1"/>
  <c r="AJ506" i="1" s="1"/>
  <c r="AK506" i="1" s="1"/>
  <c r="Y421" i="1"/>
  <c r="O421" i="1"/>
  <c r="S421" i="1" s="1"/>
  <c r="T421" i="1" s="1"/>
  <c r="N421" i="1"/>
  <c r="Q421" i="1" s="1"/>
  <c r="R421" i="1" s="1"/>
  <c r="V421" i="1" s="1"/>
  <c r="AN506" i="1" l="1"/>
  <c r="AP506" i="1"/>
  <c r="AR506" i="1" s="1"/>
  <c r="L421" i="1"/>
  <c r="M421" i="1" s="1"/>
  <c r="W421" i="1"/>
  <c r="X421" i="1" s="1"/>
  <c r="Z421" i="1" s="1"/>
  <c r="AA421" i="1" s="1"/>
  <c r="K422" i="1" s="1"/>
  <c r="AU506" i="1" l="1"/>
  <c r="N422" i="1"/>
  <c r="Q422" i="1" s="1"/>
  <c r="R422" i="1" s="1"/>
  <c r="Y422" i="1"/>
  <c r="O422" i="1"/>
  <c r="S422" i="1" s="1"/>
  <c r="T422" i="1" s="1"/>
  <c r="AV506" i="1" l="1"/>
  <c r="AW506" i="1" s="1"/>
  <c r="AY506" i="1" s="1"/>
  <c r="AZ506" i="1" s="1"/>
  <c r="AD507" i="1" s="1"/>
  <c r="AE507" i="1"/>
  <c r="V422" i="1"/>
  <c r="AF507" i="1" l="1"/>
  <c r="AQ507" i="1"/>
  <c r="AM507" i="1"/>
  <c r="AX507" i="1"/>
  <c r="AG507" i="1"/>
  <c r="AJ507" i="1" s="1"/>
  <c r="AK507" i="1" s="1"/>
  <c r="W422" i="1"/>
  <c r="X422" i="1" s="1"/>
  <c r="Z422" i="1" s="1"/>
  <c r="AA422" i="1" s="1"/>
  <c r="K423" i="1" s="1"/>
  <c r="L422" i="1"/>
  <c r="M422" i="1" s="1"/>
  <c r="AN507" i="1" l="1"/>
  <c r="AP507" i="1"/>
  <c r="AR507" i="1" s="1"/>
  <c r="N423" i="1"/>
  <c r="Q423" i="1" s="1"/>
  <c r="R423" i="1" s="1"/>
  <c r="Y423" i="1"/>
  <c r="O423" i="1"/>
  <c r="S423" i="1" s="1"/>
  <c r="T423" i="1" s="1"/>
  <c r="AU507" i="1" l="1"/>
  <c r="V423" i="1"/>
  <c r="AV507" i="1" l="1"/>
  <c r="AW507" i="1" s="1"/>
  <c r="AY507" i="1" s="1"/>
  <c r="AZ507" i="1" s="1"/>
  <c r="AD508" i="1" s="1"/>
  <c r="AE508" i="1"/>
  <c r="W423" i="1"/>
  <c r="X423" i="1" s="1"/>
  <c r="Z423" i="1" s="1"/>
  <c r="AA423" i="1" s="1"/>
  <c r="K424" i="1" s="1"/>
  <c r="L423" i="1"/>
  <c r="M423" i="1" s="1"/>
  <c r="AF508" i="1" l="1"/>
  <c r="AQ508" i="1"/>
  <c r="AG508" i="1"/>
  <c r="AJ508" i="1" s="1"/>
  <c r="AK508" i="1" s="1"/>
  <c r="AX508" i="1"/>
  <c r="AM508" i="1"/>
  <c r="N424" i="1"/>
  <c r="Q424" i="1" s="1"/>
  <c r="R424" i="1" s="1"/>
  <c r="O424" i="1"/>
  <c r="S424" i="1" s="1"/>
  <c r="T424" i="1" s="1"/>
  <c r="Y424" i="1"/>
  <c r="AN508" i="1" l="1"/>
  <c r="AP508" i="1"/>
  <c r="AR508" i="1" s="1"/>
  <c r="V424" i="1"/>
  <c r="AU508" i="1" l="1"/>
  <c r="W424" i="1"/>
  <c r="X424" i="1" s="1"/>
  <c r="Z424" i="1" s="1"/>
  <c r="AA424" i="1" s="1"/>
  <c r="K425" i="1" s="1"/>
  <c r="L424" i="1"/>
  <c r="M424" i="1" s="1"/>
  <c r="AE509" i="1" l="1"/>
  <c r="AV508" i="1"/>
  <c r="AW508" i="1" s="1"/>
  <c r="AY508" i="1" s="1"/>
  <c r="AZ508" i="1" s="1"/>
  <c r="AD509" i="1" s="1"/>
  <c r="O425" i="1"/>
  <c r="S425" i="1" s="1"/>
  <c r="T425" i="1" s="1"/>
  <c r="N425" i="1"/>
  <c r="Q425" i="1" s="1"/>
  <c r="R425" i="1" s="1"/>
  <c r="V425" i="1" s="1"/>
  <c r="Y425" i="1"/>
  <c r="AF509" i="1" l="1"/>
  <c r="AQ509" i="1"/>
  <c r="AX509" i="1"/>
  <c r="AG509" i="1"/>
  <c r="AJ509" i="1" s="1"/>
  <c r="AK509" i="1" s="1"/>
  <c r="AM509" i="1"/>
  <c r="L425" i="1"/>
  <c r="M425" i="1" s="1"/>
  <c r="W425" i="1"/>
  <c r="X425" i="1" s="1"/>
  <c r="Z425" i="1" s="1"/>
  <c r="AA425" i="1" s="1"/>
  <c r="K426" i="1" s="1"/>
  <c r="AP509" i="1" l="1"/>
  <c r="AR509" i="1" s="1"/>
  <c r="AN509" i="1"/>
  <c r="Y426" i="1"/>
  <c r="N426" i="1"/>
  <c r="Q426" i="1" s="1"/>
  <c r="R426" i="1" s="1"/>
  <c r="O426" i="1"/>
  <c r="S426" i="1" s="1"/>
  <c r="T426" i="1" s="1"/>
  <c r="AU509" i="1" l="1"/>
  <c r="V426" i="1"/>
  <c r="AE510" i="1" l="1"/>
  <c r="AV509" i="1"/>
  <c r="AW509" i="1" s="1"/>
  <c r="AY509" i="1" s="1"/>
  <c r="AZ509" i="1" s="1"/>
  <c r="AD510" i="1" s="1"/>
  <c r="W426" i="1"/>
  <c r="X426" i="1" s="1"/>
  <c r="Z426" i="1" s="1"/>
  <c r="AA426" i="1" s="1"/>
  <c r="K427" i="1" s="1"/>
  <c r="L426" i="1"/>
  <c r="M426" i="1" s="1"/>
  <c r="AF510" i="1" l="1"/>
  <c r="AQ510" i="1"/>
  <c r="AG510" i="1"/>
  <c r="AJ510" i="1" s="1"/>
  <c r="AK510" i="1" s="1"/>
  <c r="AX510" i="1"/>
  <c r="AM510" i="1"/>
  <c r="N427" i="1"/>
  <c r="Q427" i="1" s="1"/>
  <c r="R427" i="1" s="1"/>
  <c r="Y427" i="1"/>
  <c r="O427" i="1"/>
  <c r="S427" i="1" s="1"/>
  <c r="T427" i="1" s="1"/>
  <c r="AN510" i="1" l="1"/>
  <c r="AP510" i="1"/>
  <c r="V427" i="1"/>
  <c r="AR510" i="1" l="1"/>
  <c r="AU510" i="1" s="1"/>
  <c r="L427" i="1"/>
  <c r="M427" i="1" s="1"/>
  <c r="W427" i="1"/>
  <c r="X427" i="1" s="1"/>
  <c r="Z427" i="1" s="1"/>
  <c r="AA427" i="1" s="1"/>
  <c r="K428" i="1" s="1"/>
  <c r="AE511" i="1" l="1"/>
  <c r="AV510" i="1"/>
  <c r="AW510" i="1" s="1"/>
  <c r="AY510" i="1" s="1"/>
  <c r="AZ510" i="1" s="1"/>
  <c r="AD511" i="1" s="1"/>
  <c r="AM511" i="1" s="1"/>
  <c r="Y428" i="1"/>
  <c r="O428" i="1"/>
  <c r="S428" i="1" s="1"/>
  <c r="T428" i="1" s="1"/>
  <c r="N428" i="1"/>
  <c r="Q428" i="1" s="1"/>
  <c r="R428" i="1" s="1"/>
  <c r="AF511" i="1" l="1"/>
  <c r="AQ511" i="1"/>
  <c r="AX511" i="1"/>
  <c r="AG511" i="1"/>
  <c r="AJ511" i="1" s="1"/>
  <c r="AK511" i="1" s="1"/>
  <c r="V428" i="1"/>
  <c r="AP511" i="1"/>
  <c r="AR511" i="1" s="1"/>
  <c r="AN511" i="1"/>
  <c r="L428" i="1"/>
  <c r="M428" i="1" s="1"/>
  <c r="W428" i="1"/>
  <c r="X428" i="1" s="1"/>
  <c r="Z428" i="1" s="1"/>
  <c r="AA428" i="1" s="1"/>
  <c r="K429" i="1" s="1"/>
  <c r="AU511" i="1" l="1"/>
  <c r="N429" i="1"/>
  <c r="Q429" i="1" s="1"/>
  <c r="R429" i="1" s="1"/>
  <c r="Y429" i="1"/>
  <c r="O429" i="1"/>
  <c r="S429" i="1" s="1"/>
  <c r="T429" i="1" s="1"/>
  <c r="AE512" i="1" l="1"/>
  <c r="AV511" i="1"/>
  <c r="AW511" i="1" s="1"/>
  <c r="AY511" i="1" s="1"/>
  <c r="AZ511" i="1" s="1"/>
  <c r="AD512" i="1" s="1"/>
  <c r="V429" i="1"/>
  <c r="AF512" i="1" l="1"/>
  <c r="AQ512" i="1"/>
  <c r="AG512" i="1"/>
  <c r="AJ512" i="1" s="1"/>
  <c r="AK512" i="1" s="1"/>
  <c r="AM512" i="1"/>
  <c r="AX512" i="1"/>
  <c r="L429" i="1"/>
  <c r="M429" i="1" s="1"/>
  <c r="W429" i="1"/>
  <c r="X429" i="1" s="1"/>
  <c r="Z429" i="1" s="1"/>
  <c r="AA429" i="1" s="1"/>
  <c r="K430" i="1" s="1"/>
  <c r="AN512" i="1" l="1"/>
  <c r="AP512" i="1"/>
  <c r="N430" i="1"/>
  <c r="Q430" i="1" s="1"/>
  <c r="R430" i="1" s="1"/>
  <c r="Y430" i="1"/>
  <c r="O430" i="1"/>
  <c r="S430" i="1" s="1"/>
  <c r="T430" i="1" s="1"/>
  <c r="V430" i="1" l="1"/>
  <c r="AR512" i="1"/>
  <c r="AU512" i="1" s="1"/>
  <c r="L430" i="1"/>
  <c r="M430" i="1" s="1"/>
  <c r="W430" i="1"/>
  <c r="X430" i="1" s="1"/>
  <c r="Z430" i="1" s="1"/>
  <c r="AA430" i="1" s="1"/>
  <c r="K431" i="1" s="1"/>
  <c r="AE513" i="1" l="1"/>
  <c r="AQ513" i="1" s="1"/>
  <c r="AV512" i="1"/>
  <c r="AW512" i="1" s="1"/>
  <c r="AY512" i="1" s="1"/>
  <c r="AZ512" i="1" s="1"/>
  <c r="AD513" i="1" s="1"/>
  <c r="AG513" i="1" s="1"/>
  <c r="AJ513" i="1" s="1"/>
  <c r="Y431" i="1"/>
  <c r="O431" i="1"/>
  <c r="S431" i="1" s="1"/>
  <c r="T431" i="1" s="1"/>
  <c r="N431" i="1"/>
  <c r="Q431" i="1" s="1"/>
  <c r="R431" i="1" s="1"/>
  <c r="V431" i="1" s="1"/>
  <c r="AM513" i="1" l="1"/>
  <c r="AX513" i="1"/>
  <c r="AF513" i="1"/>
  <c r="AK513" i="1" s="1"/>
  <c r="AN513" i="1"/>
  <c r="AP513" i="1"/>
  <c r="L431" i="1"/>
  <c r="M431" i="1" s="1"/>
  <c r="W431" i="1"/>
  <c r="X431" i="1" s="1"/>
  <c r="Z431" i="1" s="1"/>
  <c r="AA431" i="1" s="1"/>
  <c r="K432" i="1" s="1"/>
  <c r="AR513" i="1" l="1"/>
  <c r="AU513" i="1" s="1"/>
  <c r="Y432" i="1"/>
  <c r="N432" i="1"/>
  <c r="Q432" i="1" s="1"/>
  <c r="R432" i="1" s="1"/>
  <c r="O432" i="1"/>
  <c r="S432" i="1" s="1"/>
  <c r="T432" i="1" s="1"/>
  <c r="AV513" i="1" l="1"/>
  <c r="AW513" i="1" s="1"/>
  <c r="AY513" i="1" s="1"/>
  <c r="AZ513" i="1" s="1"/>
  <c r="AD514" i="1" s="1"/>
  <c r="AM514" i="1" s="1"/>
  <c r="AE514" i="1"/>
  <c r="V432" i="1"/>
  <c r="AF514" i="1" l="1"/>
  <c r="AQ514" i="1"/>
  <c r="AG514" i="1"/>
  <c r="AJ514" i="1" s="1"/>
  <c r="AK514" i="1" s="1"/>
  <c r="AX514" i="1"/>
  <c r="AP514" i="1"/>
  <c r="AN514" i="1"/>
  <c r="L432" i="1"/>
  <c r="M432" i="1" s="1"/>
  <c r="W432" i="1"/>
  <c r="X432" i="1" s="1"/>
  <c r="Z432" i="1" s="1"/>
  <c r="AA432" i="1" s="1"/>
  <c r="K433" i="1" s="1"/>
  <c r="AR514" i="1" l="1"/>
  <c r="AU514" i="1" s="1"/>
  <c r="N433" i="1"/>
  <c r="Q433" i="1" s="1"/>
  <c r="R433" i="1" s="1"/>
  <c r="O433" i="1"/>
  <c r="S433" i="1" s="1"/>
  <c r="T433" i="1" s="1"/>
  <c r="Y433" i="1"/>
  <c r="AV514" i="1" l="1"/>
  <c r="AW514" i="1" s="1"/>
  <c r="AY514" i="1" s="1"/>
  <c r="AZ514" i="1" s="1"/>
  <c r="AD515" i="1" s="1"/>
  <c r="AE515" i="1"/>
  <c r="V433" i="1"/>
  <c r="AF515" i="1" l="1"/>
  <c r="AQ515" i="1"/>
  <c r="AG515" i="1"/>
  <c r="AJ515" i="1" s="1"/>
  <c r="AK515" i="1" s="1"/>
  <c r="AM515" i="1"/>
  <c r="AX515" i="1"/>
  <c r="W433" i="1"/>
  <c r="X433" i="1" s="1"/>
  <c r="Z433" i="1" s="1"/>
  <c r="AA433" i="1" s="1"/>
  <c r="K434" i="1" s="1"/>
  <c r="L433" i="1"/>
  <c r="M433" i="1" s="1"/>
  <c r="AN515" i="1" l="1"/>
  <c r="AP515" i="1"/>
  <c r="O434" i="1"/>
  <c r="S434" i="1" s="1"/>
  <c r="T434" i="1" s="1"/>
  <c r="N434" i="1"/>
  <c r="Q434" i="1" s="1"/>
  <c r="R434" i="1" s="1"/>
  <c r="V434" i="1" s="1"/>
  <c r="Y434" i="1"/>
  <c r="AR515" i="1" l="1"/>
  <c r="AU515" i="1" s="1"/>
  <c r="L434" i="1"/>
  <c r="M434" i="1" s="1"/>
  <c r="W434" i="1"/>
  <c r="X434" i="1" s="1"/>
  <c r="Z434" i="1" s="1"/>
  <c r="AA434" i="1" s="1"/>
  <c r="K435" i="1" s="1"/>
  <c r="AV515" i="1" l="1"/>
  <c r="AW515" i="1" s="1"/>
  <c r="AY515" i="1" s="1"/>
  <c r="AZ515" i="1" s="1"/>
  <c r="AD516" i="1" s="1"/>
  <c r="AG516" i="1" s="1"/>
  <c r="AJ516" i="1" s="1"/>
  <c r="AE516" i="1"/>
  <c r="AX516" i="1"/>
  <c r="Y435" i="1"/>
  <c r="O435" i="1"/>
  <c r="S435" i="1" s="1"/>
  <c r="T435" i="1" s="1"/>
  <c r="N435" i="1"/>
  <c r="Q435" i="1" s="1"/>
  <c r="R435" i="1" s="1"/>
  <c r="AF516" i="1" l="1"/>
  <c r="AQ516" i="1"/>
  <c r="AM516" i="1"/>
  <c r="AN516" i="1" s="1"/>
  <c r="AK516" i="1"/>
  <c r="V435" i="1"/>
  <c r="L435" i="1"/>
  <c r="M435" i="1" s="1"/>
  <c r="W435" i="1"/>
  <c r="X435" i="1" s="1"/>
  <c r="Z435" i="1" s="1"/>
  <c r="AA435" i="1" s="1"/>
  <c r="K436" i="1" s="1"/>
  <c r="AP516" i="1" l="1"/>
  <c r="AR516" i="1" s="1"/>
  <c r="AU516" i="1" s="1"/>
  <c r="O436" i="1"/>
  <c r="S436" i="1" s="1"/>
  <c r="T436" i="1" s="1"/>
  <c r="Y436" i="1"/>
  <c r="N436" i="1"/>
  <c r="Q436" i="1" s="1"/>
  <c r="R436" i="1" s="1"/>
  <c r="V436" i="1" l="1"/>
  <c r="AV516" i="1"/>
  <c r="AW516" i="1" s="1"/>
  <c r="AY516" i="1" s="1"/>
  <c r="AZ516" i="1" s="1"/>
  <c r="AD517" i="1" s="1"/>
  <c r="AE517" i="1"/>
  <c r="L436" i="1"/>
  <c r="M436" i="1" s="1"/>
  <c r="W436" i="1"/>
  <c r="X436" i="1" s="1"/>
  <c r="Z436" i="1" s="1"/>
  <c r="AA436" i="1" s="1"/>
  <c r="K437" i="1" s="1"/>
  <c r="AF517" i="1" l="1"/>
  <c r="AQ517" i="1"/>
  <c r="AG517" i="1"/>
  <c r="AJ517" i="1" s="1"/>
  <c r="AK517" i="1" s="1"/>
  <c r="AM517" i="1"/>
  <c r="AX517" i="1"/>
  <c r="O437" i="1"/>
  <c r="S437" i="1" s="1"/>
  <c r="T437" i="1" s="1"/>
  <c r="N437" i="1"/>
  <c r="Q437" i="1" s="1"/>
  <c r="R437" i="1" s="1"/>
  <c r="V437" i="1" s="1"/>
  <c r="Y437" i="1"/>
  <c r="AP517" i="1" l="1"/>
  <c r="AR517" i="1" s="1"/>
  <c r="AN517" i="1"/>
  <c r="L437" i="1"/>
  <c r="M437" i="1" s="1"/>
  <c r="W437" i="1"/>
  <c r="X437" i="1" s="1"/>
  <c r="Z437" i="1" s="1"/>
  <c r="AA437" i="1" s="1"/>
  <c r="K438" i="1" s="1"/>
  <c r="AU517" i="1" l="1"/>
  <c r="Y438" i="1"/>
  <c r="O438" i="1"/>
  <c r="S438" i="1" s="1"/>
  <c r="T438" i="1" s="1"/>
  <c r="N438" i="1"/>
  <c r="Q438" i="1" s="1"/>
  <c r="R438" i="1" s="1"/>
  <c r="V438" i="1" s="1"/>
  <c r="AV517" i="1" l="1"/>
  <c r="AW517" i="1" s="1"/>
  <c r="AY517" i="1" s="1"/>
  <c r="AZ517" i="1" s="1"/>
  <c r="AD518" i="1" s="1"/>
  <c r="AE518" i="1"/>
  <c r="W438" i="1"/>
  <c r="X438" i="1" s="1"/>
  <c r="Z438" i="1" s="1"/>
  <c r="AA438" i="1" s="1"/>
  <c r="K439" i="1" s="1"/>
  <c r="L438" i="1"/>
  <c r="M438" i="1" s="1"/>
  <c r="AF518" i="1" l="1"/>
  <c r="AQ518" i="1"/>
  <c r="AM518" i="1"/>
  <c r="AG518" i="1"/>
  <c r="AJ518" i="1" s="1"/>
  <c r="AK518" i="1" s="1"/>
  <c r="AX518" i="1"/>
  <c r="Y439" i="1"/>
  <c r="N439" i="1"/>
  <c r="Q439" i="1" s="1"/>
  <c r="R439" i="1" s="1"/>
  <c r="O439" i="1"/>
  <c r="S439" i="1" s="1"/>
  <c r="T439" i="1" s="1"/>
  <c r="AP518" i="1" l="1"/>
  <c r="AR518" i="1" s="1"/>
  <c r="AN518" i="1"/>
  <c r="V439" i="1"/>
  <c r="AU518" i="1" l="1"/>
  <c r="AE519" i="1" s="1"/>
  <c r="W439" i="1"/>
  <c r="X439" i="1" s="1"/>
  <c r="Z439" i="1" s="1"/>
  <c r="AA439" i="1" s="1"/>
  <c r="K440" i="1" s="1"/>
  <c r="L439" i="1"/>
  <c r="M439" i="1" s="1"/>
  <c r="AF519" i="1" l="1"/>
  <c r="AQ519" i="1"/>
  <c r="AV518" i="1"/>
  <c r="AW518" i="1" s="1"/>
  <c r="AY518" i="1" s="1"/>
  <c r="AZ518" i="1" s="1"/>
  <c r="AD519" i="1" s="1"/>
  <c r="AX519" i="1" s="1"/>
  <c r="N440" i="1"/>
  <c r="Q440" i="1" s="1"/>
  <c r="R440" i="1" s="1"/>
  <c r="O440" i="1"/>
  <c r="S440" i="1" s="1"/>
  <c r="T440" i="1" s="1"/>
  <c r="Y440" i="1"/>
  <c r="AM519" i="1" l="1"/>
  <c r="AN519" i="1" s="1"/>
  <c r="AG519" i="1"/>
  <c r="AJ519" i="1" s="1"/>
  <c r="AK519" i="1" s="1"/>
  <c r="V440" i="1"/>
  <c r="AP519" i="1" l="1"/>
  <c r="AR519" i="1" s="1"/>
  <c r="AU519" i="1" s="1"/>
  <c r="W440" i="1"/>
  <c r="X440" i="1" s="1"/>
  <c r="Z440" i="1" s="1"/>
  <c r="AA440" i="1" s="1"/>
  <c r="K441" i="1" s="1"/>
  <c r="L440" i="1"/>
  <c r="M440" i="1" s="1"/>
  <c r="AE520" i="1" l="1"/>
  <c r="AV519" i="1"/>
  <c r="AW519" i="1" s="1"/>
  <c r="AY519" i="1" s="1"/>
  <c r="AZ519" i="1" s="1"/>
  <c r="AD520" i="1" s="1"/>
  <c r="Y441" i="1"/>
  <c r="O441" i="1"/>
  <c r="S441" i="1" s="1"/>
  <c r="T441" i="1" s="1"/>
  <c r="N441" i="1"/>
  <c r="Q441" i="1" s="1"/>
  <c r="R441" i="1" s="1"/>
  <c r="AF520" i="1" l="1"/>
  <c r="AQ520" i="1"/>
  <c r="V441" i="1"/>
  <c r="AX520" i="1"/>
  <c r="AM520" i="1"/>
  <c r="AG520" i="1"/>
  <c r="AJ520" i="1" s="1"/>
  <c r="AK520" i="1" s="1"/>
  <c r="W441" i="1"/>
  <c r="X441" i="1" s="1"/>
  <c r="Z441" i="1" s="1"/>
  <c r="AA441" i="1" s="1"/>
  <c r="K442" i="1" s="1"/>
  <c r="L441" i="1"/>
  <c r="M441" i="1" s="1"/>
  <c r="AN520" i="1" l="1"/>
  <c r="AP520" i="1"/>
  <c r="O442" i="1"/>
  <c r="S442" i="1" s="1"/>
  <c r="T442" i="1" s="1"/>
  <c r="Y442" i="1"/>
  <c r="N442" i="1"/>
  <c r="Q442" i="1" s="1"/>
  <c r="R442" i="1" s="1"/>
  <c r="V442" i="1" l="1"/>
  <c r="AR520" i="1"/>
  <c r="AU520" i="1" s="1"/>
  <c r="W442" i="1"/>
  <c r="X442" i="1" s="1"/>
  <c r="Z442" i="1" s="1"/>
  <c r="AA442" i="1" s="1"/>
  <c r="K443" i="1" s="1"/>
  <c r="L442" i="1"/>
  <c r="M442" i="1" s="1"/>
  <c r="AV520" i="1" l="1"/>
  <c r="AW520" i="1" s="1"/>
  <c r="AY520" i="1" s="1"/>
  <c r="AZ520" i="1" s="1"/>
  <c r="AD521" i="1" s="1"/>
  <c r="AG521" i="1" s="1"/>
  <c r="AJ521" i="1" s="1"/>
  <c r="AE521" i="1"/>
  <c r="O443" i="1"/>
  <c r="S443" i="1" s="1"/>
  <c r="T443" i="1" s="1"/>
  <c r="N443" i="1"/>
  <c r="Q443" i="1" s="1"/>
  <c r="R443" i="1" s="1"/>
  <c r="V443" i="1" s="1"/>
  <c r="Y443" i="1"/>
  <c r="AF521" i="1" l="1"/>
  <c r="AQ521" i="1"/>
  <c r="AM521" i="1"/>
  <c r="AP521" i="1" s="1"/>
  <c r="AX521" i="1"/>
  <c r="AK521" i="1"/>
  <c r="W443" i="1"/>
  <c r="X443" i="1" s="1"/>
  <c r="Z443" i="1" s="1"/>
  <c r="AA443" i="1" s="1"/>
  <c r="K444" i="1" s="1"/>
  <c r="L443" i="1"/>
  <c r="M443" i="1" s="1"/>
  <c r="AN521" i="1" l="1"/>
  <c r="AR521" i="1"/>
  <c r="AU521" i="1" s="1"/>
  <c r="Y444" i="1"/>
  <c r="N444" i="1"/>
  <c r="Q444" i="1" s="1"/>
  <c r="R444" i="1" s="1"/>
  <c r="O444" i="1"/>
  <c r="S444" i="1" s="1"/>
  <c r="T444" i="1" s="1"/>
  <c r="AV521" i="1" l="1"/>
  <c r="AW521" i="1" s="1"/>
  <c r="AY521" i="1" s="1"/>
  <c r="AZ521" i="1" s="1"/>
  <c r="AD522" i="1" s="1"/>
  <c r="AE522" i="1"/>
  <c r="V444" i="1"/>
  <c r="AF522" i="1" l="1"/>
  <c r="AQ522" i="1"/>
  <c r="AG522" i="1"/>
  <c r="AJ522" i="1" s="1"/>
  <c r="AK522" i="1" s="1"/>
  <c r="AX522" i="1"/>
  <c r="AM522" i="1"/>
  <c r="L444" i="1"/>
  <c r="M444" i="1" s="1"/>
  <c r="W444" i="1"/>
  <c r="X444" i="1" s="1"/>
  <c r="Z444" i="1" s="1"/>
  <c r="AA444" i="1" s="1"/>
  <c r="K445" i="1" s="1"/>
  <c r="AP522" i="1" l="1"/>
  <c r="AR522" i="1" s="1"/>
  <c r="AN522" i="1"/>
  <c r="N445" i="1"/>
  <c r="Q445" i="1" s="1"/>
  <c r="R445" i="1" s="1"/>
  <c r="Y445" i="1"/>
  <c r="O445" i="1"/>
  <c r="S445" i="1" s="1"/>
  <c r="T445" i="1" s="1"/>
  <c r="AU522" i="1" l="1"/>
  <c r="V445" i="1"/>
  <c r="AV522" i="1" l="1"/>
  <c r="AW522" i="1" s="1"/>
  <c r="AY522" i="1" s="1"/>
  <c r="AZ522" i="1" s="1"/>
  <c r="AD523" i="1" s="1"/>
  <c r="AE523" i="1"/>
  <c r="W445" i="1"/>
  <c r="X445" i="1" s="1"/>
  <c r="Z445" i="1" s="1"/>
  <c r="AA445" i="1" s="1"/>
  <c r="K446" i="1" s="1"/>
  <c r="L445" i="1"/>
  <c r="M445" i="1" s="1"/>
  <c r="AF523" i="1" l="1"/>
  <c r="AQ523" i="1"/>
  <c r="AX523" i="1"/>
  <c r="AG523" i="1"/>
  <c r="AJ523" i="1" s="1"/>
  <c r="AK523" i="1" s="1"/>
  <c r="AM523" i="1"/>
  <c r="N446" i="1"/>
  <c r="Q446" i="1" s="1"/>
  <c r="R446" i="1" s="1"/>
  <c r="O446" i="1"/>
  <c r="S446" i="1" s="1"/>
  <c r="T446" i="1" s="1"/>
  <c r="Y446" i="1"/>
  <c r="AN523" i="1" l="1"/>
  <c r="AP523" i="1"/>
  <c r="AR523" i="1" s="1"/>
  <c r="V446" i="1"/>
  <c r="AU523" i="1" l="1"/>
  <c r="L446" i="1"/>
  <c r="M446" i="1" s="1"/>
  <c r="W446" i="1"/>
  <c r="X446" i="1" s="1"/>
  <c r="Z446" i="1" s="1"/>
  <c r="AA446" i="1" s="1"/>
  <c r="K447" i="1" s="1"/>
  <c r="AE524" i="1" l="1"/>
  <c r="AV523" i="1"/>
  <c r="AW523" i="1" s="1"/>
  <c r="AY523" i="1" s="1"/>
  <c r="AZ523" i="1" s="1"/>
  <c r="AD524" i="1" s="1"/>
  <c r="O447" i="1"/>
  <c r="S447" i="1" s="1"/>
  <c r="T447" i="1" s="1"/>
  <c r="N447" i="1"/>
  <c r="Q447" i="1" s="1"/>
  <c r="R447" i="1" s="1"/>
  <c r="Y447" i="1"/>
  <c r="AF524" i="1" l="1"/>
  <c r="AQ524" i="1"/>
  <c r="V447" i="1"/>
  <c r="AX524" i="1"/>
  <c r="AM524" i="1"/>
  <c r="AG524" i="1"/>
  <c r="AJ524" i="1" s="1"/>
  <c r="AK524" i="1" s="1"/>
  <c r="L447" i="1"/>
  <c r="M447" i="1" s="1"/>
  <c r="W447" i="1"/>
  <c r="X447" i="1" s="1"/>
  <c r="Z447" i="1" s="1"/>
  <c r="AA447" i="1" s="1"/>
  <c r="K448" i="1" s="1"/>
  <c r="AN524" i="1" l="1"/>
  <c r="AP524" i="1"/>
  <c r="N448" i="1"/>
  <c r="Q448" i="1" s="1"/>
  <c r="R448" i="1" s="1"/>
  <c r="V448" i="1" s="1"/>
  <c r="O448" i="1"/>
  <c r="S448" i="1" s="1"/>
  <c r="T448" i="1" s="1"/>
  <c r="Y448" i="1"/>
  <c r="AR524" i="1" l="1"/>
  <c r="AU524" i="1" s="1"/>
  <c r="L448" i="1"/>
  <c r="M448" i="1" s="1"/>
  <c r="W448" i="1"/>
  <c r="X448" i="1" s="1"/>
  <c r="Z448" i="1" s="1"/>
  <c r="AA448" i="1" s="1"/>
  <c r="K449" i="1" s="1"/>
  <c r="AE525" i="1" l="1"/>
  <c r="AQ525" i="1" s="1"/>
  <c r="AV524" i="1"/>
  <c r="AW524" i="1" s="1"/>
  <c r="AY524" i="1" s="1"/>
  <c r="AZ524" i="1" s="1"/>
  <c r="AD525" i="1" s="1"/>
  <c r="AM525" i="1" s="1"/>
  <c r="Y449" i="1"/>
  <c r="N449" i="1"/>
  <c r="Q449" i="1" s="1"/>
  <c r="R449" i="1" s="1"/>
  <c r="O449" i="1"/>
  <c r="S449" i="1" s="1"/>
  <c r="T449" i="1" s="1"/>
  <c r="AX525" i="1" l="1"/>
  <c r="AG525" i="1"/>
  <c r="AJ525" i="1" s="1"/>
  <c r="AF525" i="1"/>
  <c r="V449" i="1"/>
  <c r="AN525" i="1"/>
  <c r="AP525" i="1"/>
  <c r="W449" i="1"/>
  <c r="X449" i="1" s="1"/>
  <c r="Z449" i="1" s="1"/>
  <c r="AA449" i="1" s="1"/>
  <c r="K450" i="1" s="1"/>
  <c r="L449" i="1"/>
  <c r="M449" i="1" s="1"/>
  <c r="AK525" i="1" l="1"/>
  <c r="AR525" i="1"/>
  <c r="AU525" i="1" s="1"/>
  <c r="O450" i="1"/>
  <c r="S450" i="1" s="1"/>
  <c r="T450" i="1" s="1"/>
  <c r="N450" i="1"/>
  <c r="Q450" i="1" s="1"/>
  <c r="R450" i="1" s="1"/>
  <c r="V450" i="1" s="1"/>
  <c r="Y450" i="1"/>
  <c r="AV525" i="1" l="1"/>
  <c r="AW525" i="1" s="1"/>
  <c r="AY525" i="1" s="1"/>
  <c r="AZ525" i="1" s="1"/>
  <c r="AD526" i="1" s="1"/>
  <c r="AE526" i="1"/>
  <c r="L450" i="1"/>
  <c r="M450" i="1" s="1"/>
  <c r="W450" i="1"/>
  <c r="X450" i="1" s="1"/>
  <c r="Z450" i="1" s="1"/>
  <c r="AA450" i="1" s="1"/>
  <c r="K451" i="1" s="1"/>
  <c r="AF526" i="1" l="1"/>
  <c r="AQ526" i="1"/>
  <c r="AX526" i="1"/>
  <c r="AG526" i="1"/>
  <c r="AJ526" i="1" s="1"/>
  <c r="AK526" i="1" s="1"/>
  <c r="AM526" i="1"/>
  <c r="N451" i="1"/>
  <c r="Q451" i="1" s="1"/>
  <c r="R451" i="1" s="1"/>
  <c r="Y451" i="1"/>
  <c r="O451" i="1"/>
  <c r="S451" i="1" s="1"/>
  <c r="T451" i="1" s="1"/>
  <c r="AP526" i="1" l="1"/>
  <c r="AR526" i="1" s="1"/>
  <c r="AN526" i="1"/>
  <c r="V451" i="1"/>
  <c r="AU526" i="1" l="1"/>
  <c r="L451" i="1"/>
  <c r="M451" i="1" s="1"/>
  <c r="W451" i="1"/>
  <c r="X451" i="1" s="1"/>
  <c r="Z451" i="1" s="1"/>
  <c r="AA451" i="1" s="1"/>
  <c r="K452" i="1" s="1"/>
  <c r="AE527" i="1" l="1"/>
  <c r="AV526" i="1"/>
  <c r="AW526" i="1" s="1"/>
  <c r="AY526" i="1" s="1"/>
  <c r="AZ526" i="1" s="1"/>
  <c r="AD527" i="1" s="1"/>
  <c r="Y452" i="1"/>
  <c r="O452" i="1"/>
  <c r="S452" i="1" s="1"/>
  <c r="T452" i="1" s="1"/>
  <c r="N452" i="1"/>
  <c r="Q452" i="1" s="1"/>
  <c r="R452" i="1" s="1"/>
  <c r="V452" i="1" s="1"/>
  <c r="AF527" i="1" l="1"/>
  <c r="AQ527" i="1"/>
  <c r="AM527" i="1"/>
  <c r="AG527" i="1"/>
  <c r="AJ527" i="1" s="1"/>
  <c r="AK527" i="1" s="1"/>
  <c r="AX527" i="1"/>
  <c r="W452" i="1"/>
  <c r="X452" i="1" s="1"/>
  <c r="Z452" i="1" s="1"/>
  <c r="AA452" i="1" s="1"/>
  <c r="K453" i="1" s="1"/>
  <c r="L452" i="1"/>
  <c r="M452" i="1" s="1"/>
  <c r="AN527" i="1" l="1"/>
  <c r="AP527" i="1"/>
  <c r="AR527" i="1" s="1"/>
  <c r="Y453" i="1"/>
  <c r="N453" i="1"/>
  <c r="Q453" i="1" s="1"/>
  <c r="R453" i="1" s="1"/>
  <c r="O453" i="1"/>
  <c r="S453" i="1" s="1"/>
  <c r="T453" i="1" s="1"/>
  <c r="AU527" i="1" l="1"/>
  <c r="V453" i="1"/>
  <c r="AE528" i="1" l="1"/>
  <c r="AV527" i="1"/>
  <c r="AW527" i="1" s="1"/>
  <c r="AY527" i="1" s="1"/>
  <c r="AZ527" i="1" s="1"/>
  <c r="AD528" i="1" s="1"/>
  <c r="L453" i="1"/>
  <c r="M453" i="1" s="1"/>
  <c r="W453" i="1"/>
  <c r="X453" i="1" s="1"/>
  <c r="Z453" i="1" s="1"/>
  <c r="AA453" i="1" s="1"/>
  <c r="K454" i="1" s="1"/>
  <c r="AF528" i="1" l="1"/>
  <c r="AQ528" i="1"/>
  <c r="AG528" i="1"/>
  <c r="AJ528" i="1" s="1"/>
  <c r="AK528" i="1" s="1"/>
  <c r="AX528" i="1"/>
  <c r="AM528" i="1"/>
  <c r="O454" i="1"/>
  <c r="S454" i="1" s="1"/>
  <c r="T454" i="1" s="1"/>
  <c r="N454" i="1"/>
  <c r="Q454" i="1" s="1"/>
  <c r="R454" i="1" s="1"/>
  <c r="Y454" i="1"/>
  <c r="AN528" i="1" l="1"/>
  <c r="AP528" i="1"/>
  <c r="AR528" i="1" s="1"/>
  <c r="V454" i="1"/>
  <c r="AU528" i="1" l="1"/>
  <c r="W454" i="1"/>
  <c r="X454" i="1" s="1"/>
  <c r="Z454" i="1" s="1"/>
  <c r="AA454" i="1" s="1"/>
  <c r="K455" i="1" s="1"/>
  <c r="L454" i="1"/>
  <c r="M454" i="1" s="1"/>
  <c r="AV528" i="1" l="1"/>
  <c r="AW528" i="1" s="1"/>
  <c r="AY528" i="1" s="1"/>
  <c r="AZ528" i="1" s="1"/>
  <c r="AD529" i="1" s="1"/>
  <c r="AE529" i="1"/>
  <c r="O455" i="1"/>
  <c r="S455" i="1" s="1"/>
  <c r="T455" i="1" s="1"/>
  <c r="Y455" i="1"/>
  <c r="N455" i="1"/>
  <c r="Q455" i="1" s="1"/>
  <c r="R455" i="1" s="1"/>
  <c r="V455" i="1" s="1"/>
  <c r="AF529" i="1" l="1"/>
  <c r="AQ529" i="1"/>
  <c r="AX529" i="1"/>
  <c r="AM529" i="1"/>
  <c r="AG529" i="1"/>
  <c r="AJ529" i="1" s="1"/>
  <c r="AK529" i="1" s="1"/>
  <c r="L455" i="1"/>
  <c r="M455" i="1" s="1"/>
  <c r="W455" i="1"/>
  <c r="X455" i="1" s="1"/>
  <c r="Z455" i="1" s="1"/>
  <c r="AA455" i="1" s="1"/>
  <c r="K456" i="1" s="1"/>
  <c r="AN529" i="1" l="1"/>
  <c r="AP529" i="1"/>
  <c r="AR529" i="1" s="1"/>
  <c r="Y456" i="1"/>
  <c r="N456" i="1"/>
  <c r="Q456" i="1" s="1"/>
  <c r="R456" i="1" s="1"/>
  <c r="O456" i="1"/>
  <c r="S456" i="1" s="1"/>
  <c r="T456" i="1" s="1"/>
  <c r="AU529" i="1" l="1"/>
  <c r="V456" i="1"/>
  <c r="AV529" i="1" l="1"/>
  <c r="AW529" i="1" s="1"/>
  <c r="AY529" i="1" s="1"/>
  <c r="AZ529" i="1" s="1"/>
  <c r="AD530" i="1" s="1"/>
  <c r="AE530" i="1"/>
  <c r="L456" i="1"/>
  <c r="M456" i="1" s="1"/>
  <c r="W456" i="1"/>
  <c r="X456" i="1" s="1"/>
  <c r="Z456" i="1" s="1"/>
  <c r="AA456" i="1" s="1"/>
  <c r="K457" i="1" s="1"/>
  <c r="AF530" i="1" l="1"/>
  <c r="AQ530" i="1"/>
  <c r="AM530" i="1"/>
  <c r="AX530" i="1"/>
  <c r="AG530" i="1"/>
  <c r="AJ530" i="1" s="1"/>
  <c r="AK530" i="1" s="1"/>
  <c r="Y457" i="1"/>
  <c r="N457" i="1"/>
  <c r="Q457" i="1" s="1"/>
  <c r="R457" i="1" s="1"/>
  <c r="O457" i="1"/>
  <c r="S457" i="1" s="1"/>
  <c r="T457" i="1" s="1"/>
  <c r="AN530" i="1" l="1"/>
  <c r="AP530" i="1"/>
  <c r="AR530" i="1" s="1"/>
  <c r="V457" i="1"/>
  <c r="AU530" i="1" l="1"/>
  <c r="W457" i="1"/>
  <c r="X457" i="1" s="1"/>
  <c r="Z457" i="1" s="1"/>
  <c r="AA457" i="1" s="1"/>
  <c r="K458" i="1" s="1"/>
  <c r="L457" i="1"/>
  <c r="M457" i="1" s="1"/>
  <c r="AE531" i="1" l="1"/>
  <c r="AV530" i="1"/>
  <c r="AW530" i="1" s="1"/>
  <c r="AY530" i="1" s="1"/>
  <c r="AZ530" i="1" s="1"/>
  <c r="AD531" i="1" s="1"/>
  <c r="Y458" i="1"/>
  <c r="O458" i="1"/>
  <c r="S458" i="1" s="1"/>
  <c r="T458" i="1" s="1"/>
  <c r="N458" i="1"/>
  <c r="Q458" i="1" s="1"/>
  <c r="R458" i="1" s="1"/>
  <c r="AF531" i="1" l="1"/>
  <c r="AQ531" i="1"/>
  <c r="V458" i="1"/>
  <c r="AG531" i="1"/>
  <c r="AJ531" i="1" s="1"/>
  <c r="AK531" i="1" s="1"/>
  <c r="AM531" i="1"/>
  <c r="AX531" i="1"/>
  <c r="L458" i="1"/>
  <c r="M458" i="1" s="1"/>
  <c r="W458" i="1"/>
  <c r="X458" i="1" s="1"/>
  <c r="Z458" i="1" s="1"/>
  <c r="AA458" i="1" s="1"/>
  <c r="K459" i="1" s="1"/>
  <c r="AP531" i="1" l="1"/>
  <c r="AR531" i="1" s="1"/>
  <c r="AN531" i="1"/>
  <c r="O459" i="1"/>
  <c r="S459" i="1" s="1"/>
  <c r="T459" i="1" s="1"/>
  <c r="Y459" i="1"/>
  <c r="N459" i="1"/>
  <c r="Q459" i="1" s="1"/>
  <c r="R459" i="1" s="1"/>
  <c r="V459" i="1" s="1"/>
  <c r="AU531" i="1" l="1"/>
  <c r="L459" i="1"/>
  <c r="M459" i="1" s="1"/>
  <c r="W459" i="1"/>
  <c r="X459" i="1" s="1"/>
  <c r="Z459" i="1" s="1"/>
  <c r="AA459" i="1" s="1"/>
  <c r="K460" i="1" s="1"/>
  <c r="AE532" i="1" l="1"/>
  <c r="AV531" i="1"/>
  <c r="AW531" i="1" s="1"/>
  <c r="AY531" i="1" s="1"/>
  <c r="AZ531" i="1" s="1"/>
  <c r="AD532" i="1" s="1"/>
  <c r="N460" i="1"/>
  <c r="Q460" i="1" s="1"/>
  <c r="R460" i="1" s="1"/>
  <c r="O460" i="1"/>
  <c r="S460" i="1" s="1"/>
  <c r="T460" i="1" s="1"/>
  <c r="Y460" i="1"/>
  <c r="AF532" i="1" l="1"/>
  <c r="AQ532" i="1"/>
  <c r="AG532" i="1"/>
  <c r="AJ532" i="1" s="1"/>
  <c r="AK532" i="1" s="1"/>
  <c r="AX532" i="1"/>
  <c r="AM532" i="1"/>
  <c r="V460" i="1"/>
  <c r="AN532" i="1" l="1"/>
  <c r="AP532" i="1"/>
  <c r="L460" i="1"/>
  <c r="M460" i="1" s="1"/>
  <c r="W460" i="1"/>
  <c r="X460" i="1" s="1"/>
  <c r="Z460" i="1" s="1"/>
  <c r="AA460" i="1" s="1"/>
  <c r="K461" i="1" s="1"/>
  <c r="AR532" i="1" l="1"/>
  <c r="AU532" i="1" s="1"/>
  <c r="Y461" i="1"/>
  <c r="N461" i="1"/>
  <c r="Q461" i="1" s="1"/>
  <c r="R461" i="1" s="1"/>
  <c r="O461" i="1"/>
  <c r="S461" i="1" s="1"/>
  <c r="T461" i="1" s="1"/>
  <c r="AV532" i="1" l="1"/>
  <c r="AW532" i="1" s="1"/>
  <c r="AY532" i="1" s="1"/>
  <c r="AZ532" i="1" s="1"/>
  <c r="AD533" i="1" s="1"/>
  <c r="AM533" i="1" s="1"/>
  <c r="AE533" i="1"/>
  <c r="AQ533" i="1" s="1"/>
  <c r="V461" i="1"/>
  <c r="AG533" i="1" l="1"/>
  <c r="AJ533" i="1" s="1"/>
  <c r="AX533" i="1"/>
  <c r="AF533" i="1"/>
  <c r="AP533" i="1"/>
  <c r="AN533" i="1"/>
  <c r="W461" i="1"/>
  <c r="X461" i="1" s="1"/>
  <c r="Z461" i="1" s="1"/>
  <c r="AA461" i="1" s="1"/>
  <c r="K462" i="1" s="1"/>
  <c r="L461" i="1"/>
  <c r="M461" i="1" s="1"/>
  <c r="AK533" i="1" l="1"/>
  <c r="AR533" i="1"/>
  <c r="AU533" i="1" s="1"/>
  <c r="O462" i="1"/>
  <c r="S462" i="1" s="1"/>
  <c r="T462" i="1" s="1"/>
  <c r="N462" i="1"/>
  <c r="Q462" i="1" s="1"/>
  <c r="R462" i="1" s="1"/>
  <c r="Y462" i="1"/>
  <c r="V462" i="1" l="1"/>
  <c r="AE534" i="1"/>
  <c r="AV533" i="1"/>
  <c r="AW533" i="1" s="1"/>
  <c r="AY533" i="1" s="1"/>
  <c r="AZ533" i="1" s="1"/>
  <c r="AD534" i="1" s="1"/>
  <c r="W462" i="1"/>
  <c r="X462" i="1" s="1"/>
  <c r="Z462" i="1" s="1"/>
  <c r="AA462" i="1" s="1"/>
  <c r="K463" i="1" s="1"/>
  <c r="L462" i="1"/>
  <c r="M462" i="1" s="1"/>
  <c r="AF534" i="1" l="1"/>
  <c r="AQ534" i="1"/>
  <c r="AM534" i="1"/>
  <c r="AX534" i="1"/>
  <c r="AG534" i="1"/>
  <c r="AJ534" i="1" s="1"/>
  <c r="AK534" i="1" s="1"/>
  <c r="O463" i="1"/>
  <c r="S463" i="1" s="1"/>
  <c r="T463" i="1" s="1"/>
  <c r="N463" i="1"/>
  <c r="Q463" i="1" s="1"/>
  <c r="R463" i="1" s="1"/>
  <c r="V463" i="1" s="1"/>
  <c r="Y463" i="1"/>
  <c r="AN534" i="1" l="1"/>
  <c r="AP534" i="1"/>
  <c r="AR534" i="1" s="1"/>
  <c r="W463" i="1"/>
  <c r="X463" i="1" s="1"/>
  <c r="Z463" i="1" s="1"/>
  <c r="AA463" i="1" s="1"/>
  <c r="K464" i="1" s="1"/>
  <c r="L463" i="1"/>
  <c r="M463" i="1" s="1"/>
  <c r="AU534" i="1" l="1"/>
  <c r="O464" i="1"/>
  <c r="S464" i="1" s="1"/>
  <c r="T464" i="1" s="1"/>
  <c r="N464" i="1"/>
  <c r="Q464" i="1" s="1"/>
  <c r="R464" i="1" s="1"/>
  <c r="V464" i="1" s="1"/>
  <c r="Y464" i="1"/>
  <c r="AE535" i="1" l="1"/>
  <c r="AV534" i="1"/>
  <c r="AW534" i="1" s="1"/>
  <c r="AY534" i="1" s="1"/>
  <c r="AZ534" i="1" s="1"/>
  <c r="AD535" i="1" s="1"/>
  <c r="W464" i="1"/>
  <c r="X464" i="1" s="1"/>
  <c r="Z464" i="1" s="1"/>
  <c r="AA464" i="1" s="1"/>
  <c r="K465" i="1" s="1"/>
  <c r="L464" i="1"/>
  <c r="M464" i="1" s="1"/>
  <c r="AF535" i="1" l="1"/>
  <c r="AQ535" i="1"/>
  <c r="AG535" i="1"/>
  <c r="AJ535" i="1" s="1"/>
  <c r="AK535" i="1" s="1"/>
  <c r="AM535" i="1"/>
  <c r="AX535" i="1"/>
  <c r="O465" i="1"/>
  <c r="S465" i="1" s="1"/>
  <c r="T465" i="1" s="1"/>
  <c r="Y465" i="1"/>
  <c r="N465" i="1"/>
  <c r="Q465" i="1" s="1"/>
  <c r="R465" i="1" s="1"/>
  <c r="V465" i="1" s="1"/>
  <c r="AP535" i="1" l="1"/>
  <c r="AR535" i="1" s="1"/>
  <c r="AN535" i="1"/>
  <c r="W465" i="1"/>
  <c r="X465" i="1" s="1"/>
  <c r="Z465" i="1" s="1"/>
  <c r="AA465" i="1" s="1"/>
  <c r="K466" i="1" s="1"/>
  <c r="L465" i="1"/>
  <c r="M465" i="1" s="1"/>
  <c r="AU535" i="1" l="1"/>
  <c r="O466" i="1"/>
  <c r="S466" i="1" s="1"/>
  <c r="T466" i="1" s="1"/>
  <c r="N466" i="1"/>
  <c r="Q466" i="1" s="1"/>
  <c r="R466" i="1" s="1"/>
  <c r="V466" i="1" s="1"/>
  <c r="Y466" i="1"/>
  <c r="AV535" i="1" l="1"/>
  <c r="AW535" i="1" s="1"/>
  <c r="AY535" i="1" s="1"/>
  <c r="AZ535" i="1" s="1"/>
  <c r="AD536" i="1" s="1"/>
  <c r="AE536" i="1"/>
  <c r="L466" i="1"/>
  <c r="M466" i="1" s="1"/>
  <c r="W466" i="1"/>
  <c r="X466" i="1" s="1"/>
  <c r="Z466" i="1" s="1"/>
  <c r="AA466" i="1" s="1"/>
  <c r="K467" i="1" s="1"/>
  <c r="AF536" i="1" l="1"/>
  <c r="AQ536" i="1"/>
  <c r="AX536" i="1"/>
  <c r="AG536" i="1"/>
  <c r="AJ536" i="1" s="1"/>
  <c r="AK536" i="1" s="1"/>
  <c r="AM536" i="1"/>
  <c r="N467" i="1"/>
  <c r="Q467" i="1" s="1"/>
  <c r="R467" i="1" s="1"/>
  <c r="Y467" i="1"/>
  <c r="O467" i="1"/>
  <c r="S467" i="1" s="1"/>
  <c r="T467" i="1" s="1"/>
  <c r="AP536" i="1" l="1"/>
  <c r="AR536" i="1" s="1"/>
  <c r="AN536" i="1"/>
  <c r="V467" i="1"/>
  <c r="AU536" i="1" l="1"/>
  <c r="W467" i="1"/>
  <c r="X467" i="1" s="1"/>
  <c r="Z467" i="1" s="1"/>
  <c r="AA467" i="1" s="1"/>
  <c r="K468" i="1" s="1"/>
  <c r="L467" i="1"/>
  <c r="M467" i="1" s="1"/>
  <c r="AV536" i="1" l="1"/>
  <c r="AW536" i="1" s="1"/>
  <c r="AY536" i="1" s="1"/>
  <c r="AZ536" i="1" s="1"/>
  <c r="AD537" i="1" s="1"/>
  <c r="AE537" i="1"/>
  <c r="Y468" i="1"/>
  <c r="O468" i="1"/>
  <c r="S468" i="1" s="1"/>
  <c r="T468" i="1" s="1"/>
  <c r="N468" i="1"/>
  <c r="Q468" i="1" s="1"/>
  <c r="R468" i="1" s="1"/>
  <c r="AF537" i="1" l="1"/>
  <c r="AQ537" i="1"/>
  <c r="AM537" i="1"/>
  <c r="AG537" i="1"/>
  <c r="AJ537" i="1" s="1"/>
  <c r="AK537" i="1" s="1"/>
  <c r="AX537" i="1"/>
  <c r="V468" i="1"/>
  <c r="AN537" i="1" l="1"/>
  <c r="AP537" i="1"/>
  <c r="L468" i="1"/>
  <c r="M468" i="1" s="1"/>
  <c r="W468" i="1"/>
  <c r="X468" i="1" s="1"/>
  <c r="Z468" i="1" s="1"/>
  <c r="AA468" i="1" s="1"/>
  <c r="K469" i="1" s="1"/>
  <c r="AR537" i="1" l="1"/>
  <c r="AU537" i="1" s="1"/>
  <c r="N469" i="1"/>
  <c r="Q469" i="1" s="1"/>
  <c r="R469" i="1" s="1"/>
  <c r="Y469" i="1"/>
  <c r="O469" i="1"/>
  <c r="S469" i="1" s="1"/>
  <c r="T469" i="1" s="1"/>
  <c r="AV537" i="1" l="1"/>
  <c r="AW537" i="1" s="1"/>
  <c r="AY537" i="1" s="1"/>
  <c r="AZ537" i="1" s="1"/>
  <c r="AD538" i="1" s="1"/>
  <c r="AG538" i="1" s="1"/>
  <c r="AJ538" i="1" s="1"/>
  <c r="AE538" i="1"/>
  <c r="AQ538" i="1" s="1"/>
  <c r="V469" i="1"/>
  <c r="AX538" i="1" l="1"/>
  <c r="AM538" i="1"/>
  <c r="AP538" i="1" s="1"/>
  <c r="AF538" i="1"/>
  <c r="AK538" i="1" s="1"/>
  <c r="AN538" i="1"/>
  <c r="W469" i="1"/>
  <c r="X469" i="1" s="1"/>
  <c r="Z469" i="1" s="1"/>
  <c r="AA469" i="1" s="1"/>
  <c r="K470" i="1" s="1"/>
  <c r="L469" i="1"/>
  <c r="M469" i="1" s="1"/>
  <c r="AR538" i="1" l="1"/>
  <c r="AU538" i="1" s="1"/>
  <c r="Y470" i="1"/>
  <c r="O470" i="1"/>
  <c r="S470" i="1" s="1"/>
  <c r="T470" i="1" s="1"/>
  <c r="N470" i="1"/>
  <c r="Q470" i="1" s="1"/>
  <c r="R470" i="1" s="1"/>
  <c r="V470" i="1" l="1"/>
  <c r="W470" i="1" s="1"/>
  <c r="X470" i="1" s="1"/>
  <c r="Z470" i="1" s="1"/>
  <c r="AA470" i="1" s="1"/>
  <c r="K471" i="1" s="1"/>
  <c r="AE539" i="1"/>
  <c r="AV538" i="1"/>
  <c r="AW538" i="1" s="1"/>
  <c r="AY538" i="1" s="1"/>
  <c r="AZ538" i="1" s="1"/>
  <c r="AD539" i="1" s="1"/>
  <c r="L470" i="1"/>
  <c r="M470" i="1" s="1"/>
  <c r="AF539" i="1" l="1"/>
  <c r="AQ539" i="1"/>
  <c r="AM539" i="1"/>
  <c r="AX539" i="1"/>
  <c r="AG539" i="1"/>
  <c r="AJ539" i="1" s="1"/>
  <c r="AK539" i="1" s="1"/>
  <c r="O471" i="1"/>
  <c r="S471" i="1" s="1"/>
  <c r="T471" i="1" s="1"/>
  <c r="N471" i="1"/>
  <c r="Q471" i="1" s="1"/>
  <c r="R471" i="1" s="1"/>
  <c r="V471" i="1" s="1"/>
  <c r="Y471" i="1"/>
  <c r="AP539" i="1" l="1"/>
  <c r="AR539" i="1" s="1"/>
  <c r="AN539" i="1"/>
  <c r="L471" i="1"/>
  <c r="M471" i="1" s="1"/>
  <c r="W471" i="1"/>
  <c r="X471" i="1" s="1"/>
  <c r="Z471" i="1" s="1"/>
  <c r="AA471" i="1" s="1"/>
  <c r="K472" i="1" s="1"/>
  <c r="AU539" i="1" l="1"/>
  <c r="N472" i="1"/>
  <c r="Q472" i="1" s="1"/>
  <c r="R472" i="1" s="1"/>
  <c r="Y472" i="1"/>
  <c r="O472" i="1"/>
  <c r="S472" i="1" s="1"/>
  <c r="T472" i="1" s="1"/>
  <c r="V472" i="1" l="1"/>
  <c r="AV539" i="1"/>
  <c r="AW539" i="1" s="1"/>
  <c r="AY539" i="1" s="1"/>
  <c r="AZ539" i="1" s="1"/>
  <c r="AD540" i="1" s="1"/>
  <c r="AE540" i="1"/>
  <c r="W472" i="1"/>
  <c r="X472" i="1" s="1"/>
  <c r="Z472" i="1" s="1"/>
  <c r="AA472" i="1" s="1"/>
  <c r="K473" i="1" s="1"/>
  <c r="L472" i="1"/>
  <c r="M472" i="1" s="1"/>
  <c r="AF540" i="1" l="1"/>
  <c r="AQ540" i="1"/>
  <c r="AM540" i="1"/>
  <c r="AG540" i="1"/>
  <c r="AJ540" i="1" s="1"/>
  <c r="AK540" i="1" s="1"/>
  <c r="AX540" i="1"/>
  <c r="O473" i="1"/>
  <c r="S473" i="1" s="1"/>
  <c r="T473" i="1" s="1"/>
  <c r="N473" i="1"/>
  <c r="Q473" i="1" s="1"/>
  <c r="R473" i="1" s="1"/>
  <c r="V473" i="1" s="1"/>
  <c r="Y473" i="1"/>
  <c r="AN540" i="1" l="1"/>
  <c r="AP540" i="1"/>
  <c r="AR540" i="1" s="1"/>
  <c r="W473" i="1"/>
  <c r="X473" i="1" s="1"/>
  <c r="Z473" i="1" s="1"/>
  <c r="AA473" i="1" s="1"/>
  <c r="K474" i="1" s="1"/>
  <c r="L473" i="1"/>
  <c r="M473" i="1" s="1"/>
  <c r="AU540" i="1" l="1"/>
  <c r="Y474" i="1"/>
  <c r="O474" i="1"/>
  <c r="S474" i="1" s="1"/>
  <c r="T474" i="1" s="1"/>
  <c r="N474" i="1"/>
  <c r="Q474" i="1" s="1"/>
  <c r="R474" i="1" s="1"/>
  <c r="V474" i="1" s="1"/>
  <c r="AE541" i="1" l="1"/>
  <c r="AV540" i="1"/>
  <c r="AW540" i="1" s="1"/>
  <c r="AY540" i="1" s="1"/>
  <c r="AZ540" i="1" s="1"/>
  <c r="AD541" i="1" s="1"/>
  <c r="L474" i="1"/>
  <c r="M474" i="1" s="1"/>
  <c r="W474" i="1"/>
  <c r="X474" i="1" s="1"/>
  <c r="Z474" i="1" s="1"/>
  <c r="AA474" i="1" s="1"/>
  <c r="K475" i="1" s="1"/>
  <c r="AF541" i="1" l="1"/>
  <c r="AQ541" i="1"/>
  <c r="AX541" i="1"/>
  <c r="AG541" i="1"/>
  <c r="AJ541" i="1" s="1"/>
  <c r="AK541" i="1" s="1"/>
  <c r="AM541" i="1"/>
  <c r="N475" i="1"/>
  <c r="Q475" i="1" s="1"/>
  <c r="R475" i="1" s="1"/>
  <c r="Y475" i="1"/>
  <c r="O475" i="1"/>
  <c r="S475" i="1" s="1"/>
  <c r="T475" i="1" s="1"/>
  <c r="AN541" i="1" l="1"/>
  <c r="AP541" i="1"/>
  <c r="V475" i="1"/>
  <c r="AR541" i="1" l="1"/>
  <c r="AU541" i="1" s="1"/>
  <c r="W475" i="1"/>
  <c r="X475" i="1" s="1"/>
  <c r="Z475" i="1" s="1"/>
  <c r="AA475" i="1" s="1"/>
  <c r="K476" i="1" s="1"/>
  <c r="L475" i="1"/>
  <c r="M475" i="1" s="1"/>
  <c r="AE542" i="1" l="1"/>
  <c r="AV541" i="1"/>
  <c r="AW541" i="1" s="1"/>
  <c r="AY541" i="1" s="1"/>
  <c r="AZ541" i="1" s="1"/>
  <c r="AD542" i="1" s="1"/>
  <c r="AG542" i="1" s="1"/>
  <c r="AJ542" i="1" s="1"/>
  <c r="Y476" i="1"/>
  <c r="N476" i="1"/>
  <c r="Q476" i="1" s="1"/>
  <c r="R476" i="1" s="1"/>
  <c r="O476" i="1"/>
  <c r="S476" i="1" s="1"/>
  <c r="T476" i="1" s="1"/>
  <c r="AF542" i="1" l="1"/>
  <c r="AQ542" i="1"/>
  <c r="AK542" i="1"/>
  <c r="AM542" i="1"/>
  <c r="AN542" i="1" s="1"/>
  <c r="AX542" i="1"/>
  <c r="V476" i="1"/>
  <c r="AP542" i="1" l="1"/>
  <c r="AR542" i="1" s="1"/>
  <c r="AU542" i="1" s="1"/>
  <c r="L476" i="1"/>
  <c r="M476" i="1" s="1"/>
  <c r="W476" i="1"/>
  <c r="X476" i="1" s="1"/>
  <c r="Z476" i="1" s="1"/>
  <c r="AA476" i="1" s="1"/>
  <c r="K477" i="1" s="1"/>
  <c r="AV542" i="1" l="1"/>
  <c r="AW542" i="1" s="1"/>
  <c r="AY542" i="1" s="1"/>
  <c r="AZ542" i="1" s="1"/>
  <c r="AD543" i="1" s="1"/>
  <c r="AE543" i="1"/>
  <c r="Y477" i="1"/>
  <c r="N477" i="1"/>
  <c r="Q477" i="1" s="1"/>
  <c r="R477" i="1" s="1"/>
  <c r="O477" i="1"/>
  <c r="S477" i="1" s="1"/>
  <c r="T477" i="1" s="1"/>
  <c r="AF543" i="1" l="1"/>
  <c r="AQ543" i="1"/>
  <c r="AG543" i="1"/>
  <c r="AJ543" i="1" s="1"/>
  <c r="AK543" i="1" s="1"/>
  <c r="AX543" i="1"/>
  <c r="AM543" i="1"/>
  <c r="V477" i="1"/>
  <c r="AN543" i="1" l="1"/>
  <c r="AP543" i="1"/>
  <c r="AR543" i="1" s="1"/>
  <c r="W477" i="1"/>
  <c r="X477" i="1" s="1"/>
  <c r="Z477" i="1" s="1"/>
  <c r="AA477" i="1" s="1"/>
  <c r="K478" i="1" s="1"/>
  <c r="L477" i="1"/>
  <c r="M477" i="1" s="1"/>
  <c r="AU543" i="1" l="1"/>
  <c r="Y478" i="1"/>
  <c r="O478" i="1"/>
  <c r="S478" i="1" s="1"/>
  <c r="T478" i="1" s="1"/>
  <c r="N478" i="1"/>
  <c r="Q478" i="1" s="1"/>
  <c r="R478" i="1" s="1"/>
  <c r="V478" i="1" s="1"/>
  <c r="AE544" i="1" l="1"/>
  <c r="AV543" i="1"/>
  <c r="AW543" i="1" s="1"/>
  <c r="AY543" i="1" s="1"/>
  <c r="AZ543" i="1" s="1"/>
  <c r="AD544" i="1" s="1"/>
  <c r="L478" i="1"/>
  <c r="M478" i="1" s="1"/>
  <c r="W478" i="1"/>
  <c r="X478" i="1" s="1"/>
  <c r="Z478" i="1" s="1"/>
  <c r="AA478" i="1" s="1"/>
  <c r="K479" i="1" s="1"/>
  <c r="AF544" i="1" l="1"/>
  <c r="AQ544" i="1"/>
  <c r="AM544" i="1"/>
  <c r="AG544" i="1"/>
  <c r="AJ544" i="1" s="1"/>
  <c r="AK544" i="1" s="1"/>
  <c r="AX544" i="1"/>
  <c r="N479" i="1"/>
  <c r="Q479" i="1" s="1"/>
  <c r="R479" i="1" s="1"/>
  <c r="Y479" i="1"/>
  <c r="O479" i="1"/>
  <c r="S479" i="1" s="1"/>
  <c r="T479" i="1" s="1"/>
  <c r="AN544" i="1" l="1"/>
  <c r="AP544" i="1"/>
  <c r="AR544" i="1" s="1"/>
  <c r="V479" i="1"/>
  <c r="AU544" i="1" l="1"/>
  <c r="W479" i="1"/>
  <c r="X479" i="1" s="1"/>
  <c r="Z479" i="1" s="1"/>
  <c r="AA479" i="1" s="1"/>
  <c r="K480" i="1" s="1"/>
  <c r="L479" i="1"/>
  <c r="M479" i="1" s="1"/>
  <c r="AV544" i="1" l="1"/>
  <c r="AW544" i="1" s="1"/>
  <c r="AY544" i="1" s="1"/>
  <c r="AZ544" i="1" s="1"/>
  <c r="AD545" i="1" s="1"/>
  <c r="AE545" i="1"/>
  <c r="Y480" i="1"/>
  <c r="O480" i="1"/>
  <c r="S480" i="1" s="1"/>
  <c r="T480" i="1" s="1"/>
  <c r="N480" i="1"/>
  <c r="Q480" i="1" s="1"/>
  <c r="R480" i="1" s="1"/>
  <c r="AF545" i="1" l="1"/>
  <c r="AQ545" i="1"/>
  <c r="V480" i="1"/>
  <c r="AM545" i="1"/>
  <c r="AG545" i="1"/>
  <c r="AJ545" i="1" s="1"/>
  <c r="AK545" i="1" s="1"/>
  <c r="AX545" i="1"/>
  <c r="L480" i="1"/>
  <c r="M480" i="1" s="1"/>
  <c r="W480" i="1"/>
  <c r="X480" i="1" s="1"/>
  <c r="Z480" i="1" s="1"/>
  <c r="AA480" i="1" s="1"/>
  <c r="K481" i="1" s="1"/>
  <c r="AN545" i="1" l="1"/>
  <c r="AP545" i="1"/>
  <c r="AR545" i="1" s="1"/>
  <c r="N481" i="1"/>
  <c r="Q481" i="1" s="1"/>
  <c r="R481" i="1" s="1"/>
  <c r="O481" i="1"/>
  <c r="S481" i="1" s="1"/>
  <c r="T481" i="1" s="1"/>
  <c r="Y481" i="1"/>
  <c r="AU545" i="1" l="1"/>
  <c r="V481" i="1"/>
  <c r="AE546" i="1" l="1"/>
  <c r="AV545" i="1"/>
  <c r="AW545" i="1" s="1"/>
  <c r="AY545" i="1" s="1"/>
  <c r="AZ545" i="1" s="1"/>
  <c r="AD546" i="1" s="1"/>
  <c r="W481" i="1"/>
  <c r="X481" i="1" s="1"/>
  <c r="Z481" i="1" s="1"/>
  <c r="AA481" i="1" s="1"/>
  <c r="K482" i="1" s="1"/>
  <c r="L481" i="1"/>
  <c r="M481" i="1" s="1"/>
  <c r="AF546" i="1" l="1"/>
  <c r="AQ546" i="1"/>
  <c r="AX546" i="1"/>
  <c r="AM546" i="1"/>
  <c r="AG546" i="1"/>
  <c r="AJ546" i="1" s="1"/>
  <c r="AK546" i="1" s="1"/>
  <c r="O482" i="1"/>
  <c r="S482" i="1" s="1"/>
  <c r="T482" i="1" s="1"/>
  <c r="N482" i="1"/>
  <c r="Q482" i="1" s="1"/>
  <c r="R482" i="1" s="1"/>
  <c r="Y482" i="1"/>
  <c r="V482" i="1" l="1"/>
  <c r="AN546" i="1"/>
  <c r="AP546" i="1"/>
  <c r="AR546" i="1" s="1"/>
  <c r="L482" i="1"/>
  <c r="M482" i="1" s="1"/>
  <c r="W482" i="1"/>
  <c r="X482" i="1" s="1"/>
  <c r="Z482" i="1" s="1"/>
  <c r="AA482" i="1" s="1"/>
  <c r="K483" i="1" s="1"/>
  <c r="AU546" i="1" l="1"/>
  <c r="Y483" i="1"/>
  <c r="O483" i="1"/>
  <c r="S483" i="1" s="1"/>
  <c r="T483" i="1" s="1"/>
  <c r="N483" i="1"/>
  <c r="Q483" i="1" s="1"/>
  <c r="R483" i="1" s="1"/>
  <c r="V483" i="1" s="1"/>
  <c r="AV546" i="1" l="1"/>
  <c r="AW546" i="1" s="1"/>
  <c r="AY546" i="1" s="1"/>
  <c r="AZ546" i="1" s="1"/>
  <c r="AD547" i="1" s="1"/>
  <c r="AE547" i="1"/>
  <c r="L483" i="1"/>
  <c r="M483" i="1" s="1"/>
  <c r="W483" i="1"/>
  <c r="X483" i="1" s="1"/>
  <c r="Z483" i="1" s="1"/>
  <c r="AA483" i="1" s="1"/>
  <c r="K484" i="1" s="1"/>
  <c r="AF547" i="1" l="1"/>
  <c r="AQ547" i="1"/>
  <c r="AM547" i="1"/>
  <c r="AG547" i="1"/>
  <c r="AJ547" i="1" s="1"/>
  <c r="AK547" i="1" s="1"/>
  <c r="AX547" i="1"/>
  <c r="N484" i="1"/>
  <c r="Q484" i="1" s="1"/>
  <c r="R484" i="1" s="1"/>
  <c r="O484" i="1"/>
  <c r="S484" i="1" s="1"/>
  <c r="T484" i="1" s="1"/>
  <c r="Y484" i="1"/>
  <c r="AN547" i="1" l="1"/>
  <c r="AP547" i="1"/>
  <c r="AR547" i="1" s="1"/>
  <c r="V484" i="1"/>
  <c r="AU547" i="1" l="1"/>
  <c r="W484" i="1"/>
  <c r="X484" i="1" s="1"/>
  <c r="Z484" i="1" s="1"/>
  <c r="AA484" i="1" s="1"/>
  <c r="K485" i="1" s="1"/>
  <c r="L484" i="1"/>
  <c r="M484" i="1" s="1"/>
  <c r="AE548" i="1" l="1"/>
  <c r="AV547" i="1"/>
  <c r="AW547" i="1" s="1"/>
  <c r="AY547" i="1" s="1"/>
  <c r="AZ547" i="1" s="1"/>
  <c r="AD548" i="1" s="1"/>
  <c r="O485" i="1"/>
  <c r="S485" i="1" s="1"/>
  <c r="T485" i="1" s="1"/>
  <c r="N485" i="1"/>
  <c r="Q485" i="1" s="1"/>
  <c r="R485" i="1" s="1"/>
  <c r="V485" i="1" s="1"/>
  <c r="Y485" i="1"/>
  <c r="AF548" i="1" l="1"/>
  <c r="AQ548" i="1"/>
  <c r="AG548" i="1"/>
  <c r="AJ548" i="1" s="1"/>
  <c r="AK548" i="1" s="1"/>
  <c r="AX548" i="1"/>
  <c r="AM548" i="1"/>
  <c r="L485" i="1"/>
  <c r="M485" i="1" s="1"/>
  <c r="W485" i="1"/>
  <c r="X485" i="1" s="1"/>
  <c r="Z485" i="1" s="1"/>
  <c r="AA485" i="1" s="1"/>
  <c r="K486" i="1" s="1"/>
  <c r="AN548" i="1" l="1"/>
  <c r="AP548" i="1"/>
  <c r="AR548" i="1" s="1"/>
  <c r="N486" i="1"/>
  <c r="Q486" i="1" s="1"/>
  <c r="R486" i="1" s="1"/>
  <c r="O486" i="1"/>
  <c r="S486" i="1" s="1"/>
  <c r="T486" i="1" s="1"/>
  <c r="Y486" i="1"/>
  <c r="AU548" i="1" l="1"/>
  <c r="V486" i="1"/>
  <c r="AE549" i="1" l="1"/>
  <c r="AV548" i="1"/>
  <c r="AW548" i="1" s="1"/>
  <c r="AY548" i="1" s="1"/>
  <c r="AZ548" i="1" s="1"/>
  <c r="AD549" i="1" s="1"/>
  <c r="L486" i="1"/>
  <c r="M486" i="1" s="1"/>
  <c r="W486" i="1"/>
  <c r="X486" i="1" s="1"/>
  <c r="Z486" i="1" s="1"/>
  <c r="AA486" i="1" s="1"/>
  <c r="K487" i="1" s="1"/>
  <c r="AF549" i="1" l="1"/>
  <c r="AQ549" i="1"/>
  <c r="AG549" i="1"/>
  <c r="AJ549" i="1" s="1"/>
  <c r="AK549" i="1" s="1"/>
  <c r="AM549" i="1"/>
  <c r="AX549" i="1"/>
  <c r="Y487" i="1"/>
  <c r="O487" i="1"/>
  <c r="S487" i="1" s="1"/>
  <c r="T487" i="1" s="1"/>
  <c r="N487" i="1"/>
  <c r="Q487" i="1" s="1"/>
  <c r="R487" i="1" s="1"/>
  <c r="V487" i="1" l="1"/>
  <c r="AP549" i="1"/>
  <c r="AR549" i="1" s="1"/>
  <c r="AN549" i="1"/>
  <c r="W487" i="1"/>
  <c r="X487" i="1" s="1"/>
  <c r="Z487" i="1" s="1"/>
  <c r="AA487" i="1" s="1"/>
  <c r="K488" i="1" s="1"/>
  <c r="L487" i="1"/>
  <c r="M487" i="1" s="1"/>
  <c r="AU549" i="1" l="1"/>
  <c r="N488" i="1"/>
  <c r="Q488" i="1" s="1"/>
  <c r="R488" i="1" s="1"/>
  <c r="O488" i="1"/>
  <c r="S488" i="1" s="1"/>
  <c r="T488" i="1" s="1"/>
  <c r="Y488" i="1"/>
  <c r="AE550" i="1" l="1"/>
  <c r="AV549" i="1"/>
  <c r="AW549" i="1" s="1"/>
  <c r="AY549" i="1" s="1"/>
  <c r="AZ549" i="1" s="1"/>
  <c r="AD550" i="1" s="1"/>
  <c r="V488" i="1"/>
  <c r="AF550" i="1" l="1"/>
  <c r="AQ550" i="1"/>
  <c r="AX550" i="1"/>
  <c r="AM550" i="1"/>
  <c r="AG550" i="1"/>
  <c r="AJ550" i="1" s="1"/>
  <c r="AK550" i="1" s="1"/>
  <c r="W488" i="1"/>
  <c r="X488" i="1" s="1"/>
  <c r="Z488" i="1" s="1"/>
  <c r="AA488" i="1" s="1"/>
  <c r="K489" i="1" s="1"/>
  <c r="L488" i="1"/>
  <c r="M488" i="1" s="1"/>
  <c r="AN550" i="1" l="1"/>
  <c r="AP550" i="1"/>
  <c r="AR550" i="1" s="1"/>
  <c r="O489" i="1"/>
  <c r="S489" i="1" s="1"/>
  <c r="T489" i="1" s="1"/>
  <c r="N489" i="1"/>
  <c r="Q489" i="1" s="1"/>
  <c r="R489" i="1" s="1"/>
  <c r="V489" i="1" s="1"/>
  <c r="Y489" i="1"/>
  <c r="AU550" i="1" l="1"/>
  <c r="W489" i="1"/>
  <c r="X489" i="1" s="1"/>
  <c r="Z489" i="1" s="1"/>
  <c r="AA489" i="1" s="1"/>
  <c r="K490" i="1" s="1"/>
  <c r="L489" i="1"/>
  <c r="M489" i="1" s="1"/>
  <c r="AV550" i="1" l="1"/>
  <c r="AW550" i="1" s="1"/>
  <c r="AY550" i="1" s="1"/>
  <c r="AZ550" i="1" s="1"/>
  <c r="AD551" i="1" s="1"/>
  <c r="AE551" i="1"/>
  <c r="N490" i="1"/>
  <c r="Q490" i="1" s="1"/>
  <c r="R490" i="1" s="1"/>
  <c r="Y490" i="1"/>
  <c r="O490" i="1"/>
  <c r="S490" i="1" s="1"/>
  <c r="T490" i="1" s="1"/>
  <c r="AF551" i="1" l="1"/>
  <c r="AQ551" i="1"/>
  <c r="AG551" i="1"/>
  <c r="AJ551" i="1" s="1"/>
  <c r="AK551" i="1" s="1"/>
  <c r="AX551" i="1"/>
  <c r="AM551" i="1"/>
  <c r="V490" i="1"/>
  <c r="AN551" i="1" l="1"/>
  <c r="AP551" i="1"/>
  <c r="W490" i="1"/>
  <c r="X490" i="1" s="1"/>
  <c r="Z490" i="1" s="1"/>
  <c r="AA490" i="1" s="1"/>
  <c r="K491" i="1" s="1"/>
  <c r="L490" i="1"/>
  <c r="M490" i="1" s="1"/>
  <c r="AR551" i="1" l="1"/>
  <c r="AU551" i="1" s="1"/>
  <c r="N491" i="1"/>
  <c r="Q491" i="1" s="1"/>
  <c r="R491" i="1" s="1"/>
  <c r="Y491" i="1"/>
  <c r="O491" i="1"/>
  <c r="S491" i="1" s="1"/>
  <c r="T491" i="1" s="1"/>
  <c r="AV551" i="1" l="1"/>
  <c r="AW551" i="1" s="1"/>
  <c r="AY551" i="1" s="1"/>
  <c r="AZ551" i="1" s="1"/>
  <c r="AD552" i="1" s="1"/>
  <c r="AM552" i="1" s="1"/>
  <c r="AE552" i="1"/>
  <c r="AG552" i="1"/>
  <c r="AJ552" i="1" s="1"/>
  <c r="AX552" i="1"/>
  <c r="V491" i="1"/>
  <c r="AF552" i="1" l="1"/>
  <c r="AQ552" i="1"/>
  <c r="AK552" i="1"/>
  <c r="AN552" i="1"/>
  <c r="AP552" i="1"/>
  <c r="L491" i="1"/>
  <c r="M491" i="1" s="1"/>
  <c r="W491" i="1"/>
  <c r="X491" i="1" s="1"/>
  <c r="Z491" i="1" s="1"/>
  <c r="AA491" i="1" s="1"/>
  <c r="K492" i="1" s="1"/>
  <c r="AR552" i="1" l="1"/>
  <c r="AU552" i="1" s="1"/>
  <c r="N492" i="1"/>
  <c r="Q492" i="1" s="1"/>
  <c r="R492" i="1" s="1"/>
  <c r="Y492" i="1"/>
  <c r="O492" i="1"/>
  <c r="S492" i="1" s="1"/>
  <c r="T492" i="1" s="1"/>
  <c r="AV552" i="1" l="1"/>
  <c r="AW552" i="1" s="1"/>
  <c r="AY552" i="1" s="1"/>
  <c r="AZ552" i="1" s="1"/>
  <c r="AD553" i="1" s="1"/>
  <c r="AE553" i="1"/>
  <c r="AG553" i="1"/>
  <c r="AJ553" i="1" s="1"/>
  <c r="AX553" i="1"/>
  <c r="AM553" i="1"/>
  <c r="V492" i="1"/>
  <c r="AF553" i="1" l="1"/>
  <c r="AQ553" i="1"/>
  <c r="AK553" i="1"/>
  <c r="AP553" i="1"/>
  <c r="AN553" i="1"/>
  <c r="L492" i="1"/>
  <c r="M492" i="1" s="1"/>
  <c r="W492" i="1"/>
  <c r="X492" i="1" s="1"/>
  <c r="Z492" i="1" s="1"/>
  <c r="AA492" i="1" s="1"/>
  <c r="K493" i="1" s="1"/>
  <c r="AR553" i="1" l="1"/>
  <c r="AU553" i="1" s="1"/>
  <c r="Y493" i="1"/>
  <c r="O493" i="1"/>
  <c r="S493" i="1" s="1"/>
  <c r="T493" i="1" s="1"/>
  <c r="N493" i="1"/>
  <c r="Q493" i="1" s="1"/>
  <c r="R493" i="1" s="1"/>
  <c r="V493" i="1" s="1"/>
  <c r="AE554" i="1" l="1"/>
  <c r="AV553" i="1"/>
  <c r="AW553" i="1" s="1"/>
  <c r="AY553" i="1" s="1"/>
  <c r="AZ553" i="1" s="1"/>
  <c r="AD554" i="1" s="1"/>
  <c r="L493" i="1"/>
  <c r="M493" i="1" s="1"/>
  <c r="W493" i="1"/>
  <c r="X493" i="1" s="1"/>
  <c r="Z493" i="1" s="1"/>
  <c r="AA493" i="1" s="1"/>
  <c r="K494" i="1" s="1"/>
  <c r="AF554" i="1" l="1"/>
  <c r="AQ554" i="1"/>
  <c r="AX554" i="1"/>
  <c r="AG554" i="1"/>
  <c r="AJ554" i="1" s="1"/>
  <c r="AK554" i="1" s="1"/>
  <c r="AM554" i="1"/>
  <c r="N494" i="1"/>
  <c r="Q494" i="1" s="1"/>
  <c r="R494" i="1" s="1"/>
  <c r="Y494" i="1"/>
  <c r="O494" i="1"/>
  <c r="S494" i="1" s="1"/>
  <c r="T494" i="1" s="1"/>
  <c r="AN554" i="1" l="1"/>
  <c r="AP554" i="1"/>
  <c r="V494" i="1"/>
  <c r="AR554" i="1" l="1"/>
  <c r="AU554" i="1" s="1"/>
  <c r="W494" i="1"/>
  <c r="X494" i="1" s="1"/>
  <c r="Z494" i="1" s="1"/>
  <c r="AA494" i="1" s="1"/>
  <c r="K495" i="1" s="1"/>
  <c r="L494" i="1"/>
  <c r="M494" i="1" s="1"/>
  <c r="AV554" i="1" l="1"/>
  <c r="AW554" i="1" s="1"/>
  <c r="AY554" i="1" s="1"/>
  <c r="AZ554" i="1" s="1"/>
  <c r="AD555" i="1" s="1"/>
  <c r="AM555" i="1" s="1"/>
  <c r="AE555" i="1"/>
  <c r="N495" i="1"/>
  <c r="Q495" i="1" s="1"/>
  <c r="R495" i="1" s="1"/>
  <c r="O495" i="1"/>
  <c r="S495" i="1" s="1"/>
  <c r="T495" i="1" s="1"/>
  <c r="Y495" i="1"/>
  <c r="AF555" i="1" l="1"/>
  <c r="AQ555" i="1"/>
  <c r="AG555" i="1"/>
  <c r="AJ555" i="1" s="1"/>
  <c r="AK555" i="1" s="1"/>
  <c r="AX555" i="1"/>
  <c r="AP555" i="1"/>
  <c r="AN555" i="1"/>
  <c r="V495" i="1"/>
  <c r="AR555" i="1" l="1"/>
  <c r="AU555" i="1" s="1"/>
  <c r="L495" i="1"/>
  <c r="M495" i="1" s="1"/>
  <c r="W495" i="1"/>
  <c r="X495" i="1" s="1"/>
  <c r="Z495" i="1" s="1"/>
  <c r="AA495" i="1" s="1"/>
  <c r="K496" i="1" s="1"/>
  <c r="AV555" i="1" l="1"/>
  <c r="AW555" i="1" s="1"/>
  <c r="AY555" i="1" s="1"/>
  <c r="AZ555" i="1" s="1"/>
  <c r="AD556" i="1" s="1"/>
  <c r="AE556" i="1"/>
  <c r="O496" i="1"/>
  <c r="S496" i="1" s="1"/>
  <c r="T496" i="1" s="1"/>
  <c r="N496" i="1"/>
  <c r="Q496" i="1" s="1"/>
  <c r="R496" i="1" s="1"/>
  <c r="V496" i="1" s="1"/>
  <c r="Y496" i="1"/>
  <c r="AF556" i="1" l="1"/>
  <c r="AQ556" i="1"/>
  <c r="AX556" i="1"/>
  <c r="AM556" i="1"/>
  <c r="AG556" i="1"/>
  <c r="AJ556" i="1" s="1"/>
  <c r="AK556" i="1" s="1"/>
  <c r="W496" i="1"/>
  <c r="X496" i="1" s="1"/>
  <c r="Z496" i="1" s="1"/>
  <c r="AA496" i="1" s="1"/>
  <c r="K497" i="1" s="1"/>
  <c r="L496" i="1"/>
  <c r="M496" i="1" s="1"/>
  <c r="AN556" i="1" l="1"/>
  <c r="AP556" i="1"/>
  <c r="AR556" i="1" s="1"/>
  <c r="O497" i="1"/>
  <c r="S497" i="1" s="1"/>
  <c r="T497" i="1" s="1"/>
  <c r="N497" i="1"/>
  <c r="Q497" i="1" s="1"/>
  <c r="R497" i="1" s="1"/>
  <c r="V497" i="1" s="1"/>
  <c r="Y497" i="1"/>
  <c r="AU556" i="1" l="1"/>
  <c r="W497" i="1"/>
  <c r="X497" i="1" s="1"/>
  <c r="Z497" i="1" s="1"/>
  <c r="AA497" i="1" s="1"/>
  <c r="K498" i="1" s="1"/>
  <c r="L497" i="1"/>
  <c r="M497" i="1" s="1"/>
  <c r="AV556" i="1" l="1"/>
  <c r="AW556" i="1" s="1"/>
  <c r="AY556" i="1" s="1"/>
  <c r="AZ556" i="1" s="1"/>
  <c r="AD557" i="1" s="1"/>
  <c r="AE557" i="1"/>
  <c r="O498" i="1"/>
  <c r="S498" i="1" s="1"/>
  <c r="T498" i="1" s="1"/>
  <c r="N498" i="1"/>
  <c r="Q498" i="1" s="1"/>
  <c r="R498" i="1" s="1"/>
  <c r="V498" i="1" s="1"/>
  <c r="Y498" i="1"/>
  <c r="AF557" i="1" l="1"/>
  <c r="AQ557" i="1"/>
  <c r="AX557" i="1"/>
  <c r="AM557" i="1"/>
  <c r="AG557" i="1"/>
  <c r="AJ557" i="1" s="1"/>
  <c r="AK557" i="1" s="1"/>
  <c r="W498" i="1"/>
  <c r="X498" i="1" s="1"/>
  <c r="Z498" i="1" s="1"/>
  <c r="AA498" i="1" s="1"/>
  <c r="K499" i="1" s="1"/>
  <c r="L498" i="1"/>
  <c r="M498" i="1" s="1"/>
  <c r="AN557" i="1" l="1"/>
  <c r="AP557" i="1"/>
  <c r="AR557" i="1" s="1"/>
  <c r="N499" i="1"/>
  <c r="Q499" i="1" s="1"/>
  <c r="R499" i="1" s="1"/>
  <c r="Y499" i="1"/>
  <c r="O499" i="1"/>
  <c r="S499" i="1" s="1"/>
  <c r="T499" i="1" s="1"/>
  <c r="AU557" i="1" l="1"/>
  <c r="V499" i="1"/>
  <c r="AE558" i="1" l="1"/>
  <c r="AV557" i="1"/>
  <c r="AW557" i="1" s="1"/>
  <c r="AY557" i="1" s="1"/>
  <c r="AZ557" i="1" s="1"/>
  <c r="AD558" i="1" s="1"/>
  <c r="W499" i="1"/>
  <c r="X499" i="1" s="1"/>
  <c r="Z499" i="1" s="1"/>
  <c r="AA499" i="1" s="1"/>
  <c r="K500" i="1" s="1"/>
  <c r="L499" i="1"/>
  <c r="M499" i="1" s="1"/>
  <c r="AF558" i="1" l="1"/>
  <c r="AQ558" i="1"/>
  <c r="AG558" i="1"/>
  <c r="AJ558" i="1" s="1"/>
  <c r="AK558" i="1" s="1"/>
  <c r="AM558" i="1"/>
  <c r="AX558" i="1"/>
  <c r="Y500" i="1"/>
  <c r="O500" i="1"/>
  <c r="S500" i="1" s="1"/>
  <c r="T500" i="1" s="1"/>
  <c r="N500" i="1"/>
  <c r="Q500" i="1" s="1"/>
  <c r="R500" i="1" s="1"/>
  <c r="V500" i="1" s="1"/>
  <c r="AN558" i="1" l="1"/>
  <c r="AP558" i="1"/>
  <c r="AR558" i="1" s="1"/>
  <c r="W500" i="1"/>
  <c r="X500" i="1" s="1"/>
  <c r="Z500" i="1" s="1"/>
  <c r="AA500" i="1" s="1"/>
  <c r="K501" i="1" s="1"/>
  <c r="L500" i="1"/>
  <c r="M500" i="1" s="1"/>
  <c r="AU558" i="1" l="1"/>
  <c r="Y501" i="1"/>
  <c r="N501" i="1"/>
  <c r="Q501" i="1" s="1"/>
  <c r="R501" i="1" s="1"/>
  <c r="O501" i="1"/>
  <c r="S501" i="1" s="1"/>
  <c r="T501" i="1" s="1"/>
  <c r="AV558" i="1" l="1"/>
  <c r="AW558" i="1" s="1"/>
  <c r="AY558" i="1" s="1"/>
  <c r="AZ558" i="1" s="1"/>
  <c r="AD559" i="1" s="1"/>
  <c r="AE559" i="1"/>
  <c r="V501" i="1"/>
  <c r="AF559" i="1" l="1"/>
  <c r="AQ559" i="1"/>
  <c r="AG559" i="1"/>
  <c r="AJ559" i="1" s="1"/>
  <c r="AK559" i="1" s="1"/>
  <c r="AM559" i="1"/>
  <c r="AX559" i="1"/>
  <c r="L501" i="1"/>
  <c r="M501" i="1" s="1"/>
  <c r="W501" i="1"/>
  <c r="X501" i="1" s="1"/>
  <c r="Z501" i="1" s="1"/>
  <c r="AA501" i="1" s="1"/>
  <c r="K502" i="1" s="1"/>
  <c r="AN559" i="1" l="1"/>
  <c r="AP559" i="1"/>
  <c r="N502" i="1"/>
  <c r="Q502" i="1" s="1"/>
  <c r="R502" i="1" s="1"/>
  <c r="Y502" i="1"/>
  <c r="O502" i="1"/>
  <c r="S502" i="1" s="1"/>
  <c r="T502" i="1" s="1"/>
  <c r="AR559" i="1" l="1"/>
  <c r="AU559" i="1" s="1"/>
  <c r="V502" i="1"/>
  <c r="AV559" i="1" l="1"/>
  <c r="AW559" i="1" s="1"/>
  <c r="AY559" i="1" s="1"/>
  <c r="AZ559" i="1" s="1"/>
  <c r="AD560" i="1" s="1"/>
  <c r="AG560" i="1" s="1"/>
  <c r="AJ560" i="1" s="1"/>
  <c r="AE560" i="1"/>
  <c r="W502" i="1"/>
  <c r="X502" i="1" s="1"/>
  <c r="Z502" i="1" s="1"/>
  <c r="AA502" i="1" s="1"/>
  <c r="K503" i="1" s="1"/>
  <c r="L502" i="1"/>
  <c r="M502" i="1" s="1"/>
  <c r="AF560" i="1" l="1"/>
  <c r="AQ560" i="1"/>
  <c r="AX560" i="1"/>
  <c r="AM560" i="1"/>
  <c r="AP560" i="1" s="1"/>
  <c r="AK560" i="1"/>
  <c r="AN560" i="1"/>
  <c r="Y503" i="1"/>
  <c r="N503" i="1"/>
  <c r="Q503" i="1" s="1"/>
  <c r="R503" i="1" s="1"/>
  <c r="O503" i="1"/>
  <c r="S503" i="1" s="1"/>
  <c r="T503" i="1" s="1"/>
  <c r="AR560" i="1" l="1"/>
  <c r="AU560" i="1" s="1"/>
  <c r="V503" i="1"/>
  <c r="AE561" i="1" l="1"/>
  <c r="AQ561" i="1" s="1"/>
  <c r="AV560" i="1"/>
  <c r="AW560" i="1" s="1"/>
  <c r="AY560" i="1" s="1"/>
  <c r="AZ560" i="1" s="1"/>
  <c r="AD561" i="1" s="1"/>
  <c r="AM561" i="1" s="1"/>
  <c r="L503" i="1"/>
  <c r="M503" i="1" s="1"/>
  <c r="W503" i="1"/>
  <c r="X503" i="1" s="1"/>
  <c r="Z503" i="1" s="1"/>
  <c r="AA503" i="1" s="1"/>
  <c r="K504" i="1" s="1"/>
  <c r="AG561" i="1" l="1"/>
  <c r="AJ561" i="1" s="1"/>
  <c r="AX561" i="1"/>
  <c r="AF561" i="1"/>
  <c r="AN561" i="1"/>
  <c r="AP561" i="1"/>
  <c r="O504" i="1"/>
  <c r="S504" i="1" s="1"/>
  <c r="T504" i="1" s="1"/>
  <c r="Y504" i="1"/>
  <c r="N504" i="1"/>
  <c r="Q504" i="1" s="1"/>
  <c r="R504" i="1" s="1"/>
  <c r="AK561" i="1" l="1"/>
  <c r="AR561" i="1"/>
  <c r="V504" i="1"/>
  <c r="W504" i="1"/>
  <c r="X504" i="1" s="1"/>
  <c r="Z504" i="1" s="1"/>
  <c r="AA504" i="1" s="1"/>
  <c r="K505" i="1" s="1"/>
  <c r="L504" i="1"/>
  <c r="M504" i="1" s="1"/>
  <c r="AU561" i="1" l="1"/>
  <c r="AV561" i="1" s="1"/>
  <c r="AW561" i="1" s="1"/>
  <c r="AY561" i="1" s="1"/>
  <c r="AZ561" i="1" s="1"/>
  <c r="AD562" i="1" s="1"/>
  <c r="N505" i="1"/>
  <c r="Q505" i="1" s="1"/>
  <c r="R505" i="1" s="1"/>
  <c r="O505" i="1"/>
  <c r="S505" i="1" s="1"/>
  <c r="T505" i="1" s="1"/>
  <c r="Y505" i="1"/>
  <c r="AE562" i="1" l="1"/>
  <c r="AM562" i="1"/>
  <c r="AX562" i="1"/>
  <c r="AG562" i="1"/>
  <c r="AJ562" i="1" s="1"/>
  <c r="V505" i="1"/>
  <c r="AF562" i="1" l="1"/>
  <c r="AQ562" i="1"/>
  <c r="AK562" i="1"/>
  <c r="AP562" i="1"/>
  <c r="AN562" i="1"/>
  <c r="W505" i="1"/>
  <c r="X505" i="1" s="1"/>
  <c r="Z505" i="1" s="1"/>
  <c r="AA505" i="1" s="1"/>
  <c r="K506" i="1" s="1"/>
  <c r="L505" i="1"/>
  <c r="M505" i="1" s="1"/>
  <c r="AR562" i="1" l="1"/>
  <c r="AU562" i="1"/>
  <c r="Y506" i="1"/>
  <c r="N506" i="1"/>
  <c r="Q506" i="1" s="1"/>
  <c r="R506" i="1" s="1"/>
  <c r="O506" i="1"/>
  <c r="S506" i="1" s="1"/>
  <c r="T506" i="1" s="1"/>
  <c r="AE563" i="1" l="1"/>
  <c r="AV562" i="1"/>
  <c r="AW562" i="1" s="1"/>
  <c r="AY562" i="1" s="1"/>
  <c r="AZ562" i="1" s="1"/>
  <c r="AD563" i="1" s="1"/>
  <c r="V506" i="1"/>
  <c r="AF563" i="1" l="1"/>
  <c r="AQ563" i="1"/>
  <c r="AM563" i="1"/>
  <c r="AX563" i="1"/>
  <c r="AG563" i="1"/>
  <c r="AJ563" i="1" s="1"/>
  <c r="AK563" i="1" s="1"/>
  <c r="L506" i="1"/>
  <c r="M506" i="1" s="1"/>
  <c r="W506" i="1"/>
  <c r="X506" i="1" s="1"/>
  <c r="Z506" i="1" s="1"/>
  <c r="AA506" i="1" s="1"/>
  <c r="K507" i="1" s="1"/>
  <c r="AP563" i="1" l="1"/>
  <c r="AR563" i="1" s="1"/>
  <c r="AN563" i="1"/>
  <c r="O507" i="1"/>
  <c r="S507" i="1" s="1"/>
  <c r="T507" i="1" s="1"/>
  <c r="Y507" i="1"/>
  <c r="N507" i="1"/>
  <c r="Q507" i="1" s="1"/>
  <c r="R507" i="1" s="1"/>
  <c r="V507" i="1" s="1"/>
  <c r="AU563" i="1" l="1"/>
  <c r="L507" i="1"/>
  <c r="M507" i="1" s="1"/>
  <c r="W507" i="1"/>
  <c r="X507" i="1" s="1"/>
  <c r="Z507" i="1" s="1"/>
  <c r="AA507" i="1" s="1"/>
  <c r="K508" i="1" s="1"/>
  <c r="AE564" i="1" l="1"/>
  <c r="AV563" i="1"/>
  <c r="AW563" i="1" s="1"/>
  <c r="AY563" i="1" s="1"/>
  <c r="AZ563" i="1" s="1"/>
  <c r="AD564" i="1" s="1"/>
  <c r="O508" i="1"/>
  <c r="S508" i="1" s="1"/>
  <c r="T508" i="1" s="1"/>
  <c r="Y508" i="1"/>
  <c r="N508" i="1"/>
  <c r="Q508" i="1" s="1"/>
  <c r="R508" i="1" s="1"/>
  <c r="AF564" i="1" l="1"/>
  <c r="AQ564" i="1"/>
  <c r="V508" i="1"/>
  <c r="AG564" i="1"/>
  <c r="AJ564" i="1" s="1"/>
  <c r="AK564" i="1" s="1"/>
  <c r="AX564" i="1"/>
  <c r="AM564" i="1"/>
  <c r="W508" i="1"/>
  <c r="X508" i="1" s="1"/>
  <c r="Z508" i="1" s="1"/>
  <c r="AA508" i="1" s="1"/>
  <c r="K509" i="1" s="1"/>
  <c r="L508" i="1"/>
  <c r="M508" i="1" s="1"/>
  <c r="AN564" i="1" l="1"/>
  <c r="AP564" i="1"/>
  <c r="N509" i="1"/>
  <c r="Q509" i="1" s="1"/>
  <c r="R509" i="1" s="1"/>
  <c r="Y509" i="1"/>
  <c r="O509" i="1"/>
  <c r="S509" i="1" s="1"/>
  <c r="T509" i="1" s="1"/>
  <c r="AR564" i="1" l="1"/>
  <c r="AU564" i="1" s="1"/>
  <c r="V509" i="1"/>
  <c r="AE565" i="1" l="1"/>
  <c r="AQ565" i="1" s="1"/>
  <c r="AV564" i="1"/>
  <c r="AW564" i="1" s="1"/>
  <c r="AY564" i="1" s="1"/>
  <c r="AZ564" i="1" s="1"/>
  <c r="AD565" i="1" s="1"/>
  <c r="AG565" i="1" s="1"/>
  <c r="AJ565" i="1" s="1"/>
  <c r="W509" i="1"/>
  <c r="X509" i="1" s="1"/>
  <c r="Z509" i="1" s="1"/>
  <c r="AA509" i="1" s="1"/>
  <c r="K510" i="1" s="1"/>
  <c r="L509" i="1"/>
  <c r="M509" i="1" s="1"/>
  <c r="AM565" i="1" l="1"/>
  <c r="AP565" i="1" s="1"/>
  <c r="AX565" i="1"/>
  <c r="AF565" i="1"/>
  <c r="AK565" i="1" s="1"/>
  <c r="AN565" i="1"/>
  <c r="N510" i="1"/>
  <c r="Q510" i="1" s="1"/>
  <c r="R510" i="1" s="1"/>
  <c r="Y510" i="1"/>
  <c r="O510" i="1"/>
  <c r="S510" i="1" s="1"/>
  <c r="T510" i="1" s="1"/>
  <c r="AR565" i="1" l="1"/>
  <c r="AU565" i="1" s="1"/>
  <c r="V510" i="1"/>
  <c r="AV565" i="1" l="1"/>
  <c r="AW565" i="1" s="1"/>
  <c r="AY565" i="1" s="1"/>
  <c r="AZ565" i="1" s="1"/>
  <c r="AD566" i="1" s="1"/>
  <c r="AE566" i="1"/>
  <c r="L510" i="1"/>
  <c r="M510" i="1" s="1"/>
  <c r="W510" i="1"/>
  <c r="X510" i="1" s="1"/>
  <c r="Z510" i="1" s="1"/>
  <c r="AA510" i="1" s="1"/>
  <c r="K511" i="1" s="1"/>
  <c r="AF566" i="1" l="1"/>
  <c r="AQ566" i="1"/>
  <c r="AM566" i="1"/>
  <c r="AX566" i="1"/>
  <c r="AG566" i="1"/>
  <c r="AJ566" i="1" s="1"/>
  <c r="AK566" i="1" s="1"/>
  <c r="Y511" i="1"/>
  <c r="N511" i="1"/>
  <c r="Q511" i="1" s="1"/>
  <c r="R511" i="1" s="1"/>
  <c r="O511" i="1"/>
  <c r="S511" i="1" s="1"/>
  <c r="T511" i="1" s="1"/>
  <c r="AN566" i="1" l="1"/>
  <c r="AP566" i="1"/>
  <c r="V511" i="1"/>
  <c r="AR566" i="1" l="1"/>
  <c r="AU566" i="1" s="1"/>
  <c r="W511" i="1"/>
  <c r="X511" i="1" s="1"/>
  <c r="Z511" i="1" s="1"/>
  <c r="AA511" i="1" s="1"/>
  <c r="K512" i="1" s="1"/>
  <c r="L511" i="1"/>
  <c r="M511" i="1" s="1"/>
  <c r="AE567" i="1" l="1"/>
  <c r="AV566" i="1"/>
  <c r="AW566" i="1" s="1"/>
  <c r="AY566" i="1" s="1"/>
  <c r="AZ566" i="1" s="1"/>
  <c r="AD567" i="1" s="1"/>
  <c r="AG567" i="1" s="1"/>
  <c r="AJ567" i="1" s="1"/>
  <c r="N512" i="1"/>
  <c r="Q512" i="1" s="1"/>
  <c r="R512" i="1" s="1"/>
  <c r="Y512" i="1"/>
  <c r="O512" i="1"/>
  <c r="S512" i="1" s="1"/>
  <c r="T512" i="1" s="1"/>
  <c r="AF567" i="1" l="1"/>
  <c r="AQ567" i="1"/>
  <c r="AK567" i="1"/>
  <c r="AM567" i="1"/>
  <c r="AP567" i="1" s="1"/>
  <c r="V512" i="1"/>
  <c r="AX567" i="1"/>
  <c r="L512" i="1"/>
  <c r="M512" i="1" s="1"/>
  <c r="W512" i="1"/>
  <c r="X512" i="1" s="1"/>
  <c r="Z512" i="1" s="1"/>
  <c r="AA512" i="1" s="1"/>
  <c r="K513" i="1" s="1"/>
  <c r="AN567" i="1" l="1"/>
  <c r="AR567" i="1"/>
  <c r="AU567" i="1" s="1"/>
  <c r="N513" i="1"/>
  <c r="Q513" i="1" s="1"/>
  <c r="R513" i="1" s="1"/>
  <c r="O513" i="1"/>
  <c r="S513" i="1" s="1"/>
  <c r="T513" i="1" s="1"/>
  <c r="Y513" i="1"/>
  <c r="AV567" i="1" l="1"/>
  <c r="AW567" i="1" s="1"/>
  <c r="AY567" i="1" s="1"/>
  <c r="AZ567" i="1" s="1"/>
  <c r="AD568" i="1" s="1"/>
  <c r="AE568" i="1"/>
  <c r="V513" i="1"/>
  <c r="AF568" i="1" l="1"/>
  <c r="AQ568" i="1"/>
  <c r="AX568" i="1"/>
  <c r="AG568" i="1"/>
  <c r="AJ568" i="1" s="1"/>
  <c r="AK568" i="1" s="1"/>
  <c r="AM568" i="1"/>
  <c r="L513" i="1"/>
  <c r="M513" i="1" s="1"/>
  <c r="W513" i="1"/>
  <c r="X513" i="1" s="1"/>
  <c r="Z513" i="1" s="1"/>
  <c r="AA513" i="1" s="1"/>
  <c r="K514" i="1" s="1"/>
  <c r="AN568" i="1" l="1"/>
  <c r="AP568" i="1"/>
  <c r="AR568" i="1" s="1"/>
  <c r="N514" i="1"/>
  <c r="Q514" i="1" s="1"/>
  <c r="R514" i="1" s="1"/>
  <c r="O514" i="1"/>
  <c r="S514" i="1" s="1"/>
  <c r="T514" i="1" s="1"/>
  <c r="Y514" i="1"/>
  <c r="AU568" i="1" l="1"/>
  <c r="V514" i="1"/>
  <c r="AV568" i="1" l="1"/>
  <c r="AW568" i="1" s="1"/>
  <c r="AY568" i="1" s="1"/>
  <c r="AZ568" i="1" s="1"/>
  <c r="AD569" i="1" s="1"/>
  <c r="AE569" i="1"/>
  <c r="W514" i="1"/>
  <c r="X514" i="1" s="1"/>
  <c r="Z514" i="1" s="1"/>
  <c r="AA514" i="1" s="1"/>
  <c r="K515" i="1" s="1"/>
  <c r="L514" i="1"/>
  <c r="M514" i="1" s="1"/>
  <c r="AF569" i="1" l="1"/>
  <c r="AQ569" i="1"/>
  <c r="AG569" i="1"/>
  <c r="AJ569" i="1" s="1"/>
  <c r="AK569" i="1" s="1"/>
  <c r="AX569" i="1"/>
  <c r="AM569" i="1"/>
  <c r="O515" i="1"/>
  <c r="S515" i="1" s="1"/>
  <c r="T515" i="1" s="1"/>
  <c r="N515" i="1"/>
  <c r="Q515" i="1" s="1"/>
  <c r="R515" i="1" s="1"/>
  <c r="V515" i="1" s="1"/>
  <c r="Y515" i="1"/>
  <c r="AN569" i="1" l="1"/>
  <c r="AP569" i="1"/>
  <c r="W515" i="1"/>
  <c r="X515" i="1" s="1"/>
  <c r="Z515" i="1" s="1"/>
  <c r="AA515" i="1" s="1"/>
  <c r="K516" i="1" s="1"/>
  <c r="L515" i="1"/>
  <c r="M515" i="1" s="1"/>
  <c r="AR569" i="1" l="1"/>
  <c r="AU569" i="1" s="1"/>
  <c r="Y516" i="1"/>
  <c r="N516" i="1"/>
  <c r="Q516" i="1" s="1"/>
  <c r="R516" i="1" s="1"/>
  <c r="O516" i="1"/>
  <c r="S516" i="1" s="1"/>
  <c r="T516" i="1" s="1"/>
  <c r="AV569" i="1" l="1"/>
  <c r="AW569" i="1" s="1"/>
  <c r="AY569" i="1" s="1"/>
  <c r="AZ569" i="1" s="1"/>
  <c r="AD570" i="1" s="1"/>
  <c r="AX570" i="1" s="1"/>
  <c r="AE570" i="1"/>
  <c r="V516" i="1"/>
  <c r="AF570" i="1" l="1"/>
  <c r="AQ570" i="1"/>
  <c r="AM570" i="1"/>
  <c r="AN570" i="1" s="1"/>
  <c r="AG570" i="1"/>
  <c r="AJ570" i="1" s="1"/>
  <c r="AK570" i="1" s="1"/>
  <c r="W516" i="1"/>
  <c r="X516" i="1" s="1"/>
  <c r="Z516" i="1" s="1"/>
  <c r="AA516" i="1" s="1"/>
  <c r="K517" i="1" s="1"/>
  <c r="L516" i="1"/>
  <c r="M516" i="1" s="1"/>
  <c r="AP570" i="1" l="1"/>
  <c r="AR570" i="1" s="1"/>
  <c r="AU570" i="1" s="1"/>
  <c r="O517" i="1"/>
  <c r="S517" i="1" s="1"/>
  <c r="T517" i="1" s="1"/>
  <c r="Y517" i="1"/>
  <c r="N517" i="1"/>
  <c r="Q517" i="1" s="1"/>
  <c r="R517" i="1" s="1"/>
  <c r="V517" i="1" s="1"/>
  <c r="AV570" i="1" l="1"/>
  <c r="AW570" i="1" s="1"/>
  <c r="AY570" i="1" s="1"/>
  <c r="AZ570" i="1" s="1"/>
  <c r="AD571" i="1" s="1"/>
  <c r="AG571" i="1" s="1"/>
  <c r="AJ571" i="1" s="1"/>
  <c r="AE571" i="1"/>
  <c r="W517" i="1"/>
  <c r="X517" i="1" s="1"/>
  <c r="Z517" i="1" s="1"/>
  <c r="AA517" i="1" s="1"/>
  <c r="K518" i="1" s="1"/>
  <c r="L517" i="1"/>
  <c r="M517" i="1" s="1"/>
  <c r="AF571" i="1" l="1"/>
  <c r="AQ571" i="1"/>
  <c r="AM571" i="1"/>
  <c r="AP571" i="1" s="1"/>
  <c r="AX571" i="1"/>
  <c r="AK571" i="1"/>
  <c r="N518" i="1"/>
  <c r="Q518" i="1" s="1"/>
  <c r="R518" i="1" s="1"/>
  <c r="Y518" i="1"/>
  <c r="O518" i="1"/>
  <c r="S518" i="1" s="1"/>
  <c r="T518" i="1" s="1"/>
  <c r="AN571" i="1" l="1"/>
  <c r="AR571" i="1"/>
  <c r="AU571" i="1" s="1"/>
  <c r="V518" i="1"/>
  <c r="AV571" i="1" l="1"/>
  <c r="AW571" i="1" s="1"/>
  <c r="AY571" i="1" s="1"/>
  <c r="AZ571" i="1" s="1"/>
  <c r="AD572" i="1" s="1"/>
  <c r="AM572" i="1" s="1"/>
  <c r="AE572" i="1"/>
  <c r="W518" i="1"/>
  <c r="X518" i="1" s="1"/>
  <c r="Z518" i="1" s="1"/>
  <c r="AA518" i="1" s="1"/>
  <c r="K519" i="1" s="1"/>
  <c r="L518" i="1"/>
  <c r="M518" i="1" s="1"/>
  <c r="AF572" i="1" l="1"/>
  <c r="AQ572" i="1"/>
  <c r="AG572" i="1"/>
  <c r="AJ572" i="1" s="1"/>
  <c r="AK572" i="1" s="1"/>
  <c r="AX572" i="1"/>
  <c r="AN572" i="1"/>
  <c r="AP572" i="1"/>
  <c r="Y519" i="1"/>
  <c r="O519" i="1"/>
  <c r="S519" i="1" s="1"/>
  <c r="T519" i="1" s="1"/>
  <c r="N519" i="1"/>
  <c r="Q519" i="1" s="1"/>
  <c r="R519" i="1" s="1"/>
  <c r="AR572" i="1" l="1"/>
  <c r="AU572" i="1" s="1"/>
  <c r="V519" i="1"/>
  <c r="W519" i="1"/>
  <c r="X519" i="1" s="1"/>
  <c r="Z519" i="1" s="1"/>
  <c r="AA519" i="1" s="1"/>
  <c r="K520" i="1" s="1"/>
  <c r="L519" i="1"/>
  <c r="M519" i="1" s="1"/>
  <c r="AE573" i="1" l="1"/>
  <c r="AV572" i="1"/>
  <c r="AW572" i="1" s="1"/>
  <c r="AY572" i="1" s="1"/>
  <c r="AZ572" i="1" s="1"/>
  <c r="AD573" i="1" s="1"/>
  <c r="O520" i="1"/>
  <c r="S520" i="1" s="1"/>
  <c r="T520" i="1" s="1"/>
  <c r="N520" i="1"/>
  <c r="Q520" i="1" s="1"/>
  <c r="R520" i="1" s="1"/>
  <c r="V520" i="1" s="1"/>
  <c r="Y520" i="1"/>
  <c r="AF573" i="1" l="1"/>
  <c r="AQ573" i="1"/>
  <c r="AG573" i="1"/>
  <c r="AJ573" i="1" s="1"/>
  <c r="AK573" i="1" s="1"/>
  <c r="AX573" i="1"/>
  <c r="AM573" i="1"/>
  <c r="W520" i="1"/>
  <c r="X520" i="1" s="1"/>
  <c r="Z520" i="1" s="1"/>
  <c r="AA520" i="1" s="1"/>
  <c r="K521" i="1" s="1"/>
  <c r="L520" i="1"/>
  <c r="M520" i="1" s="1"/>
  <c r="AN573" i="1" l="1"/>
  <c r="AP573" i="1"/>
  <c r="Y521" i="1"/>
  <c r="O521" i="1"/>
  <c r="S521" i="1" s="1"/>
  <c r="T521" i="1" s="1"/>
  <c r="N521" i="1"/>
  <c r="Q521" i="1" s="1"/>
  <c r="R521" i="1" s="1"/>
  <c r="V521" i="1" l="1"/>
  <c r="AR573" i="1"/>
  <c r="AU573" i="1" s="1"/>
  <c r="L521" i="1"/>
  <c r="M521" i="1" s="1"/>
  <c r="W521" i="1"/>
  <c r="X521" i="1" s="1"/>
  <c r="Z521" i="1" s="1"/>
  <c r="AA521" i="1" s="1"/>
  <c r="K522" i="1" s="1"/>
  <c r="AV573" i="1" l="1"/>
  <c r="AW573" i="1" s="1"/>
  <c r="AY573" i="1" s="1"/>
  <c r="AZ573" i="1" s="1"/>
  <c r="AD574" i="1" s="1"/>
  <c r="AG574" i="1" s="1"/>
  <c r="AJ574" i="1" s="1"/>
  <c r="AE574" i="1"/>
  <c r="AX574" i="1"/>
  <c r="N522" i="1"/>
  <c r="Q522" i="1" s="1"/>
  <c r="R522" i="1" s="1"/>
  <c r="Y522" i="1"/>
  <c r="O522" i="1"/>
  <c r="S522" i="1" s="1"/>
  <c r="T522" i="1" s="1"/>
  <c r="AF574" i="1" l="1"/>
  <c r="AQ574" i="1"/>
  <c r="AM574" i="1"/>
  <c r="AN574" i="1" s="1"/>
  <c r="AK574" i="1"/>
  <c r="V522" i="1"/>
  <c r="AP574" i="1" l="1"/>
  <c r="AR574" i="1" s="1"/>
  <c r="AU574" i="1" s="1"/>
  <c r="L522" i="1"/>
  <c r="M522" i="1" s="1"/>
  <c r="W522" i="1"/>
  <c r="X522" i="1" s="1"/>
  <c r="Z522" i="1" s="1"/>
  <c r="AA522" i="1" s="1"/>
  <c r="K523" i="1" s="1"/>
  <c r="AE575" i="1" l="1"/>
  <c r="AV574" i="1"/>
  <c r="AW574" i="1" s="1"/>
  <c r="AY574" i="1" s="1"/>
  <c r="AZ574" i="1" s="1"/>
  <c r="AD575" i="1" s="1"/>
  <c r="N523" i="1"/>
  <c r="Q523" i="1" s="1"/>
  <c r="R523" i="1" s="1"/>
  <c r="O523" i="1"/>
  <c r="S523" i="1" s="1"/>
  <c r="T523" i="1" s="1"/>
  <c r="Y523" i="1"/>
  <c r="AF575" i="1" l="1"/>
  <c r="AQ575" i="1"/>
  <c r="AX575" i="1"/>
  <c r="AM575" i="1"/>
  <c r="AG575" i="1"/>
  <c r="AJ575" i="1" s="1"/>
  <c r="AK575" i="1" s="1"/>
  <c r="V523" i="1"/>
  <c r="AP575" i="1" l="1"/>
  <c r="AR575" i="1" s="1"/>
  <c r="AN575" i="1"/>
  <c r="W523" i="1"/>
  <c r="X523" i="1" s="1"/>
  <c r="Z523" i="1" s="1"/>
  <c r="AA523" i="1" s="1"/>
  <c r="K524" i="1" s="1"/>
  <c r="L523" i="1"/>
  <c r="M523" i="1" s="1"/>
  <c r="AU575" i="1" l="1"/>
  <c r="Y524" i="1"/>
  <c r="N524" i="1"/>
  <c r="Q524" i="1" s="1"/>
  <c r="R524" i="1" s="1"/>
  <c r="O524" i="1"/>
  <c r="S524" i="1" s="1"/>
  <c r="T524" i="1" s="1"/>
  <c r="AE576" i="1" l="1"/>
  <c r="AV575" i="1"/>
  <c r="AW575" i="1" s="1"/>
  <c r="AY575" i="1" s="1"/>
  <c r="AZ575" i="1" s="1"/>
  <c r="AD576" i="1" s="1"/>
  <c r="V524" i="1"/>
  <c r="AF576" i="1" l="1"/>
  <c r="AQ576" i="1"/>
  <c r="AM576" i="1"/>
  <c r="AG576" i="1"/>
  <c r="AJ576" i="1" s="1"/>
  <c r="AK576" i="1" s="1"/>
  <c r="AX576" i="1"/>
  <c r="L524" i="1"/>
  <c r="M524" i="1" s="1"/>
  <c r="W524" i="1"/>
  <c r="X524" i="1" s="1"/>
  <c r="Z524" i="1" s="1"/>
  <c r="AA524" i="1" s="1"/>
  <c r="K525" i="1" s="1"/>
  <c r="AN576" i="1" l="1"/>
  <c r="AP576" i="1"/>
  <c r="AR576" i="1" s="1"/>
  <c r="O525" i="1"/>
  <c r="S525" i="1" s="1"/>
  <c r="T525" i="1" s="1"/>
  <c r="N525" i="1"/>
  <c r="Q525" i="1" s="1"/>
  <c r="R525" i="1" s="1"/>
  <c r="V525" i="1" s="1"/>
  <c r="Y525" i="1"/>
  <c r="AU576" i="1" l="1"/>
  <c r="W525" i="1"/>
  <c r="X525" i="1" s="1"/>
  <c r="Z525" i="1" s="1"/>
  <c r="AA525" i="1" s="1"/>
  <c r="K526" i="1" s="1"/>
  <c r="L525" i="1"/>
  <c r="M525" i="1" s="1"/>
  <c r="AE577" i="1" l="1"/>
  <c r="AV576" i="1"/>
  <c r="AW576" i="1" s="1"/>
  <c r="AY576" i="1" s="1"/>
  <c r="AZ576" i="1" s="1"/>
  <c r="AD577" i="1" s="1"/>
  <c r="N526" i="1"/>
  <c r="Q526" i="1" s="1"/>
  <c r="R526" i="1" s="1"/>
  <c r="Y526" i="1"/>
  <c r="O526" i="1"/>
  <c r="S526" i="1" s="1"/>
  <c r="T526" i="1" s="1"/>
  <c r="AF577" i="1" l="1"/>
  <c r="AQ577" i="1"/>
  <c r="AX577" i="1"/>
  <c r="AM577" i="1"/>
  <c r="AG577" i="1"/>
  <c r="AJ577" i="1" s="1"/>
  <c r="AK577" i="1" s="1"/>
  <c r="V526" i="1"/>
  <c r="AN577" i="1" l="1"/>
  <c r="AP577" i="1"/>
  <c r="AR577" i="1" s="1"/>
  <c r="W526" i="1"/>
  <c r="X526" i="1" s="1"/>
  <c r="Z526" i="1" s="1"/>
  <c r="AA526" i="1" s="1"/>
  <c r="K527" i="1" s="1"/>
  <c r="L526" i="1"/>
  <c r="M526" i="1" s="1"/>
  <c r="AU577" i="1" l="1"/>
  <c r="O527" i="1"/>
  <c r="S527" i="1" s="1"/>
  <c r="T527" i="1" s="1"/>
  <c r="N527" i="1"/>
  <c r="Q527" i="1" s="1"/>
  <c r="R527" i="1" s="1"/>
  <c r="V527" i="1" s="1"/>
  <c r="Y527" i="1"/>
  <c r="AV577" i="1" l="1"/>
  <c r="AW577" i="1" s="1"/>
  <c r="AY577" i="1" s="1"/>
  <c r="AZ577" i="1" s="1"/>
  <c r="AD578" i="1" s="1"/>
  <c r="AE578" i="1"/>
  <c r="L527" i="1"/>
  <c r="M527" i="1" s="1"/>
  <c r="W527" i="1"/>
  <c r="X527" i="1" s="1"/>
  <c r="Z527" i="1" s="1"/>
  <c r="AA527" i="1" s="1"/>
  <c r="K528" i="1" s="1"/>
  <c r="AF578" i="1" l="1"/>
  <c r="AQ578" i="1"/>
  <c r="AM578" i="1"/>
  <c r="AG578" i="1"/>
  <c r="AJ578" i="1" s="1"/>
  <c r="AK578" i="1" s="1"/>
  <c r="AX578" i="1"/>
  <c r="O528" i="1"/>
  <c r="S528" i="1" s="1"/>
  <c r="T528" i="1" s="1"/>
  <c r="Y528" i="1"/>
  <c r="N528" i="1"/>
  <c r="Q528" i="1" s="1"/>
  <c r="R528" i="1" s="1"/>
  <c r="V528" i="1" s="1"/>
  <c r="AN578" i="1" l="1"/>
  <c r="AP578" i="1"/>
  <c r="AR578" i="1" s="1"/>
  <c r="W528" i="1"/>
  <c r="X528" i="1" s="1"/>
  <c r="Z528" i="1" s="1"/>
  <c r="AA528" i="1" s="1"/>
  <c r="K529" i="1" s="1"/>
  <c r="L528" i="1"/>
  <c r="M528" i="1" s="1"/>
  <c r="AU578" i="1" l="1"/>
  <c r="Y529" i="1"/>
  <c r="O529" i="1"/>
  <c r="S529" i="1" s="1"/>
  <c r="T529" i="1" s="1"/>
  <c r="N529" i="1"/>
  <c r="Q529" i="1" s="1"/>
  <c r="R529" i="1" s="1"/>
  <c r="V529" i="1" s="1"/>
  <c r="AV578" i="1" l="1"/>
  <c r="AW578" i="1" s="1"/>
  <c r="AY578" i="1" s="1"/>
  <c r="AZ578" i="1" s="1"/>
  <c r="AD579" i="1" s="1"/>
  <c r="AE579" i="1"/>
  <c r="L529" i="1"/>
  <c r="M529" i="1" s="1"/>
  <c r="W529" i="1"/>
  <c r="X529" i="1" s="1"/>
  <c r="Z529" i="1" s="1"/>
  <c r="AA529" i="1" s="1"/>
  <c r="K530" i="1" s="1"/>
  <c r="AF579" i="1" l="1"/>
  <c r="AQ579" i="1"/>
  <c r="AG579" i="1"/>
  <c r="AJ579" i="1" s="1"/>
  <c r="AK579" i="1" s="1"/>
  <c r="AM579" i="1"/>
  <c r="AX579" i="1"/>
  <c r="Y530" i="1"/>
  <c r="N530" i="1"/>
  <c r="Q530" i="1" s="1"/>
  <c r="R530" i="1" s="1"/>
  <c r="O530" i="1"/>
  <c r="S530" i="1" s="1"/>
  <c r="T530" i="1" s="1"/>
  <c r="AN579" i="1" l="1"/>
  <c r="AP579" i="1"/>
  <c r="AR579" i="1" s="1"/>
  <c r="V530" i="1"/>
  <c r="AU579" i="1" l="1"/>
  <c r="L530" i="1"/>
  <c r="M530" i="1" s="1"/>
  <c r="W530" i="1"/>
  <c r="X530" i="1" s="1"/>
  <c r="Z530" i="1" s="1"/>
  <c r="AA530" i="1" s="1"/>
  <c r="K531" i="1" s="1"/>
  <c r="AV579" i="1" l="1"/>
  <c r="AW579" i="1" s="1"/>
  <c r="AY579" i="1" s="1"/>
  <c r="AZ579" i="1" s="1"/>
  <c r="AD580" i="1" s="1"/>
  <c r="AE580" i="1"/>
  <c r="Y531" i="1"/>
  <c r="O531" i="1"/>
  <c r="S531" i="1" s="1"/>
  <c r="T531" i="1" s="1"/>
  <c r="N531" i="1"/>
  <c r="Q531" i="1" s="1"/>
  <c r="R531" i="1" s="1"/>
  <c r="AF580" i="1" l="1"/>
  <c r="AQ580" i="1"/>
  <c r="V531" i="1"/>
  <c r="AM580" i="1"/>
  <c r="AX580" i="1"/>
  <c r="AG580" i="1"/>
  <c r="AJ580" i="1" s="1"/>
  <c r="AK580" i="1" s="1"/>
  <c r="L531" i="1"/>
  <c r="M531" i="1" s="1"/>
  <c r="W531" i="1"/>
  <c r="X531" i="1" s="1"/>
  <c r="Z531" i="1" s="1"/>
  <c r="AA531" i="1" s="1"/>
  <c r="K532" i="1" s="1"/>
  <c r="AN580" i="1" l="1"/>
  <c r="AP580" i="1"/>
  <c r="O532" i="1"/>
  <c r="S532" i="1" s="1"/>
  <c r="T532" i="1" s="1"/>
  <c r="N532" i="1"/>
  <c r="Q532" i="1" s="1"/>
  <c r="R532" i="1" s="1"/>
  <c r="V532" i="1" s="1"/>
  <c r="Y532" i="1"/>
  <c r="AR580" i="1" l="1"/>
  <c r="AU580" i="1" s="1"/>
  <c r="W532" i="1"/>
  <c r="X532" i="1" s="1"/>
  <c r="Z532" i="1" s="1"/>
  <c r="AA532" i="1" s="1"/>
  <c r="K533" i="1" s="1"/>
  <c r="L532" i="1"/>
  <c r="M532" i="1" s="1"/>
  <c r="AE581" i="1" l="1"/>
  <c r="AV580" i="1"/>
  <c r="AW580" i="1" s="1"/>
  <c r="AY580" i="1" s="1"/>
  <c r="AZ580" i="1" s="1"/>
  <c r="AD581" i="1" s="1"/>
  <c r="AG581" i="1" s="1"/>
  <c r="AJ581" i="1" s="1"/>
  <c r="Y533" i="1"/>
  <c r="O533" i="1"/>
  <c r="S533" i="1" s="1"/>
  <c r="T533" i="1" s="1"/>
  <c r="N533" i="1"/>
  <c r="Q533" i="1" s="1"/>
  <c r="R533" i="1" s="1"/>
  <c r="AF581" i="1" l="1"/>
  <c r="AQ581" i="1"/>
  <c r="AK581" i="1"/>
  <c r="AX581" i="1"/>
  <c r="AM581" i="1"/>
  <c r="AN581" i="1" s="1"/>
  <c r="V533" i="1"/>
  <c r="W533" i="1" s="1"/>
  <c r="X533" i="1" s="1"/>
  <c r="Z533" i="1" s="1"/>
  <c r="AA533" i="1" s="1"/>
  <c r="K534" i="1" s="1"/>
  <c r="L533" i="1"/>
  <c r="M533" i="1" s="1"/>
  <c r="AP581" i="1" l="1"/>
  <c r="AR581" i="1" s="1"/>
  <c r="AU581" i="1" s="1"/>
  <c r="Y534" i="1"/>
  <c r="O534" i="1"/>
  <c r="S534" i="1" s="1"/>
  <c r="T534" i="1" s="1"/>
  <c r="N534" i="1"/>
  <c r="Q534" i="1" s="1"/>
  <c r="R534" i="1" s="1"/>
  <c r="V534" i="1" s="1"/>
  <c r="AV581" i="1" l="1"/>
  <c r="AW581" i="1" s="1"/>
  <c r="AY581" i="1" s="1"/>
  <c r="AZ581" i="1" s="1"/>
  <c r="AD582" i="1" s="1"/>
  <c r="AE582" i="1"/>
  <c r="L534" i="1"/>
  <c r="M534" i="1" s="1"/>
  <c r="W534" i="1"/>
  <c r="X534" i="1" s="1"/>
  <c r="Z534" i="1" s="1"/>
  <c r="AA534" i="1" s="1"/>
  <c r="K535" i="1" s="1"/>
  <c r="AF582" i="1" l="1"/>
  <c r="AQ582" i="1"/>
  <c r="AG582" i="1"/>
  <c r="AJ582" i="1" s="1"/>
  <c r="AK582" i="1" s="1"/>
  <c r="AM582" i="1"/>
  <c r="AX582" i="1"/>
  <c r="N535" i="1"/>
  <c r="Q535" i="1" s="1"/>
  <c r="R535" i="1" s="1"/>
  <c r="Y535" i="1"/>
  <c r="O535" i="1"/>
  <c r="S535" i="1" s="1"/>
  <c r="T535" i="1" s="1"/>
  <c r="AP582" i="1" l="1"/>
  <c r="AR582" i="1" s="1"/>
  <c r="AN582" i="1"/>
  <c r="V535" i="1"/>
  <c r="AU582" i="1" l="1"/>
  <c r="L535" i="1"/>
  <c r="M535" i="1" s="1"/>
  <c r="W535" i="1"/>
  <c r="X535" i="1" s="1"/>
  <c r="Z535" i="1" s="1"/>
  <c r="AA535" i="1" s="1"/>
  <c r="K536" i="1" s="1"/>
  <c r="AV582" i="1" l="1"/>
  <c r="AW582" i="1" s="1"/>
  <c r="AY582" i="1" s="1"/>
  <c r="AZ582" i="1" s="1"/>
  <c r="AD583" i="1" s="1"/>
  <c r="AE583" i="1"/>
  <c r="O536" i="1"/>
  <c r="S536" i="1" s="1"/>
  <c r="T536" i="1" s="1"/>
  <c r="Y536" i="1"/>
  <c r="N536" i="1"/>
  <c r="Q536" i="1" s="1"/>
  <c r="R536" i="1" s="1"/>
  <c r="V536" i="1" s="1"/>
  <c r="AF583" i="1" l="1"/>
  <c r="AQ583" i="1"/>
  <c r="AM583" i="1"/>
  <c r="AG583" i="1"/>
  <c r="AJ583" i="1" s="1"/>
  <c r="AK583" i="1" s="1"/>
  <c r="AX583" i="1"/>
  <c r="W536" i="1"/>
  <c r="X536" i="1" s="1"/>
  <c r="Z536" i="1" s="1"/>
  <c r="AA536" i="1" s="1"/>
  <c r="K537" i="1" s="1"/>
  <c r="L536" i="1"/>
  <c r="M536" i="1" s="1"/>
  <c r="AN583" i="1" l="1"/>
  <c r="AP583" i="1"/>
  <c r="AR583" i="1" s="1"/>
  <c r="O537" i="1"/>
  <c r="S537" i="1" s="1"/>
  <c r="T537" i="1" s="1"/>
  <c r="N537" i="1"/>
  <c r="Q537" i="1" s="1"/>
  <c r="R537" i="1" s="1"/>
  <c r="V537" i="1" s="1"/>
  <c r="Y537" i="1"/>
  <c r="AU583" i="1" l="1"/>
  <c r="W537" i="1"/>
  <c r="X537" i="1" s="1"/>
  <c r="Z537" i="1" s="1"/>
  <c r="AA537" i="1" s="1"/>
  <c r="K538" i="1" s="1"/>
  <c r="L537" i="1"/>
  <c r="M537" i="1" s="1"/>
  <c r="AE584" i="1" l="1"/>
  <c r="AV583" i="1"/>
  <c r="AW583" i="1" s="1"/>
  <c r="AY583" i="1" s="1"/>
  <c r="AZ583" i="1" s="1"/>
  <c r="AD584" i="1" s="1"/>
  <c r="Y538" i="1"/>
  <c r="O538" i="1"/>
  <c r="S538" i="1" s="1"/>
  <c r="T538" i="1" s="1"/>
  <c r="N538" i="1"/>
  <c r="Q538" i="1" s="1"/>
  <c r="R538" i="1" s="1"/>
  <c r="V538" i="1" s="1"/>
  <c r="AF584" i="1" l="1"/>
  <c r="AQ584" i="1"/>
  <c r="AG584" i="1"/>
  <c r="AJ584" i="1" s="1"/>
  <c r="AK584" i="1" s="1"/>
  <c r="AM584" i="1"/>
  <c r="AX584" i="1"/>
  <c r="W538" i="1"/>
  <c r="X538" i="1" s="1"/>
  <c r="Z538" i="1" s="1"/>
  <c r="AA538" i="1" s="1"/>
  <c r="K539" i="1" s="1"/>
  <c r="L538" i="1"/>
  <c r="M538" i="1" s="1"/>
  <c r="AN584" i="1" l="1"/>
  <c r="AP584" i="1"/>
  <c r="AR584" i="1" s="1"/>
  <c r="Y539" i="1"/>
  <c r="N539" i="1"/>
  <c r="Q539" i="1" s="1"/>
  <c r="R539" i="1" s="1"/>
  <c r="O539" i="1"/>
  <c r="S539" i="1" s="1"/>
  <c r="T539" i="1" s="1"/>
  <c r="AU584" i="1" l="1"/>
  <c r="V539" i="1"/>
  <c r="AV584" i="1" l="1"/>
  <c r="AW584" i="1" s="1"/>
  <c r="AY584" i="1" s="1"/>
  <c r="AZ584" i="1" s="1"/>
  <c r="AD585" i="1" s="1"/>
  <c r="AE585" i="1"/>
  <c r="W539" i="1"/>
  <c r="X539" i="1" s="1"/>
  <c r="Z539" i="1" s="1"/>
  <c r="AA539" i="1" s="1"/>
  <c r="K540" i="1" s="1"/>
  <c r="L539" i="1"/>
  <c r="M539" i="1" s="1"/>
  <c r="AF585" i="1" l="1"/>
  <c r="AQ585" i="1"/>
  <c r="AX585" i="1"/>
  <c r="AM585" i="1"/>
  <c r="AG585" i="1"/>
  <c r="AJ585" i="1" s="1"/>
  <c r="AK585" i="1" s="1"/>
  <c r="O540" i="1"/>
  <c r="S540" i="1" s="1"/>
  <c r="T540" i="1" s="1"/>
  <c r="N540" i="1"/>
  <c r="Q540" i="1" s="1"/>
  <c r="R540" i="1" s="1"/>
  <c r="V540" i="1" s="1"/>
  <c r="Y540" i="1"/>
  <c r="AN585" i="1" l="1"/>
  <c r="AP585" i="1"/>
  <c r="AR585" i="1" s="1"/>
  <c r="W540" i="1"/>
  <c r="X540" i="1" s="1"/>
  <c r="Z540" i="1" s="1"/>
  <c r="AA540" i="1" s="1"/>
  <c r="K541" i="1" s="1"/>
  <c r="L540" i="1"/>
  <c r="M540" i="1" s="1"/>
  <c r="AU585" i="1" l="1"/>
  <c r="N541" i="1"/>
  <c r="Q541" i="1" s="1"/>
  <c r="R541" i="1" s="1"/>
  <c r="O541" i="1"/>
  <c r="S541" i="1" s="1"/>
  <c r="T541" i="1" s="1"/>
  <c r="Y541" i="1"/>
  <c r="AE586" i="1" l="1"/>
  <c r="AV585" i="1"/>
  <c r="AW585" i="1" s="1"/>
  <c r="AY585" i="1" s="1"/>
  <c r="AZ585" i="1" s="1"/>
  <c r="AD586" i="1" s="1"/>
  <c r="V541" i="1"/>
  <c r="AF586" i="1" l="1"/>
  <c r="AQ586" i="1"/>
  <c r="AG586" i="1"/>
  <c r="AJ586" i="1" s="1"/>
  <c r="AK586" i="1" s="1"/>
  <c r="AX586" i="1"/>
  <c r="AM586" i="1"/>
  <c r="L541" i="1"/>
  <c r="M541" i="1" s="1"/>
  <c r="W541" i="1"/>
  <c r="X541" i="1" s="1"/>
  <c r="Z541" i="1" s="1"/>
  <c r="AA541" i="1" s="1"/>
  <c r="K542" i="1" s="1"/>
  <c r="AN586" i="1" l="1"/>
  <c r="AP586" i="1"/>
  <c r="N542" i="1"/>
  <c r="Q542" i="1" s="1"/>
  <c r="R542" i="1" s="1"/>
  <c r="O542" i="1"/>
  <c r="S542" i="1" s="1"/>
  <c r="T542" i="1" s="1"/>
  <c r="Y542" i="1"/>
  <c r="AR586" i="1" l="1"/>
  <c r="AU586" i="1" s="1"/>
  <c r="V542" i="1"/>
  <c r="AE587" i="1" l="1"/>
  <c r="AV586" i="1"/>
  <c r="AW586" i="1" s="1"/>
  <c r="AY586" i="1" s="1"/>
  <c r="AZ586" i="1" s="1"/>
  <c r="AD587" i="1" s="1"/>
  <c r="AG587" i="1" s="1"/>
  <c r="AJ587" i="1" s="1"/>
  <c r="L542" i="1"/>
  <c r="M542" i="1" s="1"/>
  <c r="W542" i="1"/>
  <c r="X542" i="1" s="1"/>
  <c r="Z542" i="1" s="1"/>
  <c r="AA542" i="1" s="1"/>
  <c r="K543" i="1" s="1"/>
  <c r="AF587" i="1" l="1"/>
  <c r="AK587" i="1" s="1"/>
  <c r="AQ587" i="1"/>
  <c r="AM587" i="1"/>
  <c r="AN587" i="1" s="1"/>
  <c r="AX587" i="1"/>
  <c r="Y543" i="1"/>
  <c r="O543" i="1"/>
  <c r="S543" i="1" s="1"/>
  <c r="T543" i="1" s="1"/>
  <c r="N543" i="1"/>
  <c r="Q543" i="1" s="1"/>
  <c r="R543" i="1" s="1"/>
  <c r="V543" i="1" s="1"/>
  <c r="AP587" i="1" l="1"/>
  <c r="AR587" i="1" s="1"/>
  <c r="AU587" i="1" s="1"/>
  <c r="L543" i="1"/>
  <c r="M543" i="1" s="1"/>
  <c r="W543" i="1"/>
  <c r="X543" i="1" s="1"/>
  <c r="Z543" i="1" s="1"/>
  <c r="AA543" i="1" s="1"/>
  <c r="K544" i="1" s="1"/>
  <c r="AE588" i="1" l="1"/>
  <c r="AV587" i="1"/>
  <c r="AW587" i="1" s="1"/>
  <c r="AY587" i="1" s="1"/>
  <c r="AZ587" i="1" s="1"/>
  <c r="AD588" i="1" s="1"/>
  <c r="AM588" i="1" s="1"/>
  <c r="N544" i="1"/>
  <c r="Q544" i="1" s="1"/>
  <c r="R544" i="1" s="1"/>
  <c r="Y544" i="1"/>
  <c r="O544" i="1"/>
  <c r="S544" i="1" s="1"/>
  <c r="T544" i="1" s="1"/>
  <c r="AF588" i="1" l="1"/>
  <c r="AQ588" i="1"/>
  <c r="AG588" i="1"/>
  <c r="AJ588" i="1" s="1"/>
  <c r="AK588" i="1" s="1"/>
  <c r="AX588" i="1"/>
  <c r="AP588" i="1"/>
  <c r="AR588" i="1" s="1"/>
  <c r="AN588" i="1"/>
  <c r="V544" i="1"/>
  <c r="AU588" i="1" l="1"/>
  <c r="W544" i="1"/>
  <c r="X544" i="1" s="1"/>
  <c r="Z544" i="1" s="1"/>
  <c r="AA544" i="1" s="1"/>
  <c r="K545" i="1" s="1"/>
  <c r="L544" i="1"/>
  <c r="M544" i="1" s="1"/>
  <c r="AE589" i="1" l="1"/>
  <c r="AV588" i="1"/>
  <c r="AW588" i="1" s="1"/>
  <c r="AY588" i="1" s="1"/>
  <c r="AZ588" i="1" s="1"/>
  <c r="AD589" i="1" s="1"/>
  <c r="Y545" i="1"/>
  <c r="N545" i="1"/>
  <c r="Q545" i="1" s="1"/>
  <c r="R545" i="1" s="1"/>
  <c r="V545" i="1" s="1"/>
  <c r="O545" i="1"/>
  <c r="S545" i="1" s="1"/>
  <c r="T545" i="1" s="1"/>
  <c r="AF589" i="1" l="1"/>
  <c r="AQ589" i="1"/>
  <c r="AX589" i="1"/>
  <c r="AG589" i="1"/>
  <c r="AJ589" i="1" s="1"/>
  <c r="AK589" i="1" s="1"/>
  <c r="AM589" i="1"/>
  <c r="W545" i="1"/>
  <c r="X545" i="1" s="1"/>
  <c r="Z545" i="1" s="1"/>
  <c r="AA545" i="1" s="1"/>
  <c r="K546" i="1" s="1"/>
  <c r="L545" i="1"/>
  <c r="M545" i="1" s="1"/>
  <c r="AN589" i="1" l="1"/>
  <c r="AP589" i="1"/>
  <c r="AR589" i="1" s="1"/>
  <c r="Y546" i="1"/>
  <c r="N546" i="1"/>
  <c r="Q546" i="1" s="1"/>
  <c r="R546" i="1" s="1"/>
  <c r="V546" i="1" s="1"/>
  <c r="O546" i="1"/>
  <c r="S546" i="1" s="1"/>
  <c r="T546" i="1" s="1"/>
  <c r="AU589" i="1" l="1"/>
  <c r="L546" i="1"/>
  <c r="M546" i="1" s="1"/>
  <c r="W546" i="1"/>
  <c r="X546" i="1" s="1"/>
  <c r="Z546" i="1" s="1"/>
  <c r="AA546" i="1" s="1"/>
  <c r="K547" i="1" s="1"/>
  <c r="AV589" i="1" l="1"/>
  <c r="AW589" i="1" s="1"/>
  <c r="AY589" i="1" s="1"/>
  <c r="AZ589" i="1" s="1"/>
  <c r="AD590" i="1" s="1"/>
  <c r="AE590" i="1"/>
  <c r="O547" i="1"/>
  <c r="S547" i="1" s="1"/>
  <c r="T547" i="1" s="1"/>
  <c r="N547" i="1"/>
  <c r="Q547" i="1" s="1"/>
  <c r="R547" i="1" s="1"/>
  <c r="V547" i="1" s="1"/>
  <c r="Y547" i="1"/>
  <c r="AF590" i="1" l="1"/>
  <c r="AQ590" i="1"/>
  <c r="AM590" i="1"/>
  <c r="AX590" i="1"/>
  <c r="AG590" i="1"/>
  <c r="AJ590" i="1" s="1"/>
  <c r="AK590" i="1" s="1"/>
  <c r="W547" i="1"/>
  <c r="X547" i="1" s="1"/>
  <c r="Z547" i="1" s="1"/>
  <c r="AA547" i="1" s="1"/>
  <c r="K548" i="1" s="1"/>
  <c r="L547" i="1"/>
  <c r="M547" i="1" s="1"/>
  <c r="AN590" i="1" l="1"/>
  <c r="AP590" i="1"/>
  <c r="AR590" i="1" s="1"/>
  <c r="Y548" i="1"/>
  <c r="O548" i="1"/>
  <c r="S548" i="1" s="1"/>
  <c r="T548" i="1" s="1"/>
  <c r="N548" i="1"/>
  <c r="Q548" i="1" s="1"/>
  <c r="R548" i="1" s="1"/>
  <c r="V548" i="1" l="1"/>
  <c r="AU590" i="1"/>
  <c r="L548" i="1"/>
  <c r="M548" i="1" s="1"/>
  <c r="W548" i="1"/>
  <c r="X548" i="1" s="1"/>
  <c r="Z548" i="1" s="1"/>
  <c r="AA548" i="1" s="1"/>
  <c r="K549" i="1" s="1"/>
  <c r="AE591" i="1" l="1"/>
  <c r="AV590" i="1"/>
  <c r="AW590" i="1" s="1"/>
  <c r="AY590" i="1" s="1"/>
  <c r="AZ590" i="1" s="1"/>
  <c r="AD591" i="1" s="1"/>
  <c r="N549" i="1"/>
  <c r="Q549" i="1" s="1"/>
  <c r="R549" i="1" s="1"/>
  <c r="Y549" i="1"/>
  <c r="O549" i="1"/>
  <c r="S549" i="1" s="1"/>
  <c r="T549" i="1" s="1"/>
  <c r="AF591" i="1" l="1"/>
  <c r="AQ591" i="1"/>
  <c r="AG591" i="1"/>
  <c r="AJ591" i="1" s="1"/>
  <c r="AK591" i="1" s="1"/>
  <c r="AM591" i="1"/>
  <c r="AX591" i="1"/>
  <c r="V549" i="1"/>
  <c r="AN591" i="1" l="1"/>
  <c r="AP591" i="1"/>
  <c r="L549" i="1"/>
  <c r="M549" i="1" s="1"/>
  <c r="W549" i="1"/>
  <c r="X549" i="1" s="1"/>
  <c r="Z549" i="1" s="1"/>
  <c r="AA549" i="1" s="1"/>
  <c r="K550" i="1" s="1"/>
  <c r="AR591" i="1" l="1"/>
  <c r="AU591" i="1" s="1"/>
  <c r="O550" i="1"/>
  <c r="S550" i="1" s="1"/>
  <c r="T550" i="1" s="1"/>
  <c r="N550" i="1"/>
  <c r="Q550" i="1" s="1"/>
  <c r="R550" i="1" s="1"/>
  <c r="Y550" i="1"/>
  <c r="AE592" i="1" l="1"/>
  <c r="AV591" i="1"/>
  <c r="AW591" i="1" s="1"/>
  <c r="AY591" i="1" s="1"/>
  <c r="AZ591" i="1" s="1"/>
  <c r="AD592" i="1" s="1"/>
  <c r="AG592" i="1" s="1"/>
  <c r="AJ592" i="1" s="1"/>
  <c r="V550" i="1"/>
  <c r="AF592" i="1" l="1"/>
  <c r="AK592" i="1" s="1"/>
  <c r="AQ592" i="1"/>
  <c r="AX592" i="1"/>
  <c r="AM592" i="1"/>
  <c r="AN592" i="1" s="1"/>
  <c r="L550" i="1"/>
  <c r="M550" i="1" s="1"/>
  <c r="W550" i="1"/>
  <c r="X550" i="1" s="1"/>
  <c r="Z550" i="1" s="1"/>
  <c r="AA550" i="1" s="1"/>
  <c r="K551" i="1" s="1"/>
  <c r="AP592" i="1" l="1"/>
  <c r="AR592" i="1" s="1"/>
  <c r="AU592" i="1" s="1"/>
  <c r="O551" i="1"/>
  <c r="S551" i="1" s="1"/>
  <c r="T551" i="1" s="1"/>
  <c r="N551" i="1"/>
  <c r="Q551" i="1" s="1"/>
  <c r="R551" i="1" s="1"/>
  <c r="Y551" i="1"/>
  <c r="V551" i="1" l="1"/>
  <c r="AE593" i="1"/>
  <c r="AV592" i="1"/>
  <c r="AW592" i="1" s="1"/>
  <c r="AY592" i="1" s="1"/>
  <c r="AZ592" i="1" s="1"/>
  <c r="AD593" i="1" s="1"/>
  <c r="AG593" i="1" s="1"/>
  <c r="AJ593" i="1" s="1"/>
  <c r="W551" i="1"/>
  <c r="X551" i="1" s="1"/>
  <c r="Z551" i="1" s="1"/>
  <c r="AA551" i="1" s="1"/>
  <c r="K552" i="1" s="1"/>
  <c r="L551" i="1"/>
  <c r="M551" i="1" s="1"/>
  <c r="AF593" i="1" l="1"/>
  <c r="AQ593" i="1"/>
  <c r="AK593" i="1"/>
  <c r="AX593" i="1"/>
  <c r="AM593" i="1"/>
  <c r="AP593" i="1" s="1"/>
  <c r="AR593" i="1" s="1"/>
  <c r="O552" i="1"/>
  <c r="S552" i="1" s="1"/>
  <c r="T552" i="1" s="1"/>
  <c r="N552" i="1"/>
  <c r="Q552" i="1" s="1"/>
  <c r="R552" i="1" s="1"/>
  <c r="Y552" i="1"/>
  <c r="AN593" i="1" l="1"/>
  <c r="V552" i="1"/>
  <c r="AU593" i="1"/>
  <c r="L552" i="1"/>
  <c r="M552" i="1" s="1"/>
  <c r="W552" i="1"/>
  <c r="X552" i="1" s="1"/>
  <c r="Z552" i="1" s="1"/>
  <c r="AA552" i="1" s="1"/>
  <c r="K553" i="1" s="1"/>
  <c r="AV593" i="1" l="1"/>
  <c r="AW593" i="1" s="1"/>
  <c r="AY593" i="1" s="1"/>
  <c r="AZ593" i="1" s="1"/>
  <c r="AD594" i="1" s="1"/>
  <c r="AE594" i="1"/>
  <c r="Y553" i="1"/>
  <c r="O553" i="1"/>
  <c r="S553" i="1" s="1"/>
  <c r="T553" i="1" s="1"/>
  <c r="N553" i="1"/>
  <c r="Q553" i="1" s="1"/>
  <c r="R553" i="1" s="1"/>
  <c r="AF594" i="1" l="1"/>
  <c r="AQ594" i="1"/>
  <c r="V553" i="1"/>
  <c r="AX594" i="1"/>
  <c r="AM594" i="1"/>
  <c r="AG594" i="1"/>
  <c r="AJ594" i="1" s="1"/>
  <c r="AK594" i="1" s="1"/>
  <c r="L553" i="1"/>
  <c r="M553" i="1" s="1"/>
  <c r="W553" i="1"/>
  <c r="X553" i="1" s="1"/>
  <c r="Z553" i="1" s="1"/>
  <c r="AA553" i="1" s="1"/>
  <c r="K554" i="1" s="1"/>
  <c r="AN594" i="1" l="1"/>
  <c r="AP594" i="1"/>
  <c r="AR594" i="1" s="1"/>
  <c r="Y554" i="1"/>
  <c r="N554" i="1"/>
  <c r="Q554" i="1" s="1"/>
  <c r="R554" i="1" s="1"/>
  <c r="V554" i="1" s="1"/>
  <c r="O554" i="1"/>
  <c r="S554" i="1" s="1"/>
  <c r="T554" i="1" s="1"/>
  <c r="AU594" i="1" l="1"/>
  <c r="L554" i="1"/>
  <c r="M554" i="1" s="1"/>
  <c r="W554" i="1"/>
  <c r="X554" i="1" s="1"/>
  <c r="Z554" i="1" s="1"/>
  <c r="AA554" i="1" s="1"/>
  <c r="K555" i="1" s="1"/>
  <c r="AV594" i="1" l="1"/>
  <c r="AW594" i="1" s="1"/>
  <c r="AY594" i="1" s="1"/>
  <c r="AZ594" i="1" s="1"/>
  <c r="AD595" i="1" s="1"/>
  <c r="AE595" i="1"/>
  <c r="N555" i="1"/>
  <c r="Q555" i="1" s="1"/>
  <c r="R555" i="1" s="1"/>
  <c r="Y555" i="1"/>
  <c r="O555" i="1"/>
  <c r="S555" i="1" s="1"/>
  <c r="T555" i="1" s="1"/>
  <c r="AF595" i="1" l="1"/>
  <c r="AQ595" i="1"/>
  <c r="AG595" i="1"/>
  <c r="AJ595" i="1" s="1"/>
  <c r="AK595" i="1" s="1"/>
  <c r="AX595" i="1"/>
  <c r="AM595" i="1"/>
  <c r="V555" i="1"/>
  <c r="AN595" i="1" l="1"/>
  <c r="AP595" i="1"/>
  <c r="AR595" i="1" s="1"/>
  <c r="L555" i="1"/>
  <c r="M555" i="1" s="1"/>
  <c r="W555" i="1"/>
  <c r="X555" i="1" s="1"/>
  <c r="Z555" i="1" s="1"/>
  <c r="AA555" i="1" s="1"/>
  <c r="K556" i="1" s="1"/>
  <c r="AU595" i="1" l="1"/>
  <c r="Y556" i="1"/>
  <c r="N556" i="1"/>
  <c r="Q556" i="1" s="1"/>
  <c r="R556" i="1" s="1"/>
  <c r="O556" i="1"/>
  <c r="S556" i="1" s="1"/>
  <c r="T556" i="1" s="1"/>
  <c r="AE596" i="1" l="1"/>
  <c r="AV595" i="1"/>
  <c r="AW595" i="1" s="1"/>
  <c r="AY595" i="1" s="1"/>
  <c r="AZ595" i="1" s="1"/>
  <c r="AD596" i="1" s="1"/>
  <c r="V556" i="1"/>
  <c r="AF596" i="1" l="1"/>
  <c r="AQ596" i="1"/>
  <c r="AX596" i="1"/>
  <c r="AM596" i="1"/>
  <c r="AG596" i="1"/>
  <c r="AJ596" i="1" s="1"/>
  <c r="AK596" i="1" s="1"/>
  <c r="W556" i="1"/>
  <c r="X556" i="1" s="1"/>
  <c r="Z556" i="1" s="1"/>
  <c r="AA556" i="1" s="1"/>
  <c r="K557" i="1" s="1"/>
  <c r="L556" i="1"/>
  <c r="M556" i="1" s="1"/>
  <c r="AN596" i="1" l="1"/>
  <c r="AP596" i="1"/>
  <c r="N557" i="1"/>
  <c r="Q557" i="1" s="1"/>
  <c r="R557" i="1" s="1"/>
  <c r="Y557" i="1"/>
  <c r="O557" i="1"/>
  <c r="S557" i="1" s="1"/>
  <c r="T557" i="1" s="1"/>
  <c r="AR596" i="1" l="1"/>
  <c r="AU596" i="1" s="1"/>
  <c r="V557" i="1"/>
  <c r="AE597" i="1" l="1"/>
  <c r="AV596" i="1"/>
  <c r="AW596" i="1" s="1"/>
  <c r="AY596" i="1" s="1"/>
  <c r="AZ596" i="1" s="1"/>
  <c r="AD597" i="1" s="1"/>
  <c r="AG597" i="1" s="1"/>
  <c r="AJ597" i="1" s="1"/>
  <c r="W557" i="1"/>
  <c r="X557" i="1" s="1"/>
  <c r="Z557" i="1" s="1"/>
  <c r="AA557" i="1" s="1"/>
  <c r="K558" i="1" s="1"/>
  <c r="L557" i="1"/>
  <c r="M557" i="1" s="1"/>
  <c r="AF597" i="1" l="1"/>
  <c r="AK597" i="1" s="1"/>
  <c r="AQ597" i="1"/>
  <c r="AX597" i="1"/>
  <c r="AM597" i="1"/>
  <c r="AP597" i="1" s="1"/>
  <c r="O558" i="1"/>
  <c r="S558" i="1" s="1"/>
  <c r="T558" i="1" s="1"/>
  <c r="N558" i="1"/>
  <c r="Q558" i="1" s="1"/>
  <c r="R558" i="1" s="1"/>
  <c r="Y558" i="1"/>
  <c r="AR597" i="1" l="1"/>
  <c r="AN597" i="1"/>
  <c r="V558" i="1"/>
  <c r="AU597" i="1"/>
  <c r="L558" i="1"/>
  <c r="M558" i="1" s="1"/>
  <c r="W558" i="1"/>
  <c r="X558" i="1" s="1"/>
  <c r="Z558" i="1" s="1"/>
  <c r="AA558" i="1" s="1"/>
  <c r="K559" i="1" s="1"/>
  <c r="AV597" i="1" l="1"/>
  <c r="AW597" i="1" s="1"/>
  <c r="AY597" i="1" s="1"/>
  <c r="AZ597" i="1" s="1"/>
  <c r="AD598" i="1" s="1"/>
  <c r="AE598" i="1"/>
  <c r="N559" i="1"/>
  <c r="Q559" i="1" s="1"/>
  <c r="R559" i="1" s="1"/>
  <c r="O559" i="1"/>
  <c r="S559" i="1" s="1"/>
  <c r="T559" i="1" s="1"/>
  <c r="Y559" i="1"/>
  <c r="AF598" i="1" l="1"/>
  <c r="AQ598" i="1"/>
  <c r="AM598" i="1"/>
  <c r="AG598" i="1"/>
  <c r="AJ598" i="1" s="1"/>
  <c r="AK598" i="1" s="1"/>
  <c r="AX598" i="1"/>
  <c r="V559" i="1"/>
  <c r="AN598" i="1" l="1"/>
  <c r="AP598" i="1"/>
  <c r="AR598" i="1" s="1"/>
  <c r="W559" i="1"/>
  <c r="X559" i="1" s="1"/>
  <c r="Z559" i="1" s="1"/>
  <c r="AA559" i="1" s="1"/>
  <c r="K560" i="1" s="1"/>
  <c r="L559" i="1"/>
  <c r="M559" i="1" s="1"/>
  <c r="AU598" i="1" l="1"/>
  <c r="N560" i="1"/>
  <c r="Q560" i="1" s="1"/>
  <c r="R560" i="1" s="1"/>
  <c r="Y560" i="1"/>
  <c r="O560" i="1"/>
  <c r="S560" i="1" s="1"/>
  <c r="T560" i="1" s="1"/>
  <c r="AE599" i="1" l="1"/>
  <c r="AV598" i="1"/>
  <c r="AW598" i="1" s="1"/>
  <c r="AY598" i="1" s="1"/>
  <c r="AZ598" i="1" s="1"/>
  <c r="AD599" i="1" s="1"/>
  <c r="V560" i="1"/>
  <c r="AF599" i="1" l="1"/>
  <c r="AQ599" i="1"/>
  <c r="AG599" i="1"/>
  <c r="AJ599" i="1" s="1"/>
  <c r="AK599" i="1" s="1"/>
  <c r="AX599" i="1"/>
  <c r="AM599" i="1"/>
  <c r="L560" i="1"/>
  <c r="M560" i="1" s="1"/>
  <c r="W560" i="1"/>
  <c r="X560" i="1" s="1"/>
  <c r="Z560" i="1" s="1"/>
  <c r="AA560" i="1" s="1"/>
  <c r="K561" i="1" s="1"/>
  <c r="AN599" i="1" l="1"/>
  <c r="AP599" i="1"/>
  <c r="N561" i="1"/>
  <c r="Q561" i="1" s="1"/>
  <c r="R561" i="1" s="1"/>
  <c r="O561" i="1"/>
  <c r="S561" i="1" s="1"/>
  <c r="T561" i="1" s="1"/>
  <c r="Y561" i="1"/>
  <c r="AR599" i="1" l="1"/>
  <c r="AU599" i="1" s="1"/>
  <c r="V561" i="1"/>
  <c r="AE600" i="1" l="1"/>
  <c r="AQ600" i="1" s="1"/>
  <c r="AV599" i="1"/>
  <c r="AW599" i="1" s="1"/>
  <c r="AY599" i="1" s="1"/>
  <c r="AZ599" i="1" s="1"/>
  <c r="AD600" i="1" s="1"/>
  <c r="AX600" i="1" s="1"/>
  <c r="L561" i="1"/>
  <c r="M561" i="1" s="1"/>
  <c r="W561" i="1"/>
  <c r="X561" i="1" s="1"/>
  <c r="Z561" i="1" s="1"/>
  <c r="AA561" i="1" s="1"/>
  <c r="K562" i="1" s="1"/>
  <c r="AG600" i="1" l="1"/>
  <c r="AJ600" i="1" s="1"/>
  <c r="AM600" i="1"/>
  <c r="AN600" i="1" s="1"/>
  <c r="AF600" i="1"/>
  <c r="O562" i="1"/>
  <c r="S562" i="1" s="1"/>
  <c r="T562" i="1" s="1"/>
  <c r="Y562" i="1"/>
  <c r="N562" i="1"/>
  <c r="Q562" i="1" s="1"/>
  <c r="R562" i="1" s="1"/>
  <c r="AK600" i="1" l="1"/>
  <c r="AP600" i="1"/>
  <c r="AR600" i="1" s="1"/>
  <c r="AU600" i="1" s="1"/>
  <c r="V562" i="1"/>
  <c r="W562" i="1"/>
  <c r="X562" i="1" s="1"/>
  <c r="Z562" i="1" s="1"/>
  <c r="AA562" i="1" s="1"/>
  <c r="K563" i="1" s="1"/>
  <c r="L562" i="1"/>
  <c r="M562" i="1" s="1"/>
  <c r="AV600" i="1" l="1"/>
  <c r="AW600" i="1" s="1"/>
  <c r="AY600" i="1" s="1"/>
  <c r="AZ600" i="1" s="1"/>
  <c r="AD601" i="1" s="1"/>
  <c r="AE601" i="1"/>
  <c r="N563" i="1"/>
  <c r="Q563" i="1" s="1"/>
  <c r="R563" i="1" s="1"/>
  <c r="Y563" i="1"/>
  <c r="O563" i="1"/>
  <c r="S563" i="1" s="1"/>
  <c r="T563" i="1" s="1"/>
  <c r="AF601" i="1" l="1"/>
  <c r="AQ601" i="1"/>
  <c r="AX601" i="1"/>
  <c r="AM601" i="1"/>
  <c r="AG601" i="1"/>
  <c r="AJ601" i="1" s="1"/>
  <c r="AK601" i="1" s="1"/>
  <c r="V563" i="1"/>
  <c r="AN601" i="1" l="1"/>
  <c r="AP601" i="1"/>
  <c r="W563" i="1"/>
  <c r="X563" i="1" s="1"/>
  <c r="Z563" i="1" s="1"/>
  <c r="AA563" i="1" s="1"/>
  <c r="K564" i="1" s="1"/>
  <c r="L563" i="1"/>
  <c r="M563" i="1" s="1"/>
  <c r="AR601" i="1" l="1"/>
  <c r="AU601" i="1" s="1"/>
  <c r="O564" i="1"/>
  <c r="S564" i="1" s="1"/>
  <c r="T564" i="1" s="1"/>
  <c r="N564" i="1"/>
  <c r="Q564" i="1" s="1"/>
  <c r="R564" i="1" s="1"/>
  <c r="V564" i="1" s="1"/>
  <c r="Y564" i="1"/>
  <c r="AV601" i="1" l="1"/>
  <c r="AW601" i="1" s="1"/>
  <c r="AY601" i="1" s="1"/>
  <c r="AZ601" i="1" s="1"/>
  <c r="AD602" i="1" s="1"/>
  <c r="AG602" i="1" s="1"/>
  <c r="AJ602" i="1" s="1"/>
  <c r="AE602" i="1"/>
  <c r="AQ602" i="1" s="1"/>
  <c r="W564" i="1"/>
  <c r="X564" i="1" s="1"/>
  <c r="Z564" i="1" s="1"/>
  <c r="AA564" i="1" s="1"/>
  <c r="K565" i="1" s="1"/>
  <c r="L564" i="1"/>
  <c r="M564" i="1" s="1"/>
  <c r="AX602" i="1" l="1"/>
  <c r="AM602" i="1"/>
  <c r="AN602" i="1" s="1"/>
  <c r="AF602" i="1"/>
  <c r="AK602" i="1" s="1"/>
  <c r="AP602" i="1"/>
  <c r="Y565" i="1"/>
  <c r="O565" i="1"/>
  <c r="S565" i="1" s="1"/>
  <c r="T565" i="1" s="1"/>
  <c r="N565" i="1"/>
  <c r="Q565" i="1" s="1"/>
  <c r="R565" i="1" s="1"/>
  <c r="V565" i="1" s="1"/>
  <c r="AR602" i="1" l="1"/>
  <c r="AU602" i="1" s="1"/>
  <c r="L565" i="1"/>
  <c r="M565" i="1" s="1"/>
  <c r="W565" i="1"/>
  <c r="X565" i="1" s="1"/>
  <c r="Z565" i="1" s="1"/>
  <c r="AA565" i="1" s="1"/>
  <c r="K566" i="1" s="1"/>
  <c r="AV602" i="1" l="1"/>
  <c r="AW602" i="1" s="1"/>
  <c r="AY602" i="1" s="1"/>
  <c r="AZ602" i="1" s="1"/>
  <c r="AD603" i="1" s="1"/>
  <c r="AE603" i="1"/>
  <c r="N566" i="1"/>
  <c r="Q566" i="1" s="1"/>
  <c r="R566" i="1" s="1"/>
  <c r="O566" i="1"/>
  <c r="S566" i="1" s="1"/>
  <c r="T566" i="1" s="1"/>
  <c r="Y566" i="1"/>
  <c r="AF603" i="1" l="1"/>
  <c r="AQ603" i="1"/>
  <c r="AG603" i="1"/>
  <c r="AJ603" i="1" s="1"/>
  <c r="AK603" i="1" s="1"/>
  <c r="AM603" i="1"/>
  <c r="AX603" i="1"/>
  <c r="V566" i="1"/>
  <c r="AP603" i="1" l="1"/>
  <c r="AR603" i="1" s="1"/>
  <c r="AN603" i="1"/>
  <c r="W566" i="1"/>
  <c r="X566" i="1" s="1"/>
  <c r="Z566" i="1" s="1"/>
  <c r="AA566" i="1" s="1"/>
  <c r="K567" i="1" s="1"/>
  <c r="L566" i="1"/>
  <c r="M566" i="1" s="1"/>
  <c r="AU603" i="1" l="1"/>
  <c r="O567" i="1"/>
  <c r="S567" i="1" s="1"/>
  <c r="T567" i="1" s="1"/>
  <c r="N567" i="1"/>
  <c r="Q567" i="1" s="1"/>
  <c r="R567" i="1" s="1"/>
  <c r="V567" i="1" s="1"/>
  <c r="Y567" i="1"/>
  <c r="AE604" i="1" l="1"/>
  <c r="AV603" i="1"/>
  <c r="AW603" i="1" s="1"/>
  <c r="AY603" i="1" s="1"/>
  <c r="AZ603" i="1" s="1"/>
  <c r="AD604" i="1" s="1"/>
  <c r="L567" i="1"/>
  <c r="M567" i="1" s="1"/>
  <c r="W567" i="1"/>
  <c r="X567" i="1" s="1"/>
  <c r="Z567" i="1" s="1"/>
  <c r="AA567" i="1" s="1"/>
  <c r="K568" i="1" s="1"/>
  <c r="AF604" i="1" l="1"/>
  <c r="AQ604" i="1"/>
  <c r="AG604" i="1"/>
  <c r="AJ604" i="1" s="1"/>
  <c r="AK604" i="1" s="1"/>
  <c r="AX604" i="1"/>
  <c r="AM604" i="1"/>
  <c r="N568" i="1"/>
  <c r="Q568" i="1" s="1"/>
  <c r="R568" i="1" s="1"/>
  <c r="O568" i="1"/>
  <c r="S568" i="1" s="1"/>
  <c r="T568" i="1" s="1"/>
  <c r="Y568" i="1"/>
  <c r="AP604" i="1" l="1"/>
  <c r="AR604" i="1" s="1"/>
  <c r="AN604" i="1"/>
  <c r="V568" i="1"/>
  <c r="AU604" i="1" l="1"/>
  <c r="AV604" i="1" s="1"/>
  <c r="AW604" i="1" s="1"/>
  <c r="AY604" i="1" s="1"/>
  <c r="AZ604" i="1" s="1"/>
  <c r="AD605" i="1" s="1"/>
  <c r="L568" i="1"/>
  <c r="M568" i="1" s="1"/>
  <c r="W568" i="1"/>
  <c r="X568" i="1" s="1"/>
  <c r="Z568" i="1" s="1"/>
  <c r="AA568" i="1" s="1"/>
  <c r="K569" i="1" s="1"/>
  <c r="AE605" i="1" l="1"/>
  <c r="AG605" i="1"/>
  <c r="AJ605" i="1" s="1"/>
  <c r="AX605" i="1"/>
  <c r="AM605" i="1"/>
  <c r="N569" i="1"/>
  <c r="Q569" i="1" s="1"/>
  <c r="R569" i="1" s="1"/>
  <c r="O569" i="1"/>
  <c r="S569" i="1" s="1"/>
  <c r="T569" i="1" s="1"/>
  <c r="Y569" i="1"/>
  <c r="AF605" i="1" l="1"/>
  <c r="AQ605" i="1"/>
  <c r="AK605" i="1"/>
  <c r="AP605" i="1"/>
  <c r="AR605" i="1" s="1"/>
  <c r="AN605" i="1"/>
  <c r="V569" i="1"/>
  <c r="AU605" i="1" l="1"/>
  <c r="W569" i="1"/>
  <c r="X569" i="1" s="1"/>
  <c r="Z569" i="1" s="1"/>
  <c r="AA569" i="1" s="1"/>
  <c r="K570" i="1" s="1"/>
  <c r="L569" i="1"/>
  <c r="M569" i="1" s="1"/>
  <c r="AE606" i="1" l="1"/>
  <c r="AV605" i="1"/>
  <c r="AW605" i="1" s="1"/>
  <c r="AY605" i="1" s="1"/>
  <c r="AZ605" i="1" s="1"/>
  <c r="AD606" i="1" s="1"/>
  <c r="O570" i="1"/>
  <c r="S570" i="1" s="1"/>
  <c r="T570" i="1" s="1"/>
  <c r="N570" i="1"/>
  <c r="Q570" i="1" s="1"/>
  <c r="R570" i="1" s="1"/>
  <c r="V570" i="1" s="1"/>
  <c r="Y570" i="1"/>
  <c r="AF606" i="1" l="1"/>
  <c r="AQ606" i="1"/>
  <c r="AG606" i="1"/>
  <c r="AJ606" i="1" s="1"/>
  <c r="AK606" i="1" s="1"/>
  <c r="AX606" i="1"/>
  <c r="AM606" i="1"/>
  <c r="L570" i="1"/>
  <c r="M570" i="1" s="1"/>
  <c r="W570" i="1"/>
  <c r="X570" i="1" s="1"/>
  <c r="Z570" i="1" s="1"/>
  <c r="AA570" i="1" s="1"/>
  <c r="K571" i="1" s="1"/>
  <c r="AN606" i="1" l="1"/>
  <c r="AP606" i="1"/>
  <c r="Y571" i="1"/>
  <c r="O571" i="1"/>
  <c r="S571" i="1" s="1"/>
  <c r="T571" i="1" s="1"/>
  <c r="N571" i="1"/>
  <c r="Q571" i="1" s="1"/>
  <c r="R571" i="1" s="1"/>
  <c r="V571" i="1" l="1"/>
  <c r="AR606" i="1"/>
  <c r="AU606" i="1" s="1"/>
  <c r="W571" i="1"/>
  <c r="X571" i="1" s="1"/>
  <c r="Z571" i="1" s="1"/>
  <c r="AA571" i="1" s="1"/>
  <c r="K572" i="1" s="1"/>
  <c r="L571" i="1"/>
  <c r="M571" i="1" s="1"/>
  <c r="AE607" i="1" l="1"/>
  <c r="AV606" i="1"/>
  <c r="AW606" i="1" s="1"/>
  <c r="AY606" i="1" s="1"/>
  <c r="AZ606" i="1" s="1"/>
  <c r="AD607" i="1" s="1"/>
  <c r="AX607" i="1" s="1"/>
  <c r="O572" i="1"/>
  <c r="S572" i="1" s="1"/>
  <c r="T572" i="1" s="1"/>
  <c r="N572" i="1"/>
  <c r="Q572" i="1" s="1"/>
  <c r="R572" i="1" s="1"/>
  <c r="V572" i="1" s="1"/>
  <c r="Y572" i="1"/>
  <c r="AF607" i="1" l="1"/>
  <c r="AQ607" i="1"/>
  <c r="AM607" i="1"/>
  <c r="AP607" i="1" s="1"/>
  <c r="AG607" i="1"/>
  <c r="AJ607" i="1" s="1"/>
  <c r="AK607" i="1" s="1"/>
  <c r="W572" i="1"/>
  <c r="X572" i="1" s="1"/>
  <c r="Z572" i="1" s="1"/>
  <c r="AA572" i="1" s="1"/>
  <c r="K573" i="1" s="1"/>
  <c r="L572" i="1"/>
  <c r="M572" i="1" s="1"/>
  <c r="AN607" i="1" l="1"/>
  <c r="AR607" i="1"/>
  <c r="AU607" i="1" s="1"/>
  <c r="N573" i="1"/>
  <c r="Q573" i="1" s="1"/>
  <c r="R573" i="1" s="1"/>
  <c r="Y573" i="1"/>
  <c r="O573" i="1"/>
  <c r="S573" i="1" s="1"/>
  <c r="T573" i="1" s="1"/>
  <c r="AE608" i="1" l="1"/>
  <c r="AV607" i="1"/>
  <c r="AW607" i="1" s="1"/>
  <c r="AY607" i="1" s="1"/>
  <c r="AZ607" i="1" s="1"/>
  <c r="AD608" i="1" s="1"/>
  <c r="AM608" i="1" s="1"/>
  <c r="V573" i="1"/>
  <c r="AF608" i="1" l="1"/>
  <c r="AQ608" i="1"/>
  <c r="AG608" i="1"/>
  <c r="AJ608" i="1" s="1"/>
  <c r="AK608" i="1" s="1"/>
  <c r="AX608" i="1"/>
  <c r="AP608" i="1"/>
  <c r="AR608" i="1" s="1"/>
  <c r="AN608" i="1"/>
  <c r="W573" i="1"/>
  <c r="X573" i="1" s="1"/>
  <c r="Z573" i="1" s="1"/>
  <c r="AA573" i="1" s="1"/>
  <c r="K574" i="1" s="1"/>
  <c r="L573" i="1"/>
  <c r="M573" i="1" s="1"/>
  <c r="AU608" i="1" l="1"/>
  <c r="O574" i="1"/>
  <c r="S574" i="1" s="1"/>
  <c r="T574" i="1" s="1"/>
  <c r="N574" i="1"/>
  <c r="Q574" i="1" s="1"/>
  <c r="R574" i="1" s="1"/>
  <c r="Y574" i="1"/>
  <c r="AV608" i="1" l="1"/>
  <c r="AW608" i="1" s="1"/>
  <c r="AY608" i="1" s="1"/>
  <c r="AZ608" i="1" s="1"/>
  <c r="AD609" i="1" s="1"/>
  <c r="AE609" i="1"/>
  <c r="V574" i="1"/>
  <c r="AF609" i="1" l="1"/>
  <c r="AQ609" i="1"/>
  <c r="AG609" i="1"/>
  <c r="AJ609" i="1" s="1"/>
  <c r="AK609" i="1" s="1"/>
  <c r="AX609" i="1"/>
  <c r="AM609" i="1"/>
  <c r="L574" i="1"/>
  <c r="M574" i="1" s="1"/>
  <c r="W574" i="1"/>
  <c r="X574" i="1" s="1"/>
  <c r="Z574" i="1" s="1"/>
  <c r="AA574" i="1" s="1"/>
  <c r="K575" i="1" s="1"/>
  <c r="AN609" i="1" l="1"/>
  <c r="AP609" i="1"/>
  <c r="O575" i="1"/>
  <c r="S575" i="1" s="1"/>
  <c r="T575" i="1" s="1"/>
  <c r="N575" i="1"/>
  <c r="Q575" i="1" s="1"/>
  <c r="R575" i="1" s="1"/>
  <c r="V575" i="1" s="1"/>
  <c r="Y575" i="1"/>
  <c r="AR609" i="1" l="1"/>
  <c r="AU609" i="1" s="1"/>
  <c r="L575" i="1"/>
  <c r="M575" i="1" s="1"/>
  <c r="W575" i="1"/>
  <c r="X575" i="1" s="1"/>
  <c r="Z575" i="1" s="1"/>
  <c r="AA575" i="1" s="1"/>
  <c r="K576" i="1" s="1"/>
  <c r="AV609" i="1" l="1"/>
  <c r="AW609" i="1" s="1"/>
  <c r="AY609" i="1" s="1"/>
  <c r="AZ609" i="1" s="1"/>
  <c r="AD610" i="1" s="1"/>
  <c r="AX610" i="1" s="1"/>
  <c r="AE610" i="1"/>
  <c r="Y576" i="1"/>
  <c r="N576" i="1"/>
  <c r="Q576" i="1" s="1"/>
  <c r="R576" i="1" s="1"/>
  <c r="O576" i="1"/>
  <c r="S576" i="1" s="1"/>
  <c r="T576" i="1" s="1"/>
  <c r="AF610" i="1" l="1"/>
  <c r="AQ610" i="1"/>
  <c r="AG610" i="1"/>
  <c r="AJ610" i="1" s="1"/>
  <c r="AK610" i="1" s="1"/>
  <c r="AM610" i="1"/>
  <c r="AN610" i="1" s="1"/>
  <c r="V576" i="1"/>
  <c r="AP610" i="1" l="1"/>
  <c r="AR610" i="1" s="1"/>
  <c r="AU610" i="1" s="1"/>
  <c r="W576" i="1"/>
  <c r="X576" i="1" s="1"/>
  <c r="Z576" i="1" s="1"/>
  <c r="AA576" i="1" s="1"/>
  <c r="K577" i="1" s="1"/>
  <c r="L576" i="1"/>
  <c r="M576" i="1" s="1"/>
  <c r="AE611" i="1" l="1"/>
  <c r="AV610" i="1"/>
  <c r="AW610" i="1" s="1"/>
  <c r="AY610" i="1" s="1"/>
  <c r="AZ610" i="1" s="1"/>
  <c r="AD611" i="1" s="1"/>
  <c r="O577" i="1"/>
  <c r="S577" i="1" s="1"/>
  <c r="T577" i="1" s="1"/>
  <c r="N577" i="1"/>
  <c r="Q577" i="1" s="1"/>
  <c r="R577" i="1" s="1"/>
  <c r="Y577" i="1"/>
  <c r="AF611" i="1" l="1"/>
  <c r="AQ611" i="1"/>
  <c r="V577" i="1"/>
  <c r="AX611" i="1"/>
  <c r="AG611" i="1"/>
  <c r="AJ611" i="1" s="1"/>
  <c r="AK611" i="1" s="1"/>
  <c r="AM611" i="1"/>
  <c r="W577" i="1"/>
  <c r="X577" i="1" s="1"/>
  <c r="Z577" i="1" s="1"/>
  <c r="AA577" i="1" s="1"/>
  <c r="K578" i="1" s="1"/>
  <c r="L577" i="1"/>
  <c r="M577" i="1" s="1"/>
  <c r="AP611" i="1" l="1"/>
  <c r="AR611" i="1" s="1"/>
  <c r="AN611" i="1"/>
  <c r="Y578" i="1"/>
  <c r="N578" i="1"/>
  <c r="Q578" i="1" s="1"/>
  <c r="R578" i="1" s="1"/>
  <c r="O578" i="1"/>
  <c r="S578" i="1" s="1"/>
  <c r="T578" i="1" s="1"/>
  <c r="AU611" i="1" l="1"/>
  <c r="V578" i="1"/>
  <c r="AE612" i="1" l="1"/>
  <c r="AV611" i="1"/>
  <c r="AW611" i="1" s="1"/>
  <c r="AY611" i="1" s="1"/>
  <c r="AZ611" i="1" s="1"/>
  <c r="AD612" i="1" s="1"/>
  <c r="L578" i="1"/>
  <c r="M578" i="1" s="1"/>
  <c r="W578" i="1"/>
  <c r="X578" i="1" s="1"/>
  <c r="Z578" i="1" s="1"/>
  <c r="AA578" i="1" s="1"/>
  <c r="K579" i="1" s="1"/>
  <c r="AF612" i="1" l="1"/>
  <c r="AQ612" i="1"/>
  <c r="AG612" i="1"/>
  <c r="AJ612" i="1" s="1"/>
  <c r="AK612" i="1" s="1"/>
  <c r="AX612" i="1"/>
  <c r="AM612" i="1"/>
  <c r="Y579" i="1"/>
  <c r="O579" i="1"/>
  <c r="S579" i="1" s="1"/>
  <c r="T579" i="1" s="1"/>
  <c r="N579" i="1"/>
  <c r="Q579" i="1" s="1"/>
  <c r="R579" i="1" s="1"/>
  <c r="V579" i="1" s="1"/>
  <c r="AP612" i="1" l="1"/>
  <c r="AN612" i="1"/>
  <c r="W579" i="1"/>
  <c r="X579" i="1" s="1"/>
  <c r="Z579" i="1" s="1"/>
  <c r="AA579" i="1" s="1"/>
  <c r="K580" i="1" s="1"/>
  <c r="L579" i="1"/>
  <c r="M579" i="1" s="1"/>
  <c r="AR612" i="1" l="1"/>
  <c r="AU612" i="1" s="1"/>
  <c r="N580" i="1"/>
  <c r="Q580" i="1" s="1"/>
  <c r="R580" i="1" s="1"/>
  <c r="O580" i="1"/>
  <c r="S580" i="1" s="1"/>
  <c r="T580" i="1" s="1"/>
  <c r="Y580" i="1"/>
  <c r="AV612" i="1" l="1"/>
  <c r="AW612" i="1" s="1"/>
  <c r="AY612" i="1" s="1"/>
  <c r="AZ612" i="1" s="1"/>
  <c r="AD613" i="1" s="1"/>
  <c r="AE613" i="1"/>
  <c r="AQ613" i="1" s="1"/>
  <c r="AG613" i="1"/>
  <c r="AJ613" i="1" s="1"/>
  <c r="AM613" i="1"/>
  <c r="AX613" i="1"/>
  <c r="V580" i="1"/>
  <c r="AF613" i="1" l="1"/>
  <c r="AK613" i="1" s="1"/>
  <c r="AN613" i="1"/>
  <c r="AP613" i="1"/>
  <c r="L580" i="1"/>
  <c r="M580" i="1" s="1"/>
  <c r="W580" i="1"/>
  <c r="X580" i="1" s="1"/>
  <c r="Z580" i="1" s="1"/>
  <c r="AA580" i="1" s="1"/>
  <c r="K581" i="1" s="1"/>
  <c r="AR613" i="1" l="1"/>
  <c r="AU613" i="1" s="1"/>
  <c r="Y581" i="1"/>
  <c r="O581" i="1"/>
  <c r="S581" i="1" s="1"/>
  <c r="T581" i="1" s="1"/>
  <c r="N581" i="1"/>
  <c r="Q581" i="1" s="1"/>
  <c r="R581" i="1" s="1"/>
  <c r="V581" i="1" s="1"/>
  <c r="AE614" i="1" l="1"/>
  <c r="AV613" i="1"/>
  <c r="AW613" i="1" s="1"/>
  <c r="AY613" i="1" s="1"/>
  <c r="AZ613" i="1" s="1"/>
  <c r="AD614" i="1" s="1"/>
  <c r="W581" i="1"/>
  <c r="X581" i="1" s="1"/>
  <c r="Z581" i="1" s="1"/>
  <c r="AA581" i="1" s="1"/>
  <c r="K582" i="1" s="1"/>
  <c r="L581" i="1"/>
  <c r="M581" i="1" s="1"/>
  <c r="AF614" i="1" l="1"/>
  <c r="AQ614" i="1"/>
  <c r="AG614" i="1"/>
  <c r="AJ614" i="1" s="1"/>
  <c r="AK614" i="1" s="1"/>
  <c r="AX614" i="1"/>
  <c r="AM614" i="1"/>
  <c r="O582" i="1"/>
  <c r="S582" i="1" s="1"/>
  <c r="T582" i="1" s="1"/>
  <c r="N582" i="1"/>
  <c r="Q582" i="1" s="1"/>
  <c r="R582" i="1" s="1"/>
  <c r="V582" i="1" s="1"/>
  <c r="Y582" i="1"/>
  <c r="AN614" i="1" l="1"/>
  <c r="AP614" i="1"/>
  <c r="L582" i="1"/>
  <c r="M582" i="1" s="1"/>
  <c r="W582" i="1"/>
  <c r="X582" i="1" s="1"/>
  <c r="Z582" i="1" s="1"/>
  <c r="AA582" i="1" s="1"/>
  <c r="K583" i="1" s="1"/>
  <c r="AR614" i="1" l="1"/>
  <c r="AU614" i="1" s="1"/>
  <c r="Y583" i="1"/>
  <c r="N583" i="1"/>
  <c r="Q583" i="1" s="1"/>
  <c r="R583" i="1" s="1"/>
  <c r="O583" i="1"/>
  <c r="S583" i="1" s="1"/>
  <c r="T583" i="1" s="1"/>
  <c r="AE615" i="1" l="1"/>
  <c r="AV614" i="1"/>
  <c r="AW614" i="1" s="1"/>
  <c r="AY614" i="1" s="1"/>
  <c r="AZ614" i="1" s="1"/>
  <c r="AD615" i="1" s="1"/>
  <c r="AX615" i="1" s="1"/>
  <c r="V583" i="1"/>
  <c r="AF615" i="1" l="1"/>
  <c r="AQ615" i="1"/>
  <c r="AM615" i="1"/>
  <c r="AP615" i="1" s="1"/>
  <c r="AG615" i="1"/>
  <c r="AJ615" i="1" s="1"/>
  <c r="AK615" i="1" s="1"/>
  <c r="L583" i="1"/>
  <c r="M583" i="1" s="1"/>
  <c r="W583" i="1"/>
  <c r="X583" i="1" s="1"/>
  <c r="Z583" i="1" s="1"/>
  <c r="AA583" i="1" s="1"/>
  <c r="K584" i="1" s="1"/>
  <c r="AN615" i="1" l="1"/>
  <c r="AR615" i="1"/>
  <c r="AU615" i="1" s="1"/>
  <c r="N584" i="1"/>
  <c r="Q584" i="1" s="1"/>
  <c r="R584" i="1" s="1"/>
  <c r="O584" i="1"/>
  <c r="S584" i="1" s="1"/>
  <c r="T584" i="1" s="1"/>
  <c r="Y584" i="1"/>
  <c r="AV615" i="1" l="1"/>
  <c r="AW615" i="1" s="1"/>
  <c r="AY615" i="1" s="1"/>
  <c r="AZ615" i="1" s="1"/>
  <c r="AD616" i="1" s="1"/>
  <c r="AX616" i="1" s="1"/>
  <c r="AE616" i="1"/>
  <c r="AG616" i="1"/>
  <c r="AJ616" i="1" s="1"/>
  <c r="AM616" i="1"/>
  <c r="V584" i="1"/>
  <c r="AF616" i="1" l="1"/>
  <c r="AQ616" i="1"/>
  <c r="AK616" i="1"/>
  <c r="AP616" i="1"/>
  <c r="AN616" i="1"/>
  <c r="L584" i="1"/>
  <c r="M584" i="1" s="1"/>
  <c r="W584" i="1"/>
  <c r="X584" i="1" s="1"/>
  <c r="Z584" i="1" s="1"/>
  <c r="AA584" i="1" s="1"/>
  <c r="K585" i="1" s="1"/>
  <c r="AR616" i="1" l="1"/>
  <c r="AU616" i="1" s="1"/>
  <c r="N585" i="1"/>
  <c r="Q585" i="1" s="1"/>
  <c r="R585" i="1" s="1"/>
  <c r="Y585" i="1"/>
  <c r="O585" i="1"/>
  <c r="S585" i="1" s="1"/>
  <c r="T585" i="1" s="1"/>
  <c r="AE617" i="1" l="1"/>
  <c r="AV616" i="1"/>
  <c r="AW616" i="1" s="1"/>
  <c r="AY616" i="1" s="1"/>
  <c r="AZ616" i="1" s="1"/>
  <c r="AD617" i="1" s="1"/>
  <c r="V585" i="1"/>
  <c r="AF617" i="1" l="1"/>
  <c r="AQ617" i="1"/>
  <c r="AG617" i="1"/>
  <c r="AJ617" i="1" s="1"/>
  <c r="AK617" i="1" s="1"/>
  <c r="AX617" i="1"/>
  <c r="AM617" i="1"/>
  <c r="W585" i="1"/>
  <c r="X585" i="1" s="1"/>
  <c r="Z585" i="1" s="1"/>
  <c r="AA585" i="1" s="1"/>
  <c r="K586" i="1" s="1"/>
  <c r="L585" i="1"/>
  <c r="M585" i="1" s="1"/>
  <c r="AP617" i="1" l="1"/>
  <c r="AR617" i="1" s="1"/>
  <c r="AN617" i="1"/>
  <c r="N586" i="1"/>
  <c r="Q586" i="1" s="1"/>
  <c r="R586" i="1" s="1"/>
  <c r="Y586" i="1"/>
  <c r="O586" i="1"/>
  <c r="S586" i="1" s="1"/>
  <c r="T586" i="1" s="1"/>
  <c r="AU617" i="1" l="1"/>
  <c r="V586" i="1"/>
  <c r="AV617" i="1" l="1"/>
  <c r="AW617" i="1" s="1"/>
  <c r="AY617" i="1" s="1"/>
  <c r="AZ617" i="1" s="1"/>
  <c r="AD618" i="1" s="1"/>
  <c r="AE618" i="1"/>
  <c r="W586" i="1"/>
  <c r="X586" i="1" s="1"/>
  <c r="Z586" i="1" s="1"/>
  <c r="AA586" i="1" s="1"/>
  <c r="K587" i="1" s="1"/>
  <c r="L586" i="1"/>
  <c r="M586" i="1" s="1"/>
  <c r="AF618" i="1" l="1"/>
  <c r="AQ618" i="1"/>
  <c r="AG618" i="1"/>
  <c r="AJ618" i="1" s="1"/>
  <c r="AK618" i="1" s="1"/>
  <c r="AM618" i="1"/>
  <c r="AX618" i="1"/>
  <c r="O587" i="1"/>
  <c r="S587" i="1" s="1"/>
  <c r="T587" i="1" s="1"/>
  <c r="Y587" i="1"/>
  <c r="N587" i="1"/>
  <c r="Q587" i="1" s="1"/>
  <c r="R587" i="1" s="1"/>
  <c r="V587" i="1" s="1"/>
  <c r="AN618" i="1" l="1"/>
  <c r="AP618" i="1"/>
  <c r="AR618" i="1" s="1"/>
  <c r="W587" i="1"/>
  <c r="X587" i="1" s="1"/>
  <c r="Z587" i="1" s="1"/>
  <c r="AA587" i="1" s="1"/>
  <c r="K588" i="1" s="1"/>
  <c r="L587" i="1"/>
  <c r="M587" i="1" s="1"/>
  <c r="AU618" i="1" l="1"/>
  <c r="O588" i="1"/>
  <c r="S588" i="1" s="1"/>
  <c r="T588" i="1" s="1"/>
  <c r="N588" i="1"/>
  <c r="Q588" i="1" s="1"/>
  <c r="R588" i="1" s="1"/>
  <c r="Y588" i="1"/>
  <c r="AV618" i="1" l="1"/>
  <c r="AW618" i="1" s="1"/>
  <c r="AY618" i="1" s="1"/>
  <c r="AZ618" i="1" s="1"/>
  <c r="AD619" i="1" s="1"/>
  <c r="AE619" i="1"/>
  <c r="V588" i="1"/>
  <c r="AF619" i="1" l="1"/>
  <c r="AQ619" i="1"/>
  <c r="AG619" i="1"/>
  <c r="AJ619" i="1" s="1"/>
  <c r="AK619" i="1" s="1"/>
  <c r="AM619" i="1"/>
  <c r="AX619" i="1"/>
  <c r="L588" i="1"/>
  <c r="M588" i="1" s="1"/>
  <c r="W588" i="1"/>
  <c r="X588" i="1" s="1"/>
  <c r="Z588" i="1" s="1"/>
  <c r="AA588" i="1" s="1"/>
  <c r="K589" i="1" s="1"/>
  <c r="AN619" i="1" l="1"/>
  <c r="AP619" i="1"/>
  <c r="N589" i="1"/>
  <c r="Q589" i="1" s="1"/>
  <c r="R589" i="1" s="1"/>
  <c r="Y589" i="1"/>
  <c r="O589" i="1"/>
  <c r="S589" i="1" s="1"/>
  <c r="T589" i="1" s="1"/>
  <c r="AR619" i="1" l="1"/>
  <c r="AU619" i="1" s="1"/>
  <c r="V589" i="1"/>
  <c r="AE620" i="1" l="1"/>
  <c r="AQ620" i="1" s="1"/>
  <c r="AV619" i="1"/>
  <c r="AW619" i="1" s="1"/>
  <c r="AY619" i="1" s="1"/>
  <c r="AZ619" i="1" s="1"/>
  <c r="AD620" i="1" s="1"/>
  <c r="AX620" i="1" s="1"/>
  <c r="L589" i="1"/>
  <c r="M589" i="1" s="1"/>
  <c r="W589" i="1"/>
  <c r="X589" i="1" s="1"/>
  <c r="Z589" i="1" s="1"/>
  <c r="AA589" i="1" s="1"/>
  <c r="K590" i="1" s="1"/>
  <c r="AG620" i="1" l="1"/>
  <c r="AJ620" i="1" s="1"/>
  <c r="AM620" i="1"/>
  <c r="AF620" i="1"/>
  <c r="AK620" i="1" s="1"/>
  <c r="AN620" i="1"/>
  <c r="AP620" i="1"/>
  <c r="N590" i="1"/>
  <c r="Q590" i="1" s="1"/>
  <c r="R590" i="1" s="1"/>
  <c r="O590" i="1"/>
  <c r="S590" i="1" s="1"/>
  <c r="T590" i="1" s="1"/>
  <c r="Y590" i="1"/>
  <c r="AR620" i="1" l="1"/>
  <c r="AU620" i="1" s="1"/>
  <c r="V590" i="1"/>
  <c r="AV620" i="1" l="1"/>
  <c r="AW620" i="1" s="1"/>
  <c r="AY620" i="1" s="1"/>
  <c r="AZ620" i="1" s="1"/>
  <c r="AD621" i="1" s="1"/>
  <c r="AE621" i="1"/>
  <c r="W590" i="1"/>
  <c r="X590" i="1" s="1"/>
  <c r="Z590" i="1" s="1"/>
  <c r="AA590" i="1" s="1"/>
  <c r="K591" i="1" s="1"/>
  <c r="L590" i="1"/>
  <c r="M590" i="1" s="1"/>
  <c r="AF621" i="1" l="1"/>
  <c r="AQ621" i="1"/>
  <c r="AM621" i="1"/>
  <c r="AG621" i="1"/>
  <c r="AJ621" i="1" s="1"/>
  <c r="AK621" i="1" s="1"/>
  <c r="AX621" i="1"/>
  <c r="N591" i="1"/>
  <c r="Q591" i="1" s="1"/>
  <c r="R591" i="1" s="1"/>
  <c r="O591" i="1"/>
  <c r="S591" i="1" s="1"/>
  <c r="T591" i="1" s="1"/>
  <c r="Y591" i="1"/>
  <c r="AN621" i="1" l="1"/>
  <c r="AP621" i="1"/>
  <c r="V591" i="1"/>
  <c r="AR621" i="1" l="1"/>
  <c r="AU621" i="1" s="1"/>
  <c r="L591" i="1"/>
  <c r="M591" i="1" s="1"/>
  <c r="W591" i="1"/>
  <c r="X591" i="1" s="1"/>
  <c r="Z591" i="1" s="1"/>
  <c r="AA591" i="1" s="1"/>
  <c r="K592" i="1" s="1"/>
  <c r="AE622" i="1" l="1"/>
  <c r="AQ622" i="1" s="1"/>
  <c r="AV621" i="1"/>
  <c r="AW621" i="1" s="1"/>
  <c r="AY621" i="1" s="1"/>
  <c r="AZ621" i="1" s="1"/>
  <c r="AD622" i="1" s="1"/>
  <c r="AX622" i="1" s="1"/>
  <c r="Y592" i="1"/>
  <c r="O592" i="1"/>
  <c r="S592" i="1" s="1"/>
  <c r="T592" i="1" s="1"/>
  <c r="N592" i="1"/>
  <c r="Q592" i="1" s="1"/>
  <c r="R592" i="1" s="1"/>
  <c r="AG622" i="1" l="1"/>
  <c r="AJ622" i="1" s="1"/>
  <c r="AM622" i="1"/>
  <c r="AN622" i="1" s="1"/>
  <c r="AF622" i="1"/>
  <c r="AK622" i="1" s="1"/>
  <c r="AP622" i="1"/>
  <c r="V592" i="1"/>
  <c r="AR622" i="1" l="1"/>
  <c r="AU622" i="1" s="1"/>
  <c r="W592" i="1"/>
  <c r="X592" i="1" s="1"/>
  <c r="Z592" i="1" s="1"/>
  <c r="AA592" i="1" s="1"/>
  <c r="K593" i="1" s="1"/>
  <c r="L592" i="1"/>
  <c r="M592" i="1" s="1"/>
  <c r="AE623" i="1" l="1"/>
  <c r="AV622" i="1"/>
  <c r="AW622" i="1" s="1"/>
  <c r="AY622" i="1" s="1"/>
  <c r="AZ622" i="1" s="1"/>
  <c r="AD623" i="1" s="1"/>
  <c r="AX623" i="1" s="1"/>
  <c r="Y593" i="1"/>
  <c r="N593" i="1"/>
  <c r="Q593" i="1" s="1"/>
  <c r="R593" i="1" s="1"/>
  <c r="O593" i="1"/>
  <c r="S593" i="1" s="1"/>
  <c r="T593" i="1" s="1"/>
  <c r="AF623" i="1" l="1"/>
  <c r="AQ623" i="1"/>
  <c r="V593" i="1"/>
  <c r="AG623" i="1"/>
  <c r="AJ623" i="1" s="1"/>
  <c r="AK623" i="1" s="1"/>
  <c r="AM623" i="1"/>
  <c r="AP623" i="1" s="1"/>
  <c r="AR623" i="1" s="1"/>
  <c r="W593" i="1"/>
  <c r="X593" i="1" s="1"/>
  <c r="Z593" i="1" s="1"/>
  <c r="AA593" i="1" s="1"/>
  <c r="K594" i="1" s="1"/>
  <c r="L593" i="1"/>
  <c r="M593" i="1" s="1"/>
  <c r="AN623" i="1" l="1"/>
  <c r="AU623" i="1"/>
  <c r="Y594" i="1"/>
  <c r="O594" i="1"/>
  <c r="S594" i="1" s="1"/>
  <c r="T594" i="1" s="1"/>
  <c r="N594" i="1"/>
  <c r="Q594" i="1" s="1"/>
  <c r="R594" i="1" s="1"/>
  <c r="AV623" i="1" l="1"/>
  <c r="AW623" i="1" s="1"/>
  <c r="AY623" i="1" s="1"/>
  <c r="AZ623" i="1" s="1"/>
  <c r="AD624" i="1" s="1"/>
  <c r="AE624" i="1"/>
  <c r="V594" i="1"/>
  <c r="AF624" i="1" l="1"/>
  <c r="AQ624" i="1"/>
  <c r="AG624" i="1"/>
  <c r="AJ624" i="1" s="1"/>
  <c r="AK624" i="1" s="1"/>
  <c r="AM624" i="1"/>
  <c r="AX624" i="1"/>
  <c r="W594" i="1"/>
  <c r="X594" i="1" s="1"/>
  <c r="Z594" i="1" s="1"/>
  <c r="AA594" i="1" s="1"/>
  <c r="K595" i="1" s="1"/>
  <c r="L594" i="1"/>
  <c r="M594" i="1" s="1"/>
  <c r="AP624" i="1" l="1"/>
  <c r="AR624" i="1" s="1"/>
  <c r="AN624" i="1"/>
  <c r="Y595" i="1"/>
  <c r="O595" i="1"/>
  <c r="S595" i="1" s="1"/>
  <c r="T595" i="1" s="1"/>
  <c r="N595" i="1"/>
  <c r="Q595" i="1" s="1"/>
  <c r="R595" i="1" s="1"/>
  <c r="AU624" i="1" l="1"/>
  <c r="AV624" i="1" s="1"/>
  <c r="AW624" i="1" s="1"/>
  <c r="AY624" i="1" s="1"/>
  <c r="AZ624" i="1" s="1"/>
  <c r="AD625" i="1" s="1"/>
  <c r="V595" i="1"/>
  <c r="AE625" i="1" l="1"/>
  <c r="AQ625" i="1" s="1"/>
  <c r="AG625" i="1"/>
  <c r="AJ625" i="1" s="1"/>
  <c r="AX625" i="1"/>
  <c r="AM625" i="1"/>
  <c r="L595" i="1"/>
  <c r="M595" i="1" s="1"/>
  <c r="W595" i="1"/>
  <c r="X595" i="1" s="1"/>
  <c r="Z595" i="1" s="1"/>
  <c r="AA595" i="1" s="1"/>
  <c r="K596" i="1" s="1"/>
  <c r="AF625" i="1" l="1"/>
  <c r="AK625" i="1" s="1"/>
  <c r="AN625" i="1"/>
  <c r="AP625" i="1"/>
  <c r="AR625" i="1" s="1"/>
  <c r="N596" i="1"/>
  <c r="Q596" i="1" s="1"/>
  <c r="R596" i="1" s="1"/>
  <c r="Y596" i="1"/>
  <c r="O596" i="1"/>
  <c r="S596" i="1" s="1"/>
  <c r="T596" i="1" s="1"/>
  <c r="AU625" i="1" l="1"/>
  <c r="V596" i="1"/>
  <c r="AV625" i="1" l="1"/>
  <c r="AW625" i="1" s="1"/>
  <c r="AY625" i="1" s="1"/>
  <c r="AZ625" i="1" s="1"/>
  <c r="AD626" i="1" s="1"/>
  <c r="AE626" i="1"/>
  <c r="L596" i="1"/>
  <c r="M596" i="1" s="1"/>
  <c r="W596" i="1"/>
  <c r="X596" i="1" s="1"/>
  <c r="Z596" i="1" s="1"/>
  <c r="AA596" i="1" s="1"/>
  <c r="K597" i="1" s="1"/>
  <c r="AF626" i="1" l="1"/>
  <c r="AQ626" i="1"/>
  <c r="AG626" i="1"/>
  <c r="AJ626" i="1" s="1"/>
  <c r="AK626" i="1" s="1"/>
  <c r="AM626" i="1"/>
  <c r="AX626" i="1"/>
  <c r="O597" i="1"/>
  <c r="S597" i="1" s="1"/>
  <c r="T597" i="1" s="1"/>
  <c r="N597" i="1"/>
  <c r="Q597" i="1" s="1"/>
  <c r="R597" i="1" s="1"/>
  <c r="V597" i="1" s="1"/>
  <c r="Y597" i="1"/>
  <c r="AP626" i="1" l="1"/>
  <c r="AR626" i="1" s="1"/>
  <c r="AN626" i="1"/>
  <c r="L597" i="1"/>
  <c r="M597" i="1" s="1"/>
  <c r="W597" i="1"/>
  <c r="X597" i="1" s="1"/>
  <c r="Z597" i="1" s="1"/>
  <c r="AA597" i="1" s="1"/>
  <c r="K598" i="1" s="1"/>
  <c r="AU626" i="1" l="1"/>
  <c r="O598" i="1"/>
  <c r="S598" i="1" s="1"/>
  <c r="T598" i="1" s="1"/>
  <c r="N598" i="1"/>
  <c r="Q598" i="1" s="1"/>
  <c r="R598" i="1" s="1"/>
  <c r="V598" i="1" s="1"/>
  <c r="Y598" i="1"/>
  <c r="AV626" i="1" l="1"/>
  <c r="AW626" i="1" s="1"/>
  <c r="AY626" i="1" s="1"/>
  <c r="AZ626" i="1" s="1"/>
  <c r="AD627" i="1" s="1"/>
  <c r="AE627" i="1"/>
  <c r="L598" i="1"/>
  <c r="M598" i="1" s="1"/>
  <c r="W598" i="1"/>
  <c r="X598" i="1" s="1"/>
  <c r="Z598" i="1" s="1"/>
  <c r="AA598" i="1" s="1"/>
  <c r="K599" i="1" s="1"/>
  <c r="AF627" i="1" l="1"/>
  <c r="AQ627" i="1"/>
  <c r="AX627" i="1"/>
  <c r="AM627" i="1"/>
  <c r="AG627" i="1"/>
  <c r="AJ627" i="1" s="1"/>
  <c r="AK627" i="1" s="1"/>
  <c r="O599" i="1"/>
  <c r="S599" i="1" s="1"/>
  <c r="T599" i="1" s="1"/>
  <c r="N599" i="1"/>
  <c r="Q599" i="1" s="1"/>
  <c r="R599" i="1" s="1"/>
  <c r="V599" i="1" s="1"/>
  <c r="Y599" i="1"/>
  <c r="AN627" i="1" l="1"/>
  <c r="AP627" i="1"/>
  <c r="AR627" i="1" s="1"/>
  <c r="W599" i="1"/>
  <c r="X599" i="1" s="1"/>
  <c r="Z599" i="1" s="1"/>
  <c r="AA599" i="1" s="1"/>
  <c r="K600" i="1" s="1"/>
  <c r="L599" i="1"/>
  <c r="M599" i="1" s="1"/>
  <c r="AU627" i="1" l="1"/>
  <c r="Y600" i="1"/>
  <c r="O600" i="1"/>
  <c r="S600" i="1" s="1"/>
  <c r="T600" i="1" s="1"/>
  <c r="N600" i="1"/>
  <c r="Q600" i="1" s="1"/>
  <c r="R600" i="1" s="1"/>
  <c r="V600" i="1" s="1"/>
  <c r="AE628" i="1" l="1"/>
  <c r="AV627" i="1"/>
  <c r="AW627" i="1" s="1"/>
  <c r="AY627" i="1" s="1"/>
  <c r="AZ627" i="1" s="1"/>
  <c r="AD628" i="1" s="1"/>
  <c r="W600" i="1"/>
  <c r="X600" i="1" s="1"/>
  <c r="Z600" i="1" s="1"/>
  <c r="AA600" i="1" s="1"/>
  <c r="K601" i="1" s="1"/>
  <c r="L600" i="1"/>
  <c r="M600" i="1" s="1"/>
  <c r="AF628" i="1" l="1"/>
  <c r="AQ628" i="1"/>
  <c r="AM628" i="1"/>
  <c r="AG628" i="1"/>
  <c r="AJ628" i="1" s="1"/>
  <c r="AK628" i="1" s="1"/>
  <c r="AX628" i="1"/>
  <c r="Y601" i="1"/>
  <c r="O601" i="1"/>
  <c r="S601" i="1" s="1"/>
  <c r="T601" i="1" s="1"/>
  <c r="N601" i="1"/>
  <c r="Q601" i="1" s="1"/>
  <c r="R601" i="1" s="1"/>
  <c r="V601" i="1" s="1"/>
  <c r="AN628" i="1" l="1"/>
  <c r="AP628" i="1"/>
  <c r="AR628" i="1" s="1"/>
  <c r="W601" i="1"/>
  <c r="X601" i="1" s="1"/>
  <c r="Z601" i="1" s="1"/>
  <c r="AA601" i="1" s="1"/>
  <c r="K602" i="1" s="1"/>
  <c r="L601" i="1"/>
  <c r="M601" i="1" s="1"/>
  <c r="AU628" i="1" l="1"/>
  <c r="O602" i="1"/>
  <c r="S602" i="1" s="1"/>
  <c r="T602" i="1" s="1"/>
  <c r="N602" i="1"/>
  <c r="Q602" i="1" s="1"/>
  <c r="R602" i="1" s="1"/>
  <c r="V602" i="1" s="1"/>
  <c r="Y602" i="1"/>
  <c r="AE629" i="1" l="1"/>
  <c r="AV628" i="1"/>
  <c r="AW628" i="1" s="1"/>
  <c r="AY628" i="1" s="1"/>
  <c r="AZ628" i="1" s="1"/>
  <c r="AD629" i="1" s="1"/>
  <c r="L602" i="1"/>
  <c r="M602" i="1" s="1"/>
  <c r="W602" i="1"/>
  <c r="X602" i="1" s="1"/>
  <c r="Z602" i="1" s="1"/>
  <c r="AA602" i="1" s="1"/>
  <c r="K603" i="1" s="1"/>
  <c r="AF629" i="1" l="1"/>
  <c r="AQ629" i="1"/>
  <c r="AG629" i="1"/>
  <c r="AJ629" i="1" s="1"/>
  <c r="AK629" i="1" s="1"/>
  <c r="AM629" i="1"/>
  <c r="AX629" i="1"/>
  <c r="N603" i="1"/>
  <c r="Q603" i="1" s="1"/>
  <c r="R603" i="1" s="1"/>
  <c r="O603" i="1"/>
  <c r="S603" i="1" s="1"/>
  <c r="T603" i="1" s="1"/>
  <c r="Y603" i="1"/>
  <c r="AN629" i="1" l="1"/>
  <c r="AP629" i="1"/>
  <c r="AR629" i="1" s="1"/>
  <c r="V603" i="1"/>
  <c r="AU629" i="1" l="1"/>
  <c r="W603" i="1"/>
  <c r="X603" i="1" s="1"/>
  <c r="Z603" i="1" s="1"/>
  <c r="AA603" i="1" s="1"/>
  <c r="K604" i="1" s="1"/>
  <c r="L603" i="1"/>
  <c r="M603" i="1" s="1"/>
  <c r="AV629" i="1" l="1"/>
  <c r="AW629" i="1" s="1"/>
  <c r="AY629" i="1" s="1"/>
  <c r="AZ629" i="1" s="1"/>
  <c r="AD630" i="1" s="1"/>
  <c r="AE630" i="1"/>
  <c r="O604" i="1"/>
  <c r="S604" i="1" s="1"/>
  <c r="T604" i="1" s="1"/>
  <c r="N604" i="1"/>
  <c r="Q604" i="1" s="1"/>
  <c r="R604" i="1" s="1"/>
  <c r="Y604" i="1"/>
  <c r="AF630" i="1" l="1"/>
  <c r="AQ630" i="1"/>
  <c r="AG630" i="1"/>
  <c r="AJ630" i="1" s="1"/>
  <c r="AK630" i="1" s="1"/>
  <c r="AX630" i="1"/>
  <c r="AM630" i="1"/>
  <c r="V604" i="1"/>
  <c r="AN630" i="1" l="1"/>
  <c r="AP630" i="1"/>
  <c r="L604" i="1"/>
  <c r="M604" i="1" s="1"/>
  <c r="W604" i="1"/>
  <c r="X604" i="1" s="1"/>
  <c r="Z604" i="1" s="1"/>
  <c r="AA604" i="1" s="1"/>
  <c r="K605" i="1" s="1"/>
  <c r="AR630" i="1" l="1"/>
  <c r="AU630" i="1" s="1"/>
  <c r="Y605" i="1"/>
  <c r="O605" i="1"/>
  <c r="S605" i="1" s="1"/>
  <c r="T605" i="1" s="1"/>
  <c r="N605" i="1"/>
  <c r="Q605" i="1" s="1"/>
  <c r="R605" i="1" s="1"/>
  <c r="V605" i="1" s="1"/>
  <c r="AE631" i="1" l="1"/>
  <c r="AV630" i="1"/>
  <c r="AW630" i="1" s="1"/>
  <c r="AY630" i="1" s="1"/>
  <c r="AZ630" i="1" s="1"/>
  <c r="AD631" i="1" s="1"/>
  <c r="AG631" i="1" s="1"/>
  <c r="AJ631" i="1" s="1"/>
  <c r="W605" i="1"/>
  <c r="X605" i="1" s="1"/>
  <c r="Z605" i="1" s="1"/>
  <c r="AA605" i="1" s="1"/>
  <c r="K606" i="1" s="1"/>
  <c r="L605" i="1"/>
  <c r="M605" i="1" s="1"/>
  <c r="AF631" i="1" l="1"/>
  <c r="AQ631" i="1"/>
  <c r="AK631" i="1"/>
  <c r="AX631" i="1"/>
  <c r="AM631" i="1"/>
  <c r="AP631" i="1" s="1"/>
  <c r="O606" i="1"/>
  <c r="S606" i="1" s="1"/>
  <c r="T606" i="1" s="1"/>
  <c r="N606" i="1"/>
  <c r="Q606" i="1" s="1"/>
  <c r="R606" i="1" s="1"/>
  <c r="Y606" i="1"/>
  <c r="AN631" i="1" l="1"/>
  <c r="V606" i="1"/>
  <c r="AR631" i="1"/>
  <c r="AU631" i="1" s="1"/>
  <c r="L606" i="1"/>
  <c r="M606" i="1" s="1"/>
  <c r="W606" i="1"/>
  <c r="X606" i="1" s="1"/>
  <c r="Z606" i="1" s="1"/>
  <c r="AA606" i="1" s="1"/>
  <c r="K607" i="1" s="1"/>
  <c r="AV631" i="1" l="1"/>
  <c r="AW631" i="1" s="1"/>
  <c r="AY631" i="1" s="1"/>
  <c r="AZ631" i="1" s="1"/>
  <c r="AD632" i="1" s="1"/>
  <c r="AX632" i="1" s="1"/>
  <c r="AE632" i="1"/>
  <c r="AQ632" i="1" s="1"/>
  <c r="O607" i="1"/>
  <c r="S607" i="1" s="1"/>
  <c r="T607" i="1" s="1"/>
  <c r="Y607" i="1"/>
  <c r="N607" i="1"/>
  <c r="Q607" i="1" s="1"/>
  <c r="R607" i="1" s="1"/>
  <c r="V607" i="1" s="1"/>
  <c r="AG632" i="1" l="1"/>
  <c r="AJ632" i="1" s="1"/>
  <c r="AM632" i="1"/>
  <c r="AF632" i="1"/>
  <c r="AP632" i="1"/>
  <c r="AN632" i="1"/>
  <c r="L607" i="1"/>
  <c r="M607" i="1" s="1"/>
  <c r="W607" i="1"/>
  <c r="X607" i="1" s="1"/>
  <c r="Z607" i="1" s="1"/>
  <c r="AA607" i="1" s="1"/>
  <c r="K608" i="1" s="1"/>
  <c r="AK632" i="1" l="1"/>
  <c r="AR632" i="1"/>
  <c r="AU632" i="1" s="1"/>
  <c r="O608" i="1"/>
  <c r="S608" i="1" s="1"/>
  <c r="T608" i="1" s="1"/>
  <c r="Y608" i="1"/>
  <c r="N608" i="1"/>
  <c r="Q608" i="1" s="1"/>
  <c r="R608" i="1" s="1"/>
  <c r="V608" i="1" s="1"/>
  <c r="AV632" i="1" l="1"/>
  <c r="AW632" i="1" s="1"/>
  <c r="AY632" i="1" s="1"/>
  <c r="AZ632" i="1" s="1"/>
  <c r="AD633" i="1" s="1"/>
  <c r="AE633" i="1"/>
  <c r="AG633" i="1"/>
  <c r="AJ633" i="1" s="1"/>
  <c r="AX633" i="1"/>
  <c r="AM633" i="1"/>
  <c r="W608" i="1"/>
  <c r="X608" i="1" s="1"/>
  <c r="Z608" i="1" s="1"/>
  <c r="AA608" i="1" s="1"/>
  <c r="K609" i="1" s="1"/>
  <c r="L608" i="1"/>
  <c r="M608" i="1" s="1"/>
  <c r="AF633" i="1" l="1"/>
  <c r="AQ633" i="1"/>
  <c r="AK633" i="1"/>
  <c r="AP633" i="1"/>
  <c r="AN633" i="1"/>
  <c r="O609" i="1"/>
  <c r="S609" i="1" s="1"/>
  <c r="T609" i="1" s="1"/>
  <c r="N609" i="1"/>
  <c r="Q609" i="1" s="1"/>
  <c r="R609" i="1" s="1"/>
  <c r="Y609" i="1"/>
  <c r="AR633" i="1" l="1"/>
  <c r="AU633" i="1" s="1"/>
  <c r="V609" i="1"/>
  <c r="W609" i="1"/>
  <c r="X609" i="1" s="1"/>
  <c r="Z609" i="1" s="1"/>
  <c r="AA609" i="1" s="1"/>
  <c r="K610" i="1" s="1"/>
  <c r="L609" i="1"/>
  <c r="M609" i="1" s="1"/>
  <c r="AV633" i="1" l="1"/>
  <c r="AW633" i="1" s="1"/>
  <c r="AY633" i="1" s="1"/>
  <c r="AZ633" i="1" s="1"/>
  <c r="AD634" i="1" s="1"/>
  <c r="AE634" i="1"/>
  <c r="N610" i="1"/>
  <c r="Q610" i="1" s="1"/>
  <c r="R610" i="1" s="1"/>
  <c r="O610" i="1"/>
  <c r="S610" i="1" s="1"/>
  <c r="T610" i="1" s="1"/>
  <c r="Y610" i="1"/>
  <c r="AF634" i="1" l="1"/>
  <c r="AQ634" i="1"/>
  <c r="AX634" i="1"/>
  <c r="AG634" i="1"/>
  <c r="AJ634" i="1" s="1"/>
  <c r="AK634" i="1" s="1"/>
  <c r="AM634" i="1"/>
  <c r="V610" i="1"/>
  <c r="AP634" i="1" l="1"/>
  <c r="AR634" i="1" s="1"/>
  <c r="AN634" i="1"/>
  <c r="W610" i="1"/>
  <c r="X610" i="1" s="1"/>
  <c r="Z610" i="1" s="1"/>
  <c r="AA610" i="1" s="1"/>
  <c r="K611" i="1" s="1"/>
  <c r="L610" i="1"/>
  <c r="M610" i="1" s="1"/>
  <c r="AU634" i="1" l="1"/>
  <c r="N611" i="1"/>
  <c r="Q611" i="1" s="1"/>
  <c r="R611" i="1" s="1"/>
  <c r="Y611" i="1"/>
  <c r="O611" i="1"/>
  <c r="S611" i="1" s="1"/>
  <c r="T611" i="1" s="1"/>
  <c r="AE635" i="1" l="1"/>
  <c r="AV634" i="1"/>
  <c r="AW634" i="1" s="1"/>
  <c r="AY634" i="1" s="1"/>
  <c r="AZ634" i="1" s="1"/>
  <c r="AD635" i="1" s="1"/>
  <c r="V611" i="1"/>
  <c r="AF635" i="1" l="1"/>
  <c r="AQ635" i="1"/>
  <c r="AX635" i="1"/>
  <c r="AG635" i="1"/>
  <c r="AJ635" i="1" s="1"/>
  <c r="AK635" i="1" s="1"/>
  <c r="AM635" i="1"/>
  <c r="W611" i="1"/>
  <c r="X611" i="1" s="1"/>
  <c r="Z611" i="1" s="1"/>
  <c r="AA611" i="1" s="1"/>
  <c r="K612" i="1" s="1"/>
  <c r="L611" i="1"/>
  <c r="M611" i="1" s="1"/>
  <c r="AN635" i="1" l="1"/>
  <c r="AP635" i="1"/>
  <c r="O612" i="1"/>
  <c r="S612" i="1" s="1"/>
  <c r="T612" i="1" s="1"/>
  <c r="N612" i="1"/>
  <c r="Q612" i="1" s="1"/>
  <c r="R612" i="1" s="1"/>
  <c r="Y612" i="1"/>
  <c r="V612" i="1" l="1"/>
  <c r="AR635" i="1"/>
  <c r="AU635" i="1" s="1"/>
  <c r="L612" i="1"/>
  <c r="M612" i="1" s="1"/>
  <c r="W612" i="1"/>
  <c r="X612" i="1" s="1"/>
  <c r="Z612" i="1" s="1"/>
  <c r="AA612" i="1" s="1"/>
  <c r="K613" i="1" s="1"/>
  <c r="AE636" i="1" l="1"/>
  <c r="AQ636" i="1" s="1"/>
  <c r="AV635" i="1"/>
  <c r="AW635" i="1" s="1"/>
  <c r="AY635" i="1" s="1"/>
  <c r="AZ635" i="1" s="1"/>
  <c r="AD636" i="1" s="1"/>
  <c r="AM636" i="1" s="1"/>
  <c r="O613" i="1"/>
  <c r="S613" i="1" s="1"/>
  <c r="T613" i="1" s="1"/>
  <c r="Y613" i="1"/>
  <c r="N613" i="1"/>
  <c r="Q613" i="1" s="1"/>
  <c r="R613" i="1" s="1"/>
  <c r="V613" i="1" s="1"/>
  <c r="AX636" i="1" l="1"/>
  <c r="AG636" i="1"/>
  <c r="AJ636" i="1" s="1"/>
  <c r="AF636" i="1"/>
  <c r="AN636" i="1"/>
  <c r="AP636" i="1"/>
  <c r="L613" i="1"/>
  <c r="M613" i="1" s="1"/>
  <c r="W613" i="1"/>
  <c r="X613" i="1" s="1"/>
  <c r="Z613" i="1" s="1"/>
  <c r="AA613" i="1" s="1"/>
  <c r="K614" i="1" s="1"/>
  <c r="AR636" i="1" l="1"/>
  <c r="AK636" i="1"/>
  <c r="AU636" i="1" s="1"/>
  <c r="O614" i="1"/>
  <c r="S614" i="1" s="1"/>
  <c r="T614" i="1" s="1"/>
  <c r="N614" i="1"/>
  <c r="Q614" i="1" s="1"/>
  <c r="R614" i="1" s="1"/>
  <c r="V614" i="1" s="1"/>
  <c r="Y614" i="1"/>
  <c r="AV636" i="1" l="1"/>
  <c r="AW636" i="1" s="1"/>
  <c r="AY636" i="1" s="1"/>
  <c r="AZ636" i="1" s="1"/>
  <c r="AD637" i="1" s="1"/>
  <c r="AE637" i="1"/>
  <c r="W614" i="1"/>
  <c r="X614" i="1" s="1"/>
  <c r="Z614" i="1" s="1"/>
  <c r="AA614" i="1" s="1"/>
  <c r="K615" i="1" s="1"/>
  <c r="L614" i="1"/>
  <c r="M614" i="1" s="1"/>
  <c r="AF637" i="1" l="1"/>
  <c r="AQ637" i="1"/>
  <c r="AM637" i="1"/>
  <c r="AG637" i="1"/>
  <c r="AJ637" i="1" s="1"/>
  <c r="AK637" i="1" s="1"/>
  <c r="AX637" i="1"/>
  <c r="N615" i="1"/>
  <c r="Q615" i="1" s="1"/>
  <c r="R615" i="1" s="1"/>
  <c r="O615" i="1"/>
  <c r="S615" i="1" s="1"/>
  <c r="T615" i="1" s="1"/>
  <c r="Y615" i="1"/>
  <c r="AN637" i="1" l="1"/>
  <c r="AP637" i="1"/>
  <c r="V615" i="1"/>
  <c r="AR637" i="1" l="1"/>
  <c r="AU637" i="1" s="1"/>
  <c r="L615" i="1"/>
  <c r="M615" i="1" s="1"/>
  <c r="W615" i="1"/>
  <c r="X615" i="1" s="1"/>
  <c r="Z615" i="1" s="1"/>
  <c r="AA615" i="1" s="1"/>
  <c r="K616" i="1" s="1"/>
  <c r="AE638" i="1" l="1"/>
  <c r="AV637" i="1"/>
  <c r="AW637" i="1" s="1"/>
  <c r="AY637" i="1" s="1"/>
  <c r="AZ637" i="1" s="1"/>
  <c r="AD638" i="1" s="1"/>
  <c r="AM638" i="1" s="1"/>
  <c r="O616" i="1"/>
  <c r="S616" i="1" s="1"/>
  <c r="T616" i="1" s="1"/>
  <c r="N616" i="1"/>
  <c r="Q616" i="1" s="1"/>
  <c r="R616" i="1" s="1"/>
  <c r="V616" i="1" s="1"/>
  <c r="Y616" i="1"/>
  <c r="AF638" i="1" l="1"/>
  <c r="AQ638" i="1"/>
  <c r="AG638" i="1"/>
  <c r="AJ638" i="1" s="1"/>
  <c r="AK638" i="1" s="1"/>
  <c r="AX638" i="1"/>
  <c r="AN638" i="1"/>
  <c r="AP638" i="1"/>
  <c r="AR638" i="1" s="1"/>
  <c r="W616" i="1"/>
  <c r="X616" i="1" s="1"/>
  <c r="Z616" i="1" s="1"/>
  <c r="AA616" i="1" s="1"/>
  <c r="K617" i="1" s="1"/>
  <c r="L616" i="1"/>
  <c r="M616" i="1" s="1"/>
  <c r="AU638" i="1" l="1"/>
  <c r="O617" i="1"/>
  <c r="S617" i="1" s="1"/>
  <c r="T617" i="1" s="1"/>
  <c r="N617" i="1"/>
  <c r="Q617" i="1" s="1"/>
  <c r="R617" i="1" s="1"/>
  <c r="V617" i="1" s="1"/>
  <c r="Y617" i="1"/>
  <c r="AV638" i="1" l="1"/>
  <c r="AW638" i="1" s="1"/>
  <c r="AY638" i="1" s="1"/>
  <c r="AZ638" i="1" s="1"/>
  <c r="AD639" i="1" s="1"/>
  <c r="AE639" i="1"/>
  <c r="L617" i="1"/>
  <c r="M617" i="1" s="1"/>
  <c r="W617" i="1"/>
  <c r="X617" i="1" s="1"/>
  <c r="Z617" i="1" s="1"/>
  <c r="AA617" i="1" s="1"/>
  <c r="K618" i="1" s="1"/>
  <c r="AF639" i="1" l="1"/>
  <c r="AQ639" i="1"/>
  <c r="AX639" i="1"/>
  <c r="AM639" i="1"/>
  <c r="AG639" i="1"/>
  <c r="AJ639" i="1" s="1"/>
  <c r="AK639" i="1" s="1"/>
  <c r="O618" i="1"/>
  <c r="S618" i="1" s="1"/>
  <c r="T618" i="1" s="1"/>
  <c r="N618" i="1"/>
  <c r="Q618" i="1" s="1"/>
  <c r="R618" i="1" s="1"/>
  <c r="V618" i="1" s="1"/>
  <c r="Y618" i="1"/>
  <c r="AN639" i="1" l="1"/>
  <c r="AP639" i="1"/>
  <c r="AR639" i="1" s="1"/>
  <c r="W618" i="1"/>
  <c r="X618" i="1" s="1"/>
  <c r="Z618" i="1" s="1"/>
  <c r="AA618" i="1" s="1"/>
  <c r="K619" i="1" s="1"/>
  <c r="L618" i="1"/>
  <c r="M618" i="1" s="1"/>
  <c r="AU639" i="1" l="1"/>
  <c r="Y619" i="1"/>
  <c r="N619" i="1"/>
  <c r="Q619" i="1" s="1"/>
  <c r="R619" i="1" s="1"/>
  <c r="V619" i="1" s="1"/>
  <c r="O619" i="1"/>
  <c r="S619" i="1" s="1"/>
  <c r="T619" i="1" s="1"/>
  <c r="AV639" i="1" l="1"/>
  <c r="AW639" i="1" s="1"/>
  <c r="AY639" i="1" s="1"/>
  <c r="AZ639" i="1" s="1"/>
  <c r="AD640" i="1" s="1"/>
  <c r="AE640" i="1"/>
  <c r="L619" i="1"/>
  <c r="M619" i="1" s="1"/>
  <c r="W619" i="1"/>
  <c r="X619" i="1" s="1"/>
  <c r="Z619" i="1" s="1"/>
  <c r="AA619" i="1" s="1"/>
  <c r="K620" i="1" s="1"/>
  <c r="AF640" i="1" l="1"/>
  <c r="AQ640" i="1"/>
  <c r="AX640" i="1"/>
  <c r="AM640" i="1"/>
  <c r="AG640" i="1"/>
  <c r="AJ640" i="1" s="1"/>
  <c r="AK640" i="1" s="1"/>
  <c r="O620" i="1"/>
  <c r="S620" i="1" s="1"/>
  <c r="T620" i="1" s="1"/>
  <c r="N620" i="1"/>
  <c r="Q620" i="1" s="1"/>
  <c r="R620" i="1" s="1"/>
  <c r="V620" i="1" s="1"/>
  <c r="Y620" i="1"/>
  <c r="AN640" i="1" l="1"/>
  <c r="AP640" i="1"/>
  <c r="W620" i="1"/>
  <c r="X620" i="1" s="1"/>
  <c r="Z620" i="1" s="1"/>
  <c r="AA620" i="1" s="1"/>
  <c r="K621" i="1" s="1"/>
  <c r="L620" i="1"/>
  <c r="M620" i="1" s="1"/>
  <c r="AR640" i="1" l="1"/>
  <c r="AU640" i="1" s="1"/>
  <c r="O621" i="1"/>
  <c r="S621" i="1" s="1"/>
  <c r="T621" i="1" s="1"/>
  <c r="N621" i="1"/>
  <c r="Q621" i="1" s="1"/>
  <c r="R621" i="1" s="1"/>
  <c r="V621" i="1" s="1"/>
  <c r="Y621" i="1"/>
  <c r="AV640" i="1" l="1"/>
  <c r="AW640" i="1" s="1"/>
  <c r="AY640" i="1" s="1"/>
  <c r="AZ640" i="1" s="1"/>
  <c r="AD641" i="1" s="1"/>
  <c r="AG641" i="1" s="1"/>
  <c r="AJ641" i="1" s="1"/>
  <c r="AE641" i="1"/>
  <c r="AQ641" i="1" s="1"/>
  <c r="W621" i="1"/>
  <c r="X621" i="1" s="1"/>
  <c r="Z621" i="1" s="1"/>
  <c r="AA621" i="1" s="1"/>
  <c r="K622" i="1" s="1"/>
  <c r="L621" i="1"/>
  <c r="M621" i="1" s="1"/>
  <c r="AM641" i="1" l="1"/>
  <c r="AX641" i="1"/>
  <c r="AF641" i="1"/>
  <c r="AK641" i="1" s="1"/>
  <c r="AN641" i="1"/>
  <c r="AP641" i="1"/>
  <c r="N622" i="1"/>
  <c r="Q622" i="1" s="1"/>
  <c r="R622" i="1" s="1"/>
  <c r="Y622" i="1"/>
  <c r="O622" i="1"/>
  <c r="S622" i="1" s="1"/>
  <c r="T622" i="1" s="1"/>
  <c r="AR641" i="1" l="1"/>
  <c r="AU641" i="1" s="1"/>
  <c r="V622" i="1"/>
  <c r="AV641" i="1" l="1"/>
  <c r="AW641" i="1" s="1"/>
  <c r="AY641" i="1" s="1"/>
  <c r="AZ641" i="1" s="1"/>
  <c r="AD642" i="1" s="1"/>
  <c r="AE642" i="1"/>
  <c r="W622" i="1"/>
  <c r="X622" i="1" s="1"/>
  <c r="Z622" i="1" s="1"/>
  <c r="AA622" i="1" s="1"/>
  <c r="K623" i="1" s="1"/>
  <c r="L622" i="1"/>
  <c r="M622" i="1" s="1"/>
  <c r="AF642" i="1" l="1"/>
  <c r="AQ642" i="1"/>
  <c r="AX642" i="1"/>
  <c r="AG642" i="1"/>
  <c r="AJ642" i="1" s="1"/>
  <c r="AK642" i="1" s="1"/>
  <c r="AM642" i="1"/>
  <c r="N623" i="1"/>
  <c r="Q623" i="1" s="1"/>
  <c r="R623" i="1" s="1"/>
  <c r="Y623" i="1"/>
  <c r="O623" i="1"/>
  <c r="S623" i="1" s="1"/>
  <c r="T623" i="1" s="1"/>
  <c r="AN642" i="1" l="1"/>
  <c r="AP642" i="1"/>
  <c r="V623" i="1"/>
  <c r="AR642" i="1" l="1"/>
  <c r="AU642" i="1" s="1"/>
  <c r="L623" i="1"/>
  <c r="M623" i="1" s="1"/>
  <c r="W623" i="1"/>
  <c r="X623" i="1" s="1"/>
  <c r="Z623" i="1" s="1"/>
  <c r="AA623" i="1" s="1"/>
  <c r="K624" i="1" s="1"/>
  <c r="AV642" i="1" l="1"/>
  <c r="AW642" i="1" s="1"/>
  <c r="AY642" i="1" s="1"/>
  <c r="AZ642" i="1" s="1"/>
  <c r="AD643" i="1" s="1"/>
  <c r="AM643" i="1" s="1"/>
  <c r="AE643" i="1"/>
  <c r="AQ643" i="1" s="1"/>
  <c r="AG643" i="1"/>
  <c r="AJ643" i="1" s="1"/>
  <c r="Y624" i="1"/>
  <c r="O624" i="1"/>
  <c r="S624" i="1" s="1"/>
  <c r="T624" i="1" s="1"/>
  <c r="N624" i="1"/>
  <c r="Q624" i="1" s="1"/>
  <c r="R624" i="1" s="1"/>
  <c r="AX643" i="1" l="1"/>
  <c r="AF643" i="1"/>
  <c r="AK643" i="1" s="1"/>
  <c r="AP643" i="1"/>
  <c r="AR643" i="1" s="1"/>
  <c r="AN643" i="1"/>
  <c r="V624" i="1"/>
  <c r="AU643" i="1" l="1"/>
  <c r="W624" i="1"/>
  <c r="X624" i="1" s="1"/>
  <c r="Z624" i="1" s="1"/>
  <c r="AA624" i="1" s="1"/>
  <c r="K625" i="1" s="1"/>
  <c r="L624" i="1"/>
  <c r="M624" i="1" s="1"/>
  <c r="AV643" i="1" l="1"/>
  <c r="AW643" i="1" s="1"/>
  <c r="AY643" i="1" s="1"/>
  <c r="AZ643" i="1" s="1"/>
  <c r="AD644" i="1" s="1"/>
  <c r="AE644" i="1"/>
  <c r="O625" i="1"/>
  <c r="S625" i="1" s="1"/>
  <c r="T625" i="1" s="1"/>
  <c r="N625" i="1"/>
  <c r="Q625" i="1" s="1"/>
  <c r="R625" i="1" s="1"/>
  <c r="V625" i="1" s="1"/>
  <c r="Y625" i="1"/>
  <c r="AF644" i="1" l="1"/>
  <c r="AQ644" i="1"/>
  <c r="AX644" i="1"/>
  <c r="AM644" i="1"/>
  <c r="AG644" i="1"/>
  <c r="AJ644" i="1" s="1"/>
  <c r="AK644" i="1" s="1"/>
  <c r="W625" i="1"/>
  <c r="X625" i="1" s="1"/>
  <c r="Z625" i="1" s="1"/>
  <c r="AA625" i="1" s="1"/>
  <c r="K626" i="1" s="1"/>
  <c r="L625" i="1"/>
  <c r="M625" i="1" s="1"/>
  <c r="AN644" i="1" l="1"/>
  <c r="AP644" i="1"/>
  <c r="AR644" i="1" s="1"/>
  <c r="O626" i="1"/>
  <c r="S626" i="1" s="1"/>
  <c r="T626" i="1" s="1"/>
  <c r="Y626" i="1"/>
  <c r="N626" i="1"/>
  <c r="Q626" i="1" s="1"/>
  <c r="R626" i="1" s="1"/>
  <c r="V626" i="1" l="1"/>
  <c r="AU644" i="1"/>
  <c r="L626" i="1"/>
  <c r="M626" i="1" s="1"/>
  <c r="W626" i="1"/>
  <c r="X626" i="1" s="1"/>
  <c r="Z626" i="1" s="1"/>
  <c r="AA626" i="1" s="1"/>
  <c r="K627" i="1" s="1"/>
  <c r="AV644" i="1" l="1"/>
  <c r="AW644" i="1" s="1"/>
  <c r="AY644" i="1" s="1"/>
  <c r="AZ644" i="1" s="1"/>
  <c r="AD645" i="1" s="1"/>
  <c r="AE645" i="1"/>
  <c r="Y627" i="1"/>
  <c r="N627" i="1"/>
  <c r="Q627" i="1" s="1"/>
  <c r="R627" i="1" s="1"/>
  <c r="O627" i="1"/>
  <c r="S627" i="1" s="1"/>
  <c r="T627" i="1" s="1"/>
  <c r="AF645" i="1" l="1"/>
  <c r="AQ645" i="1"/>
  <c r="AM645" i="1"/>
  <c r="AX645" i="1"/>
  <c r="AG645" i="1"/>
  <c r="AJ645" i="1" s="1"/>
  <c r="AK645" i="1" s="1"/>
  <c r="V627" i="1"/>
  <c r="AN645" i="1" l="1"/>
  <c r="AP645" i="1"/>
  <c r="AR645" i="1" s="1"/>
  <c r="W627" i="1"/>
  <c r="X627" i="1" s="1"/>
  <c r="Z627" i="1" s="1"/>
  <c r="AA627" i="1" s="1"/>
  <c r="K628" i="1" s="1"/>
  <c r="L627" i="1"/>
  <c r="M627" i="1" s="1"/>
  <c r="AU645" i="1" l="1"/>
  <c r="Y628" i="1"/>
  <c r="O628" i="1"/>
  <c r="S628" i="1" s="1"/>
  <c r="T628" i="1" s="1"/>
  <c r="N628" i="1"/>
  <c r="Q628" i="1" s="1"/>
  <c r="R628" i="1" s="1"/>
  <c r="V628" i="1" s="1"/>
  <c r="AV645" i="1" l="1"/>
  <c r="AW645" i="1" s="1"/>
  <c r="AY645" i="1" s="1"/>
  <c r="AZ645" i="1" s="1"/>
  <c r="AD646" i="1" s="1"/>
  <c r="AE646" i="1"/>
  <c r="W628" i="1"/>
  <c r="X628" i="1" s="1"/>
  <c r="Z628" i="1" s="1"/>
  <c r="AA628" i="1" s="1"/>
  <c r="K629" i="1" s="1"/>
  <c r="L628" i="1"/>
  <c r="M628" i="1" s="1"/>
  <c r="AF646" i="1" l="1"/>
  <c r="AQ646" i="1"/>
  <c r="AM646" i="1"/>
  <c r="AX646" i="1"/>
  <c r="AG646" i="1"/>
  <c r="AJ646" i="1" s="1"/>
  <c r="AK646" i="1" s="1"/>
  <c r="N629" i="1"/>
  <c r="Q629" i="1" s="1"/>
  <c r="R629" i="1" s="1"/>
  <c r="Y629" i="1"/>
  <c r="O629" i="1"/>
  <c r="S629" i="1" s="1"/>
  <c r="T629" i="1" s="1"/>
  <c r="AN646" i="1" l="1"/>
  <c r="AP646" i="1"/>
  <c r="AR646" i="1" s="1"/>
  <c r="V629" i="1"/>
  <c r="AU646" i="1" l="1"/>
  <c r="L629" i="1"/>
  <c r="M629" i="1" s="1"/>
  <c r="W629" i="1"/>
  <c r="X629" i="1" s="1"/>
  <c r="Z629" i="1" s="1"/>
  <c r="AA629" i="1" s="1"/>
  <c r="K630" i="1" s="1"/>
  <c r="AV646" i="1" l="1"/>
  <c r="AW646" i="1" s="1"/>
  <c r="AY646" i="1" s="1"/>
  <c r="AZ646" i="1" s="1"/>
  <c r="AD647" i="1" s="1"/>
  <c r="AE647" i="1"/>
  <c r="Y630" i="1"/>
  <c r="N630" i="1"/>
  <c r="Q630" i="1" s="1"/>
  <c r="R630" i="1" s="1"/>
  <c r="O630" i="1"/>
  <c r="S630" i="1" s="1"/>
  <c r="T630" i="1" s="1"/>
  <c r="AF647" i="1" l="1"/>
  <c r="AQ647" i="1"/>
  <c r="AM647" i="1"/>
  <c r="AG647" i="1"/>
  <c r="AJ647" i="1" s="1"/>
  <c r="AK647" i="1" s="1"/>
  <c r="AX647" i="1"/>
  <c r="V630" i="1"/>
  <c r="AP647" i="1" l="1"/>
  <c r="AR647" i="1" s="1"/>
  <c r="AN647" i="1"/>
  <c r="L630" i="1"/>
  <c r="M630" i="1" s="1"/>
  <c r="W630" i="1"/>
  <c r="X630" i="1" s="1"/>
  <c r="Z630" i="1" s="1"/>
  <c r="AA630" i="1" s="1"/>
  <c r="K631" i="1" s="1"/>
  <c r="AU647" i="1" l="1"/>
  <c r="N631" i="1"/>
  <c r="Q631" i="1" s="1"/>
  <c r="R631" i="1" s="1"/>
  <c r="O631" i="1"/>
  <c r="S631" i="1" s="1"/>
  <c r="T631" i="1" s="1"/>
  <c r="Y631" i="1"/>
  <c r="AV647" i="1" l="1"/>
  <c r="AW647" i="1" s="1"/>
  <c r="AY647" i="1" s="1"/>
  <c r="AZ647" i="1" s="1"/>
  <c r="AD648" i="1" s="1"/>
  <c r="AE648" i="1"/>
  <c r="V631" i="1"/>
  <c r="AF648" i="1" l="1"/>
  <c r="AQ648" i="1"/>
  <c r="AX648" i="1"/>
  <c r="AG648" i="1"/>
  <c r="AJ648" i="1" s="1"/>
  <c r="AK648" i="1" s="1"/>
  <c r="AM648" i="1"/>
  <c r="L631" i="1"/>
  <c r="M631" i="1" s="1"/>
  <c r="W631" i="1"/>
  <c r="X631" i="1" s="1"/>
  <c r="Z631" i="1" s="1"/>
  <c r="AA631" i="1" s="1"/>
  <c r="K632" i="1" s="1"/>
  <c r="AN648" i="1" l="1"/>
  <c r="AP648" i="1"/>
  <c r="AR648" i="1" s="1"/>
  <c r="Y632" i="1"/>
  <c r="N632" i="1"/>
  <c r="Q632" i="1" s="1"/>
  <c r="R632" i="1" s="1"/>
  <c r="O632" i="1"/>
  <c r="S632" i="1" s="1"/>
  <c r="T632" i="1" s="1"/>
  <c r="AU648" i="1" l="1"/>
  <c r="V632" i="1"/>
  <c r="AE649" i="1" l="1"/>
  <c r="AV648" i="1"/>
  <c r="AW648" i="1" s="1"/>
  <c r="AY648" i="1" s="1"/>
  <c r="AZ648" i="1" s="1"/>
  <c r="AD649" i="1" s="1"/>
  <c r="L632" i="1"/>
  <c r="M632" i="1" s="1"/>
  <c r="W632" i="1"/>
  <c r="X632" i="1" s="1"/>
  <c r="Z632" i="1" s="1"/>
  <c r="AA632" i="1" s="1"/>
  <c r="K633" i="1" s="1"/>
  <c r="AF649" i="1" l="1"/>
  <c r="AQ649" i="1"/>
  <c r="AM649" i="1"/>
  <c r="AX649" i="1"/>
  <c r="AG649" i="1"/>
  <c r="AJ649" i="1" s="1"/>
  <c r="AK649" i="1" s="1"/>
  <c r="O633" i="1"/>
  <c r="S633" i="1" s="1"/>
  <c r="T633" i="1" s="1"/>
  <c r="N633" i="1"/>
  <c r="Q633" i="1" s="1"/>
  <c r="R633" i="1" s="1"/>
  <c r="V633" i="1" s="1"/>
  <c r="Y633" i="1"/>
  <c r="AN649" i="1" l="1"/>
  <c r="AP649" i="1"/>
  <c r="AR649" i="1" s="1"/>
  <c r="L633" i="1"/>
  <c r="M633" i="1" s="1"/>
  <c r="W633" i="1"/>
  <c r="X633" i="1" s="1"/>
  <c r="Z633" i="1" s="1"/>
  <c r="AA633" i="1" s="1"/>
  <c r="K634" i="1" s="1"/>
  <c r="AU649" i="1" l="1"/>
  <c r="Y634" i="1"/>
  <c r="O634" i="1"/>
  <c r="S634" i="1" s="1"/>
  <c r="T634" i="1" s="1"/>
  <c r="N634" i="1"/>
  <c r="Q634" i="1" s="1"/>
  <c r="R634" i="1" s="1"/>
  <c r="AV649" i="1" l="1"/>
  <c r="AW649" i="1" s="1"/>
  <c r="AY649" i="1" s="1"/>
  <c r="AZ649" i="1" s="1"/>
  <c r="AD650" i="1" s="1"/>
  <c r="AE650" i="1"/>
  <c r="V634" i="1"/>
  <c r="AF650" i="1" l="1"/>
  <c r="AQ650" i="1"/>
  <c r="AX650" i="1"/>
  <c r="AM650" i="1"/>
  <c r="AG650" i="1"/>
  <c r="AJ650" i="1" s="1"/>
  <c r="AK650" i="1" s="1"/>
  <c r="W634" i="1"/>
  <c r="X634" i="1" s="1"/>
  <c r="Z634" i="1" s="1"/>
  <c r="AA634" i="1" s="1"/>
  <c r="K635" i="1" s="1"/>
  <c r="L634" i="1"/>
  <c r="M634" i="1" s="1"/>
  <c r="AN650" i="1" l="1"/>
  <c r="AP650" i="1"/>
  <c r="N635" i="1"/>
  <c r="Q635" i="1" s="1"/>
  <c r="R635" i="1" s="1"/>
  <c r="O635" i="1"/>
  <c r="S635" i="1" s="1"/>
  <c r="T635" i="1" s="1"/>
  <c r="Y635" i="1"/>
  <c r="AR650" i="1" l="1"/>
  <c r="AU650" i="1" s="1"/>
  <c r="V635" i="1"/>
  <c r="AV650" i="1" l="1"/>
  <c r="AW650" i="1" s="1"/>
  <c r="AY650" i="1" s="1"/>
  <c r="AZ650" i="1" s="1"/>
  <c r="AD651" i="1" s="1"/>
  <c r="AM651" i="1" s="1"/>
  <c r="AE651" i="1"/>
  <c r="AQ651" i="1" s="1"/>
  <c r="AG651" i="1"/>
  <c r="AJ651" i="1" s="1"/>
  <c r="L635" i="1"/>
  <c r="M635" i="1" s="1"/>
  <c r="W635" i="1"/>
  <c r="X635" i="1" s="1"/>
  <c r="Z635" i="1" s="1"/>
  <c r="AA635" i="1" s="1"/>
  <c r="K636" i="1" s="1"/>
  <c r="AX651" i="1" l="1"/>
  <c r="AF651" i="1"/>
  <c r="AK651" i="1" s="1"/>
  <c r="AN651" i="1"/>
  <c r="AP651" i="1"/>
  <c r="Y636" i="1"/>
  <c r="O636" i="1"/>
  <c r="S636" i="1" s="1"/>
  <c r="T636" i="1" s="1"/>
  <c r="N636" i="1"/>
  <c r="Q636" i="1" s="1"/>
  <c r="R636" i="1" s="1"/>
  <c r="V636" i="1" s="1"/>
  <c r="AR651" i="1" l="1"/>
  <c r="AU651" i="1" s="1"/>
  <c r="L636" i="1"/>
  <c r="M636" i="1" s="1"/>
  <c r="W636" i="1"/>
  <c r="X636" i="1" s="1"/>
  <c r="Z636" i="1" s="1"/>
  <c r="AA636" i="1" s="1"/>
  <c r="K637" i="1" s="1"/>
  <c r="AV651" i="1" l="1"/>
  <c r="AW651" i="1" s="1"/>
  <c r="AY651" i="1" s="1"/>
  <c r="AZ651" i="1" s="1"/>
  <c r="AD652" i="1" s="1"/>
  <c r="AE652" i="1"/>
  <c r="N637" i="1"/>
  <c r="Q637" i="1" s="1"/>
  <c r="R637" i="1" s="1"/>
  <c r="Y637" i="1"/>
  <c r="O637" i="1"/>
  <c r="S637" i="1" s="1"/>
  <c r="T637" i="1" s="1"/>
  <c r="AF652" i="1" l="1"/>
  <c r="AQ652" i="1"/>
  <c r="AM652" i="1"/>
  <c r="AG652" i="1"/>
  <c r="AJ652" i="1" s="1"/>
  <c r="AK652" i="1" s="1"/>
  <c r="AX652" i="1"/>
  <c r="V637" i="1"/>
  <c r="AP652" i="1" l="1"/>
  <c r="AR652" i="1" s="1"/>
  <c r="AN652" i="1"/>
  <c r="L637" i="1"/>
  <c r="M637" i="1" s="1"/>
  <c r="W637" i="1"/>
  <c r="X637" i="1" s="1"/>
  <c r="Z637" i="1" s="1"/>
  <c r="AA637" i="1" s="1"/>
  <c r="K638" i="1" s="1"/>
  <c r="AU652" i="1" l="1"/>
  <c r="O638" i="1"/>
  <c r="S638" i="1" s="1"/>
  <c r="T638" i="1" s="1"/>
  <c r="Y638" i="1"/>
  <c r="N638" i="1"/>
  <c r="Q638" i="1" s="1"/>
  <c r="R638" i="1" s="1"/>
  <c r="V638" i="1" s="1"/>
  <c r="AE653" i="1" l="1"/>
  <c r="AV652" i="1"/>
  <c r="AW652" i="1" s="1"/>
  <c r="AY652" i="1" s="1"/>
  <c r="AZ652" i="1" s="1"/>
  <c r="AD653" i="1" s="1"/>
  <c r="W638" i="1"/>
  <c r="X638" i="1" s="1"/>
  <c r="Z638" i="1" s="1"/>
  <c r="AA638" i="1" s="1"/>
  <c r="K639" i="1" s="1"/>
  <c r="L638" i="1"/>
  <c r="M638" i="1" s="1"/>
  <c r="AF653" i="1" l="1"/>
  <c r="AQ653" i="1"/>
  <c r="AX653" i="1"/>
  <c r="AG653" i="1"/>
  <c r="AJ653" i="1" s="1"/>
  <c r="AK653" i="1" s="1"/>
  <c r="AM653" i="1"/>
  <c r="Y639" i="1"/>
  <c r="N639" i="1"/>
  <c r="Q639" i="1" s="1"/>
  <c r="R639" i="1" s="1"/>
  <c r="O639" i="1"/>
  <c r="S639" i="1" s="1"/>
  <c r="T639" i="1" s="1"/>
  <c r="AN653" i="1" l="1"/>
  <c r="AP653" i="1"/>
  <c r="V639" i="1"/>
  <c r="AR653" i="1" l="1"/>
  <c r="AU653" i="1" s="1"/>
  <c r="L639" i="1"/>
  <c r="M639" i="1" s="1"/>
  <c r="W639" i="1"/>
  <c r="X639" i="1" s="1"/>
  <c r="Z639" i="1" s="1"/>
  <c r="AA639" i="1" s="1"/>
  <c r="K640" i="1" s="1"/>
  <c r="AE654" i="1" l="1"/>
  <c r="AV653" i="1"/>
  <c r="AW653" i="1" s="1"/>
  <c r="AY653" i="1" s="1"/>
  <c r="AZ653" i="1" s="1"/>
  <c r="AD654" i="1" s="1"/>
  <c r="AM654" i="1" s="1"/>
  <c r="O640" i="1"/>
  <c r="S640" i="1" s="1"/>
  <c r="T640" i="1" s="1"/>
  <c r="Y640" i="1"/>
  <c r="N640" i="1"/>
  <c r="Q640" i="1" s="1"/>
  <c r="R640" i="1" s="1"/>
  <c r="V640" i="1" s="1"/>
  <c r="AF654" i="1" l="1"/>
  <c r="AQ654" i="1"/>
  <c r="AG654" i="1"/>
  <c r="AJ654" i="1" s="1"/>
  <c r="AK654" i="1" s="1"/>
  <c r="AX654" i="1"/>
  <c r="AP654" i="1"/>
  <c r="AR654" i="1" s="1"/>
  <c r="AN654" i="1"/>
  <c r="L640" i="1"/>
  <c r="M640" i="1" s="1"/>
  <c r="W640" i="1"/>
  <c r="X640" i="1" s="1"/>
  <c r="Z640" i="1" s="1"/>
  <c r="AA640" i="1" s="1"/>
  <c r="K641" i="1" s="1"/>
  <c r="AU654" i="1" l="1"/>
  <c r="Y641" i="1"/>
  <c r="O641" i="1"/>
  <c r="S641" i="1" s="1"/>
  <c r="T641" i="1" s="1"/>
  <c r="N641" i="1"/>
  <c r="Q641" i="1" s="1"/>
  <c r="R641" i="1" s="1"/>
  <c r="V641" i="1" s="1"/>
  <c r="AV654" i="1" l="1"/>
  <c r="AW654" i="1" s="1"/>
  <c r="AY654" i="1" s="1"/>
  <c r="AZ654" i="1" s="1"/>
  <c r="AD655" i="1" s="1"/>
  <c r="AE655" i="1"/>
  <c r="W641" i="1"/>
  <c r="X641" i="1" s="1"/>
  <c r="Z641" i="1" s="1"/>
  <c r="AA641" i="1" s="1"/>
  <c r="K642" i="1" s="1"/>
  <c r="L641" i="1"/>
  <c r="M641" i="1" s="1"/>
  <c r="AF655" i="1" l="1"/>
  <c r="AQ655" i="1"/>
  <c r="AM655" i="1"/>
  <c r="AG655" i="1"/>
  <c r="AJ655" i="1" s="1"/>
  <c r="AK655" i="1" s="1"/>
  <c r="AX655" i="1"/>
  <c r="O642" i="1"/>
  <c r="S642" i="1" s="1"/>
  <c r="T642" i="1" s="1"/>
  <c r="Y642" i="1"/>
  <c r="N642" i="1"/>
  <c r="Q642" i="1" s="1"/>
  <c r="R642" i="1" s="1"/>
  <c r="V642" i="1" s="1"/>
  <c r="AN655" i="1" l="1"/>
  <c r="AP655" i="1"/>
  <c r="W642" i="1"/>
  <c r="X642" i="1" s="1"/>
  <c r="Z642" i="1" s="1"/>
  <c r="AA642" i="1" s="1"/>
  <c r="K643" i="1" s="1"/>
  <c r="L642" i="1"/>
  <c r="M642" i="1" s="1"/>
  <c r="AR655" i="1" l="1"/>
  <c r="AU655" i="1" s="1"/>
  <c r="O643" i="1"/>
  <c r="S643" i="1" s="1"/>
  <c r="T643" i="1" s="1"/>
  <c r="N643" i="1"/>
  <c r="Q643" i="1" s="1"/>
  <c r="R643" i="1" s="1"/>
  <c r="Y643" i="1"/>
  <c r="V643" i="1" l="1"/>
  <c r="AV655" i="1"/>
  <c r="AW655" i="1" s="1"/>
  <c r="AY655" i="1" s="1"/>
  <c r="AZ655" i="1" s="1"/>
  <c r="AD656" i="1" s="1"/>
  <c r="AX656" i="1" s="1"/>
  <c r="AE656" i="1"/>
  <c r="W643" i="1"/>
  <c r="X643" i="1" s="1"/>
  <c r="Z643" i="1" s="1"/>
  <c r="AA643" i="1" s="1"/>
  <c r="K644" i="1" s="1"/>
  <c r="L643" i="1"/>
  <c r="M643" i="1" s="1"/>
  <c r="AF656" i="1" l="1"/>
  <c r="AQ656" i="1"/>
  <c r="AG656" i="1"/>
  <c r="AJ656" i="1" s="1"/>
  <c r="AK656" i="1" s="1"/>
  <c r="AM656" i="1"/>
  <c r="AP656" i="1" s="1"/>
  <c r="N644" i="1"/>
  <c r="Q644" i="1" s="1"/>
  <c r="R644" i="1" s="1"/>
  <c r="O644" i="1"/>
  <c r="S644" i="1" s="1"/>
  <c r="T644" i="1" s="1"/>
  <c r="Y644" i="1"/>
  <c r="AN656" i="1" l="1"/>
  <c r="AR656" i="1"/>
  <c r="AU656" i="1" s="1"/>
  <c r="V644" i="1"/>
  <c r="AV656" i="1" l="1"/>
  <c r="AW656" i="1" s="1"/>
  <c r="AY656" i="1" s="1"/>
  <c r="AZ656" i="1" s="1"/>
  <c r="AD657" i="1" s="1"/>
  <c r="AE657" i="1"/>
  <c r="L644" i="1"/>
  <c r="M644" i="1" s="1"/>
  <c r="W644" i="1"/>
  <c r="X644" i="1" s="1"/>
  <c r="Z644" i="1" s="1"/>
  <c r="AA644" i="1" s="1"/>
  <c r="K645" i="1" s="1"/>
  <c r="AF657" i="1" l="1"/>
  <c r="AQ657" i="1"/>
  <c r="AG657" i="1"/>
  <c r="AJ657" i="1" s="1"/>
  <c r="AK657" i="1" s="1"/>
  <c r="AX657" i="1"/>
  <c r="AM657" i="1"/>
  <c r="N645" i="1"/>
  <c r="Q645" i="1" s="1"/>
  <c r="R645" i="1" s="1"/>
  <c r="Y645" i="1"/>
  <c r="O645" i="1"/>
  <c r="S645" i="1" s="1"/>
  <c r="T645" i="1" s="1"/>
  <c r="AP657" i="1" l="1"/>
  <c r="AR657" i="1" s="1"/>
  <c r="AN657" i="1"/>
  <c r="V645" i="1"/>
  <c r="AU657" i="1" l="1"/>
  <c r="L645" i="1"/>
  <c r="M645" i="1" s="1"/>
  <c r="W645" i="1"/>
  <c r="X645" i="1" s="1"/>
  <c r="Z645" i="1" s="1"/>
  <c r="AA645" i="1" s="1"/>
  <c r="K646" i="1" s="1"/>
  <c r="AE658" i="1" l="1"/>
  <c r="AV657" i="1"/>
  <c r="AW657" i="1" s="1"/>
  <c r="AY657" i="1" s="1"/>
  <c r="AZ657" i="1" s="1"/>
  <c r="AD658" i="1" s="1"/>
  <c r="N646" i="1"/>
  <c r="Q646" i="1" s="1"/>
  <c r="R646" i="1" s="1"/>
  <c r="O646" i="1"/>
  <c r="S646" i="1" s="1"/>
  <c r="T646" i="1" s="1"/>
  <c r="Y646" i="1"/>
  <c r="AF658" i="1" l="1"/>
  <c r="AQ658" i="1"/>
  <c r="AM658" i="1"/>
  <c r="AG658" i="1"/>
  <c r="AJ658" i="1" s="1"/>
  <c r="AK658" i="1" s="1"/>
  <c r="AX658" i="1"/>
  <c r="V646" i="1"/>
  <c r="AN658" i="1" l="1"/>
  <c r="AP658" i="1"/>
  <c r="W646" i="1"/>
  <c r="X646" i="1" s="1"/>
  <c r="Z646" i="1" s="1"/>
  <c r="AA646" i="1" s="1"/>
  <c r="K647" i="1" s="1"/>
  <c r="L646" i="1"/>
  <c r="M646" i="1" s="1"/>
  <c r="AR658" i="1" l="1"/>
  <c r="AU658" i="1" s="1"/>
  <c r="N647" i="1"/>
  <c r="Q647" i="1" s="1"/>
  <c r="R647" i="1" s="1"/>
  <c r="O647" i="1"/>
  <c r="S647" i="1" s="1"/>
  <c r="T647" i="1" s="1"/>
  <c r="Y647" i="1"/>
  <c r="V647" i="1" l="1"/>
  <c r="AE659" i="1"/>
  <c r="AQ659" i="1" s="1"/>
  <c r="AV658" i="1"/>
  <c r="AW658" i="1" s="1"/>
  <c r="AY658" i="1" s="1"/>
  <c r="AZ658" i="1" s="1"/>
  <c r="AD659" i="1" s="1"/>
  <c r="AM659" i="1" s="1"/>
  <c r="L647" i="1"/>
  <c r="M647" i="1" s="1"/>
  <c r="W647" i="1"/>
  <c r="X647" i="1" s="1"/>
  <c r="Z647" i="1" s="1"/>
  <c r="AA647" i="1" s="1"/>
  <c r="K648" i="1" s="1"/>
  <c r="AX659" i="1" l="1"/>
  <c r="AF659" i="1"/>
  <c r="AG659" i="1"/>
  <c r="AJ659" i="1" s="1"/>
  <c r="AN659" i="1"/>
  <c r="AP659" i="1"/>
  <c r="AR659" i="1" s="1"/>
  <c r="Y648" i="1"/>
  <c r="N648" i="1"/>
  <c r="Q648" i="1" s="1"/>
  <c r="R648" i="1" s="1"/>
  <c r="O648" i="1"/>
  <c r="S648" i="1" s="1"/>
  <c r="T648" i="1" s="1"/>
  <c r="AK659" i="1" l="1"/>
  <c r="AU659" i="1" s="1"/>
  <c r="V648" i="1"/>
  <c r="W648" i="1"/>
  <c r="X648" i="1" s="1"/>
  <c r="Z648" i="1" s="1"/>
  <c r="AA648" i="1" s="1"/>
  <c r="K649" i="1" s="1"/>
  <c r="L648" i="1"/>
  <c r="M648" i="1" s="1"/>
  <c r="AV659" i="1" l="1"/>
  <c r="AW659" i="1" s="1"/>
  <c r="AY659" i="1" s="1"/>
  <c r="AZ659" i="1" s="1"/>
  <c r="AD660" i="1" s="1"/>
  <c r="AE660" i="1"/>
  <c r="Y649" i="1"/>
  <c r="O649" i="1"/>
  <c r="S649" i="1" s="1"/>
  <c r="T649" i="1" s="1"/>
  <c r="N649" i="1"/>
  <c r="Q649" i="1" s="1"/>
  <c r="R649" i="1" s="1"/>
  <c r="AF660" i="1" l="1"/>
  <c r="AQ660" i="1"/>
  <c r="V649" i="1"/>
  <c r="AX660" i="1"/>
  <c r="AM660" i="1"/>
  <c r="AG660" i="1"/>
  <c r="AJ660" i="1" s="1"/>
  <c r="AK660" i="1" s="1"/>
  <c r="L649" i="1"/>
  <c r="M649" i="1" s="1"/>
  <c r="W649" i="1"/>
  <c r="X649" i="1" s="1"/>
  <c r="Z649" i="1" s="1"/>
  <c r="AA649" i="1" s="1"/>
  <c r="K650" i="1" s="1"/>
  <c r="AN660" i="1" l="1"/>
  <c r="AP660" i="1"/>
  <c r="AR660" i="1" s="1"/>
  <c r="O650" i="1"/>
  <c r="S650" i="1" s="1"/>
  <c r="T650" i="1" s="1"/>
  <c r="N650" i="1"/>
  <c r="Q650" i="1" s="1"/>
  <c r="R650" i="1" s="1"/>
  <c r="Y650" i="1"/>
  <c r="V650" i="1" l="1"/>
  <c r="AU660" i="1"/>
  <c r="W650" i="1"/>
  <c r="X650" i="1" s="1"/>
  <c r="Z650" i="1" s="1"/>
  <c r="AA650" i="1" s="1"/>
  <c r="K651" i="1" s="1"/>
  <c r="L650" i="1"/>
  <c r="M650" i="1" s="1"/>
  <c r="AV660" i="1" l="1"/>
  <c r="AW660" i="1" s="1"/>
  <c r="AY660" i="1" s="1"/>
  <c r="AZ660" i="1" s="1"/>
  <c r="AD661" i="1" s="1"/>
  <c r="AE661" i="1"/>
  <c r="N651" i="1"/>
  <c r="Q651" i="1" s="1"/>
  <c r="R651" i="1" s="1"/>
  <c r="O651" i="1"/>
  <c r="S651" i="1" s="1"/>
  <c r="T651" i="1" s="1"/>
  <c r="Y651" i="1"/>
  <c r="AF661" i="1" l="1"/>
  <c r="AQ661" i="1"/>
  <c r="V651" i="1"/>
  <c r="L651" i="1" s="1"/>
  <c r="M651" i="1" s="1"/>
  <c r="AX661" i="1"/>
  <c r="AG661" i="1"/>
  <c r="AJ661" i="1" s="1"/>
  <c r="AK661" i="1" s="1"/>
  <c r="AM661" i="1"/>
  <c r="W651" i="1" l="1"/>
  <c r="X651" i="1" s="1"/>
  <c r="Z651" i="1" s="1"/>
  <c r="AA651" i="1" s="1"/>
  <c r="K652" i="1" s="1"/>
  <c r="AP661" i="1"/>
  <c r="AR661" i="1" s="1"/>
  <c r="AN661" i="1"/>
  <c r="Y652" i="1"/>
  <c r="N652" i="1"/>
  <c r="Q652" i="1" s="1"/>
  <c r="R652" i="1" s="1"/>
  <c r="O652" i="1"/>
  <c r="S652" i="1" s="1"/>
  <c r="T652" i="1" s="1"/>
  <c r="AU661" i="1" l="1"/>
  <c r="V652" i="1"/>
  <c r="AE662" i="1" l="1"/>
  <c r="AV661" i="1"/>
  <c r="AW661" i="1" s="1"/>
  <c r="AY661" i="1" s="1"/>
  <c r="AZ661" i="1" s="1"/>
  <c r="AD662" i="1" s="1"/>
  <c r="W652" i="1"/>
  <c r="X652" i="1" s="1"/>
  <c r="Z652" i="1" s="1"/>
  <c r="AA652" i="1" s="1"/>
  <c r="K653" i="1" s="1"/>
  <c r="L652" i="1"/>
  <c r="M652" i="1" s="1"/>
  <c r="AF662" i="1" l="1"/>
  <c r="AQ662" i="1"/>
  <c r="AX662" i="1"/>
  <c r="AM662" i="1"/>
  <c r="AG662" i="1"/>
  <c r="AJ662" i="1" s="1"/>
  <c r="AK662" i="1" s="1"/>
  <c r="O653" i="1"/>
  <c r="S653" i="1" s="1"/>
  <c r="T653" i="1" s="1"/>
  <c r="Y653" i="1"/>
  <c r="N653" i="1"/>
  <c r="Q653" i="1" s="1"/>
  <c r="R653" i="1" s="1"/>
  <c r="V653" i="1" s="1"/>
  <c r="AP662" i="1" l="1"/>
  <c r="AR662" i="1" s="1"/>
  <c r="AN662" i="1"/>
  <c r="W653" i="1"/>
  <c r="X653" i="1" s="1"/>
  <c r="Z653" i="1" s="1"/>
  <c r="AA653" i="1" s="1"/>
  <c r="K654" i="1" s="1"/>
  <c r="L653" i="1"/>
  <c r="M653" i="1" s="1"/>
  <c r="AU662" i="1" l="1"/>
  <c r="O654" i="1"/>
  <c r="S654" i="1" s="1"/>
  <c r="T654" i="1" s="1"/>
  <c r="N654" i="1"/>
  <c r="Q654" i="1" s="1"/>
  <c r="R654" i="1" s="1"/>
  <c r="Y654" i="1"/>
  <c r="AE663" i="1" l="1"/>
  <c r="AV662" i="1"/>
  <c r="AW662" i="1" s="1"/>
  <c r="AY662" i="1" s="1"/>
  <c r="AZ662" i="1" s="1"/>
  <c r="AD663" i="1" s="1"/>
  <c r="V654" i="1"/>
  <c r="AF663" i="1" l="1"/>
  <c r="AQ663" i="1"/>
  <c r="AG663" i="1"/>
  <c r="AJ663" i="1" s="1"/>
  <c r="AK663" i="1" s="1"/>
  <c r="AX663" i="1"/>
  <c r="AM663" i="1"/>
  <c r="W654" i="1"/>
  <c r="X654" i="1" s="1"/>
  <c r="Z654" i="1" s="1"/>
  <c r="AA654" i="1" s="1"/>
  <c r="K655" i="1" s="1"/>
  <c r="L654" i="1"/>
  <c r="M654" i="1" s="1"/>
  <c r="AN663" i="1" l="1"/>
  <c r="AP663" i="1"/>
  <c r="AR663" i="1" s="1"/>
  <c r="Y655" i="1"/>
  <c r="N655" i="1"/>
  <c r="Q655" i="1" s="1"/>
  <c r="R655" i="1" s="1"/>
  <c r="V655" i="1" s="1"/>
  <c r="O655" i="1"/>
  <c r="S655" i="1" s="1"/>
  <c r="T655" i="1" s="1"/>
  <c r="AU663" i="1" l="1"/>
  <c r="W655" i="1"/>
  <c r="X655" i="1" s="1"/>
  <c r="Z655" i="1" s="1"/>
  <c r="AA655" i="1" s="1"/>
  <c r="K656" i="1" s="1"/>
  <c r="L655" i="1"/>
  <c r="M655" i="1" s="1"/>
  <c r="AV663" i="1" l="1"/>
  <c r="AW663" i="1" s="1"/>
  <c r="AY663" i="1" s="1"/>
  <c r="AZ663" i="1" s="1"/>
  <c r="AD664" i="1" s="1"/>
  <c r="AE664" i="1"/>
  <c r="Y656" i="1"/>
  <c r="O656" i="1"/>
  <c r="S656" i="1" s="1"/>
  <c r="T656" i="1" s="1"/>
  <c r="N656" i="1"/>
  <c r="Q656" i="1" s="1"/>
  <c r="R656" i="1" s="1"/>
  <c r="AF664" i="1" l="1"/>
  <c r="AQ664" i="1"/>
  <c r="V656" i="1"/>
  <c r="AG664" i="1"/>
  <c r="AJ664" i="1" s="1"/>
  <c r="AK664" i="1" s="1"/>
  <c r="AX664" i="1"/>
  <c r="AM664" i="1"/>
  <c r="L656" i="1"/>
  <c r="M656" i="1" s="1"/>
  <c r="W656" i="1"/>
  <c r="X656" i="1" s="1"/>
  <c r="Z656" i="1" s="1"/>
  <c r="AA656" i="1" s="1"/>
  <c r="K657" i="1" s="1"/>
  <c r="AN664" i="1" l="1"/>
  <c r="AP664" i="1"/>
  <c r="AR664" i="1" s="1"/>
  <c r="N657" i="1"/>
  <c r="Q657" i="1" s="1"/>
  <c r="R657" i="1" s="1"/>
  <c r="Y657" i="1"/>
  <c r="O657" i="1"/>
  <c r="S657" i="1" s="1"/>
  <c r="T657" i="1" s="1"/>
  <c r="AU664" i="1" l="1"/>
  <c r="V657" i="1"/>
  <c r="AV664" i="1" l="1"/>
  <c r="AW664" i="1" s="1"/>
  <c r="AY664" i="1" s="1"/>
  <c r="AZ664" i="1" s="1"/>
  <c r="AD665" i="1" s="1"/>
  <c r="AE665" i="1"/>
  <c r="L657" i="1"/>
  <c r="M657" i="1" s="1"/>
  <c r="W657" i="1"/>
  <c r="X657" i="1" s="1"/>
  <c r="Z657" i="1" s="1"/>
  <c r="AA657" i="1" s="1"/>
  <c r="K658" i="1" s="1"/>
  <c r="AF665" i="1" l="1"/>
  <c r="AQ665" i="1"/>
  <c r="AX665" i="1"/>
  <c r="AG665" i="1"/>
  <c r="AJ665" i="1" s="1"/>
  <c r="AK665" i="1" s="1"/>
  <c r="AM665" i="1"/>
  <c r="N658" i="1"/>
  <c r="Q658" i="1" s="1"/>
  <c r="R658" i="1" s="1"/>
  <c r="Y658" i="1"/>
  <c r="O658" i="1"/>
  <c r="S658" i="1" s="1"/>
  <c r="T658" i="1" s="1"/>
  <c r="AN665" i="1" l="1"/>
  <c r="AP665" i="1"/>
  <c r="AR665" i="1" s="1"/>
  <c r="V658" i="1"/>
  <c r="AU665" i="1" l="1"/>
  <c r="W658" i="1"/>
  <c r="X658" i="1" s="1"/>
  <c r="Z658" i="1" s="1"/>
  <c r="AA658" i="1" s="1"/>
  <c r="K659" i="1" s="1"/>
  <c r="L658" i="1"/>
  <c r="M658" i="1" s="1"/>
  <c r="AV665" i="1" l="1"/>
  <c r="AW665" i="1" s="1"/>
  <c r="AY665" i="1" s="1"/>
  <c r="AZ665" i="1" s="1"/>
  <c r="AD666" i="1" s="1"/>
  <c r="AE666" i="1"/>
  <c r="N659" i="1"/>
  <c r="Q659" i="1" s="1"/>
  <c r="R659" i="1" s="1"/>
  <c r="O659" i="1"/>
  <c r="S659" i="1" s="1"/>
  <c r="T659" i="1" s="1"/>
  <c r="Y659" i="1"/>
  <c r="AF666" i="1" l="1"/>
  <c r="AQ666" i="1"/>
  <c r="V659" i="1"/>
  <c r="AM666" i="1"/>
  <c r="AG666" i="1"/>
  <c r="AJ666" i="1" s="1"/>
  <c r="AK666" i="1" s="1"/>
  <c r="AX666" i="1"/>
  <c r="L659" i="1"/>
  <c r="M659" i="1" s="1"/>
  <c r="W659" i="1"/>
  <c r="X659" i="1" s="1"/>
  <c r="Z659" i="1" s="1"/>
  <c r="AA659" i="1" s="1"/>
  <c r="K660" i="1" s="1"/>
  <c r="AN666" i="1" l="1"/>
  <c r="AP666" i="1"/>
  <c r="N660" i="1"/>
  <c r="Q660" i="1" s="1"/>
  <c r="R660" i="1" s="1"/>
  <c r="O660" i="1"/>
  <c r="S660" i="1" s="1"/>
  <c r="T660" i="1" s="1"/>
  <c r="Y660" i="1"/>
  <c r="V660" i="1" l="1"/>
  <c r="AR666" i="1"/>
  <c r="AU666" i="1" s="1"/>
  <c r="L660" i="1"/>
  <c r="M660" i="1" s="1"/>
  <c r="W660" i="1"/>
  <c r="X660" i="1" s="1"/>
  <c r="Z660" i="1" s="1"/>
  <c r="AA660" i="1" s="1"/>
  <c r="K661" i="1" s="1"/>
  <c r="AV666" i="1" l="1"/>
  <c r="AW666" i="1" s="1"/>
  <c r="AY666" i="1" s="1"/>
  <c r="AZ666" i="1" s="1"/>
  <c r="AD667" i="1" s="1"/>
  <c r="AG667" i="1" s="1"/>
  <c r="AJ667" i="1" s="1"/>
  <c r="AE667" i="1"/>
  <c r="AX667" i="1"/>
  <c r="AM667" i="1"/>
  <c r="O661" i="1"/>
  <c r="S661" i="1" s="1"/>
  <c r="T661" i="1" s="1"/>
  <c r="N661" i="1"/>
  <c r="Q661" i="1" s="1"/>
  <c r="R661" i="1" s="1"/>
  <c r="V661" i="1" s="1"/>
  <c r="Y661" i="1"/>
  <c r="AF667" i="1" l="1"/>
  <c r="AQ667" i="1"/>
  <c r="AK667" i="1"/>
  <c r="AN667" i="1"/>
  <c r="AP667" i="1"/>
  <c r="AR667" i="1" s="1"/>
  <c r="W661" i="1"/>
  <c r="X661" i="1" s="1"/>
  <c r="Z661" i="1" s="1"/>
  <c r="AA661" i="1" s="1"/>
  <c r="K662" i="1" s="1"/>
  <c r="L661" i="1"/>
  <c r="M661" i="1" s="1"/>
  <c r="AU667" i="1" l="1"/>
  <c r="O662" i="1"/>
  <c r="S662" i="1" s="1"/>
  <c r="T662" i="1" s="1"/>
  <c r="Y662" i="1"/>
  <c r="N662" i="1"/>
  <c r="Q662" i="1" s="1"/>
  <c r="R662" i="1" s="1"/>
  <c r="V662" i="1" s="1"/>
  <c r="AE668" i="1" l="1"/>
  <c r="AV667" i="1"/>
  <c r="AW667" i="1" s="1"/>
  <c r="AY667" i="1" s="1"/>
  <c r="AZ667" i="1" s="1"/>
  <c r="AD668" i="1" s="1"/>
  <c r="L662" i="1"/>
  <c r="M662" i="1" s="1"/>
  <c r="W662" i="1"/>
  <c r="X662" i="1" s="1"/>
  <c r="Z662" i="1" s="1"/>
  <c r="AA662" i="1" s="1"/>
  <c r="K663" i="1" s="1"/>
  <c r="AF668" i="1" l="1"/>
  <c r="AQ668" i="1"/>
  <c r="AM668" i="1"/>
  <c r="AG668" i="1"/>
  <c r="AJ668" i="1" s="1"/>
  <c r="AK668" i="1" s="1"/>
  <c r="AX668" i="1"/>
  <c r="Y663" i="1"/>
  <c r="N663" i="1"/>
  <c r="Q663" i="1" s="1"/>
  <c r="R663" i="1" s="1"/>
  <c r="V663" i="1" s="1"/>
  <c r="O663" i="1"/>
  <c r="S663" i="1" s="1"/>
  <c r="T663" i="1" s="1"/>
  <c r="AN668" i="1" l="1"/>
  <c r="AP668" i="1"/>
  <c r="W663" i="1"/>
  <c r="X663" i="1" s="1"/>
  <c r="Z663" i="1" s="1"/>
  <c r="AA663" i="1" s="1"/>
  <c r="K664" i="1" s="1"/>
  <c r="L663" i="1"/>
  <c r="M663" i="1" s="1"/>
  <c r="AR668" i="1" l="1"/>
  <c r="AU668" i="1" s="1"/>
  <c r="Y664" i="1"/>
  <c r="N664" i="1"/>
  <c r="Q664" i="1" s="1"/>
  <c r="R664" i="1" s="1"/>
  <c r="O664" i="1"/>
  <c r="S664" i="1" s="1"/>
  <c r="T664" i="1" s="1"/>
  <c r="AV668" i="1" l="1"/>
  <c r="AW668" i="1" s="1"/>
  <c r="AY668" i="1" s="1"/>
  <c r="AZ668" i="1" s="1"/>
  <c r="AD669" i="1" s="1"/>
  <c r="AX669" i="1" s="1"/>
  <c r="AE669" i="1"/>
  <c r="V664" i="1"/>
  <c r="AF669" i="1" l="1"/>
  <c r="AQ669" i="1"/>
  <c r="AG669" i="1"/>
  <c r="AJ669" i="1" s="1"/>
  <c r="AK669" i="1" s="1"/>
  <c r="AM669" i="1"/>
  <c r="AP669" i="1" s="1"/>
  <c r="W664" i="1"/>
  <c r="X664" i="1" s="1"/>
  <c r="Z664" i="1" s="1"/>
  <c r="AA664" i="1" s="1"/>
  <c r="K665" i="1" s="1"/>
  <c r="L664" i="1"/>
  <c r="M664" i="1" s="1"/>
  <c r="AN669" i="1" l="1"/>
  <c r="AR669" i="1"/>
  <c r="AU669" i="1"/>
  <c r="O665" i="1"/>
  <c r="S665" i="1" s="1"/>
  <c r="T665" i="1" s="1"/>
  <c r="N665" i="1"/>
  <c r="Q665" i="1" s="1"/>
  <c r="R665" i="1" s="1"/>
  <c r="V665" i="1" s="1"/>
  <c r="Y665" i="1"/>
  <c r="AE670" i="1" l="1"/>
  <c r="AV669" i="1"/>
  <c r="AW669" i="1" s="1"/>
  <c r="AY669" i="1" s="1"/>
  <c r="AZ669" i="1" s="1"/>
  <c r="AD670" i="1" s="1"/>
  <c r="L665" i="1"/>
  <c r="M665" i="1" s="1"/>
  <c r="W665" i="1"/>
  <c r="X665" i="1" s="1"/>
  <c r="Z665" i="1" s="1"/>
  <c r="AA665" i="1" s="1"/>
  <c r="K666" i="1" s="1"/>
  <c r="AF670" i="1" l="1"/>
  <c r="AQ670" i="1"/>
  <c r="AM670" i="1"/>
  <c r="AG670" i="1"/>
  <c r="AJ670" i="1" s="1"/>
  <c r="AK670" i="1" s="1"/>
  <c r="AX670" i="1"/>
  <c r="O666" i="1"/>
  <c r="S666" i="1" s="1"/>
  <c r="T666" i="1" s="1"/>
  <c r="N666" i="1"/>
  <c r="Q666" i="1" s="1"/>
  <c r="R666" i="1" s="1"/>
  <c r="Y666" i="1"/>
  <c r="AN670" i="1" l="1"/>
  <c r="AP670" i="1"/>
  <c r="AR670" i="1" s="1"/>
  <c r="V666" i="1"/>
  <c r="AU670" i="1" l="1"/>
  <c r="L666" i="1"/>
  <c r="M666" i="1" s="1"/>
  <c r="W666" i="1"/>
  <c r="X666" i="1" s="1"/>
  <c r="Z666" i="1" s="1"/>
  <c r="AA666" i="1" s="1"/>
  <c r="K667" i="1" s="1"/>
  <c r="AV670" i="1" l="1"/>
  <c r="AW670" i="1" s="1"/>
  <c r="AY670" i="1" s="1"/>
  <c r="AZ670" i="1" s="1"/>
  <c r="AD671" i="1" s="1"/>
  <c r="AE671" i="1"/>
  <c r="Y667" i="1"/>
  <c r="N667" i="1"/>
  <c r="Q667" i="1" s="1"/>
  <c r="R667" i="1" s="1"/>
  <c r="O667" i="1"/>
  <c r="S667" i="1" s="1"/>
  <c r="T667" i="1" s="1"/>
  <c r="AF671" i="1" l="1"/>
  <c r="AQ671" i="1"/>
  <c r="AG671" i="1"/>
  <c r="AJ671" i="1" s="1"/>
  <c r="AK671" i="1" s="1"/>
  <c r="AX671" i="1"/>
  <c r="AM671" i="1"/>
  <c r="V667" i="1"/>
  <c r="AN671" i="1" l="1"/>
  <c r="AP671" i="1"/>
  <c r="AR671" i="1" s="1"/>
  <c r="L667" i="1"/>
  <c r="M667" i="1" s="1"/>
  <c r="W667" i="1"/>
  <c r="X667" i="1" s="1"/>
  <c r="Z667" i="1" s="1"/>
  <c r="AA667" i="1" s="1"/>
  <c r="K668" i="1" s="1"/>
  <c r="AU671" i="1" l="1"/>
  <c r="Y668" i="1"/>
  <c r="N668" i="1"/>
  <c r="Q668" i="1" s="1"/>
  <c r="R668" i="1" s="1"/>
  <c r="O668" i="1"/>
  <c r="S668" i="1" s="1"/>
  <c r="T668" i="1" s="1"/>
  <c r="AV671" i="1" l="1"/>
  <c r="AW671" i="1" s="1"/>
  <c r="AY671" i="1" s="1"/>
  <c r="AZ671" i="1" s="1"/>
  <c r="AD672" i="1" s="1"/>
  <c r="AE672" i="1"/>
  <c r="V668" i="1"/>
  <c r="AF672" i="1" l="1"/>
  <c r="AQ672" i="1"/>
  <c r="AM672" i="1"/>
  <c r="AG672" i="1"/>
  <c r="AJ672" i="1" s="1"/>
  <c r="AK672" i="1" s="1"/>
  <c r="AX672" i="1"/>
  <c r="L668" i="1"/>
  <c r="M668" i="1" s="1"/>
  <c r="W668" i="1"/>
  <c r="X668" i="1" s="1"/>
  <c r="Z668" i="1" s="1"/>
  <c r="AA668" i="1" s="1"/>
  <c r="K669" i="1" s="1"/>
  <c r="AN672" i="1" l="1"/>
  <c r="AP672" i="1"/>
  <c r="N669" i="1"/>
  <c r="Q669" i="1" s="1"/>
  <c r="R669" i="1" s="1"/>
  <c r="Y669" i="1"/>
  <c r="O669" i="1"/>
  <c r="S669" i="1" s="1"/>
  <c r="T669" i="1" s="1"/>
  <c r="AR672" i="1" l="1"/>
  <c r="AU672" i="1" s="1"/>
  <c r="V669" i="1"/>
  <c r="AV672" i="1" l="1"/>
  <c r="AW672" i="1" s="1"/>
  <c r="AY672" i="1" s="1"/>
  <c r="AZ672" i="1" s="1"/>
  <c r="AD673" i="1" s="1"/>
  <c r="AE673" i="1"/>
  <c r="L669" i="1"/>
  <c r="M669" i="1" s="1"/>
  <c r="W669" i="1"/>
  <c r="X669" i="1" s="1"/>
  <c r="Z669" i="1" s="1"/>
  <c r="AA669" i="1" s="1"/>
  <c r="K670" i="1" s="1"/>
  <c r="AF673" i="1" l="1"/>
  <c r="AQ673" i="1"/>
  <c r="AM673" i="1"/>
  <c r="AG673" i="1"/>
  <c r="AJ673" i="1" s="1"/>
  <c r="AK673" i="1" s="1"/>
  <c r="AX673" i="1"/>
  <c r="Y670" i="1"/>
  <c r="N670" i="1"/>
  <c r="Q670" i="1" s="1"/>
  <c r="R670" i="1" s="1"/>
  <c r="O670" i="1"/>
  <c r="S670" i="1" s="1"/>
  <c r="T670" i="1" s="1"/>
  <c r="AP673" i="1" l="1"/>
  <c r="AN673" i="1"/>
  <c r="V670" i="1"/>
  <c r="AR673" i="1" l="1"/>
  <c r="AU673" i="1" s="1"/>
  <c r="W670" i="1"/>
  <c r="X670" i="1" s="1"/>
  <c r="Z670" i="1" s="1"/>
  <c r="AA670" i="1" s="1"/>
  <c r="K671" i="1" s="1"/>
  <c r="L670" i="1"/>
  <c r="M670" i="1" s="1"/>
  <c r="AV673" i="1" l="1"/>
  <c r="AW673" i="1" s="1"/>
  <c r="AY673" i="1" s="1"/>
  <c r="AZ673" i="1" s="1"/>
  <c r="AD674" i="1" s="1"/>
  <c r="AE674" i="1"/>
  <c r="O671" i="1"/>
  <c r="S671" i="1" s="1"/>
  <c r="T671" i="1" s="1"/>
  <c r="N671" i="1"/>
  <c r="Q671" i="1" s="1"/>
  <c r="R671" i="1" s="1"/>
  <c r="V671" i="1" s="1"/>
  <c r="Y671" i="1"/>
  <c r="AF674" i="1" l="1"/>
  <c r="AQ674" i="1"/>
  <c r="AG674" i="1"/>
  <c r="AJ674" i="1" s="1"/>
  <c r="AK674" i="1" s="1"/>
  <c r="AM674" i="1"/>
  <c r="AX674" i="1"/>
  <c r="W671" i="1"/>
  <c r="X671" i="1" s="1"/>
  <c r="Z671" i="1" s="1"/>
  <c r="AA671" i="1" s="1"/>
  <c r="K672" i="1" s="1"/>
  <c r="L671" i="1"/>
  <c r="M671" i="1" s="1"/>
  <c r="AP674" i="1" l="1"/>
  <c r="AN674" i="1"/>
  <c r="N672" i="1"/>
  <c r="Q672" i="1" s="1"/>
  <c r="R672" i="1" s="1"/>
  <c r="O672" i="1"/>
  <c r="S672" i="1" s="1"/>
  <c r="T672" i="1" s="1"/>
  <c r="Y672" i="1"/>
  <c r="AR674" i="1" l="1"/>
  <c r="AU674" i="1" s="1"/>
  <c r="V672" i="1"/>
  <c r="AV674" i="1" l="1"/>
  <c r="AW674" i="1" s="1"/>
  <c r="AY674" i="1" s="1"/>
  <c r="AZ674" i="1" s="1"/>
  <c r="AD675" i="1" s="1"/>
  <c r="AE675" i="1"/>
  <c r="L672" i="1"/>
  <c r="M672" i="1" s="1"/>
  <c r="W672" i="1"/>
  <c r="X672" i="1" s="1"/>
  <c r="Z672" i="1" s="1"/>
  <c r="AA672" i="1" s="1"/>
  <c r="K673" i="1" s="1"/>
  <c r="AF675" i="1" l="1"/>
  <c r="AQ675" i="1"/>
  <c r="AX675" i="1"/>
  <c r="AG675" i="1"/>
  <c r="AJ675" i="1" s="1"/>
  <c r="AK675" i="1" s="1"/>
  <c r="AM675" i="1"/>
  <c r="O673" i="1"/>
  <c r="S673" i="1" s="1"/>
  <c r="T673" i="1" s="1"/>
  <c r="N673" i="1"/>
  <c r="Q673" i="1" s="1"/>
  <c r="R673" i="1" s="1"/>
  <c r="V673" i="1" s="1"/>
  <c r="Y673" i="1"/>
  <c r="AP675" i="1" l="1"/>
  <c r="AN675" i="1"/>
  <c r="L673" i="1"/>
  <c r="M673" i="1" s="1"/>
  <c r="W673" i="1"/>
  <c r="X673" i="1" s="1"/>
  <c r="Z673" i="1" s="1"/>
  <c r="AA673" i="1" s="1"/>
  <c r="K674" i="1" s="1"/>
  <c r="AR675" i="1" l="1"/>
  <c r="AU675" i="1" s="1"/>
  <c r="O674" i="1"/>
  <c r="S674" i="1" s="1"/>
  <c r="T674" i="1" s="1"/>
  <c r="Y674" i="1"/>
  <c r="N674" i="1"/>
  <c r="Q674" i="1" s="1"/>
  <c r="R674" i="1" s="1"/>
  <c r="V674" i="1" s="1"/>
  <c r="AV675" i="1" l="1"/>
  <c r="AW675" i="1" s="1"/>
  <c r="AY675" i="1" s="1"/>
  <c r="AZ675" i="1" s="1"/>
  <c r="AD676" i="1" s="1"/>
  <c r="AE676" i="1"/>
  <c r="W674" i="1"/>
  <c r="X674" i="1" s="1"/>
  <c r="Z674" i="1" s="1"/>
  <c r="AA674" i="1" s="1"/>
  <c r="K675" i="1" s="1"/>
  <c r="L674" i="1"/>
  <c r="M674" i="1" s="1"/>
  <c r="AF676" i="1" l="1"/>
  <c r="AQ676" i="1"/>
  <c r="AG676" i="1"/>
  <c r="AJ676" i="1" s="1"/>
  <c r="AK676" i="1" s="1"/>
  <c r="AX676" i="1"/>
  <c r="AM676" i="1"/>
  <c r="Y675" i="1"/>
  <c r="N675" i="1"/>
  <c r="Q675" i="1" s="1"/>
  <c r="R675" i="1" s="1"/>
  <c r="O675" i="1"/>
  <c r="S675" i="1" s="1"/>
  <c r="T675" i="1" s="1"/>
  <c r="AP676" i="1" l="1"/>
  <c r="AN676" i="1"/>
  <c r="V675" i="1"/>
  <c r="AR676" i="1" l="1"/>
  <c r="AU676" i="1" s="1"/>
  <c r="L675" i="1"/>
  <c r="M675" i="1" s="1"/>
  <c r="W675" i="1"/>
  <c r="X675" i="1" s="1"/>
  <c r="Z675" i="1" s="1"/>
  <c r="AA675" i="1" s="1"/>
  <c r="K676" i="1" s="1"/>
  <c r="AV676" i="1" l="1"/>
  <c r="AW676" i="1" s="1"/>
  <c r="AY676" i="1" s="1"/>
  <c r="AZ676" i="1" s="1"/>
  <c r="AD677" i="1" s="1"/>
  <c r="AE677" i="1"/>
  <c r="Y676" i="1"/>
  <c r="O676" i="1"/>
  <c r="S676" i="1" s="1"/>
  <c r="T676" i="1" s="1"/>
  <c r="N676" i="1"/>
  <c r="Q676" i="1" s="1"/>
  <c r="R676" i="1" s="1"/>
  <c r="AF677" i="1" l="1"/>
  <c r="AQ677" i="1"/>
  <c r="AX677" i="1"/>
  <c r="AG677" i="1"/>
  <c r="AJ677" i="1" s="1"/>
  <c r="AK677" i="1" s="1"/>
  <c r="AM677" i="1"/>
  <c r="V676" i="1"/>
  <c r="AP677" i="1" l="1"/>
  <c r="AN677" i="1"/>
  <c r="L676" i="1"/>
  <c r="M676" i="1" s="1"/>
  <c r="W676" i="1"/>
  <c r="X676" i="1" s="1"/>
  <c r="Z676" i="1" s="1"/>
  <c r="AA676" i="1" s="1"/>
  <c r="K677" i="1" s="1"/>
  <c r="AR677" i="1" l="1"/>
  <c r="AU677" i="1" s="1"/>
  <c r="O677" i="1"/>
  <c r="S677" i="1" s="1"/>
  <c r="T677" i="1" s="1"/>
  <c r="N677" i="1"/>
  <c r="Q677" i="1" s="1"/>
  <c r="R677" i="1" s="1"/>
  <c r="V677" i="1" s="1"/>
  <c r="Y677" i="1"/>
  <c r="AV677" i="1" l="1"/>
  <c r="AW677" i="1" s="1"/>
  <c r="AY677" i="1" s="1"/>
  <c r="AZ677" i="1" s="1"/>
  <c r="AD678" i="1" s="1"/>
  <c r="AE678" i="1"/>
  <c r="W677" i="1"/>
  <c r="X677" i="1" s="1"/>
  <c r="Z677" i="1" s="1"/>
  <c r="AA677" i="1" s="1"/>
  <c r="K678" i="1" s="1"/>
  <c r="L677" i="1"/>
  <c r="M677" i="1" s="1"/>
  <c r="AF678" i="1" l="1"/>
  <c r="AQ678" i="1"/>
  <c r="AM678" i="1"/>
  <c r="AX678" i="1"/>
  <c r="AG678" i="1"/>
  <c r="AJ678" i="1" s="1"/>
  <c r="AK678" i="1" s="1"/>
  <c r="O678" i="1"/>
  <c r="S678" i="1" s="1"/>
  <c r="T678" i="1" s="1"/>
  <c r="N678" i="1"/>
  <c r="Q678" i="1" s="1"/>
  <c r="R678" i="1" s="1"/>
  <c r="Y678" i="1"/>
  <c r="V678" i="1" l="1"/>
  <c r="AN678" i="1"/>
  <c r="AP678" i="1"/>
  <c r="W678" i="1"/>
  <c r="X678" i="1" s="1"/>
  <c r="Z678" i="1" s="1"/>
  <c r="AA678" i="1" s="1"/>
  <c r="K679" i="1" s="1"/>
  <c r="L678" i="1"/>
  <c r="M678" i="1" s="1"/>
  <c r="AR678" i="1" l="1"/>
  <c r="AU678" i="1" s="1"/>
  <c r="Y679" i="1"/>
  <c r="O679" i="1"/>
  <c r="S679" i="1" s="1"/>
  <c r="T679" i="1" s="1"/>
  <c r="N679" i="1"/>
  <c r="Q679" i="1" s="1"/>
  <c r="R679" i="1" s="1"/>
  <c r="V679" i="1" s="1"/>
  <c r="AV678" i="1" l="1"/>
  <c r="AW678" i="1" s="1"/>
  <c r="AY678" i="1" s="1"/>
  <c r="AZ678" i="1" s="1"/>
  <c r="AD679" i="1" s="1"/>
  <c r="AE679" i="1"/>
  <c r="W679" i="1"/>
  <c r="X679" i="1" s="1"/>
  <c r="Z679" i="1" s="1"/>
  <c r="AA679" i="1" s="1"/>
  <c r="K680" i="1" s="1"/>
  <c r="L679" i="1"/>
  <c r="M679" i="1" s="1"/>
  <c r="AF679" i="1" l="1"/>
  <c r="AQ679" i="1"/>
  <c r="AX679" i="1"/>
  <c r="AM679" i="1"/>
  <c r="AG679" i="1"/>
  <c r="AJ679" i="1" s="1"/>
  <c r="AK679" i="1" s="1"/>
  <c r="O680" i="1"/>
  <c r="S680" i="1" s="1"/>
  <c r="T680" i="1" s="1"/>
  <c r="N680" i="1"/>
  <c r="Q680" i="1" s="1"/>
  <c r="R680" i="1" s="1"/>
  <c r="V680" i="1" s="1"/>
  <c r="Y680" i="1"/>
  <c r="AN679" i="1" l="1"/>
  <c r="AP679" i="1"/>
  <c r="L680" i="1"/>
  <c r="M680" i="1" s="1"/>
  <c r="W680" i="1"/>
  <c r="X680" i="1" s="1"/>
  <c r="Z680" i="1" s="1"/>
  <c r="AA680" i="1" s="1"/>
  <c r="K681" i="1" s="1"/>
  <c r="AR679" i="1" l="1"/>
  <c r="AU679" i="1" s="1"/>
  <c r="N681" i="1"/>
  <c r="Q681" i="1" s="1"/>
  <c r="R681" i="1" s="1"/>
  <c r="O681" i="1"/>
  <c r="S681" i="1" s="1"/>
  <c r="T681" i="1" s="1"/>
  <c r="Y681" i="1"/>
  <c r="AV679" i="1" l="1"/>
  <c r="AW679" i="1" s="1"/>
  <c r="AY679" i="1" s="1"/>
  <c r="AZ679" i="1" s="1"/>
  <c r="AD680" i="1" s="1"/>
  <c r="AE680" i="1"/>
  <c r="V681" i="1"/>
  <c r="AF680" i="1" l="1"/>
  <c r="AQ680" i="1"/>
  <c r="AM680" i="1"/>
  <c r="AG680" i="1"/>
  <c r="AJ680" i="1" s="1"/>
  <c r="AK680" i="1" s="1"/>
  <c r="AX680" i="1"/>
  <c r="L681" i="1"/>
  <c r="M681" i="1" s="1"/>
  <c r="W681" i="1"/>
  <c r="X681" i="1" s="1"/>
  <c r="Z681" i="1" s="1"/>
  <c r="AA681" i="1" s="1"/>
  <c r="K682" i="1" s="1"/>
  <c r="AN680" i="1" l="1"/>
  <c r="AP680" i="1"/>
  <c r="AR680" i="1" s="1"/>
  <c r="AU680" i="1" s="1"/>
  <c r="O682" i="1"/>
  <c r="S682" i="1" s="1"/>
  <c r="T682" i="1" s="1"/>
  <c r="N682" i="1"/>
  <c r="Q682" i="1" s="1"/>
  <c r="R682" i="1" s="1"/>
  <c r="V682" i="1" s="1"/>
  <c r="Y682" i="1"/>
  <c r="AV680" i="1" l="1"/>
  <c r="AW680" i="1" s="1"/>
  <c r="AY680" i="1" s="1"/>
  <c r="AZ680" i="1" s="1"/>
  <c r="AD681" i="1" s="1"/>
  <c r="AE681" i="1"/>
  <c r="L682" i="1"/>
  <c r="M682" i="1" s="1"/>
  <c r="W682" i="1"/>
  <c r="X682" i="1" s="1"/>
  <c r="Z682" i="1" s="1"/>
  <c r="AA682" i="1" s="1"/>
  <c r="K683" i="1" s="1"/>
  <c r="AF681" i="1" l="1"/>
  <c r="AQ681" i="1"/>
  <c r="AG681" i="1"/>
  <c r="AJ681" i="1" s="1"/>
  <c r="AK681" i="1" s="1"/>
  <c r="AX681" i="1"/>
  <c r="AM681" i="1"/>
  <c r="N683" i="1"/>
  <c r="Q683" i="1" s="1"/>
  <c r="R683" i="1" s="1"/>
  <c r="Y683" i="1"/>
  <c r="O683" i="1"/>
  <c r="S683" i="1" s="1"/>
  <c r="T683" i="1" s="1"/>
  <c r="AP681" i="1" l="1"/>
  <c r="AN681" i="1"/>
  <c r="V683" i="1"/>
  <c r="AR681" i="1" l="1"/>
  <c r="AU681" i="1" s="1"/>
  <c r="W683" i="1"/>
  <c r="X683" i="1" s="1"/>
  <c r="Z683" i="1" s="1"/>
  <c r="AA683" i="1" s="1"/>
  <c r="K684" i="1" s="1"/>
  <c r="L683" i="1"/>
  <c r="M683" i="1" s="1"/>
  <c r="AV681" i="1" l="1"/>
  <c r="AW681" i="1" s="1"/>
  <c r="AY681" i="1" s="1"/>
  <c r="AZ681" i="1" s="1"/>
  <c r="AD682" i="1" s="1"/>
  <c r="AE682" i="1"/>
  <c r="Y684" i="1"/>
  <c r="N684" i="1"/>
  <c r="Q684" i="1" s="1"/>
  <c r="R684" i="1" s="1"/>
  <c r="O684" i="1"/>
  <c r="S684" i="1" s="1"/>
  <c r="T684" i="1" s="1"/>
  <c r="AF682" i="1" l="1"/>
  <c r="AQ682" i="1"/>
  <c r="AM682" i="1"/>
  <c r="AX682" i="1"/>
  <c r="AG682" i="1"/>
  <c r="AJ682" i="1" s="1"/>
  <c r="AK682" i="1" s="1"/>
  <c r="V684" i="1"/>
  <c r="AN682" i="1" l="1"/>
  <c r="AP682" i="1"/>
  <c r="L684" i="1"/>
  <c r="M684" i="1" s="1"/>
  <c r="W684" i="1"/>
  <c r="X684" i="1" s="1"/>
  <c r="Z684" i="1" s="1"/>
  <c r="AA684" i="1" s="1"/>
  <c r="K685" i="1" s="1"/>
  <c r="AR682" i="1" l="1"/>
  <c r="AU682" i="1" s="1"/>
  <c r="O685" i="1"/>
  <c r="S685" i="1" s="1"/>
  <c r="T685" i="1" s="1"/>
  <c r="N685" i="1"/>
  <c r="Q685" i="1" s="1"/>
  <c r="R685" i="1" s="1"/>
  <c r="V685" i="1" s="1"/>
  <c r="Y685" i="1"/>
  <c r="AE683" i="1" l="1"/>
  <c r="AV682" i="1"/>
  <c r="AW682" i="1" s="1"/>
  <c r="AY682" i="1" s="1"/>
  <c r="AZ682" i="1" s="1"/>
  <c r="AD683" i="1" s="1"/>
  <c r="L685" i="1"/>
  <c r="M685" i="1" s="1"/>
  <c r="W685" i="1"/>
  <c r="X685" i="1" s="1"/>
  <c r="Z685" i="1" s="1"/>
  <c r="AA685" i="1" s="1"/>
  <c r="K686" i="1" s="1"/>
  <c r="AF683" i="1" l="1"/>
  <c r="AQ683" i="1"/>
  <c r="AM683" i="1"/>
  <c r="AX683" i="1"/>
  <c r="AG683" i="1"/>
  <c r="AJ683" i="1" s="1"/>
  <c r="AK683" i="1" s="1"/>
  <c r="Y686" i="1"/>
  <c r="N686" i="1"/>
  <c r="Q686" i="1" s="1"/>
  <c r="R686" i="1" s="1"/>
  <c r="O686" i="1"/>
  <c r="S686" i="1" s="1"/>
  <c r="T686" i="1" s="1"/>
  <c r="V686" i="1" l="1"/>
  <c r="AN683" i="1"/>
  <c r="AP683" i="1"/>
  <c r="L686" i="1"/>
  <c r="M686" i="1" s="1"/>
  <c r="W686" i="1"/>
  <c r="X686" i="1" s="1"/>
  <c r="Z686" i="1" s="1"/>
  <c r="AA686" i="1" s="1"/>
  <c r="K687" i="1" s="1"/>
  <c r="AR683" i="1" l="1"/>
  <c r="AU683" i="1" s="1"/>
  <c r="Y687" i="1"/>
  <c r="O687" i="1"/>
  <c r="S687" i="1" s="1"/>
  <c r="T687" i="1" s="1"/>
  <c r="N687" i="1"/>
  <c r="Q687" i="1" s="1"/>
  <c r="R687" i="1" s="1"/>
  <c r="V687" i="1" l="1"/>
  <c r="AE684" i="1"/>
  <c r="AV683" i="1"/>
  <c r="AW683" i="1" s="1"/>
  <c r="AY683" i="1" s="1"/>
  <c r="AZ683" i="1" s="1"/>
  <c r="AD684" i="1" s="1"/>
  <c r="L687" i="1"/>
  <c r="M687" i="1" s="1"/>
  <c r="W687" i="1"/>
  <c r="X687" i="1" s="1"/>
  <c r="Z687" i="1" s="1"/>
  <c r="AA687" i="1" s="1"/>
  <c r="K688" i="1" s="1"/>
  <c r="AF684" i="1" l="1"/>
  <c r="AQ684" i="1"/>
  <c r="AX684" i="1"/>
  <c r="AM684" i="1"/>
  <c r="AG684" i="1"/>
  <c r="AJ684" i="1" s="1"/>
  <c r="AK684" i="1" s="1"/>
  <c r="Y688" i="1"/>
  <c r="N688" i="1"/>
  <c r="Q688" i="1" s="1"/>
  <c r="R688" i="1" s="1"/>
  <c r="O688" i="1"/>
  <c r="S688" i="1" s="1"/>
  <c r="T688" i="1" s="1"/>
  <c r="AN684" i="1" l="1"/>
  <c r="AP684" i="1"/>
  <c r="V688" i="1"/>
  <c r="AR684" i="1" l="1"/>
  <c r="AU684" i="1" s="1"/>
  <c r="L688" i="1"/>
  <c r="M688" i="1" s="1"/>
  <c r="W688" i="1"/>
  <c r="X688" i="1" s="1"/>
  <c r="Z688" i="1" s="1"/>
  <c r="AA688" i="1" s="1"/>
  <c r="K689" i="1" s="1"/>
  <c r="AE685" i="1" l="1"/>
  <c r="AV684" i="1"/>
  <c r="AW684" i="1" s="1"/>
  <c r="AY684" i="1" s="1"/>
  <c r="AZ684" i="1" s="1"/>
  <c r="AD685" i="1" s="1"/>
  <c r="N689" i="1"/>
  <c r="Q689" i="1" s="1"/>
  <c r="R689" i="1" s="1"/>
  <c r="Y689" i="1"/>
  <c r="O689" i="1"/>
  <c r="S689" i="1" s="1"/>
  <c r="T689" i="1" s="1"/>
  <c r="AF685" i="1" l="1"/>
  <c r="AQ685" i="1"/>
  <c r="AG685" i="1"/>
  <c r="AJ685" i="1" s="1"/>
  <c r="AK685" i="1" s="1"/>
  <c r="AX685" i="1"/>
  <c r="AM685" i="1"/>
  <c r="V689" i="1"/>
  <c r="AN685" i="1" l="1"/>
  <c r="AP685" i="1"/>
  <c r="L689" i="1"/>
  <c r="M689" i="1" s="1"/>
  <c r="W689" i="1"/>
  <c r="X689" i="1" s="1"/>
  <c r="Z689" i="1" s="1"/>
  <c r="AA689" i="1" s="1"/>
  <c r="K690" i="1" s="1"/>
  <c r="AR685" i="1" l="1"/>
  <c r="AU685" i="1" s="1"/>
  <c r="N690" i="1"/>
  <c r="Q690" i="1" s="1"/>
  <c r="R690" i="1" s="1"/>
  <c r="Y690" i="1"/>
  <c r="O690" i="1"/>
  <c r="S690" i="1" s="1"/>
  <c r="T690" i="1" s="1"/>
  <c r="AV685" i="1" l="1"/>
  <c r="AW685" i="1" s="1"/>
  <c r="AY685" i="1" s="1"/>
  <c r="AZ685" i="1" s="1"/>
  <c r="AD686" i="1" s="1"/>
  <c r="AE686" i="1"/>
  <c r="V690" i="1"/>
  <c r="AF686" i="1" l="1"/>
  <c r="AQ686" i="1"/>
  <c r="AM686" i="1"/>
  <c r="AG686" i="1"/>
  <c r="AJ686" i="1" s="1"/>
  <c r="AK686" i="1" s="1"/>
  <c r="AX686" i="1"/>
  <c r="L690" i="1"/>
  <c r="M690" i="1" s="1"/>
  <c r="W690" i="1"/>
  <c r="X690" i="1" s="1"/>
  <c r="Z690" i="1" s="1"/>
  <c r="AA690" i="1" s="1"/>
  <c r="K691" i="1" s="1"/>
  <c r="AN686" i="1" l="1"/>
  <c r="AP686" i="1"/>
  <c r="O691" i="1"/>
  <c r="S691" i="1" s="1"/>
  <c r="T691" i="1" s="1"/>
  <c r="Y691" i="1"/>
  <c r="N691" i="1"/>
  <c r="Q691" i="1" s="1"/>
  <c r="R691" i="1" s="1"/>
  <c r="V691" i="1" l="1"/>
  <c r="AR686" i="1"/>
  <c r="AU686" i="1" s="1"/>
  <c r="W691" i="1"/>
  <c r="X691" i="1" s="1"/>
  <c r="Z691" i="1" s="1"/>
  <c r="AA691" i="1" s="1"/>
  <c r="K692" i="1" s="1"/>
  <c r="L691" i="1"/>
  <c r="M691" i="1" s="1"/>
  <c r="AE687" i="1" l="1"/>
  <c r="AV686" i="1"/>
  <c r="AW686" i="1" s="1"/>
  <c r="AY686" i="1" s="1"/>
  <c r="AZ686" i="1" s="1"/>
  <c r="AD687" i="1" s="1"/>
  <c r="Y692" i="1"/>
  <c r="O692" i="1"/>
  <c r="S692" i="1" s="1"/>
  <c r="T692" i="1" s="1"/>
  <c r="N692" i="1"/>
  <c r="Q692" i="1" s="1"/>
  <c r="R692" i="1" s="1"/>
  <c r="AF687" i="1" l="1"/>
  <c r="AQ687" i="1"/>
  <c r="V692" i="1"/>
  <c r="AM687" i="1"/>
  <c r="AG687" i="1"/>
  <c r="AJ687" i="1" s="1"/>
  <c r="AK687" i="1" s="1"/>
  <c r="AX687" i="1"/>
  <c r="L692" i="1"/>
  <c r="M692" i="1" s="1"/>
  <c r="W692" i="1"/>
  <c r="X692" i="1" s="1"/>
  <c r="Z692" i="1" s="1"/>
  <c r="AA692" i="1" s="1"/>
  <c r="K693" i="1" s="1"/>
  <c r="AP687" i="1" l="1"/>
  <c r="AN687" i="1"/>
  <c r="N693" i="1"/>
  <c r="Q693" i="1" s="1"/>
  <c r="R693" i="1" s="1"/>
  <c r="O693" i="1"/>
  <c r="S693" i="1" s="1"/>
  <c r="T693" i="1" s="1"/>
  <c r="Y693" i="1"/>
  <c r="AR687" i="1" l="1"/>
  <c r="AU687" i="1" s="1"/>
  <c r="V693" i="1"/>
  <c r="AV687" i="1" l="1"/>
  <c r="AW687" i="1" s="1"/>
  <c r="AY687" i="1" s="1"/>
  <c r="AZ687" i="1" s="1"/>
  <c r="AD688" i="1" s="1"/>
  <c r="AE688" i="1"/>
  <c r="W693" i="1"/>
  <c r="X693" i="1" s="1"/>
  <c r="Z693" i="1" s="1"/>
  <c r="AA693" i="1" s="1"/>
  <c r="K694" i="1" s="1"/>
  <c r="L693" i="1"/>
  <c r="M693" i="1" s="1"/>
  <c r="AF688" i="1" l="1"/>
  <c r="AQ688" i="1"/>
  <c r="AM688" i="1"/>
  <c r="AX688" i="1"/>
  <c r="AG688" i="1"/>
  <c r="AJ688" i="1" s="1"/>
  <c r="AK688" i="1" s="1"/>
  <c r="O694" i="1"/>
  <c r="S694" i="1" s="1"/>
  <c r="T694" i="1" s="1"/>
  <c r="N694" i="1"/>
  <c r="Q694" i="1" s="1"/>
  <c r="R694" i="1" s="1"/>
  <c r="Y694" i="1"/>
  <c r="V694" i="1" l="1"/>
  <c r="AN688" i="1"/>
  <c r="AP688" i="1"/>
  <c r="W694" i="1"/>
  <c r="X694" i="1" s="1"/>
  <c r="Z694" i="1" s="1"/>
  <c r="AA694" i="1" s="1"/>
  <c r="K695" i="1" s="1"/>
  <c r="L694" i="1"/>
  <c r="M694" i="1" s="1"/>
  <c r="AR688" i="1" l="1"/>
  <c r="AU688" i="1" s="1"/>
  <c r="Y695" i="1"/>
  <c r="O695" i="1"/>
  <c r="S695" i="1" s="1"/>
  <c r="T695" i="1" s="1"/>
  <c r="N695" i="1"/>
  <c r="Q695" i="1" s="1"/>
  <c r="R695" i="1" s="1"/>
  <c r="V695" i="1" s="1"/>
  <c r="AV688" i="1" l="1"/>
  <c r="AW688" i="1" s="1"/>
  <c r="AY688" i="1" s="1"/>
  <c r="AZ688" i="1" s="1"/>
  <c r="AD689" i="1" s="1"/>
  <c r="AE689" i="1"/>
  <c r="W695" i="1"/>
  <c r="X695" i="1" s="1"/>
  <c r="Z695" i="1" s="1"/>
  <c r="AA695" i="1" s="1"/>
  <c r="K696" i="1" s="1"/>
  <c r="L695" i="1"/>
  <c r="M695" i="1" s="1"/>
  <c r="AF689" i="1" l="1"/>
  <c r="AQ689" i="1"/>
  <c r="AG689" i="1"/>
  <c r="AJ689" i="1" s="1"/>
  <c r="AK689" i="1" s="1"/>
  <c r="AX689" i="1"/>
  <c r="AM689" i="1"/>
  <c r="O696" i="1"/>
  <c r="S696" i="1" s="1"/>
  <c r="T696" i="1" s="1"/>
  <c r="Y696" i="1"/>
  <c r="N696" i="1"/>
  <c r="Q696" i="1" s="1"/>
  <c r="R696" i="1" s="1"/>
  <c r="V696" i="1" s="1"/>
  <c r="AP689" i="1" l="1"/>
  <c r="AN689" i="1"/>
  <c r="W696" i="1"/>
  <c r="X696" i="1" s="1"/>
  <c r="Z696" i="1" s="1"/>
  <c r="AA696" i="1" s="1"/>
  <c r="K697" i="1" s="1"/>
  <c r="L696" i="1"/>
  <c r="M696" i="1" s="1"/>
  <c r="AR689" i="1" l="1"/>
  <c r="AU689" i="1" s="1"/>
  <c r="O697" i="1"/>
  <c r="S697" i="1" s="1"/>
  <c r="T697" i="1" s="1"/>
  <c r="Y697" i="1"/>
  <c r="N697" i="1"/>
  <c r="Q697" i="1" s="1"/>
  <c r="R697" i="1" s="1"/>
  <c r="V697" i="1" l="1"/>
  <c r="AE690" i="1"/>
  <c r="AV689" i="1"/>
  <c r="AW689" i="1" s="1"/>
  <c r="AY689" i="1" s="1"/>
  <c r="AZ689" i="1" s="1"/>
  <c r="AD690" i="1" s="1"/>
  <c r="W697" i="1"/>
  <c r="X697" i="1" s="1"/>
  <c r="Z697" i="1" s="1"/>
  <c r="AA697" i="1" s="1"/>
  <c r="K698" i="1" s="1"/>
  <c r="L697" i="1"/>
  <c r="M697" i="1" s="1"/>
  <c r="AF690" i="1" l="1"/>
  <c r="AQ690" i="1"/>
  <c r="AX690" i="1"/>
  <c r="AG690" i="1"/>
  <c r="AJ690" i="1" s="1"/>
  <c r="AK690" i="1" s="1"/>
  <c r="AM690" i="1"/>
  <c r="N698" i="1"/>
  <c r="Q698" i="1" s="1"/>
  <c r="R698" i="1" s="1"/>
  <c r="O698" i="1"/>
  <c r="S698" i="1" s="1"/>
  <c r="T698" i="1" s="1"/>
  <c r="Y698" i="1"/>
  <c r="AN690" i="1" l="1"/>
  <c r="AP690" i="1"/>
  <c r="AR690" i="1" s="1"/>
  <c r="AU690" i="1" s="1"/>
  <c r="V698" i="1"/>
  <c r="AE691" i="1" l="1"/>
  <c r="AV690" i="1"/>
  <c r="AW690" i="1" s="1"/>
  <c r="AY690" i="1" s="1"/>
  <c r="AZ690" i="1" s="1"/>
  <c r="AD691" i="1" s="1"/>
  <c r="W698" i="1"/>
  <c r="X698" i="1" s="1"/>
  <c r="Z698" i="1" s="1"/>
  <c r="AA698" i="1" s="1"/>
  <c r="K699" i="1" s="1"/>
  <c r="L698" i="1"/>
  <c r="M698" i="1" s="1"/>
  <c r="AF691" i="1" l="1"/>
  <c r="AQ691" i="1"/>
  <c r="AG691" i="1"/>
  <c r="AJ691" i="1" s="1"/>
  <c r="AK691" i="1" s="1"/>
  <c r="AM691" i="1"/>
  <c r="AX691" i="1"/>
  <c r="N699" i="1"/>
  <c r="Q699" i="1" s="1"/>
  <c r="R699" i="1" s="1"/>
  <c r="Y699" i="1"/>
  <c r="O699" i="1"/>
  <c r="S699" i="1" s="1"/>
  <c r="T699" i="1" s="1"/>
  <c r="AN691" i="1" l="1"/>
  <c r="AP691" i="1"/>
  <c r="V699" i="1"/>
  <c r="AR691" i="1" l="1"/>
  <c r="AU691" i="1" s="1"/>
  <c r="W699" i="1"/>
  <c r="X699" i="1" s="1"/>
  <c r="Z699" i="1" s="1"/>
  <c r="AA699" i="1" s="1"/>
  <c r="K700" i="1" s="1"/>
  <c r="L699" i="1"/>
  <c r="M699" i="1" s="1"/>
  <c r="AV691" i="1" l="1"/>
  <c r="AW691" i="1" s="1"/>
  <c r="AY691" i="1" s="1"/>
  <c r="AZ691" i="1" s="1"/>
  <c r="AD692" i="1" s="1"/>
  <c r="AE692" i="1"/>
  <c r="O700" i="1"/>
  <c r="S700" i="1" s="1"/>
  <c r="T700" i="1" s="1"/>
  <c r="Y700" i="1"/>
  <c r="N700" i="1"/>
  <c r="Q700" i="1" s="1"/>
  <c r="R700" i="1" s="1"/>
  <c r="AF692" i="1" l="1"/>
  <c r="AQ692" i="1"/>
  <c r="V700" i="1"/>
  <c r="AX692" i="1"/>
  <c r="AM692" i="1"/>
  <c r="AG692" i="1"/>
  <c r="AJ692" i="1" s="1"/>
  <c r="AK692" i="1" s="1"/>
  <c r="L700" i="1"/>
  <c r="M700" i="1" s="1"/>
  <c r="W700" i="1"/>
  <c r="X700" i="1" s="1"/>
  <c r="Z700" i="1" s="1"/>
  <c r="AA700" i="1" s="1"/>
  <c r="K701" i="1" s="1"/>
  <c r="AN692" i="1" l="1"/>
  <c r="AP692" i="1"/>
  <c r="Y701" i="1"/>
  <c r="N701" i="1"/>
  <c r="Q701" i="1" s="1"/>
  <c r="R701" i="1" s="1"/>
  <c r="O701" i="1"/>
  <c r="S701" i="1" s="1"/>
  <c r="T701" i="1" s="1"/>
  <c r="AR692" i="1" l="1"/>
  <c r="AU692" i="1" s="1"/>
  <c r="V701" i="1"/>
  <c r="AV692" i="1" l="1"/>
  <c r="AW692" i="1" s="1"/>
  <c r="AY692" i="1" s="1"/>
  <c r="AZ692" i="1" s="1"/>
  <c r="AD693" i="1" s="1"/>
  <c r="AE693" i="1"/>
  <c r="W701" i="1"/>
  <c r="X701" i="1" s="1"/>
  <c r="Z701" i="1" s="1"/>
  <c r="AA701" i="1" s="1"/>
  <c r="K702" i="1" s="1"/>
  <c r="L701" i="1"/>
  <c r="M701" i="1" s="1"/>
  <c r="AF693" i="1" l="1"/>
  <c r="AQ693" i="1"/>
  <c r="AG693" i="1"/>
  <c r="AJ693" i="1" s="1"/>
  <c r="AK693" i="1" s="1"/>
  <c r="AM693" i="1"/>
  <c r="AX693" i="1"/>
  <c r="Y702" i="1"/>
  <c r="N702" i="1"/>
  <c r="Q702" i="1" s="1"/>
  <c r="R702" i="1" s="1"/>
  <c r="O702" i="1"/>
  <c r="S702" i="1" s="1"/>
  <c r="T702" i="1" s="1"/>
  <c r="AN693" i="1" l="1"/>
  <c r="AP693" i="1"/>
  <c r="AR693" i="1" s="1"/>
  <c r="AU693" i="1" s="1"/>
  <c r="V702" i="1"/>
  <c r="AE694" i="1" l="1"/>
  <c r="AV693" i="1"/>
  <c r="AW693" i="1" s="1"/>
  <c r="AY693" i="1" s="1"/>
  <c r="AZ693" i="1" s="1"/>
  <c r="AD694" i="1" s="1"/>
  <c r="W702" i="1"/>
  <c r="X702" i="1" s="1"/>
  <c r="Z702" i="1" s="1"/>
  <c r="AA702" i="1" s="1"/>
  <c r="K703" i="1" s="1"/>
  <c r="L702" i="1"/>
  <c r="M702" i="1" s="1"/>
  <c r="AF694" i="1" l="1"/>
  <c r="AQ694" i="1"/>
  <c r="AG694" i="1"/>
  <c r="AJ694" i="1" s="1"/>
  <c r="AK694" i="1" s="1"/>
  <c r="AX694" i="1"/>
  <c r="AM694" i="1"/>
  <c r="O703" i="1"/>
  <c r="S703" i="1" s="1"/>
  <c r="T703" i="1" s="1"/>
  <c r="Y703" i="1"/>
  <c r="N703" i="1"/>
  <c r="Q703" i="1" s="1"/>
  <c r="R703" i="1" s="1"/>
  <c r="V703" i="1" s="1"/>
  <c r="AN694" i="1" l="1"/>
  <c r="AP694" i="1"/>
  <c r="W703" i="1"/>
  <c r="X703" i="1" s="1"/>
  <c r="Z703" i="1" s="1"/>
  <c r="AA703" i="1" s="1"/>
  <c r="K704" i="1" s="1"/>
  <c r="L703" i="1"/>
  <c r="M703" i="1" s="1"/>
  <c r="AR694" i="1" l="1"/>
  <c r="AU694" i="1" s="1"/>
  <c r="N704" i="1"/>
  <c r="Q704" i="1" s="1"/>
  <c r="R704" i="1" s="1"/>
  <c r="O704" i="1"/>
  <c r="S704" i="1" s="1"/>
  <c r="T704" i="1" s="1"/>
  <c r="Y704" i="1"/>
  <c r="AE695" i="1" l="1"/>
  <c r="AV694" i="1"/>
  <c r="AW694" i="1" s="1"/>
  <c r="AY694" i="1" s="1"/>
  <c r="AZ694" i="1" s="1"/>
  <c r="AD695" i="1" s="1"/>
  <c r="V704" i="1"/>
  <c r="AF695" i="1" l="1"/>
  <c r="AQ695" i="1"/>
  <c r="AM695" i="1"/>
  <c r="AX695" i="1"/>
  <c r="AG695" i="1"/>
  <c r="AJ695" i="1" s="1"/>
  <c r="AK695" i="1" s="1"/>
  <c r="L704" i="1"/>
  <c r="M704" i="1" s="1"/>
  <c r="W704" i="1"/>
  <c r="X704" i="1" s="1"/>
  <c r="Z704" i="1" s="1"/>
  <c r="AA704" i="1" s="1"/>
  <c r="K705" i="1" s="1"/>
  <c r="AN695" i="1" l="1"/>
  <c r="AP695" i="1"/>
  <c r="N705" i="1"/>
  <c r="Q705" i="1" s="1"/>
  <c r="R705" i="1" s="1"/>
  <c r="Y705" i="1"/>
  <c r="O705" i="1"/>
  <c r="S705" i="1" s="1"/>
  <c r="T705" i="1" s="1"/>
  <c r="AR695" i="1" l="1"/>
  <c r="AU695" i="1" s="1"/>
  <c r="V705" i="1"/>
  <c r="AE696" i="1" l="1"/>
  <c r="AV695" i="1"/>
  <c r="AW695" i="1" s="1"/>
  <c r="AY695" i="1" s="1"/>
  <c r="AZ695" i="1" s="1"/>
  <c r="AD696" i="1" s="1"/>
  <c r="W705" i="1"/>
  <c r="X705" i="1" s="1"/>
  <c r="Z705" i="1" s="1"/>
  <c r="AA705" i="1" s="1"/>
  <c r="K706" i="1" s="1"/>
  <c r="L705" i="1"/>
  <c r="M705" i="1" s="1"/>
  <c r="AF696" i="1" l="1"/>
  <c r="AQ696" i="1"/>
  <c r="AX696" i="1"/>
  <c r="AG696" i="1"/>
  <c r="AJ696" i="1" s="1"/>
  <c r="AK696" i="1" s="1"/>
  <c r="AM696" i="1"/>
  <c r="Y706" i="1"/>
  <c r="N706" i="1"/>
  <c r="Q706" i="1" s="1"/>
  <c r="R706" i="1" s="1"/>
  <c r="O706" i="1"/>
  <c r="S706" i="1" s="1"/>
  <c r="T706" i="1" s="1"/>
  <c r="AN696" i="1" l="1"/>
  <c r="AP696" i="1"/>
  <c r="V706" i="1"/>
  <c r="AR696" i="1" l="1"/>
  <c r="AU696" i="1" s="1"/>
  <c r="L706" i="1"/>
  <c r="M706" i="1" s="1"/>
  <c r="W706" i="1"/>
  <c r="X706" i="1" s="1"/>
  <c r="Z706" i="1" s="1"/>
  <c r="AA706" i="1" s="1"/>
  <c r="K707" i="1" s="1"/>
  <c r="AE697" i="1" l="1"/>
  <c r="AV696" i="1"/>
  <c r="AW696" i="1" s="1"/>
  <c r="AY696" i="1" s="1"/>
  <c r="AZ696" i="1" s="1"/>
  <c r="AD697" i="1" s="1"/>
  <c r="N707" i="1"/>
  <c r="Q707" i="1" s="1"/>
  <c r="R707" i="1" s="1"/>
  <c r="Y707" i="1"/>
  <c r="O707" i="1"/>
  <c r="S707" i="1" s="1"/>
  <c r="T707" i="1" s="1"/>
  <c r="AF697" i="1" l="1"/>
  <c r="AQ697" i="1"/>
  <c r="AX697" i="1"/>
  <c r="AG697" i="1"/>
  <c r="AJ697" i="1" s="1"/>
  <c r="AK697" i="1" s="1"/>
  <c r="AM697" i="1"/>
  <c r="V707" i="1"/>
  <c r="AN697" i="1" l="1"/>
  <c r="AP697" i="1"/>
  <c r="L707" i="1"/>
  <c r="M707" i="1" s="1"/>
  <c r="W707" i="1"/>
  <c r="X707" i="1" s="1"/>
  <c r="Z707" i="1" s="1"/>
  <c r="AA707" i="1" s="1"/>
  <c r="K708" i="1" s="1"/>
  <c r="AR697" i="1" l="1"/>
  <c r="AU697" i="1" s="1"/>
  <c r="O708" i="1"/>
  <c r="S708" i="1" s="1"/>
  <c r="T708" i="1" s="1"/>
  <c r="Y708" i="1"/>
  <c r="N708" i="1"/>
  <c r="Q708" i="1" s="1"/>
  <c r="R708" i="1" s="1"/>
  <c r="V708" i="1" s="1"/>
  <c r="AE698" i="1" l="1"/>
  <c r="AV697" i="1"/>
  <c r="AW697" i="1" s="1"/>
  <c r="AY697" i="1" s="1"/>
  <c r="AZ697" i="1" s="1"/>
  <c r="AD698" i="1" s="1"/>
  <c r="L708" i="1"/>
  <c r="M708" i="1" s="1"/>
  <c r="W708" i="1"/>
  <c r="X708" i="1" s="1"/>
  <c r="Z708" i="1" s="1"/>
  <c r="AA708" i="1" s="1"/>
  <c r="K709" i="1" s="1"/>
  <c r="AF698" i="1" l="1"/>
  <c r="AQ698" i="1"/>
  <c r="AG698" i="1"/>
  <c r="AJ698" i="1" s="1"/>
  <c r="AK698" i="1" s="1"/>
  <c r="AM698" i="1"/>
  <c r="AX698" i="1"/>
  <c r="Y709" i="1"/>
  <c r="O709" i="1"/>
  <c r="S709" i="1" s="1"/>
  <c r="T709" i="1" s="1"/>
  <c r="N709" i="1"/>
  <c r="Q709" i="1" s="1"/>
  <c r="R709" i="1" s="1"/>
  <c r="V709" i="1" s="1"/>
  <c r="AN698" i="1" l="1"/>
  <c r="AP698" i="1"/>
  <c r="W709" i="1"/>
  <c r="X709" i="1" s="1"/>
  <c r="Z709" i="1" s="1"/>
  <c r="AA709" i="1" s="1"/>
  <c r="K710" i="1" s="1"/>
  <c r="L709" i="1"/>
  <c r="M709" i="1" s="1"/>
  <c r="AR698" i="1" l="1"/>
  <c r="AU698" i="1" s="1"/>
  <c r="N710" i="1"/>
  <c r="Q710" i="1" s="1"/>
  <c r="R710" i="1" s="1"/>
  <c r="Y710" i="1"/>
  <c r="O710" i="1"/>
  <c r="S710" i="1" s="1"/>
  <c r="T710" i="1" s="1"/>
  <c r="AE699" i="1" l="1"/>
  <c r="AV698" i="1"/>
  <c r="AW698" i="1" s="1"/>
  <c r="AY698" i="1" s="1"/>
  <c r="AZ698" i="1" s="1"/>
  <c r="AD699" i="1" s="1"/>
  <c r="V710" i="1"/>
  <c r="AF699" i="1" l="1"/>
  <c r="AQ699" i="1"/>
  <c r="AG699" i="1"/>
  <c r="AJ699" i="1" s="1"/>
  <c r="AK699" i="1" s="1"/>
  <c r="AX699" i="1"/>
  <c r="AM699" i="1"/>
  <c r="W710" i="1"/>
  <c r="X710" i="1" s="1"/>
  <c r="Z710" i="1" s="1"/>
  <c r="AA710" i="1" s="1"/>
  <c r="K711" i="1" s="1"/>
  <c r="L710" i="1"/>
  <c r="M710" i="1" s="1"/>
  <c r="AP699" i="1" l="1"/>
  <c r="AN699" i="1"/>
  <c r="Y711" i="1"/>
  <c r="N711" i="1"/>
  <c r="Q711" i="1" s="1"/>
  <c r="R711" i="1" s="1"/>
  <c r="O711" i="1"/>
  <c r="S711" i="1" s="1"/>
  <c r="T711" i="1" s="1"/>
  <c r="AR699" i="1" l="1"/>
  <c r="AU699" i="1" s="1"/>
  <c r="V711" i="1"/>
  <c r="AV699" i="1" l="1"/>
  <c r="AW699" i="1" s="1"/>
  <c r="AY699" i="1" s="1"/>
  <c r="AZ699" i="1" s="1"/>
  <c r="AD700" i="1" s="1"/>
  <c r="AE700" i="1"/>
  <c r="L711" i="1"/>
  <c r="M711" i="1" s="1"/>
  <c r="W711" i="1"/>
  <c r="X711" i="1" s="1"/>
  <c r="Z711" i="1" s="1"/>
  <c r="AA711" i="1" s="1"/>
  <c r="K712" i="1" s="1"/>
  <c r="AF700" i="1" l="1"/>
  <c r="AQ700" i="1"/>
  <c r="AX700" i="1"/>
  <c r="AG700" i="1"/>
  <c r="AJ700" i="1" s="1"/>
  <c r="AK700" i="1" s="1"/>
  <c r="AM700" i="1"/>
  <c r="Y712" i="1"/>
  <c r="N712" i="1"/>
  <c r="Q712" i="1" s="1"/>
  <c r="R712" i="1" s="1"/>
  <c r="V712" i="1" s="1"/>
  <c r="O712" i="1"/>
  <c r="S712" i="1" s="1"/>
  <c r="T712" i="1" s="1"/>
  <c r="AN700" i="1" l="1"/>
  <c r="AP700" i="1"/>
  <c r="W712" i="1"/>
  <c r="X712" i="1" s="1"/>
  <c r="Z712" i="1" s="1"/>
  <c r="AA712" i="1" s="1"/>
  <c r="K713" i="1" s="1"/>
  <c r="L712" i="1"/>
  <c r="M712" i="1" s="1"/>
  <c r="AR700" i="1" l="1"/>
  <c r="AU700" i="1" s="1"/>
  <c r="N713" i="1"/>
  <c r="Q713" i="1" s="1"/>
  <c r="R713" i="1" s="1"/>
  <c r="Y713" i="1"/>
  <c r="O713" i="1"/>
  <c r="S713" i="1" s="1"/>
  <c r="T713" i="1" s="1"/>
  <c r="AE701" i="1" l="1"/>
  <c r="AV700" i="1"/>
  <c r="AW700" i="1" s="1"/>
  <c r="AY700" i="1" s="1"/>
  <c r="AZ700" i="1" s="1"/>
  <c r="AD701" i="1" s="1"/>
  <c r="V713" i="1"/>
  <c r="AF701" i="1" l="1"/>
  <c r="AQ701" i="1"/>
  <c r="AX701" i="1"/>
  <c r="AM701" i="1"/>
  <c r="AG701" i="1"/>
  <c r="AJ701" i="1" s="1"/>
  <c r="AK701" i="1" s="1"/>
  <c r="W713" i="1"/>
  <c r="X713" i="1" s="1"/>
  <c r="Z713" i="1" s="1"/>
  <c r="AA713" i="1" s="1"/>
  <c r="K714" i="1" s="1"/>
  <c r="L713" i="1"/>
  <c r="M713" i="1" s="1"/>
  <c r="AN701" i="1" l="1"/>
  <c r="AP701" i="1"/>
  <c r="N714" i="1"/>
  <c r="Q714" i="1" s="1"/>
  <c r="R714" i="1" s="1"/>
  <c r="Y714" i="1"/>
  <c r="O714" i="1"/>
  <c r="S714" i="1" s="1"/>
  <c r="T714" i="1" s="1"/>
  <c r="AR701" i="1" l="1"/>
  <c r="AU701" i="1" s="1"/>
  <c r="V714" i="1"/>
  <c r="AV701" i="1" l="1"/>
  <c r="AW701" i="1" s="1"/>
  <c r="AY701" i="1" s="1"/>
  <c r="AZ701" i="1" s="1"/>
  <c r="AD702" i="1" s="1"/>
  <c r="AE702" i="1"/>
  <c r="W714" i="1"/>
  <c r="X714" i="1" s="1"/>
  <c r="Z714" i="1" s="1"/>
  <c r="AA714" i="1" s="1"/>
  <c r="K715" i="1" s="1"/>
  <c r="L714" i="1"/>
  <c r="M714" i="1" s="1"/>
  <c r="AF702" i="1" l="1"/>
  <c r="AQ702" i="1"/>
  <c r="AX702" i="1"/>
  <c r="AM702" i="1"/>
  <c r="AG702" i="1"/>
  <c r="AJ702" i="1" s="1"/>
  <c r="AK702" i="1" s="1"/>
  <c r="Y715" i="1"/>
  <c r="O715" i="1"/>
  <c r="S715" i="1" s="1"/>
  <c r="T715" i="1" s="1"/>
  <c r="N715" i="1"/>
  <c r="Q715" i="1" s="1"/>
  <c r="R715" i="1" s="1"/>
  <c r="V715" i="1" s="1"/>
  <c r="AN702" i="1" l="1"/>
  <c r="AP702" i="1"/>
  <c r="AR702" i="1" s="1"/>
  <c r="AU702" i="1" s="1"/>
  <c r="W715" i="1"/>
  <c r="X715" i="1" s="1"/>
  <c r="Z715" i="1" s="1"/>
  <c r="AA715" i="1" s="1"/>
  <c r="K716" i="1" s="1"/>
  <c r="L715" i="1"/>
  <c r="M715" i="1" s="1"/>
  <c r="AV702" i="1" l="1"/>
  <c r="AW702" i="1" s="1"/>
  <c r="AY702" i="1" s="1"/>
  <c r="AZ702" i="1" s="1"/>
  <c r="AD703" i="1" s="1"/>
  <c r="AE703" i="1"/>
  <c r="N716" i="1"/>
  <c r="Q716" i="1" s="1"/>
  <c r="R716" i="1" s="1"/>
  <c r="Y716" i="1"/>
  <c r="O716" i="1"/>
  <c r="S716" i="1" s="1"/>
  <c r="T716" i="1" s="1"/>
  <c r="AF703" i="1" l="1"/>
  <c r="AQ703" i="1"/>
  <c r="AM703" i="1"/>
  <c r="AG703" i="1"/>
  <c r="AJ703" i="1" s="1"/>
  <c r="AK703" i="1" s="1"/>
  <c r="AX703" i="1"/>
  <c r="V716" i="1"/>
  <c r="AP703" i="1" l="1"/>
  <c r="AN703" i="1"/>
  <c r="L716" i="1"/>
  <c r="M716" i="1" s="1"/>
  <c r="W716" i="1"/>
  <c r="X716" i="1" s="1"/>
  <c r="Z716" i="1" s="1"/>
  <c r="AA716" i="1" s="1"/>
  <c r="K717" i="1" s="1"/>
  <c r="AR703" i="1" l="1"/>
  <c r="AU703" i="1" s="1"/>
  <c r="O717" i="1"/>
  <c r="S717" i="1" s="1"/>
  <c r="T717" i="1" s="1"/>
  <c r="N717" i="1"/>
  <c r="Q717" i="1" s="1"/>
  <c r="R717" i="1" s="1"/>
  <c r="V717" i="1" s="1"/>
  <c r="Y717" i="1"/>
  <c r="AV703" i="1" l="1"/>
  <c r="AW703" i="1" s="1"/>
  <c r="AY703" i="1" s="1"/>
  <c r="AZ703" i="1" s="1"/>
  <c r="AD704" i="1" s="1"/>
  <c r="AE704" i="1"/>
  <c r="L717" i="1"/>
  <c r="M717" i="1" s="1"/>
  <c r="W717" i="1"/>
  <c r="X717" i="1" s="1"/>
  <c r="Z717" i="1" s="1"/>
  <c r="AA717" i="1" s="1"/>
  <c r="K718" i="1" s="1"/>
  <c r="AF704" i="1" l="1"/>
  <c r="AQ704" i="1"/>
  <c r="AX704" i="1"/>
  <c r="AM704" i="1"/>
  <c r="AG704" i="1"/>
  <c r="AJ704" i="1" s="1"/>
  <c r="AK704" i="1" s="1"/>
  <c r="N718" i="1"/>
  <c r="Q718" i="1" s="1"/>
  <c r="R718" i="1" s="1"/>
  <c r="Y718" i="1"/>
  <c r="O718" i="1"/>
  <c r="S718" i="1" s="1"/>
  <c r="T718" i="1" s="1"/>
  <c r="AP704" i="1" l="1"/>
  <c r="AN704" i="1"/>
  <c r="V718" i="1"/>
  <c r="AR704" i="1" l="1"/>
  <c r="AU704" i="1" s="1"/>
  <c r="L718" i="1"/>
  <c r="M718" i="1" s="1"/>
  <c r="W718" i="1"/>
  <c r="X718" i="1" s="1"/>
  <c r="Z718" i="1" s="1"/>
  <c r="AA718" i="1" s="1"/>
  <c r="K719" i="1" s="1"/>
  <c r="AE705" i="1" l="1"/>
  <c r="AV704" i="1"/>
  <c r="AW704" i="1" s="1"/>
  <c r="AY704" i="1" s="1"/>
  <c r="AZ704" i="1" s="1"/>
  <c r="AD705" i="1" s="1"/>
  <c r="N719" i="1"/>
  <c r="Q719" i="1" s="1"/>
  <c r="R719" i="1" s="1"/>
  <c r="Y719" i="1"/>
  <c r="O719" i="1"/>
  <c r="S719" i="1" s="1"/>
  <c r="T719" i="1" s="1"/>
  <c r="AF705" i="1" l="1"/>
  <c r="AQ705" i="1"/>
  <c r="AG705" i="1"/>
  <c r="AJ705" i="1" s="1"/>
  <c r="AK705" i="1" s="1"/>
  <c r="AX705" i="1"/>
  <c r="AM705" i="1"/>
  <c r="V719" i="1"/>
  <c r="AP705" i="1" l="1"/>
  <c r="AN705" i="1"/>
  <c r="L719" i="1"/>
  <c r="M719" i="1" s="1"/>
  <c r="W719" i="1"/>
  <c r="X719" i="1" s="1"/>
  <c r="Z719" i="1" s="1"/>
  <c r="AA719" i="1" s="1"/>
  <c r="K720" i="1" s="1"/>
  <c r="AR705" i="1" l="1"/>
  <c r="AU705" i="1" s="1"/>
  <c r="O720" i="1"/>
  <c r="S720" i="1" s="1"/>
  <c r="T720" i="1" s="1"/>
  <c r="Y720" i="1"/>
  <c r="N720" i="1"/>
  <c r="Q720" i="1" s="1"/>
  <c r="R720" i="1" s="1"/>
  <c r="V720" i="1" s="1"/>
  <c r="AV705" i="1" l="1"/>
  <c r="AW705" i="1" s="1"/>
  <c r="AY705" i="1" s="1"/>
  <c r="AZ705" i="1" s="1"/>
  <c r="AD706" i="1" s="1"/>
  <c r="AE706" i="1"/>
  <c r="W720" i="1"/>
  <c r="X720" i="1" s="1"/>
  <c r="Z720" i="1" s="1"/>
  <c r="AA720" i="1" s="1"/>
  <c r="K721" i="1" s="1"/>
  <c r="L720" i="1"/>
  <c r="M720" i="1" s="1"/>
  <c r="AF706" i="1" l="1"/>
  <c r="AQ706" i="1"/>
  <c r="AX706" i="1"/>
  <c r="AM706" i="1"/>
  <c r="AG706" i="1"/>
  <c r="AJ706" i="1" s="1"/>
  <c r="AK706" i="1" s="1"/>
  <c r="N721" i="1"/>
  <c r="Q721" i="1" s="1"/>
  <c r="R721" i="1" s="1"/>
  <c r="Y721" i="1"/>
  <c r="O721" i="1"/>
  <c r="S721" i="1" s="1"/>
  <c r="T721" i="1" s="1"/>
  <c r="AN706" i="1" l="1"/>
  <c r="AP706" i="1"/>
  <c r="V721" i="1"/>
  <c r="AR706" i="1" l="1"/>
  <c r="AU706" i="1" s="1"/>
  <c r="W721" i="1"/>
  <c r="X721" i="1" s="1"/>
  <c r="Z721" i="1" s="1"/>
  <c r="AA721" i="1" s="1"/>
  <c r="K722" i="1" s="1"/>
  <c r="L721" i="1"/>
  <c r="M721" i="1" s="1"/>
  <c r="AE707" i="1" l="1"/>
  <c r="AV706" i="1"/>
  <c r="AW706" i="1" s="1"/>
  <c r="AY706" i="1" s="1"/>
  <c r="AZ706" i="1" s="1"/>
  <c r="AD707" i="1" s="1"/>
  <c r="O722" i="1"/>
  <c r="S722" i="1" s="1"/>
  <c r="T722" i="1" s="1"/>
  <c r="N722" i="1"/>
  <c r="Q722" i="1" s="1"/>
  <c r="R722" i="1" s="1"/>
  <c r="V722" i="1" s="1"/>
  <c r="Y722" i="1"/>
  <c r="AF707" i="1" l="1"/>
  <c r="AQ707" i="1"/>
  <c r="AG707" i="1"/>
  <c r="AJ707" i="1" s="1"/>
  <c r="AK707" i="1" s="1"/>
  <c r="AM707" i="1"/>
  <c r="AX707" i="1"/>
  <c r="W722" i="1"/>
  <c r="X722" i="1" s="1"/>
  <c r="Z722" i="1" s="1"/>
  <c r="AA722" i="1" s="1"/>
  <c r="K723" i="1" s="1"/>
  <c r="L722" i="1"/>
  <c r="M722" i="1" s="1"/>
  <c r="AP707" i="1" l="1"/>
  <c r="AN707" i="1"/>
  <c r="O723" i="1"/>
  <c r="S723" i="1" s="1"/>
  <c r="T723" i="1" s="1"/>
  <c r="N723" i="1"/>
  <c r="Q723" i="1" s="1"/>
  <c r="R723" i="1" s="1"/>
  <c r="V723" i="1" s="1"/>
  <c r="Y723" i="1"/>
  <c r="AR707" i="1" l="1"/>
  <c r="AU707" i="1" s="1"/>
  <c r="L723" i="1"/>
  <c r="M723" i="1" s="1"/>
  <c r="W723" i="1"/>
  <c r="X723" i="1" s="1"/>
  <c r="Z723" i="1" s="1"/>
  <c r="AA723" i="1" s="1"/>
  <c r="K724" i="1" s="1"/>
  <c r="AV707" i="1" l="1"/>
  <c r="AW707" i="1" s="1"/>
  <c r="AY707" i="1" s="1"/>
  <c r="AZ707" i="1" s="1"/>
  <c r="AD708" i="1" s="1"/>
  <c r="AE708" i="1"/>
  <c r="Y724" i="1"/>
  <c r="O724" i="1"/>
  <c r="S724" i="1" s="1"/>
  <c r="T724" i="1" s="1"/>
  <c r="N724" i="1"/>
  <c r="Q724" i="1" s="1"/>
  <c r="R724" i="1" s="1"/>
  <c r="AF708" i="1" l="1"/>
  <c r="AQ708" i="1"/>
  <c r="V724" i="1"/>
  <c r="AX708" i="1"/>
  <c r="AG708" i="1"/>
  <c r="AJ708" i="1" s="1"/>
  <c r="AK708" i="1" s="1"/>
  <c r="AM708" i="1"/>
  <c r="W724" i="1"/>
  <c r="X724" i="1" s="1"/>
  <c r="Z724" i="1" s="1"/>
  <c r="AA724" i="1" s="1"/>
  <c r="K725" i="1" s="1"/>
  <c r="L724" i="1"/>
  <c r="M724" i="1" s="1"/>
  <c r="AN708" i="1" l="1"/>
  <c r="AP708" i="1"/>
  <c r="AR708" i="1" s="1"/>
  <c r="AU708" i="1" s="1"/>
  <c r="O725" i="1"/>
  <c r="S725" i="1" s="1"/>
  <c r="T725" i="1" s="1"/>
  <c r="Y725" i="1"/>
  <c r="N725" i="1"/>
  <c r="Q725" i="1" s="1"/>
  <c r="R725" i="1" s="1"/>
  <c r="V725" i="1" l="1"/>
  <c r="AE709" i="1"/>
  <c r="AV708" i="1"/>
  <c r="AW708" i="1" s="1"/>
  <c r="AY708" i="1" s="1"/>
  <c r="AZ708" i="1" s="1"/>
  <c r="AD709" i="1" s="1"/>
  <c r="L725" i="1"/>
  <c r="M725" i="1" s="1"/>
  <c r="W725" i="1"/>
  <c r="X725" i="1" s="1"/>
  <c r="Z725" i="1" s="1"/>
  <c r="AA725" i="1" s="1"/>
  <c r="K726" i="1" s="1"/>
  <c r="AF709" i="1" l="1"/>
  <c r="AQ709" i="1"/>
  <c r="AX709" i="1"/>
  <c r="AM709" i="1"/>
  <c r="AG709" i="1"/>
  <c r="AJ709" i="1" s="1"/>
  <c r="AK709" i="1" s="1"/>
  <c r="O726" i="1"/>
  <c r="S726" i="1" s="1"/>
  <c r="T726" i="1" s="1"/>
  <c r="N726" i="1"/>
  <c r="Q726" i="1" s="1"/>
  <c r="R726" i="1" s="1"/>
  <c r="Y726" i="1"/>
  <c r="AN709" i="1" l="1"/>
  <c r="AP709" i="1"/>
  <c r="AR709" i="1" s="1"/>
  <c r="AU709" i="1" s="1"/>
  <c r="V726" i="1"/>
  <c r="AV709" i="1" l="1"/>
  <c r="AW709" i="1" s="1"/>
  <c r="AY709" i="1" s="1"/>
  <c r="AZ709" i="1" s="1"/>
  <c r="AD710" i="1" s="1"/>
  <c r="AE710" i="1"/>
  <c r="L726" i="1"/>
  <c r="M726" i="1" s="1"/>
  <c r="W726" i="1"/>
  <c r="X726" i="1" s="1"/>
  <c r="Z726" i="1" s="1"/>
  <c r="AA726" i="1" s="1"/>
  <c r="K727" i="1" s="1"/>
  <c r="AF710" i="1" l="1"/>
  <c r="AQ710" i="1"/>
  <c r="AM710" i="1"/>
  <c r="AX710" i="1"/>
  <c r="AG710" i="1"/>
  <c r="AJ710" i="1" s="1"/>
  <c r="AK710" i="1" s="1"/>
  <c r="O727" i="1"/>
  <c r="S727" i="1" s="1"/>
  <c r="T727" i="1" s="1"/>
  <c r="Y727" i="1"/>
  <c r="N727" i="1"/>
  <c r="Q727" i="1" s="1"/>
  <c r="R727" i="1" s="1"/>
  <c r="V727" i="1" s="1"/>
  <c r="AP710" i="1" l="1"/>
  <c r="AN710" i="1"/>
  <c r="W727" i="1"/>
  <c r="X727" i="1" s="1"/>
  <c r="Z727" i="1" s="1"/>
  <c r="AA727" i="1" s="1"/>
  <c r="K728" i="1" s="1"/>
  <c r="L727" i="1"/>
  <c r="M727" i="1" s="1"/>
  <c r="AR710" i="1" l="1"/>
  <c r="AU710" i="1" s="1"/>
  <c r="O728" i="1"/>
  <c r="S728" i="1" s="1"/>
  <c r="T728" i="1" s="1"/>
  <c r="N728" i="1"/>
  <c r="Q728" i="1" s="1"/>
  <c r="R728" i="1" s="1"/>
  <c r="V728" i="1" s="1"/>
  <c r="Y728" i="1"/>
  <c r="AV710" i="1" l="1"/>
  <c r="AW710" i="1" s="1"/>
  <c r="AY710" i="1" s="1"/>
  <c r="AZ710" i="1" s="1"/>
  <c r="AD711" i="1" s="1"/>
  <c r="AE711" i="1"/>
  <c r="L728" i="1"/>
  <c r="M728" i="1" s="1"/>
  <c r="W728" i="1"/>
  <c r="X728" i="1" s="1"/>
  <c r="Z728" i="1" s="1"/>
  <c r="AA728" i="1" s="1"/>
  <c r="K729" i="1" s="1"/>
  <c r="AF711" i="1" l="1"/>
  <c r="AQ711" i="1"/>
  <c r="AX711" i="1"/>
  <c r="AM711" i="1"/>
  <c r="AG711" i="1"/>
  <c r="AJ711" i="1" s="1"/>
  <c r="AK711" i="1" s="1"/>
  <c r="N729" i="1"/>
  <c r="Q729" i="1" s="1"/>
  <c r="R729" i="1" s="1"/>
  <c r="O729" i="1"/>
  <c r="S729" i="1" s="1"/>
  <c r="T729" i="1" s="1"/>
  <c r="Y729" i="1"/>
  <c r="AP711" i="1" l="1"/>
  <c r="AN711" i="1"/>
  <c r="V729" i="1"/>
  <c r="AR711" i="1" l="1"/>
  <c r="AU711" i="1" s="1"/>
  <c r="L729" i="1"/>
  <c r="M729" i="1" s="1"/>
  <c r="W729" i="1"/>
  <c r="X729" i="1" s="1"/>
  <c r="Z729" i="1" s="1"/>
  <c r="AA729" i="1" s="1"/>
  <c r="K730" i="1" s="1"/>
  <c r="AV711" i="1" l="1"/>
  <c r="AW711" i="1" s="1"/>
  <c r="AY711" i="1" s="1"/>
  <c r="AZ711" i="1" s="1"/>
  <c r="AD712" i="1" s="1"/>
  <c r="AE712" i="1"/>
  <c r="O730" i="1"/>
  <c r="S730" i="1" s="1"/>
  <c r="T730" i="1" s="1"/>
  <c r="Y730" i="1"/>
  <c r="N730" i="1"/>
  <c r="Q730" i="1" s="1"/>
  <c r="R730" i="1" s="1"/>
  <c r="AF712" i="1" l="1"/>
  <c r="AQ712" i="1"/>
  <c r="V730" i="1"/>
  <c r="AG712" i="1"/>
  <c r="AJ712" i="1" s="1"/>
  <c r="AK712" i="1" s="1"/>
  <c r="AM712" i="1"/>
  <c r="AX712" i="1"/>
  <c r="L730" i="1"/>
  <c r="M730" i="1" s="1"/>
  <c r="W730" i="1"/>
  <c r="X730" i="1" s="1"/>
  <c r="Z730" i="1" s="1"/>
  <c r="AA730" i="1" s="1"/>
  <c r="K731" i="1" s="1"/>
  <c r="AN712" i="1" l="1"/>
  <c r="AP712" i="1"/>
  <c r="O731" i="1"/>
  <c r="S731" i="1" s="1"/>
  <c r="T731" i="1" s="1"/>
  <c r="N731" i="1"/>
  <c r="Q731" i="1" s="1"/>
  <c r="R731" i="1" s="1"/>
  <c r="Y731" i="1"/>
  <c r="V731" i="1" l="1"/>
  <c r="AR712" i="1"/>
  <c r="AU712" i="1" s="1"/>
  <c r="L731" i="1"/>
  <c r="M731" i="1" s="1"/>
  <c r="W731" i="1"/>
  <c r="X731" i="1" s="1"/>
  <c r="Z731" i="1" s="1"/>
  <c r="AA731" i="1" s="1"/>
  <c r="K732" i="1" s="1"/>
  <c r="AE713" i="1" l="1"/>
  <c r="AV712" i="1"/>
  <c r="AW712" i="1" s="1"/>
  <c r="AY712" i="1" s="1"/>
  <c r="AZ712" i="1" s="1"/>
  <c r="AD713" i="1" s="1"/>
  <c r="N732" i="1"/>
  <c r="Q732" i="1" s="1"/>
  <c r="R732" i="1" s="1"/>
  <c r="O732" i="1"/>
  <c r="S732" i="1" s="1"/>
  <c r="T732" i="1" s="1"/>
  <c r="Y732" i="1"/>
  <c r="AF713" i="1" l="1"/>
  <c r="AQ713" i="1"/>
  <c r="AM713" i="1"/>
  <c r="AX713" i="1"/>
  <c r="AG713" i="1"/>
  <c r="AJ713" i="1" s="1"/>
  <c r="AK713" i="1" s="1"/>
  <c r="V732" i="1"/>
  <c r="AN713" i="1" l="1"/>
  <c r="AP713" i="1"/>
  <c r="L732" i="1"/>
  <c r="M732" i="1" s="1"/>
  <c r="W732" i="1"/>
  <c r="X732" i="1" s="1"/>
  <c r="Z732" i="1" s="1"/>
  <c r="AA732" i="1" s="1"/>
  <c r="K733" i="1" s="1"/>
  <c r="AR713" i="1" l="1"/>
  <c r="AU713" i="1" s="1"/>
  <c r="AE714" i="1" s="1"/>
  <c r="Y733" i="1"/>
  <c r="O733" i="1"/>
  <c r="S733" i="1" s="1"/>
  <c r="T733" i="1" s="1"/>
  <c r="N733" i="1"/>
  <c r="Q733" i="1" s="1"/>
  <c r="R733" i="1" s="1"/>
  <c r="AF714" i="1" l="1"/>
  <c r="AQ714" i="1"/>
  <c r="AV713" i="1"/>
  <c r="AW713" i="1" s="1"/>
  <c r="AY713" i="1" s="1"/>
  <c r="AZ713" i="1" s="1"/>
  <c r="AD714" i="1" s="1"/>
  <c r="AM714" i="1" s="1"/>
  <c r="V733" i="1"/>
  <c r="L733" i="1"/>
  <c r="M733" i="1" s="1"/>
  <c r="W733" i="1"/>
  <c r="X733" i="1" s="1"/>
  <c r="Z733" i="1" s="1"/>
  <c r="AA733" i="1" s="1"/>
  <c r="K734" i="1" s="1"/>
  <c r="AG714" i="1" l="1"/>
  <c r="AJ714" i="1" s="1"/>
  <c r="AK714" i="1" s="1"/>
  <c r="AX714" i="1"/>
  <c r="AN714" i="1"/>
  <c r="AP714" i="1"/>
  <c r="Y734" i="1"/>
  <c r="N734" i="1"/>
  <c r="Q734" i="1" s="1"/>
  <c r="R734" i="1" s="1"/>
  <c r="O734" i="1"/>
  <c r="S734" i="1" s="1"/>
  <c r="T734" i="1" s="1"/>
  <c r="AR714" i="1" l="1"/>
  <c r="AU714" i="1" s="1"/>
  <c r="V734" i="1"/>
  <c r="AV714" i="1" l="1"/>
  <c r="AW714" i="1" s="1"/>
  <c r="AY714" i="1" s="1"/>
  <c r="AZ714" i="1" s="1"/>
  <c r="AD715" i="1" s="1"/>
  <c r="AE715" i="1"/>
  <c r="W734" i="1"/>
  <c r="X734" i="1" s="1"/>
  <c r="Z734" i="1" s="1"/>
  <c r="AA734" i="1" s="1"/>
  <c r="K735" i="1" s="1"/>
  <c r="L734" i="1"/>
  <c r="M734" i="1" s="1"/>
  <c r="AF715" i="1" l="1"/>
  <c r="AQ715" i="1"/>
  <c r="AM715" i="1"/>
  <c r="AX715" i="1"/>
  <c r="AG715" i="1"/>
  <c r="AJ715" i="1" s="1"/>
  <c r="AK715" i="1" s="1"/>
  <c r="Y735" i="1"/>
  <c r="O735" i="1"/>
  <c r="S735" i="1" s="1"/>
  <c r="T735" i="1" s="1"/>
  <c r="N735" i="1"/>
  <c r="Q735" i="1" s="1"/>
  <c r="R735" i="1" s="1"/>
  <c r="V735" i="1" s="1"/>
  <c r="AN715" i="1" l="1"/>
  <c r="AP715" i="1"/>
  <c r="AR715" i="1" s="1"/>
  <c r="AU715" i="1" s="1"/>
  <c r="L735" i="1"/>
  <c r="M735" i="1" s="1"/>
  <c r="W735" i="1"/>
  <c r="X735" i="1" s="1"/>
  <c r="Z735" i="1" s="1"/>
  <c r="AA735" i="1" s="1"/>
  <c r="K736" i="1" s="1"/>
  <c r="AE716" i="1" l="1"/>
  <c r="AV715" i="1"/>
  <c r="AW715" i="1" s="1"/>
  <c r="AY715" i="1" s="1"/>
  <c r="AZ715" i="1" s="1"/>
  <c r="AD716" i="1" s="1"/>
  <c r="Y736" i="1"/>
  <c r="O736" i="1"/>
  <c r="S736" i="1" s="1"/>
  <c r="T736" i="1" s="1"/>
  <c r="N736" i="1"/>
  <c r="Q736" i="1" s="1"/>
  <c r="R736" i="1" s="1"/>
  <c r="AF716" i="1" l="1"/>
  <c r="AQ716" i="1"/>
  <c r="V736" i="1"/>
  <c r="AX716" i="1"/>
  <c r="AG716" i="1"/>
  <c r="AJ716" i="1" s="1"/>
  <c r="AK716" i="1" s="1"/>
  <c r="AM716" i="1"/>
  <c r="L736" i="1"/>
  <c r="M736" i="1" s="1"/>
  <c r="W736" i="1"/>
  <c r="X736" i="1" s="1"/>
  <c r="Z736" i="1" s="1"/>
  <c r="AA736" i="1" s="1"/>
  <c r="K737" i="1" s="1"/>
  <c r="AN716" i="1" l="1"/>
  <c r="AP716" i="1"/>
  <c r="AR716" i="1" s="1"/>
  <c r="AU716" i="1" s="1"/>
  <c r="N737" i="1"/>
  <c r="Q737" i="1" s="1"/>
  <c r="R737" i="1" s="1"/>
  <c r="Y737" i="1"/>
  <c r="O737" i="1"/>
  <c r="S737" i="1" s="1"/>
  <c r="T737" i="1" s="1"/>
  <c r="AE717" i="1" l="1"/>
  <c r="AV716" i="1"/>
  <c r="AW716" i="1" s="1"/>
  <c r="AY716" i="1" s="1"/>
  <c r="AZ716" i="1" s="1"/>
  <c r="AD717" i="1" s="1"/>
  <c r="V737" i="1"/>
  <c r="AF717" i="1" l="1"/>
  <c r="AQ717" i="1"/>
  <c r="AG717" i="1"/>
  <c r="AJ717" i="1" s="1"/>
  <c r="AK717" i="1" s="1"/>
  <c r="AX717" i="1"/>
  <c r="AM717" i="1"/>
  <c r="L737" i="1"/>
  <c r="M737" i="1" s="1"/>
  <c r="W737" i="1"/>
  <c r="X737" i="1" s="1"/>
  <c r="Z737" i="1" s="1"/>
  <c r="AA737" i="1" s="1"/>
  <c r="K738" i="1" s="1"/>
  <c r="AN717" i="1" l="1"/>
  <c r="AP717" i="1"/>
  <c r="N738" i="1"/>
  <c r="Q738" i="1" s="1"/>
  <c r="R738" i="1" s="1"/>
  <c r="O738" i="1"/>
  <c r="S738" i="1" s="1"/>
  <c r="T738" i="1" s="1"/>
  <c r="Y738" i="1"/>
  <c r="AR717" i="1" l="1"/>
  <c r="AU717" i="1" s="1"/>
  <c r="AV717" i="1" s="1"/>
  <c r="AW717" i="1" s="1"/>
  <c r="AY717" i="1" s="1"/>
  <c r="AZ717" i="1" s="1"/>
  <c r="AD718" i="1" s="1"/>
  <c r="V738" i="1"/>
  <c r="AE718" i="1" l="1"/>
  <c r="AM718" i="1"/>
  <c r="AX718" i="1"/>
  <c r="AG718" i="1"/>
  <c r="AJ718" i="1" s="1"/>
  <c r="W738" i="1"/>
  <c r="X738" i="1" s="1"/>
  <c r="Z738" i="1" s="1"/>
  <c r="AA738" i="1" s="1"/>
  <c r="K739" i="1" s="1"/>
  <c r="L738" i="1"/>
  <c r="M738" i="1" s="1"/>
  <c r="AF718" i="1" l="1"/>
  <c r="AK718" i="1" s="1"/>
  <c r="AQ718" i="1"/>
  <c r="AN718" i="1"/>
  <c r="AP718" i="1"/>
  <c r="N739" i="1"/>
  <c r="Q739" i="1" s="1"/>
  <c r="R739" i="1" s="1"/>
  <c r="O739" i="1"/>
  <c r="S739" i="1" s="1"/>
  <c r="T739" i="1" s="1"/>
  <c r="Y739" i="1"/>
  <c r="AR718" i="1" l="1"/>
  <c r="AU718" i="1" s="1"/>
  <c r="V739" i="1"/>
  <c r="AE719" i="1" l="1"/>
  <c r="AV718" i="1"/>
  <c r="AW718" i="1" s="1"/>
  <c r="AY718" i="1" s="1"/>
  <c r="AZ718" i="1" s="1"/>
  <c r="AD719" i="1" s="1"/>
  <c r="W739" i="1"/>
  <c r="X739" i="1" s="1"/>
  <c r="Z739" i="1" s="1"/>
  <c r="AA739" i="1" s="1"/>
  <c r="K740" i="1" s="1"/>
  <c r="L739" i="1"/>
  <c r="M739" i="1" s="1"/>
  <c r="AF719" i="1" l="1"/>
  <c r="AQ719" i="1"/>
  <c r="AM719" i="1"/>
  <c r="AG719" i="1"/>
  <c r="AJ719" i="1" s="1"/>
  <c r="AK719" i="1" s="1"/>
  <c r="AX719" i="1"/>
  <c r="O740" i="1"/>
  <c r="S740" i="1" s="1"/>
  <c r="T740" i="1" s="1"/>
  <c r="Y740" i="1"/>
  <c r="N740" i="1"/>
  <c r="Q740" i="1" s="1"/>
  <c r="R740" i="1" s="1"/>
  <c r="V740" i="1" s="1"/>
  <c r="AN719" i="1" l="1"/>
  <c r="AP719" i="1"/>
  <c r="AR719" i="1" s="1"/>
  <c r="AU719" i="1" s="1"/>
  <c r="L740" i="1"/>
  <c r="M740" i="1" s="1"/>
  <c r="W740" i="1"/>
  <c r="X740" i="1" s="1"/>
  <c r="Z740" i="1" s="1"/>
  <c r="AA740" i="1" s="1"/>
  <c r="K741" i="1" s="1"/>
  <c r="AE720" i="1" l="1"/>
  <c r="AV719" i="1"/>
  <c r="AW719" i="1" s="1"/>
  <c r="AY719" i="1" s="1"/>
  <c r="AZ719" i="1" s="1"/>
  <c r="AD720" i="1" s="1"/>
  <c r="Y741" i="1"/>
  <c r="O741" i="1"/>
  <c r="S741" i="1" s="1"/>
  <c r="T741" i="1" s="1"/>
  <c r="N741" i="1"/>
  <c r="Q741" i="1" s="1"/>
  <c r="R741" i="1" s="1"/>
  <c r="AF720" i="1" l="1"/>
  <c r="AQ720" i="1"/>
  <c r="AX720" i="1"/>
  <c r="AM720" i="1"/>
  <c r="AG720" i="1"/>
  <c r="AJ720" i="1" s="1"/>
  <c r="AK720" i="1" s="1"/>
  <c r="V741" i="1"/>
  <c r="AP720" i="1" l="1"/>
  <c r="AN720" i="1"/>
  <c r="L741" i="1"/>
  <c r="M741" i="1" s="1"/>
  <c r="W741" i="1"/>
  <c r="X741" i="1" s="1"/>
  <c r="Z741" i="1" s="1"/>
  <c r="AA741" i="1" s="1"/>
  <c r="K742" i="1" s="1"/>
  <c r="AR720" i="1" l="1"/>
  <c r="AU720" i="1" s="1"/>
  <c r="O742" i="1"/>
  <c r="S742" i="1" s="1"/>
  <c r="T742" i="1" s="1"/>
  <c r="N742" i="1"/>
  <c r="Q742" i="1" s="1"/>
  <c r="R742" i="1" s="1"/>
  <c r="Y742" i="1"/>
  <c r="V742" i="1" l="1"/>
  <c r="AV720" i="1"/>
  <c r="AW720" i="1" s="1"/>
  <c r="AY720" i="1" s="1"/>
  <c r="AZ720" i="1" s="1"/>
  <c r="AD721" i="1" s="1"/>
  <c r="AE721" i="1"/>
  <c r="L742" i="1"/>
  <c r="M742" i="1" s="1"/>
  <c r="W742" i="1"/>
  <c r="X742" i="1" s="1"/>
  <c r="Z742" i="1" s="1"/>
  <c r="AA742" i="1" s="1"/>
  <c r="K743" i="1" s="1"/>
  <c r="AF721" i="1" l="1"/>
  <c r="AQ721" i="1"/>
  <c r="AM721" i="1"/>
  <c r="AX721" i="1"/>
  <c r="AG721" i="1"/>
  <c r="AJ721" i="1" s="1"/>
  <c r="AK721" i="1" s="1"/>
  <c r="O743" i="1"/>
  <c r="S743" i="1" s="1"/>
  <c r="T743" i="1" s="1"/>
  <c r="N743" i="1"/>
  <c r="Q743" i="1" s="1"/>
  <c r="R743" i="1" s="1"/>
  <c r="V743" i="1" s="1"/>
  <c r="Y743" i="1"/>
  <c r="AN721" i="1" l="1"/>
  <c r="AP721" i="1"/>
  <c r="W743" i="1"/>
  <c r="X743" i="1" s="1"/>
  <c r="Z743" i="1" s="1"/>
  <c r="AA743" i="1" s="1"/>
  <c r="K744" i="1" s="1"/>
  <c r="L743" i="1"/>
  <c r="M743" i="1" s="1"/>
  <c r="AR721" i="1" l="1"/>
  <c r="AU721" i="1" s="1"/>
  <c r="N744" i="1"/>
  <c r="Q744" i="1" s="1"/>
  <c r="R744" i="1" s="1"/>
  <c r="O744" i="1"/>
  <c r="S744" i="1" s="1"/>
  <c r="T744" i="1" s="1"/>
  <c r="Y744" i="1"/>
  <c r="AV721" i="1" l="1"/>
  <c r="AW721" i="1" s="1"/>
  <c r="AY721" i="1" s="1"/>
  <c r="AZ721" i="1" s="1"/>
  <c r="AD722" i="1" s="1"/>
  <c r="AE722" i="1"/>
  <c r="V744" i="1"/>
  <c r="AF722" i="1" l="1"/>
  <c r="AQ722" i="1"/>
  <c r="AM722" i="1"/>
  <c r="AG722" i="1"/>
  <c r="AJ722" i="1" s="1"/>
  <c r="AK722" i="1" s="1"/>
  <c r="AX722" i="1"/>
  <c r="W744" i="1"/>
  <c r="X744" i="1" s="1"/>
  <c r="Z744" i="1" s="1"/>
  <c r="AA744" i="1" s="1"/>
  <c r="K745" i="1" s="1"/>
  <c r="L744" i="1"/>
  <c r="M744" i="1" s="1"/>
  <c r="AN722" i="1" l="1"/>
  <c r="AP722" i="1"/>
  <c r="AR722" i="1" s="1"/>
  <c r="AU722" i="1" s="1"/>
  <c r="N745" i="1"/>
  <c r="Q745" i="1" s="1"/>
  <c r="R745" i="1" s="1"/>
  <c r="O745" i="1"/>
  <c r="S745" i="1" s="1"/>
  <c r="T745" i="1" s="1"/>
  <c r="Y745" i="1"/>
  <c r="AE723" i="1" l="1"/>
  <c r="AV722" i="1"/>
  <c r="AW722" i="1" s="1"/>
  <c r="AY722" i="1" s="1"/>
  <c r="AZ722" i="1" s="1"/>
  <c r="AD723" i="1" s="1"/>
  <c r="V745" i="1"/>
  <c r="AF723" i="1" l="1"/>
  <c r="AQ723" i="1"/>
  <c r="AX723" i="1"/>
  <c r="AM723" i="1"/>
  <c r="AG723" i="1"/>
  <c r="AJ723" i="1" s="1"/>
  <c r="AK723" i="1" s="1"/>
  <c r="L745" i="1"/>
  <c r="M745" i="1" s="1"/>
  <c r="W745" i="1"/>
  <c r="X745" i="1" s="1"/>
  <c r="Z745" i="1" s="1"/>
  <c r="AA745" i="1" s="1"/>
  <c r="K746" i="1" s="1"/>
  <c r="AN723" i="1" l="1"/>
  <c r="AP723" i="1"/>
  <c r="Y746" i="1"/>
  <c r="O746" i="1"/>
  <c r="S746" i="1" s="1"/>
  <c r="T746" i="1" s="1"/>
  <c r="N746" i="1"/>
  <c r="Q746" i="1" s="1"/>
  <c r="R746" i="1" s="1"/>
  <c r="AR723" i="1" l="1"/>
  <c r="AU723" i="1" s="1"/>
  <c r="AE724" i="1" s="1"/>
  <c r="V746" i="1"/>
  <c r="AF724" i="1" l="1"/>
  <c r="AQ724" i="1"/>
  <c r="AV723" i="1"/>
  <c r="AW723" i="1" s="1"/>
  <c r="AY723" i="1" s="1"/>
  <c r="AZ723" i="1" s="1"/>
  <c r="AD724" i="1" s="1"/>
  <c r="AX724" i="1" s="1"/>
  <c r="W746" i="1"/>
  <c r="X746" i="1" s="1"/>
  <c r="Z746" i="1" s="1"/>
  <c r="AA746" i="1" s="1"/>
  <c r="K747" i="1" s="1"/>
  <c r="L746" i="1"/>
  <c r="M746" i="1" s="1"/>
  <c r="AM724" i="1" l="1"/>
  <c r="AG724" i="1"/>
  <c r="AJ724" i="1" s="1"/>
  <c r="AK724" i="1" s="1"/>
  <c r="AN724" i="1"/>
  <c r="AP724" i="1"/>
  <c r="O747" i="1"/>
  <c r="S747" i="1" s="1"/>
  <c r="T747" i="1" s="1"/>
  <c r="Y747" i="1"/>
  <c r="N747" i="1"/>
  <c r="Q747" i="1" s="1"/>
  <c r="R747" i="1" s="1"/>
  <c r="V747" i="1" l="1"/>
  <c r="AR724" i="1"/>
  <c r="AU724" i="1" s="1"/>
  <c r="L747" i="1"/>
  <c r="M747" i="1" s="1"/>
  <c r="W747" i="1"/>
  <c r="X747" i="1" s="1"/>
  <c r="Z747" i="1" s="1"/>
  <c r="AA747" i="1" s="1"/>
  <c r="K748" i="1" s="1"/>
  <c r="AE725" i="1" l="1"/>
  <c r="AV724" i="1"/>
  <c r="AW724" i="1" s="1"/>
  <c r="AY724" i="1" s="1"/>
  <c r="AZ724" i="1" s="1"/>
  <c r="AD725" i="1" s="1"/>
  <c r="N748" i="1"/>
  <c r="Q748" i="1" s="1"/>
  <c r="R748" i="1" s="1"/>
  <c r="Y748" i="1"/>
  <c r="O748" i="1"/>
  <c r="S748" i="1" s="1"/>
  <c r="T748" i="1" s="1"/>
  <c r="AF725" i="1" l="1"/>
  <c r="AQ725" i="1"/>
  <c r="AX725" i="1"/>
  <c r="AG725" i="1"/>
  <c r="AJ725" i="1" s="1"/>
  <c r="AK725" i="1" s="1"/>
  <c r="AM725" i="1"/>
  <c r="V748" i="1"/>
  <c r="AN725" i="1" l="1"/>
  <c r="AP725" i="1"/>
  <c r="W748" i="1"/>
  <c r="X748" i="1" s="1"/>
  <c r="Z748" i="1" s="1"/>
  <c r="AA748" i="1" s="1"/>
  <c r="K749" i="1" s="1"/>
  <c r="L748" i="1"/>
  <c r="M748" i="1" s="1"/>
  <c r="AR725" i="1" l="1"/>
  <c r="AU725" i="1" s="1"/>
  <c r="N749" i="1"/>
  <c r="Q749" i="1" s="1"/>
  <c r="R749" i="1" s="1"/>
  <c r="Y749" i="1"/>
  <c r="O749" i="1"/>
  <c r="S749" i="1" s="1"/>
  <c r="T749" i="1" s="1"/>
  <c r="AV725" i="1" l="1"/>
  <c r="AW725" i="1" s="1"/>
  <c r="AY725" i="1" s="1"/>
  <c r="AZ725" i="1" s="1"/>
  <c r="AD726" i="1" s="1"/>
  <c r="AE726" i="1"/>
  <c r="V749" i="1"/>
  <c r="AF726" i="1" l="1"/>
  <c r="AQ726" i="1"/>
  <c r="AM726" i="1"/>
  <c r="AX726" i="1"/>
  <c r="AG726" i="1"/>
  <c r="AJ726" i="1" s="1"/>
  <c r="AK726" i="1" s="1"/>
  <c r="W749" i="1"/>
  <c r="X749" i="1" s="1"/>
  <c r="Z749" i="1" s="1"/>
  <c r="AA749" i="1" s="1"/>
  <c r="K750" i="1" s="1"/>
  <c r="L749" i="1"/>
  <c r="M749" i="1" s="1"/>
  <c r="AN726" i="1" l="1"/>
  <c r="AP726" i="1"/>
  <c r="N750" i="1"/>
  <c r="Q750" i="1" s="1"/>
  <c r="R750" i="1" s="1"/>
  <c r="Y750" i="1"/>
  <c r="O750" i="1"/>
  <c r="S750" i="1" s="1"/>
  <c r="T750" i="1" s="1"/>
  <c r="AR726" i="1" l="1"/>
  <c r="AU726" i="1" s="1"/>
  <c r="V750" i="1"/>
  <c r="AE727" i="1" l="1"/>
  <c r="AV726" i="1"/>
  <c r="AW726" i="1" s="1"/>
  <c r="AY726" i="1" s="1"/>
  <c r="AZ726" i="1" s="1"/>
  <c r="AD727" i="1" s="1"/>
  <c r="L750" i="1"/>
  <c r="M750" i="1" s="1"/>
  <c r="W750" i="1"/>
  <c r="X750" i="1" s="1"/>
  <c r="Z750" i="1" s="1"/>
  <c r="AA750" i="1" s="1"/>
  <c r="K751" i="1" s="1"/>
  <c r="AF727" i="1" l="1"/>
  <c r="AQ727" i="1"/>
  <c r="AM727" i="1"/>
  <c r="AX727" i="1"/>
  <c r="AG727" i="1"/>
  <c r="AJ727" i="1" s="1"/>
  <c r="AK727" i="1" s="1"/>
  <c r="Y751" i="1"/>
  <c r="O751" i="1"/>
  <c r="S751" i="1" s="1"/>
  <c r="T751" i="1" s="1"/>
  <c r="N751" i="1"/>
  <c r="Q751" i="1" s="1"/>
  <c r="R751" i="1" s="1"/>
  <c r="V751" i="1" s="1"/>
  <c r="AN727" i="1" l="1"/>
  <c r="AP727" i="1"/>
  <c r="W751" i="1"/>
  <c r="X751" i="1" s="1"/>
  <c r="Z751" i="1" s="1"/>
  <c r="AA751" i="1" s="1"/>
  <c r="K752" i="1" s="1"/>
  <c r="L751" i="1"/>
  <c r="M751" i="1" s="1"/>
  <c r="AR727" i="1" l="1"/>
  <c r="AU727" i="1" s="1"/>
  <c r="O752" i="1"/>
  <c r="S752" i="1" s="1"/>
  <c r="T752" i="1" s="1"/>
  <c r="N752" i="1"/>
  <c r="Q752" i="1" s="1"/>
  <c r="R752" i="1" s="1"/>
  <c r="V752" i="1" s="1"/>
  <c r="Y752" i="1"/>
  <c r="AE728" i="1" l="1"/>
  <c r="AV727" i="1"/>
  <c r="AW727" i="1" s="1"/>
  <c r="AY727" i="1" s="1"/>
  <c r="AZ727" i="1" s="1"/>
  <c r="AD728" i="1" s="1"/>
  <c r="L752" i="1"/>
  <c r="M752" i="1" s="1"/>
  <c r="W752" i="1"/>
  <c r="X752" i="1" s="1"/>
  <c r="Z752" i="1" s="1"/>
  <c r="AA752" i="1" s="1"/>
  <c r="K753" i="1" s="1"/>
  <c r="AF728" i="1" l="1"/>
  <c r="AQ728" i="1"/>
  <c r="AX728" i="1"/>
  <c r="AM728" i="1"/>
  <c r="AG728" i="1"/>
  <c r="AJ728" i="1" s="1"/>
  <c r="AK728" i="1" s="1"/>
  <c r="N753" i="1"/>
  <c r="Q753" i="1" s="1"/>
  <c r="R753" i="1" s="1"/>
  <c r="O753" i="1"/>
  <c r="S753" i="1" s="1"/>
  <c r="T753" i="1" s="1"/>
  <c r="Y753" i="1"/>
  <c r="V753" i="1" l="1"/>
  <c r="AP728" i="1"/>
  <c r="AN728" i="1"/>
  <c r="L753" i="1"/>
  <c r="M753" i="1" s="1"/>
  <c r="W753" i="1"/>
  <c r="X753" i="1" s="1"/>
  <c r="Z753" i="1" s="1"/>
  <c r="AA753" i="1" s="1"/>
  <c r="K754" i="1" s="1"/>
  <c r="AR728" i="1" l="1"/>
  <c r="AU728" i="1" s="1"/>
  <c r="O754" i="1"/>
  <c r="S754" i="1" s="1"/>
  <c r="T754" i="1" s="1"/>
  <c r="N754" i="1"/>
  <c r="Q754" i="1" s="1"/>
  <c r="R754" i="1" s="1"/>
  <c r="Y754" i="1"/>
  <c r="V754" i="1" l="1"/>
  <c r="AV728" i="1"/>
  <c r="AW728" i="1" s="1"/>
  <c r="AY728" i="1" s="1"/>
  <c r="AZ728" i="1" s="1"/>
  <c r="AD729" i="1" s="1"/>
  <c r="AE729" i="1"/>
  <c r="L754" i="1"/>
  <c r="M754" i="1" s="1"/>
  <c r="W754" i="1"/>
  <c r="X754" i="1" s="1"/>
  <c r="Z754" i="1" s="1"/>
  <c r="AA754" i="1" s="1"/>
  <c r="K755" i="1" s="1"/>
  <c r="AF729" i="1" l="1"/>
  <c r="AQ729" i="1"/>
  <c r="AG729" i="1"/>
  <c r="AJ729" i="1" s="1"/>
  <c r="AK729" i="1" s="1"/>
  <c r="AX729" i="1"/>
  <c r="AM729" i="1"/>
  <c r="O755" i="1"/>
  <c r="S755" i="1" s="1"/>
  <c r="T755" i="1" s="1"/>
  <c r="Y755" i="1"/>
  <c r="N755" i="1"/>
  <c r="Q755" i="1" s="1"/>
  <c r="R755" i="1" s="1"/>
  <c r="V755" i="1" s="1"/>
  <c r="AN729" i="1" l="1"/>
  <c r="AP729" i="1"/>
  <c r="AR729" i="1" s="1"/>
  <c r="AU729" i="1" s="1"/>
  <c r="L755" i="1"/>
  <c r="M755" i="1" s="1"/>
  <c r="W755" i="1"/>
  <c r="X755" i="1" s="1"/>
  <c r="Z755" i="1" s="1"/>
  <c r="AA755" i="1" s="1"/>
  <c r="K756" i="1" s="1"/>
  <c r="AE730" i="1" l="1"/>
  <c r="AV729" i="1"/>
  <c r="AW729" i="1" s="1"/>
  <c r="AY729" i="1" s="1"/>
  <c r="AZ729" i="1" s="1"/>
  <c r="AD730" i="1" s="1"/>
  <c r="N756" i="1"/>
  <c r="Q756" i="1" s="1"/>
  <c r="R756" i="1" s="1"/>
  <c r="O756" i="1"/>
  <c r="S756" i="1" s="1"/>
  <c r="T756" i="1" s="1"/>
  <c r="Y756" i="1"/>
  <c r="AF730" i="1" l="1"/>
  <c r="AQ730" i="1"/>
  <c r="AX730" i="1"/>
  <c r="AM730" i="1"/>
  <c r="AG730" i="1"/>
  <c r="AJ730" i="1" s="1"/>
  <c r="AK730" i="1" s="1"/>
  <c r="V756" i="1"/>
  <c r="AN730" i="1" l="1"/>
  <c r="AP730" i="1"/>
  <c r="W756" i="1"/>
  <c r="X756" i="1" s="1"/>
  <c r="Z756" i="1" s="1"/>
  <c r="AA756" i="1" s="1"/>
  <c r="K757" i="1" s="1"/>
  <c r="L756" i="1"/>
  <c r="M756" i="1" s="1"/>
  <c r="AR730" i="1" l="1"/>
  <c r="AU730" i="1" s="1"/>
  <c r="Y757" i="1"/>
  <c r="O757" i="1"/>
  <c r="S757" i="1" s="1"/>
  <c r="T757" i="1" s="1"/>
  <c r="N757" i="1"/>
  <c r="Q757" i="1" s="1"/>
  <c r="R757" i="1" s="1"/>
  <c r="V757" i="1" s="1"/>
  <c r="AE731" i="1" l="1"/>
  <c r="AV730" i="1"/>
  <c r="AW730" i="1" s="1"/>
  <c r="AY730" i="1" s="1"/>
  <c r="AZ730" i="1" s="1"/>
  <c r="AD731" i="1" s="1"/>
  <c r="L757" i="1"/>
  <c r="M757" i="1" s="1"/>
  <c r="W757" i="1"/>
  <c r="X757" i="1" s="1"/>
  <c r="Z757" i="1" s="1"/>
  <c r="AA757" i="1" s="1"/>
  <c r="K758" i="1" s="1"/>
  <c r="AF731" i="1" l="1"/>
  <c r="AQ731" i="1"/>
  <c r="AX731" i="1"/>
  <c r="AG731" i="1"/>
  <c r="AJ731" i="1" s="1"/>
  <c r="AK731" i="1" s="1"/>
  <c r="AM731" i="1"/>
  <c r="O758" i="1"/>
  <c r="S758" i="1" s="1"/>
  <c r="T758" i="1" s="1"/>
  <c r="N758" i="1"/>
  <c r="Q758" i="1" s="1"/>
  <c r="R758" i="1" s="1"/>
  <c r="V758" i="1" s="1"/>
  <c r="Y758" i="1"/>
  <c r="AN731" i="1" l="1"/>
  <c r="AP731" i="1"/>
  <c r="W758" i="1"/>
  <c r="X758" i="1" s="1"/>
  <c r="Z758" i="1" s="1"/>
  <c r="AA758" i="1" s="1"/>
  <c r="K759" i="1" s="1"/>
  <c r="L758" i="1"/>
  <c r="M758" i="1" s="1"/>
  <c r="AR731" i="1" l="1"/>
  <c r="AU731" i="1" s="1"/>
  <c r="N759" i="1"/>
  <c r="Q759" i="1" s="1"/>
  <c r="R759" i="1" s="1"/>
  <c r="Y759" i="1"/>
  <c r="O759" i="1"/>
  <c r="S759" i="1" s="1"/>
  <c r="T759" i="1" s="1"/>
  <c r="AV731" i="1" l="1"/>
  <c r="AW731" i="1" s="1"/>
  <c r="AY731" i="1" s="1"/>
  <c r="AZ731" i="1" s="1"/>
  <c r="AD732" i="1" s="1"/>
  <c r="AE732" i="1"/>
  <c r="V759" i="1"/>
  <c r="AF732" i="1" l="1"/>
  <c r="AQ732" i="1"/>
  <c r="AX732" i="1"/>
  <c r="AG732" i="1"/>
  <c r="AJ732" i="1" s="1"/>
  <c r="AK732" i="1" s="1"/>
  <c r="AM732" i="1"/>
  <c r="W759" i="1"/>
  <c r="X759" i="1" s="1"/>
  <c r="Z759" i="1" s="1"/>
  <c r="AA759" i="1" s="1"/>
  <c r="K760" i="1" s="1"/>
  <c r="L759" i="1"/>
  <c r="M759" i="1" s="1"/>
  <c r="AN732" i="1" l="1"/>
  <c r="AP732" i="1"/>
  <c r="Y760" i="1"/>
  <c r="O760" i="1"/>
  <c r="S760" i="1" s="1"/>
  <c r="T760" i="1" s="1"/>
  <c r="N760" i="1"/>
  <c r="Q760" i="1" s="1"/>
  <c r="R760" i="1" s="1"/>
  <c r="AR732" i="1" l="1"/>
  <c r="AU732" i="1" s="1"/>
  <c r="V760" i="1"/>
  <c r="AV732" i="1" l="1"/>
  <c r="AW732" i="1" s="1"/>
  <c r="AY732" i="1" s="1"/>
  <c r="AZ732" i="1" s="1"/>
  <c r="AD733" i="1" s="1"/>
  <c r="AE733" i="1"/>
  <c r="L760" i="1"/>
  <c r="M760" i="1" s="1"/>
  <c r="W760" i="1"/>
  <c r="X760" i="1" s="1"/>
  <c r="Z760" i="1" s="1"/>
  <c r="AA760" i="1" s="1"/>
  <c r="K761" i="1" s="1"/>
  <c r="AF733" i="1" l="1"/>
  <c r="AQ733" i="1"/>
  <c r="AM733" i="1"/>
  <c r="AX733" i="1"/>
  <c r="AG733" i="1"/>
  <c r="AJ733" i="1" s="1"/>
  <c r="AK733" i="1" s="1"/>
  <c r="Y761" i="1"/>
  <c r="O761" i="1"/>
  <c r="S761" i="1" s="1"/>
  <c r="T761" i="1" s="1"/>
  <c r="N761" i="1"/>
  <c r="Q761" i="1" s="1"/>
  <c r="R761" i="1" s="1"/>
  <c r="AN733" i="1" l="1"/>
  <c r="AP733" i="1"/>
  <c r="AR733" i="1" s="1"/>
  <c r="AU733" i="1" s="1"/>
  <c r="V761" i="1"/>
  <c r="AE734" i="1" l="1"/>
  <c r="AV733" i="1"/>
  <c r="AW733" i="1" s="1"/>
  <c r="AY733" i="1" s="1"/>
  <c r="AZ733" i="1" s="1"/>
  <c r="AD734" i="1" s="1"/>
  <c r="L761" i="1"/>
  <c r="M761" i="1" s="1"/>
  <c r="W761" i="1"/>
  <c r="X761" i="1" s="1"/>
  <c r="Z761" i="1" s="1"/>
  <c r="AA761" i="1" s="1"/>
  <c r="K762" i="1" s="1"/>
  <c r="AF734" i="1" l="1"/>
  <c r="AQ734" i="1"/>
  <c r="AX734" i="1"/>
  <c r="AG734" i="1"/>
  <c r="AJ734" i="1" s="1"/>
  <c r="AK734" i="1" s="1"/>
  <c r="AM734" i="1"/>
  <c r="O762" i="1"/>
  <c r="S762" i="1" s="1"/>
  <c r="T762" i="1" s="1"/>
  <c r="N762" i="1"/>
  <c r="Q762" i="1" s="1"/>
  <c r="R762" i="1" s="1"/>
  <c r="V762" i="1" s="1"/>
  <c r="Y762" i="1"/>
  <c r="AN734" i="1" l="1"/>
  <c r="AP734" i="1"/>
  <c r="W762" i="1"/>
  <c r="X762" i="1" s="1"/>
  <c r="Z762" i="1" s="1"/>
  <c r="AA762" i="1" s="1"/>
  <c r="K763" i="1" s="1"/>
  <c r="L762" i="1"/>
  <c r="M762" i="1" s="1"/>
  <c r="AR734" i="1" l="1"/>
  <c r="AU734" i="1" s="1"/>
  <c r="O763" i="1"/>
  <c r="S763" i="1" s="1"/>
  <c r="T763" i="1" s="1"/>
  <c r="N763" i="1"/>
  <c r="Q763" i="1" s="1"/>
  <c r="R763" i="1" s="1"/>
  <c r="Y763" i="1"/>
  <c r="V763" i="1" l="1"/>
  <c r="AE735" i="1"/>
  <c r="AV734" i="1"/>
  <c r="AW734" i="1" s="1"/>
  <c r="AY734" i="1" s="1"/>
  <c r="AZ734" i="1" s="1"/>
  <c r="AD735" i="1" s="1"/>
  <c r="W763" i="1"/>
  <c r="X763" i="1" s="1"/>
  <c r="Z763" i="1" s="1"/>
  <c r="AA763" i="1" s="1"/>
  <c r="K764" i="1" s="1"/>
  <c r="L763" i="1"/>
  <c r="M763" i="1" s="1"/>
  <c r="AF735" i="1" l="1"/>
  <c r="AQ735" i="1"/>
  <c r="AM735" i="1"/>
  <c r="AG735" i="1"/>
  <c r="AJ735" i="1" s="1"/>
  <c r="AK735" i="1" s="1"/>
  <c r="AX735" i="1"/>
  <c r="Y764" i="1"/>
  <c r="N764" i="1"/>
  <c r="Q764" i="1" s="1"/>
  <c r="R764" i="1" s="1"/>
  <c r="O764" i="1"/>
  <c r="S764" i="1" s="1"/>
  <c r="T764" i="1" s="1"/>
  <c r="AN735" i="1" l="1"/>
  <c r="AP735" i="1"/>
  <c r="V764" i="1"/>
  <c r="AR735" i="1" l="1"/>
  <c r="AU735" i="1" s="1"/>
  <c r="L764" i="1"/>
  <c r="M764" i="1" s="1"/>
  <c r="W764" i="1"/>
  <c r="X764" i="1" s="1"/>
  <c r="Z764" i="1" s="1"/>
  <c r="AA764" i="1" s="1"/>
  <c r="K765" i="1" s="1"/>
  <c r="AV735" i="1" l="1"/>
  <c r="AW735" i="1" s="1"/>
  <c r="AY735" i="1" s="1"/>
  <c r="AZ735" i="1" s="1"/>
  <c r="AD736" i="1" s="1"/>
  <c r="AE736" i="1"/>
  <c r="Y765" i="1"/>
  <c r="N765" i="1"/>
  <c r="Q765" i="1" s="1"/>
  <c r="R765" i="1" s="1"/>
  <c r="O765" i="1"/>
  <c r="S765" i="1" s="1"/>
  <c r="T765" i="1" s="1"/>
  <c r="AF736" i="1" l="1"/>
  <c r="AQ736" i="1"/>
  <c r="AM736" i="1"/>
  <c r="AG736" i="1"/>
  <c r="AJ736" i="1" s="1"/>
  <c r="AK736" i="1" s="1"/>
  <c r="AX736" i="1"/>
  <c r="V765" i="1"/>
  <c r="AN736" i="1" l="1"/>
  <c r="AP736" i="1"/>
  <c r="W765" i="1"/>
  <c r="X765" i="1" s="1"/>
  <c r="Z765" i="1" s="1"/>
  <c r="AA765" i="1" s="1"/>
  <c r="K766" i="1" s="1"/>
  <c r="L765" i="1"/>
  <c r="M765" i="1" s="1"/>
  <c r="AR736" i="1" l="1"/>
  <c r="AU736" i="1" s="1"/>
  <c r="Y766" i="1"/>
  <c r="N766" i="1"/>
  <c r="Q766" i="1" s="1"/>
  <c r="R766" i="1" s="1"/>
  <c r="O766" i="1"/>
  <c r="S766" i="1" s="1"/>
  <c r="T766" i="1" s="1"/>
  <c r="AE737" i="1" l="1"/>
  <c r="AV736" i="1"/>
  <c r="AW736" i="1" s="1"/>
  <c r="AY736" i="1" s="1"/>
  <c r="AZ736" i="1" s="1"/>
  <c r="AD737" i="1" s="1"/>
  <c r="V766" i="1"/>
  <c r="AF737" i="1" l="1"/>
  <c r="AQ737" i="1"/>
  <c r="AM737" i="1"/>
  <c r="AX737" i="1"/>
  <c r="AG737" i="1"/>
  <c r="AJ737" i="1" s="1"/>
  <c r="AK737" i="1" s="1"/>
  <c r="W766" i="1"/>
  <c r="X766" i="1" s="1"/>
  <c r="Z766" i="1" s="1"/>
  <c r="AA766" i="1" s="1"/>
  <c r="K767" i="1" s="1"/>
  <c r="L766" i="1"/>
  <c r="M766" i="1" s="1"/>
  <c r="AN737" i="1" l="1"/>
  <c r="AP737" i="1"/>
  <c r="AR737" i="1" s="1"/>
  <c r="AU737" i="1" s="1"/>
  <c r="O767" i="1"/>
  <c r="S767" i="1" s="1"/>
  <c r="T767" i="1" s="1"/>
  <c r="Y767" i="1"/>
  <c r="N767" i="1"/>
  <c r="Q767" i="1" s="1"/>
  <c r="R767" i="1" s="1"/>
  <c r="V767" i="1" l="1"/>
  <c r="AV737" i="1"/>
  <c r="AW737" i="1" s="1"/>
  <c r="AY737" i="1" s="1"/>
  <c r="AZ737" i="1" s="1"/>
  <c r="AD738" i="1" s="1"/>
  <c r="AE738" i="1"/>
  <c r="W767" i="1"/>
  <c r="X767" i="1" s="1"/>
  <c r="Z767" i="1" s="1"/>
  <c r="AA767" i="1" s="1"/>
  <c r="K768" i="1" s="1"/>
  <c r="L767" i="1"/>
  <c r="M767" i="1" s="1"/>
  <c r="AF738" i="1" l="1"/>
  <c r="AQ738" i="1"/>
  <c r="AG738" i="1"/>
  <c r="AJ738" i="1" s="1"/>
  <c r="AK738" i="1" s="1"/>
  <c r="AX738" i="1"/>
  <c r="AM738" i="1"/>
  <c r="N768" i="1"/>
  <c r="Q768" i="1" s="1"/>
  <c r="R768" i="1" s="1"/>
  <c r="Y768" i="1"/>
  <c r="O768" i="1"/>
  <c r="S768" i="1" s="1"/>
  <c r="T768" i="1" s="1"/>
  <c r="AN738" i="1" l="1"/>
  <c r="AP738" i="1"/>
  <c r="AR738" i="1" s="1"/>
  <c r="AU738" i="1" s="1"/>
  <c r="V768" i="1"/>
  <c r="AV738" i="1" l="1"/>
  <c r="AW738" i="1" s="1"/>
  <c r="AY738" i="1" s="1"/>
  <c r="AZ738" i="1" s="1"/>
  <c r="AD739" i="1" s="1"/>
  <c r="AE739" i="1"/>
  <c r="W768" i="1"/>
  <c r="X768" i="1" s="1"/>
  <c r="Z768" i="1" s="1"/>
  <c r="AA768" i="1" s="1"/>
  <c r="K769" i="1" s="1"/>
  <c r="L768" i="1"/>
  <c r="M768" i="1" s="1"/>
  <c r="AF739" i="1" l="1"/>
  <c r="AQ739" i="1"/>
  <c r="AM739" i="1"/>
  <c r="AX739" i="1"/>
  <c r="AG739" i="1"/>
  <c r="AJ739" i="1" s="1"/>
  <c r="AK739" i="1" s="1"/>
  <c r="Y769" i="1"/>
  <c r="N769" i="1"/>
  <c r="Q769" i="1" s="1"/>
  <c r="R769" i="1" s="1"/>
  <c r="O769" i="1"/>
  <c r="S769" i="1" s="1"/>
  <c r="T769" i="1" s="1"/>
  <c r="AN739" i="1" l="1"/>
  <c r="AP739" i="1"/>
  <c r="V769" i="1"/>
  <c r="AR739" i="1" l="1"/>
  <c r="AU739" i="1" s="1"/>
  <c r="W769" i="1"/>
  <c r="X769" i="1" s="1"/>
  <c r="Z769" i="1" s="1"/>
  <c r="AA769" i="1" s="1"/>
  <c r="K770" i="1" s="1"/>
  <c r="L769" i="1"/>
  <c r="M769" i="1" s="1"/>
  <c r="AE740" i="1" l="1"/>
  <c r="AV739" i="1"/>
  <c r="AW739" i="1" s="1"/>
  <c r="AY739" i="1" s="1"/>
  <c r="AZ739" i="1" s="1"/>
  <c r="AD740" i="1" s="1"/>
  <c r="O770" i="1"/>
  <c r="S770" i="1" s="1"/>
  <c r="T770" i="1" s="1"/>
  <c r="N770" i="1"/>
  <c r="Q770" i="1" s="1"/>
  <c r="R770" i="1" s="1"/>
  <c r="V770" i="1" s="1"/>
  <c r="Y770" i="1"/>
  <c r="AF740" i="1" l="1"/>
  <c r="AQ740" i="1"/>
  <c r="AX740" i="1"/>
  <c r="AM740" i="1"/>
  <c r="AG740" i="1"/>
  <c r="AJ740" i="1" s="1"/>
  <c r="AK740" i="1" s="1"/>
  <c r="W770" i="1"/>
  <c r="X770" i="1" s="1"/>
  <c r="Z770" i="1" s="1"/>
  <c r="AA770" i="1" s="1"/>
  <c r="K771" i="1" s="1"/>
  <c r="L770" i="1"/>
  <c r="M770" i="1" s="1"/>
  <c r="AN740" i="1" l="1"/>
  <c r="AP740" i="1"/>
  <c r="N771" i="1"/>
  <c r="Q771" i="1" s="1"/>
  <c r="R771" i="1" s="1"/>
  <c r="Y771" i="1"/>
  <c r="O771" i="1"/>
  <c r="S771" i="1" s="1"/>
  <c r="T771" i="1" s="1"/>
  <c r="AR740" i="1" l="1"/>
  <c r="AU740" i="1" s="1"/>
  <c r="V771" i="1"/>
  <c r="AV740" i="1" l="1"/>
  <c r="AW740" i="1" s="1"/>
  <c r="AY740" i="1" s="1"/>
  <c r="AZ740" i="1" s="1"/>
  <c r="AD741" i="1" s="1"/>
  <c r="AE741" i="1"/>
  <c r="W771" i="1"/>
  <c r="X771" i="1" s="1"/>
  <c r="Z771" i="1" s="1"/>
  <c r="AA771" i="1" s="1"/>
  <c r="K772" i="1" s="1"/>
  <c r="L771" i="1"/>
  <c r="M771" i="1" s="1"/>
  <c r="AF741" i="1" l="1"/>
  <c r="AQ741" i="1"/>
  <c r="AM741" i="1"/>
  <c r="AG741" i="1"/>
  <c r="AJ741" i="1" s="1"/>
  <c r="AK741" i="1" s="1"/>
  <c r="AX741" i="1"/>
  <c r="N772" i="1"/>
  <c r="Q772" i="1" s="1"/>
  <c r="R772" i="1" s="1"/>
  <c r="Y772" i="1"/>
  <c r="O772" i="1"/>
  <c r="S772" i="1" s="1"/>
  <c r="T772" i="1" s="1"/>
  <c r="AP741" i="1" l="1"/>
  <c r="AN741" i="1"/>
  <c r="V772" i="1"/>
  <c r="AR741" i="1" l="1"/>
  <c r="AU741" i="1" s="1"/>
  <c r="L772" i="1"/>
  <c r="M772" i="1" s="1"/>
  <c r="W772" i="1"/>
  <c r="X772" i="1" s="1"/>
  <c r="Z772" i="1" s="1"/>
  <c r="AA772" i="1" s="1"/>
  <c r="K773" i="1" s="1"/>
  <c r="AV741" i="1" l="1"/>
  <c r="AW741" i="1" s="1"/>
  <c r="AY741" i="1" s="1"/>
  <c r="AZ741" i="1" s="1"/>
  <c r="AD742" i="1" s="1"/>
  <c r="AE742" i="1"/>
  <c r="Y773" i="1"/>
  <c r="O773" i="1"/>
  <c r="S773" i="1" s="1"/>
  <c r="T773" i="1" s="1"/>
  <c r="N773" i="1"/>
  <c r="Q773" i="1" s="1"/>
  <c r="R773" i="1" s="1"/>
  <c r="AF742" i="1" l="1"/>
  <c r="AQ742" i="1"/>
  <c r="V773" i="1"/>
  <c r="AM742" i="1"/>
  <c r="AG742" i="1"/>
  <c r="AJ742" i="1" s="1"/>
  <c r="AK742" i="1" s="1"/>
  <c r="AX742" i="1"/>
  <c r="L773" i="1"/>
  <c r="M773" i="1" s="1"/>
  <c r="W773" i="1"/>
  <c r="X773" i="1" s="1"/>
  <c r="Z773" i="1" s="1"/>
  <c r="AA773" i="1" s="1"/>
  <c r="K774" i="1" s="1"/>
  <c r="AN742" i="1" l="1"/>
  <c r="AP742" i="1"/>
  <c r="AR742" i="1" s="1"/>
  <c r="AU742" i="1" s="1"/>
  <c r="O774" i="1"/>
  <c r="S774" i="1" s="1"/>
  <c r="T774" i="1" s="1"/>
  <c r="Y774" i="1"/>
  <c r="N774" i="1"/>
  <c r="Q774" i="1" s="1"/>
  <c r="R774" i="1" s="1"/>
  <c r="V774" i="1" l="1"/>
  <c r="AV742" i="1"/>
  <c r="AW742" i="1" s="1"/>
  <c r="AY742" i="1" s="1"/>
  <c r="AZ742" i="1" s="1"/>
  <c r="AD743" i="1" s="1"/>
  <c r="AE743" i="1"/>
  <c r="L774" i="1"/>
  <c r="M774" i="1" s="1"/>
  <c r="W774" i="1"/>
  <c r="X774" i="1" s="1"/>
  <c r="Z774" i="1" s="1"/>
  <c r="AA774" i="1" s="1"/>
  <c r="K775" i="1" s="1"/>
  <c r="AF743" i="1" l="1"/>
  <c r="AQ743" i="1"/>
  <c r="AG743" i="1"/>
  <c r="AJ743" i="1" s="1"/>
  <c r="AK743" i="1" s="1"/>
  <c r="AX743" i="1"/>
  <c r="AM743" i="1"/>
  <c r="O775" i="1"/>
  <c r="S775" i="1" s="1"/>
  <c r="T775" i="1" s="1"/>
  <c r="N775" i="1"/>
  <c r="Q775" i="1" s="1"/>
  <c r="R775" i="1" s="1"/>
  <c r="V775" i="1" s="1"/>
  <c r="Y775" i="1"/>
  <c r="AN743" i="1" l="1"/>
  <c r="AP743" i="1"/>
  <c r="L775" i="1"/>
  <c r="M775" i="1" s="1"/>
  <c r="W775" i="1"/>
  <c r="X775" i="1" s="1"/>
  <c r="Z775" i="1" s="1"/>
  <c r="AA775" i="1" s="1"/>
  <c r="K776" i="1" s="1"/>
  <c r="AR743" i="1" l="1"/>
  <c r="AU743" i="1" s="1"/>
  <c r="AE744" i="1" s="1"/>
  <c r="N776" i="1"/>
  <c r="Q776" i="1" s="1"/>
  <c r="R776" i="1" s="1"/>
  <c r="Y776" i="1"/>
  <c r="O776" i="1"/>
  <c r="S776" i="1" s="1"/>
  <c r="T776" i="1" s="1"/>
  <c r="AF744" i="1" l="1"/>
  <c r="AQ744" i="1"/>
  <c r="AV743" i="1"/>
  <c r="AW743" i="1" s="1"/>
  <c r="AY743" i="1" s="1"/>
  <c r="AZ743" i="1" s="1"/>
  <c r="AD744" i="1" s="1"/>
  <c r="AM744" i="1" s="1"/>
  <c r="V776" i="1"/>
  <c r="AX744" i="1" l="1"/>
  <c r="AG744" i="1"/>
  <c r="AJ744" i="1" s="1"/>
  <c r="AK744" i="1" s="1"/>
  <c r="AN744" i="1"/>
  <c r="AP744" i="1"/>
  <c r="W776" i="1"/>
  <c r="X776" i="1" s="1"/>
  <c r="Z776" i="1" s="1"/>
  <c r="AA776" i="1" s="1"/>
  <c r="K777" i="1" s="1"/>
  <c r="L776" i="1"/>
  <c r="M776" i="1" s="1"/>
  <c r="AR744" i="1" l="1"/>
  <c r="AU744" i="1" s="1"/>
  <c r="AE745" i="1" s="1"/>
  <c r="Y777" i="1"/>
  <c r="O777" i="1"/>
  <c r="S777" i="1" s="1"/>
  <c r="T777" i="1" s="1"/>
  <c r="N777" i="1"/>
  <c r="Q777" i="1" s="1"/>
  <c r="R777" i="1" s="1"/>
  <c r="AF745" i="1" l="1"/>
  <c r="AQ745" i="1"/>
  <c r="AV744" i="1"/>
  <c r="AW744" i="1" s="1"/>
  <c r="AY744" i="1" s="1"/>
  <c r="AZ744" i="1" s="1"/>
  <c r="AD745" i="1" s="1"/>
  <c r="AX745" i="1" s="1"/>
  <c r="V777" i="1"/>
  <c r="AM745" i="1" l="1"/>
  <c r="AG745" i="1"/>
  <c r="AJ745" i="1" s="1"/>
  <c r="AK745" i="1" s="1"/>
  <c r="AN745" i="1"/>
  <c r="AP745" i="1"/>
  <c r="L777" i="1"/>
  <c r="M777" i="1" s="1"/>
  <c r="W777" i="1"/>
  <c r="X777" i="1" s="1"/>
  <c r="Z777" i="1" s="1"/>
  <c r="AA777" i="1" s="1"/>
  <c r="K778" i="1" s="1"/>
  <c r="AR745" i="1" l="1"/>
  <c r="AU745" i="1" s="1"/>
  <c r="Y778" i="1"/>
  <c r="N778" i="1"/>
  <c r="Q778" i="1" s="1"/>
  <c r="R778" i="1" s="1"/>
  <c r="O778" i="1"/>
  <c r="S778" i="1" s="1"/>
  <c r="T778" i="1" s="1"/>
  <c r="AV745" i="1" l="1"/>
  <c r="AW745" i="1" s="1"/>
  <c r="AY745" i="1" s="1"/>
  <c r="AZ745" i="1" s="1"/>
  <c r="AD746" i="1" s="1"/>
  <c r="AE746" i="1"/>
  <c r="V778" i="1"/>
  <c r="AF746" i="1" l="1"/>
  <c r="AQ746" i="1"/>
  <c r="AM746" i="1"/>
  <c r="AG746" i="1"/>
  <c r="AJ746" i="1" s="1"/>
  <c r="AK746" i="1" s="1"/>
  <c r="AX746" i="1"/>
  <c r="W778" i="1"/>
  <c r="X778" i="1" s="1"/>
  <c r="Z778" i="1" s="1"/>
  <c r="AA778" i="1" s="1"/>
  <c r="L778" i="1"/>
  <c r="M778" i="1" s="1"/>
  <c r="AP746" i="1" l="1"/>
  <c r="AN746" i="1"/>
  <c r="AR746" i="1" l="1"/>
  <c r="AU746" i="1" s="1"/>
  <c r="AV746" i="1" l="1"/>
  <c r="AW746" i="1" s="1"/>
  <c r="AY746" i="1" s="1"/>
  <c r="AZ746" i="1" s="1"/>
  <c r="AD747" i="1" s="1"/>
  <c r="AE747" i="1"/>
  <c r="AF747" i="1" l="1"/>
  <c r="AQ747" i="1"/>
  <c r="AX747" i="1"/>
  <c r="AM747" i="1"/>
  <c r="AG747" i="1"/>
  <c r="AJ747" i="1" s="1"/>
  <c r="AK747" i="1" s="1"/>
  <c r="AN747" i="1" l="1"/>
  <c r="AP747" i="1"/>
  <c r="AR747" i="1" l="1"/>
  <c r="AU747" i="1" s="1"/>
  <c r="AE748" i="1" l="1"/>
  <c r="AV747" i="1"/>
  <c r="AW747" i="1" s="1"/>
  <c r="AY747" i="1" s="1"/>
  <c r="AZ747" i="1" s="1"/>
  <c r="AD748" i="1" s="1"/>
  <c r="AF748" i="1" l="1"/>
  <c r="AQ748" i="1"/>
  <c r="AM748" i="1"/>
  <c r="AX748" i="1"/>
  <c r="AG748" i="1"/>
  <c r="AJ748" i="1" s="1"/>
  <c r="AK748" i="1" s="1"/>
  <c r="AN748" i="1" l="1"/>
  <c r="AP748" i="1"/>
  <c r="AR748" i="1" l="1"/>
  <c r="AU748" i="1" s="1"/>
  <c r="AV748" i="1" l="1"/>
  <c r="AW748" i="1" s="1"/>
  <c r="AY748" i="1" s="1"/>
  <c r="AZ748" i="1" s="1"/>
  <c r="AD749" i="1" s="1"/>
  <c r="AE749" i="1"/>
  <c r="AF749" i="1" l="1"/>
  <c r="AQ749" i="1"/>
  <c r="AX749" i="1"/>
  <c r="AG749" i="1"/>
  <c r="AJ749" i="1" s="1"/>
  <c r="AK749" i="1" s="1"/>
  <c r="AM749" i="1"/>
  <c r="AN749" i="1" l="1"/>
  <c r="AP749" i="1"/>
  <c r="AR749" i="1" l="1"/>
  <c r="AU749" i="1" s="1"/>
  <c r="AE750" i="1" l="1"/>
  <c r="AV749" i="1"/>
  <c r="AW749" i="1" s="1"/>
  <c r="AY749" i="1" s="1"/>
  <c r="AZ749" i="1" s="1"/>
  <c r="AD750" i="1" s="1"/>
  <c r="AF750" i="1" l="1"/>
  <c r="AQ750" i="1"/>
  <c r="AM750" i="1"/>
  <c r="AG750" i="1"/>
  <c r="AJ750" i="1" s="1"/>
  <c r="AK750" i="1" s="1"/>
  <c r="AX750" i="1"/>
  <c r="AN750" i="1" l="1"/>
  <c r="AP750" i="1"/>
  <c r="AR750" i="1" l="1"/>
  <c r="AU750" i="1" s="1"/>
  <c r="AE751" i="1" l="1"/>
  <c r="AV750" i="1"/>
  <c r="AW750" i="1" s="1"/>
  <c r="AY750" i="1" s="1"/>
  <c r="AZ750" i="1" s="1"/>
  <c r="AD751" i="1" s="1"/>
  <c r="AF751" i="1" l="1"/>
  <c r="AQ751" i="1"/>
  <c r="AX751" i="1"/>
  <c r="AM751" i="1"/>
  <c r="AG751" i="1"/>
  <c r="AJ751" i="1" s="1"/>
  <c r="AK751" i="1" s="1"/>
  <c r="AP751" i="1" l="1"/>
  <c r="AN751" i="1"/>
  <c r="AR751" i="1" l="1"/>
  <c r="AU751" i="1" s="1"/>
  <c r="AV751" i="1" l="1"/>
  <c r="AW751" i="1" s="1"/>
  <c r="AY751" i="1" s="1"/>
  <c r="AZ751" i="1" s="1"/>
  <c r="AD752" i="1" s="1"/>
  <c r="AE752" i="1"/>
  <c r="AF752" i="1" l="1"/>
  <c r="AQ752" i="1"/>
  <c r="AG752" i="1"/>
  <c r="AJ752" i="1" s="1"/>
  <c r="AK752" i="1" s="1"/>
  <c r="AX752" i="1"/>
  <c r="AM752" i="1"/>
  <c r="AN752" i="1" l="1"/>
  <c r="AP752" i="1"/>
  <c r="AR752" i="1" l="1"/>
  <c r="AU752" i="1" s="1"/>
  <c r="AE753" i="1" l="1"/>
  <c r="AV752" i="1"/>
  <c r="AW752" i="1" s="1"/>
  <c r="AY752" i="1" s="1"/>
  <c r="AZ752" i="1" s="1"/>
  <c r="AD753" i="1" s="1"/>
  <c r="AF753" i="1" l="1"/>
  <c r="AQ753" i="1"/>
  <c r="AX753" i="1"/>
  <c r="AG753" i="1"/>
  <c r="AJ753" i="1" s="1"/>
  <c r="AK753" i="1" s="1"/>
  <c r="AM753" i="1"/>
  <c r="AN753" i="1" l="1"/>
  <c r="AP753" i="1"/>
  <c r="AR753" i="1" l="1"/>
  <c r="AU753" i="1" s="1"/>
  <c r="AE754" i="1" l="1"/>
  <c r="AV753" i="1"/>
  <c r="AW753" i="1" s="1"/>
  <c r="AY753" i="1" s="1"/>
  <c r="AZ753" i="1" s="1"/>
  <c r="AD754" i="1" s="1"/>
  <c r="AF754" i="1" l="1"/>
  <c r="AQ754" i="1"/>
  <c r="AX754" i="1"/>
  <c r="AM754" i="1"/>
  <c r="AG754" i="1"/>
  <c r="AJ754" i="1" s="1"/>
  <c r="AK754" i="1" s="1"/>
  <c r="AP754" i="1" l="1"/>
  <c r="AN754" i="1"/>
  <c r="AR754" i="1" l="1"/>
  <c r="AU754" i="1" s="1"/>
  <c r="AV754" i="1" l="1"/>
  <c r="AW754" i="1" s="1"/>
  <c r="AY754" i="1" s="1"/>
  <c r="AZ754" i="1" s="1"/>
  <c r="AD755" i="1" s="1"/>
  <c r="AE755" i="1"/>
  <c r="AF755" i="1" l="1"/>
  <c r="AQ755" i="1"/>
  <c r="AG755" i="1"/>
  <c r="AJ755" i="1" s="1"/>
  <c r="AK755" i="1" s="1"/>
  <c r="AX755" i="1"/>
  <c r="AM755" i="1"/>
  <c r="AP755" i="1" l="1"/>
  <c r="AN755" i="1"/>
  <c r="AR755" i="1" l="1"/>
  <c r="AU755" i="1" s="1"/>
  <c r="AV755" i="1" l="1"/>
  <c r="AW755" i="1" s="1"/>
  <c r="AY755" i="1" s="1"/>
  <c r="AZ755" i="1" s="1"/>
  <c r="AD756" i="1" s="1"/>
  <c r="AE756" i="1"/>
  <c r="AF756" i="1" l="1"/>
  <c r="AQ756" i="1"/>
  <c r="AG756" i="1"/>
  <c r="AJ756" i="1" s="1"/>
  <c r="AK756" i="1" s="1"/>
  <c r="AM756" i="1"/>
  <c r="AX756" i="1"/>
  <c r="AN756" i="1" l="1"/>
  <c r="AP756" i="1"/>
  <c r="AR756" i="1" l="1"/>
  <c r="AU756" i="1" s="1"/>
  <c r="AE757" i="1" l="1"/>
  <c r="AV756" i="1"/>
  <c r="AW756" i="1" s="1"/>
  <c r="AY756" i="1" s="1"/>
  <c r="AZ756" i="1" s="1"/>
  <c r="AD757" i="1" s="1"/>
  <c r="AF757" i="1" l="1"/>
  <c r="AQ757" i="1"/>
  <c r="AG757" i="1"/>
  <c r="AJ757" i="1" s="1"/>
  <c r="AK757" i="1" s="1"/>
  <c r="AX757" i="1"/>
  <c r="AM757" i="1"/>
  <c r="AN757" i="1" l="1"/>
  <c r="AP757" i="1"/>
  <c r="AR757" i="1" l="1"/>
  <c r="AU757" i="1" s="1"/>
  <c r="AE758" i="1" l="1"/>
  <c r="AV757" i="1"/>
  <c r="AW757" i="1" s="1"/>
  <c r="AY757" i="1" s="1"/>
  <c r="AZ757" i="1" s="1"/>
  <c r="AD758" i="1" s="1"/>
  <c r="AF758" i="1" l="1"/>
  <c r="AQ758" i="1"/>
  <c r="AG758" i="1"/>
  <c r="AJ758" i="1" s="1"/>
  <c r="AK758" i="1" s="1"/>
  <c r="AM758" i="1"/>
  <c r="AX758" i="1"/>
  <c r="AN758" i="1" l="1"/>
  <c r="AP758" i="1"/>
  <c r="AR758" i="1" l="1"/>
  <c r="AU758" i="1" s="1"/>
  <c r="AV758" i="1" l="1"/>
  <c r="AW758" i="1" s="1"/>
  <c r="AY758" i="1" s="1"/>
  <c r="AZ758" i="1" s="1"/>
  <c r="AD759" i="1" s="1"/>
  <c r="AE759" i="1"/>
  <c r="AF759" i="1" l="1"/>
  <c r="AQ759" i="1"/>
  <c r="AM759" i="1"/>
  <c r="AX759" i="1"/>
  <c r="AG759" i="1"/>
  <c r="AJ759" i="1" s="1"/>
  <c r="AK759" i="1" s="1"/>
  <c r="AN759" i="1" l="1"/>
  <c r="AP759" i="1"/>
  <c r="AR759" i="1" l="1"/>
  <c r="AU759" i="1" s="1"/>
  <c r="AE760" i="1" l="1"/>
  <c r="AV759" i="1"/>
  <c r="AW759" i="1" s="1"/>
  <c r="AY759" i="1" s="1"/>
  <c r="AZ759" i="1" s="1"/>
  <c r="AD760" i="1" s="1"/>
  <c r="AF760" i="1" l="1"/>
  <c r="AQ760" i="1"/>
  <c r="AX760" i="1"/>
  <c r="AM760" i="1"/>
  <c r="AG760" i="1"/>
  <c r="AJ760" i="1" s="1"/>
  <c r="AK760" i="1" s="1"/>
  <c r="AP760" i="1" l="1"/>
  <c r="AN760" i="1"/>
  <c r="AR760" i="1" l="1"/>
  <c r="AU760" i="1" s="1"/>
  <c r="AE761" i="1" l="1"/>
  <c r="AV760" i="1"/>
  <c r="AW760" i="1" s="1"/>
  <c r="AY760" i="1" s="1"/>
  <c r="AZ760" i="1" s="1"/>
  <c r="AD761" i="1" s="1"/>
  <c r="AF761" i="1" l="1"/>
  <c r="AQ761" i="1"/>
  <c r="AG761" i="1"/>
  <c r="AJ761" i="1" s="1"/>
  <c r="AK761" i="1" s="1"/>
  <c r="AX761" i="1"/>
  <c r="AM761" i="1"/>
  <c r="AP761" i="1" l="1"/>
  <c r="AN761" i="1"/>
  <c r="AR761" i="1" l="1"/>
  <c r="AU761" i="1" s="1"/>
  <c r="AE762" i="1" l="1"/>
  <c r="AV761" i="1"/>
  <c r="AW761" i="1" s="1"/>
  <c r="AY761" i="1" s="1"/>
  <c r="AZ761" i="1" s="1"/>
  <c r="AD762" i="1" s="1"/>
  <c r="AF762" i="1" l="1"/>
  <c r="AQ762" i="1"/>
  <c r="AM762" i="1"/>
  <c r="AX762" i="1"/>
  <c r="AG762" i="1"/>
  <c r="AJ762" i="1" s="1"/>
  <c r="AK762" i="1" s="1"/>
  <c r="AP762" i="1" l="1"/>
  <c r="AN762" i="1"/>
  <c r="AR762" i="1" l="1"/>
  <c r="AU762" i="1" s="1"/>
  <c r="AE763" i="1" l="1"/>
  <c r="AV762" i="1"/>
  <c r="AW762" i="1" s="1"/>
  <c r="AY762" i="1" s="1"/>
  <c r="AZ762" i="1" s="1"/>
  <c r="AD763" i="1" s="1"/>
  <c r="AF763" i="1" l="1"/>
  <c r="AQ763" i="1"/>
  <c r="AM763" i="1"/>
  <c r="AX763" i="1"/>
  <c r="AG763" i="1"/>
  <c r="AJ763" i="1" s="1"/>
  <c r="AK763" i="1" s="1"/>
  <c r="AN763" i="1" l="1"/>
  <c r="AP763" i="1"/>
  <c r="AR763" i="1" l="1"/>
  <c r="AU763" i="1" s="1"/>
  <c r="AV763" i="1" l="1"/>
  <c r="AW763" i="1" s="1"/>
  <c r="AY763" i="1" s="1"/>
  <c r="AZ763" i="1" s="1"/>
  <c r="AD764" i="1" s="1"/>
  <c r="AE764" i="1"/>
  <c r="AF764" i="1" l="1"/>
  <c r="AQ764" i="1"/>
  <c r="AM764" i="1"/>
  <c r="AG764" i="1"/>
  <c r="AJ764" i="1" s="1"/>
  <c r="AK764" i="1" s="1"/>
  <c r="AX764" i="1"/>
  <c r="AN764" i="1" l="1"/>
  <c r="AP764" i="1"/>
  <c r="AR764" i="1" s="1"/>
  <c r="AU764" i="1" s="1"/>
  <c r="AV764" i="1" l="1"/>
  <c r="AW764" i="1" s="1"/>
  <c r="AY764" i="1" s="1"/>
  <c r="AZ764" i="1" s="1"/>
  <c r="AD765" i="1" s="1"/>
  <c r="AE765" i="1"/>
  <c r="AF765" i="1" l="1"/>
  <c r="AQ765" i="1"/>
  <c r="AG765" i="1"/>
  <c r="AJ765" i="1" s="1"/>
  <c r="AK765" i="1" s="1"/>
  <c r="AM765" i="1"/>
  <c r="AX765" i="1"/>
  <c r="AN765" i="1" l="1"/>
  <c r="AP765" i="1"/>
  <c r="AR765" i="1" l="1"/>
  <c r="AU765" i="1" s="1"/>
  <c r="AV765" i="1" l="1"/>
  <c r="AW765" i="1" s="1"/>
  <c r="AY765" i="1" s="1"/>
  <c r="AZ765" i="1" s="1"/>
  <c r="AD766" i="1" s="1"/>
  <c r="AE766" i="1"/>
  <c r="AF766" i="1" l="1"/>
  <c r="AQ766" i="1"/>
  <c r="AG766" i="1"/>
  <c r="AJ766" i="1" s="1"/>
  <c r="AK766" i="1" s="1"/>
  <c r="AX766" i="1"/>
  <c r="AM766" i="1"/>
  <c r="AN766" i="1" l="1"/>
  <c r="AP766" i="1"/>
  <c r="AR766" i="1" l="1"/>
  <c r="AU766" i="1" s="1"/>
  <c r="AE767" i="1" l="1"/>
  <c r="AV766" i="1"/>
  <c r="AW766" i="1" s="1"/>
  <c r="AY766" i="1" s="1"/>
  <c r="AZ766" i="1" s="1"/>
  <c r="AD767" i="1" s="1"/>
  <c r="AF767" i="1" l="1"/>
  <c r="AQ767" i="1"/>
  <c r="AG767" i="1"/>
  <c r="AJ767" i="1" s="1"/>
  <c r="AK767" i="1" s="1"/>
  <c r="AX767" i="1"/>
  <c r="AM767" i="1"/>
  <c r="AP767" i="1" l="1"/>
  <c r="AN767" i="1"/>
  <c r="AR767" i="1" l="1"/>
  <c r="AU767" i="1" s="1"/>
  <c r="AE768" i="1" l="1"/>
  <c r="AV767" i="1"/>
  <c r="AW767" i="1" s="1"/>
  <c r="AY767" i="1" s="1"/>
  <c r="AZ767" i="1" s="1"/>
  <c r="AD768" i="1" s="1"/>
  <c r="AF768" i="1" l="1"/>
  <c r="AQ768" i="1"/>
  <c r="AM768" i="1"/>
  <c r="AG768" i="1"/>
  <c r="AJ768" i="1" s="1"/>
  <c r="AK768" i="1" s="1"/>
  <c r="AX768" i="1"/>
  <c r="AP768" i="1" l="1"/>
  <c r="AN768" i="1"/>
  <c r="AR768" i="1" l="1"/>
  <c r="AU768" i="1" s="1"/>
  <c r="AE769" i="1" l="1"/>
  <c r="AV768" i="1"/>
  <c r="AW768" i="1" s="1"/>
  <c r="AY768" i="1" s="1"/>
  <c r="AZ768" i="1" s="1"/>
  <c r="AD769" i="1" s="1"/>
  <c r="AF769" i="1" l="1"/>
  <c r="AQ769" i="1"/>
  <c r="AX769" i="1"/>
  <c r="AM769" i="1"/>
  <c r="AG769" i="1"/>
  <c r="AJ769" i="1" s="1"/>
  <c r="AK769" i="1" s="1"/>
  <c r="AN769" i="1" l="1"/>
  <c r="AP769" i="1"/>
  <c r="AR769" i="1" l="1"/>
  <c r="AU769" i="1" s="1"/>
  <c r="AV769" i="1" l="1"/>
  <c r="AW769" i="1" s="1"/>
  <c r="AY769" i="1" s="1"/>
  <c r="AZ769" i="1" s="1"/>
  <c r="AD770" i="1" s="1"/>
  <c r="AE770" i="1"/>
  <c r="AF770" i="1" l="1"/>
  <c r="AQ770" i="1"/>
  <c r="AM770" i="1"/>
  <c r="AX770" i="1"/>
  <c r="AG770" i="1"/>
  <c r="AJ770" i="1" s="1"/>
  <c r="AK770" i="1" s="1"/>
  <c r="AN770" i="1" l="1"/>
  <c r="AP770" i="1"/>
  <c r="AR770" i="1" l="1"/>
  <c r="AU770" i="1" s="1"/>
  <c r="AE771" i="1" l="1"/>
  <c r="AV770" i="1"/>
  <c r="AW770" i="1" s="1"/>
  <c r="AY770" i="1" s="1"/>
  <c r="AZ770" i="1" s="1"/>
  <c r="AD771" i="1" s="1"/>
  <c r="AF771" i="1" l="1"/>
  <c r="AQ771" i="1"/>
  <c r="AM771" i="1"/>
  <c r="AG771" i="1"/>
  <c r="AJ771" i="1" s="1"/>
  <c r="AK771" i="1" s="1"/>
  <c r="AX771" i="1"/>
  <c r="AP771" i="1" l="1"/>
  <c r="AN771" i="1"/>
  <c r="AR771" i="1" l="1"/>
  <c r="AU771" i="1" s="1"/>
  <c r="AV771" i="1" l="1"/>
  <c r="AW771" i="1" s="1"/>
  <c r="AY771" i="1" s="1"/>
  <c r="AZ771" i="1" s="1"/>
  <c r="AD772" i="1" s="1"/>
  <c r="AE772" i="1"/>
  <c r="AF772" i="1" l="1"/>
  <c r="AQ772" i="1"/>
  <c r="AX772" i="1"/>
  <c r="AM772" i="1"/>
  <c r="AG772" i="1"/>
  <c r="AJ772" i="1" s="1"/>
  <c r="AK772" i="1" s="1"/>
  <c r="AN772" i="1" l="1"/>
  <c r="AP772" i="1"/>
  <c r="AR772" i="1" s="1"/>
  <c r="AU772" i="1" s="1"/>
  <c r="AE773" i="1" l="1"/>
  <c r="AV772" i="1"/>
  <c r="AW772" i="1" s="1"/>
  <c r="AY772" i="1" s="1"/>
  <c r="AZ772" i="1" s="1"/>
  <c r="AD773" i="1" s="1"/>
  <c r="AF773" i="1" l="1"/>
  <c r="AQ773" i="1"/>
  <c r="AM773" i="1"/>
  <c r="AG773" i="1"/>
  <c r="AJ773" i="1" s="1"/>
  <c r="AK773" i="1" s="1"/>
  <c r="AX773" i="1"/>
  <c r="AP773" i="1" l="1"/>
  <c r="AN773" i="1"/>
  <c r="AR773" i="1" l="1"/>
  <c r="AU773" i="1" s="1"/>
  <c r="AE774" i="1" s="1"/>
  <c r="AF774" i="1" l="1"/>
  <c r="AQ774" i="1"/>
  <c r="AV773" i="1"/>
  <c r="AW773" i="1" s="1"/>
  <c r="AY773" i="1" s="1"/>
  <c r="AZ773" i="1" s="1"/>
  <c r="AD774" i="1" s="1"/>
  <c r="AX774" i="1" s="1"/>
  <c r="AM774" i="1" l="1"/>
  <c r="AG774" i="1"/>
  <c r="AJ774" i="1" s="1"/>
  <c r="AK774" i="1" s="1"/>
  <c r="AN774" i="1"/>
  <c r="AP774" i="1"/>
  <c r="AR774" i="1" s="1"/>
  <c r="AU774" i="1" s="1"/>
  <c r="AV774" i="1" l="1"/>
  <c r="AW774" i="1" s="1"/>
  <c r="AY774" i="1" s="1"/>
  <c r="AZ774" i="1" s="1"/>
  <c r="AD775" i="1" s="1"/>
  <c r="AE775" i="1"/>
  <c r="AF775" i="1" l="1"/>
  <c r="AQ775" i="1"/>
  <c r="AG775" i="1"/>
  <c r="AJ775" i="1" s="1"/>
  <c r="AK775" i="1" s="1"/>
  <c r="AX775" i="1"/>
  <c r="AM775" i="1"/>
  <c r="AN775" i="1" l="1"/>
  <c r="AP775" i="1"/>
  <c r="AR775" i="1" l="1"/>
  <c r="AU775" i="1" s="1"/>
  <c r="AV775" i="1" l="1"/>
  <c r="AW775" i="1" s="1"/>
  <c r="AY775" i="1" s="1"/>
  <c r="AZ775" i="1" s="1"/>
  <c r="AD776" i="1" s="1"/>
  <c r="AE776" i="1"/>
  <c r="AF776" i="1" l="1"/>
  <c r="AQ776" i="1"/>
  <c r="AG776" i="1"/>
  <c r="AJ776" i="1" s="1"/>
  <c r="AK776" i="1" s="1"/>
  <c r="AX776" i="1"/>
  <c r="AM776" i="1"/>
  <c r="AP776" i="1" l="1"/>
  <c r="AN776" i="1"/>
  <c r="AR776" i="1" l="1"/>
  <c r="AU776" i="1" s="1"/>
  <c r="AV776" i="1" l="1"/>
  <c r="AW776" i="1" s="1"/>
  <c r="AY776" i="1" s="1"/>
  <c r="AZ776" i="1" s="1"/>
  <c r="AD777" i="1" s="1"/>
  <c r="AE777" i="1"/>
  <c r="AF777" i="1" l="1"/>
  <c r="AQ777" i="1"/>
  <c r="AG777" i="1"/>
  <c r="AJ777" i="1" s="1"/>
  <c r="AK777" i="1" s="1"/>
  <c r="AM777" i="1"/>
  <c r="AX777" i="1"/>
  <c r="AN777" i="1" l="1"/>
  <c r="AP777" i="1"/>
  <c r="AR777" i="1" l="1"/>
  <c r="AU777" i="1" s="1"/>
  <c r="AV777" i="1" l="1"/>
  <c r="AW777" i="1" s="1"/>
  <c r="AY777" i="1" s="1"/>
  <c r="AZ777" i="1" s="1"/>
  <c r="AD778" i="1" s="1"/>
  <c r="AE778" i="1"/>
  <c r="AF778" i="1" l="1"/>
  <c r="AQ778" i="1"/>
  <c r="AG778" i="1"/>
  <c r="AJ778" i="1" s="1"/>
  <c r="AK778" i="1" s="1"/>
  <c r="AX778" i="1"/>
  <c r="AM778" i="1"/>
  <c r="AN778" i="1" l="1"/>
  <c r="AP778" i="1"/>
  <c r="AR778" i="1" l="1"/>
  <c r="AU778" i="1" s="1"/>
  <c r="AV778" i="1" s="1"/>
  <c r="AW778" i="1" s="1"/>
  <c r="AY778" i="1" s="1"/>
  <c r="AZ778" i="1" s="1"/>
</calcChain>
</file>

<file path=xl/sharedStrings.xml><?xml version="1.0" encoding="utf-8"?>
<sst xmlns="http://schemas.openxmlformats.org/spreadsheetml/2006/main" count="262" uniqueCount="104">
  <si>
    <t>STORM ANALYSIS USING MUSKINGUM METHOD FOR SCOTT'S MILL</t>
  </si>
  <si>
    <t xml:space="preserve">STORM 1 - NOVEMBER 1985 STORM </t>
  </si>
  <si>
    <t>DAILY FLOW</t>
  </si>
  <si>
    <t>(CFS)</t>
  </si>
  <si>
    <t>TIME</t>
  </si>
  <si>
    <t>HOUR</t>
  </si>
  <si>
    <t>VOLUME</t>
  </si>
  <si>
    <t>(AC-FT)</t>
  </si>
  <si>
    <t>INFLOW</t>
  </si>
  <si>
    <t>CHECK</t>
  </si>
  <si>
    <t>POWERHOUSE</t>
  </si>
  <si>
    <t>DISCHARGE</t>
  </si>
  <si>
    <t>EXISTING CONDITIONS</t>
  </si>
  <si>
    <t>HORSESHOE</t>
  </si>
  <si>
    <t>MAIN SPILLWAY</t>
  </si>
  <si>
    <t>AVG DAILY FLOW</t>
  </si>
  <si>
    <t>(CFS-HRS)</t>
  </si>
  <si>
    <t>HEADWATER</t>
  </si>
  <si>
    <t>ELEV.</t>
  </si>
  <si>
    <t>(FT)</t>
  </si>
  <si>
    <t>TAILWATER</t>
  </si>
  <si>
    <t>Spillway Length (ft)</t>
  </si>
  <si>
    <t>Spillway Elev (ft)</t>
  </si>
  <si>
    <t>Horseshoe Length (ft)</t>
  </si>
  <si>
    <t>Elevation</t>
  </si>
  <si>
    <t>Reservoir area-elevation curve</t>
  </si>
  <si>
    <t xml:space="preserve">Elevation </t>
  </si>
  <si>
    <t>NAV88</t>
  </si>
  <si>
    <t>(ft)</t>
  </si>
  <si>
    <t>Area</t>
  </si>
  <si>
    <t>Spillway Discharge (cfs)</t>
  </si>
  <si>
    <t>Q=CLH**1.5</t>
  </si>
  <si>
    <t>H</t>
  </si>
  <si>
    <t>C</t>
  </si>
  <si>
    <t>TOTAL</t>
  </si>
  <si>
    <t>SPILLWAY</t>
  </si>
  <si>
    <t>HEAD</t>
  </si>
  <si>
    <t>INFLOW-</t>
  </si>
  <si>
    <t>OUTFLOW</t>
  </si>
  <si>
    <t>INCREMENTAL</t>
  </si>
  <si>
    <t>SPILLWAY DISCHARGE RELATIONSHIP</t>
  </si>
  <si>
    <t>COEFFICIENT BASED ON ACTUAL HEAD DISCHARGE RELATIONSHIP</t>
  </si>
  <si>
    <t>FLOW</t>
  </si>
  <si>
    <t>LEVEL</t>
  </si>
  <si>
    <t>TOTAL SPILLWAY</t>
  </si>
  <si>
    <t>C1</t>
  </si>
  <si>
    <t>C2</t>
  </si>
  <si>
    <t xml:space="preserve">EFFECTIVE </t>
  </si>
  <si>
    <t>INTERPOLATED</t>
  </si>
  <si>
    <t xml:space="preserve">ESTIMATED </t>
  </si>
  <si>
    <t>COEFFICIENT</t>
  </si>
  <si>
    <t>BASE CASE</t>
  </si>
  <si>
    <t>H=(Q/C/L)**2/3</t>
  </si>
  <si>
    <t>FACTOR</t>
  </si>
  <si>
    <t>Q/C/L</t>
  </si>
  <si>
    <t>RESERVOIR</t>
  </si>
  <si>
    <t>ELEVATION</t>
  </si>
  <si>
    <t xml:space="preserve">HORSESHOE </t>
  </si>
  <si>
    <t>TOTAL FLOW</t>
  </si>
  <si>
    <t>MINOR SUBMERGENCE</t>
  </si>
  <si>
    <t>H2</t>
  </si>
  <si>
    <t>H2/H1</t>
  </si>
  <si>
    <t>Qs/Qf</t>
  </si>
  <si>
    <t>(fromElementary Fluid Mechanics. John Vennard 1961)</t>
  </si>
  <si>
    <t>Compares favorably with 10 year flood of 79,100</t>
  </si>
  <si>
    <t>CORRECTION FACTOR FOR HIGH TAILWATER LEVELS</t>
  </si>
  <si>
    <t>ADJUSTMENT</t>
  </si>
  <si>
    <t>2 FOOT SPILLWAY CAP</t>
  </si>
  <si>
    <t xml:space="preserve">SPILLWAY </t>
  </si>
  <si>
    <t>SPILWAY</t>
  </si>
  <si>
    <t xml:space="preserve">DISCHARGE </t>
  </si>
  <si>
    <t>REDUCTION</t>
  </si>
  <si>
    <t>(FEET)</t>
  </si>
  <si>
    <t>H1</t>
  </si>
  <si>
    <t>Change</t>
  </si>
  <si>
    <t>per 0.1 feet</t>
  </si>
  <si>
    <t>(acres)</t>
  </si>
  <si>
    <t>WEIR</t>
  </si>
  <si>
    <t>MAIN SPILWAY</t>
  </si>
  <si>
    <t>HORESESHOE</t>
  </si>
  <si>
    <t xml:space="preserve">WEIR </t>
  </si>
  <si>
    <t>VOL CHANGE</t>
  </si>
  <si>
    <t>(ACRE-FT)</t>
  </si>
  <si>
    <t>(ACRES)</t>
  </si>
  <si>
    <t>AREA</t>
  </si>
  <si>
    <t>CHANGE</t>
  </si>
  <si>
    <t>HEADPOND</t>
  </si>
  <si>
    <t>Tailwater outflow relationship</t>
  </si>
  <si>
    <t>Flow</t>
  </si>
  <si>
    <t>(cfs)</t>
  </si>
  <si>
    <t>Tailwater</t>
  </si>
  <si>
    <t>SUBMERGENCE</t>
  </si>
  <si>
    <t>PROJECT CONDITIONS</t>
  </si>
  <si>
    <t>Powerhouse flow</t>
  </si>
  <si>
    <t>FLOW OVER</t>
  </si>
  <si>
    <t xml:space="preserve">POWERHOUSE </t>
  </si>
  <si>
    <t>Factor</t>
  </si>
  <si>
    <t>Powerhouse Elev.(ft)</t>
  </si>
  <si>
    <t>Powerhouse flow factor</t>
  </si>
  <si>
    <t>ADJ.POWERHOUSE</t>
  </si>
  <si>
    <t>COEFICIENT</t>
  </si>
  <si>
    <t>Powerhouse Length (ft)</t>
  </si>
  <si>
    <t>Top Elevation</t>
  </si>
  <si>
    <t>h2/h1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</si>
</sst>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9B029-D400-46BF-9384-1B35D87788AB}">
  <dimension ref="A1:BJ778"/>
  <sheetViews>
    <sheetView tabSelected="1" workbookViewId="0">
      <pane ySplit="8" topLeftCell="A407" activePane="bottomLeft" state="frozen"/>
      <selection pane="bottomLeft" activeCell="A421" sqref="A421"/>
    </sheetView>
  </sheetViews>
  <sheetFormatPr defaultRowHeight="14.4" x14ac:dyDescent="0.55000000000000004"/>
  <cols>
    <col min="11" max="11" width="10.5234375" customWidth="1"/>
    <col min="12" max="15" width="10" customWidth="1"/>
    <col min="16" max="17" width="13.41796875" customWidth="1"/>
    <col min="18" max="19" width="11.83984375" customWidth="1"/>
    <col min="26" max="26" width="11.578125" bestFit="1" customWidth="1"/>
  </cols>
  <sheetData>
    <row r="1" spans="1:54" x14ac:dyDescent="0.55000000000000004">
      <c r="A1" t="s">
        <v>0</v>
      </c>
      <c r="H1" t="s">
        <v>12</v>
      </c>
      <c r="AD1" t="s">
        <v>92</v>
      </c>
    </row>
    <row r="2" spans="1:54" x14ac:dyDescent="0.55000000000000004">
      <c r="A2" t="s">
        <v>1</v>
      </c>
      <c r="H2" t="s">
        <v>21</v>
      </c>
      <c r="J2" t="s">
        <v>22</v>
      </c>
      <c r="L2" t="s">
        <v>23</v>
      </c>
      <c r="O2" t="s">
        <v>24</v>
      </c>
      <c r="AD2" t="s">
        <v>21</v>
      </c>
      <c r="AF2" t="s">
        <v>22</v>
      </c>
      <c r="AH2" t="s">
        <v>101</v>
      </c>
      <c r="AK2" t="s">
        <v>102</v>
      </c>
      <c r="AM2" t="s">
        <v>93</v>
      </c>
      <c r="AN2" t="s">
        <v>96</v>
      </c>
      <c r="AO2" t="s">
        <v>97</v>
      </c>
      <c r="AQ2" t="s">
        <v>98</v>
      </c>
    </row>
    <row r="3" spans="1:54" x14ac:dyDescent="0.55000000000000004">
      <c r="H3">
        <v>735</v>
      </c>
      <c r="J3">
        <v>514.4</v>
      </c>
      <c r="L3">
        <v>140</v>
      </c>
      <c r="O3">
        <v>514.79999999999995</v>
      </c>
      <c r="AD3">
        <v>735</v>
      </c>
      <c r="AF3">
        <v>516.4</v>
      </c>
      <c r="AH3">
        <v>168</v>
      </c>
      <c r="AK3">
        <v>521.5</v>
      </c>
      <c r="AM3">
        <v>0</v>
      </c>
      <c r="AN3">
        <v>1</v>
      </c>
      <c r="AO3">
        <v>521.5</v>
      </c>
      <c r="AQ3">
        <v>-10</v>
      </c>
      <c r="AR3">
        <v>0</v>
      </c>
    </row>
    <row r="4" spans="1:54" x14ac:dyDescent="0.55000000000000004">
      <c r="AM4">
        <v>24999</v>
      </c>
      <c r="AN4">
        <v>1</v>
      </c>
      <c r="AQ4">
        <v>0</v>
      </c>
      <c r="AR4">
        <v>1</v>
      </c>
    </row>
    <row r="5" spans="1:54" x14ac:dyDescent="0.55000000000000004">
      <c r="A5" t="s">
        <v>30</v>
      </c>
      <c r="K5" t="s">
        <v>12</v>
      </c>
      <c r="AM5">
        <v>25000</v>
      </c>
      <c r="AN5">
        <v>0</v>
      </c>
      <c r="AQ5">
        <v>20</v>
      </c>
      <c r="AR5">
        <v>1</v>
      </c>
    </row>
    <row r="6" spans="1:54" x14ac:dyDescent="0.55000000000000004">
      <c r="A6" t="s">
        <v>31</v>
      </c>
      <c r="D6" t="s">
        <v>4</v>
      </c>
      <c r="E6" t="s">
        <v>5</v>
      </c>
      <c r="F6" t="s">
        <v>8</v>
      </c>
      <c r="G6" t="s">
        <v>15</v>
      </c>
      <c r="H6" t="s">
        <v>6</v>
      </c>
      <c r="I6" t="s">
        <v>2</v>
      </c>
      <c r="J6" t="s">
        <v>39</v>
      </c>
      <c r="K6" t="s">
        <v>17</v>
      </c>
      <c r="L6" t="s">
        <v>20</v>
      </c>
      <c r="M6" t="s">
        <v>77</v>
      </c>
      <c r="N6" t="s">
        <v>35</v>
      </c>
      <c r="O6" t="s">
        <v>13</v>
      </c>
      <c r="P6" t="s">
        <v>10</v>
      </c>
      <c r="Q6" t="s">
        <v>77</v>
      </c>
      <c r="R6" t="s">
        <v>78</v>
      </c>
      <c r="S6" t="s">
        <v>79</v>
      </c>
      <c r="T6" t="s">
        <v>13</v>
      </c>
      <c r="V6" t="s">
        <v>38</v>
      </c>
      <c r="W6" t="s">
        <v>37</v>
      </c>
      <c r="X6" t="s">
        <v>55</v>
      </c>
      <c r="Y6" t="s">
        <v>55</v>
      </c>
      <c r="Z6" t="s">
        <v>56</v>
      </c>
      <c r="AA6" t="s">
        <v>86</v>
      </c>
      <c r="AD6" t="s">
        <v>17</v>
      </c>
      <c r="AE6" t="s">
        <v>20</v>
      </c>
      <c r="AF6" t="s">
        <v>77</v>
      </c>
      <c r="AG6" t="s">
        <v>35</v>
      </c>
      <c r="AH6" t="s">
        <v>10</v>
      </c>
      <c r="AI6" t="s">
        <v>10</v>
      </c>
      <c r="AJ6" t="s">
        <v>77</v>
      </c>
      <c r="AK6" t="s">
        <v>78</v>
      </c>
      <c r="AM6" t="s">
        <v>95</v>
      </c>
      <c r="AN6" t="s">
        <v>99</v>
      </c>
      <c r="AP6" t="s">
        <v>10</v>
      </c>
      <c r="AQ6" t="s">
        <v>91</v>
      </c>
      <c r="AR6" t="s">
        <v>94</v>
      </c>
      <c r="AU6" t="s">
        <v>38</v>
      </c>
      <c r="AV6" t="s">
        <v>37</v>
      </c>
      <c r="AW6" t="s">
        <v>55</v>
      </c>
      <c r="AX6" t="s">
        <v>55</v>
      </c>
      <c r="AY6" t="s">
        <v>56</v>
      </c>
      <c r="AZ6" t="s">
        <v>86</v>
      </c>
    </row>
    <row r="7" spans="1:54" x14ac:dyDescent="0.55000000000000004">
      <c r="A7" t="s">
        <v>32</v>
      </c>
      <c r="B7" t="s">
        <v>33</v>
      </c>
      <c r="F7" t="s">
        <v>3</v>
      </c>
      <c r="G7" t="s">
        <v>3</v>
      </c>
      <c r="H7" t="s">
        <v>16</v>
      </c>
      <c r="I7" t="s">
        <v>9</v>
      </c>
      <c r="J7" t="s">
        <v>6</v>
      </c>
      <c r="K7" t="s">
        <v>18</v>
      </c>
      <c r="L7" t="s">
        <v>18</v>
      </c>
      <c r="M7" t="s">
        <v>91</v>
      </c>
      <c r="N7" t="s">
        <v>36</v>
      </c>
      <c r="O7" t="s">
        <v>36</v>
      </c>
      <c r="P7" t="s">
        <v>11</v>
      </c>
      <c r="Q7" t="s">
        <v>50</v>
      </c>
      <c r="R7" t="s">
        <v>11</v>
      </c>
      <c r="S7" t="s">
        <v>80</v>
      </c>
      <c r="T7" t="s">
        <v>11</v>
      </c>
      <c r="W7" t="s">
        <v>38</v>
      </c>
      <c r="X7" t="s">
        <v>81</v>
      </c>
      <c r="Y7" t="s">
        <v>84</v>
      </c>
      <c r="Z7" t="s">
        <v>85</v>
      </c>
      <c r="AA7" t="s">
        <v>56</v>
      </c>
      <c r="AD7" t="s">
        <v>18</v>
      </c>
      <c r="AE7" t="s">
        <v>18</v>
      </c>
      <c r="AF7" t="s">
        <v>91</v>
      </c>
      <c r="AG7" t="s">
        <v>36</v>
      </c>
      <c r="AH7" t="s">
        <v>53</v>
      </c>
      <c r="AI7" t="s">
        <v>11</v>
      </c>
      <c r="AJ7" t="s">
        <v>50</v>
      </c>
      <c r="AK7" t="s">
        <v>11</v>
      </c>
      <c r="AM7" t="s">
        <v>36</v>
      </c>
      <c r="AN7" t="s">
        <v>36</v>
      </c>
      <c r="AP7" t="s">
        <v>50</v>
      </c>
      <c r="AQ7" t="s">
        <v>100</v>
      </c>
      <c r="AR7" t="s">
        <v>10</v>
      </c>
      <c r="AV7" t="s">
        <v>38</v>
      </c>
      <c r="AW7" t="s">
        <v>81</v>
      </c>
      <c r="AX7" t="s">
        <v>84</v>
      </c>
      <c r="AY7" t="s">
        <v>85</v>
      </c>
      <c r="AZ7" t="s">
        <v>56</v>
      </c>
    </row>
    <row r="8" spans="1:54" x14ac:dyDescent="0.55000000000000004">
      <c r="A8">
        <v>-10</v>
      </c>
      <c r="B8">
        <v>1.55</v>
      </c>
      <c r="J8" t="s">
        <v>7</v>
      </c>
      <c r="K8" t="s">
        <v>19</v>
      </c>
      <c r="L8" t="s">
        <v>19</v>
      </c>
      <c r="M8" t="s">
        <v>50</v>
      </c>
      <c r="N8" t="s">
        <v>19</v>
      </c>
      <c r="O8" t="s">
        <v>19</v>
      </c>
      <c r="P8" t="s">
        <v>3</v>
      </c>
      <c r="R8" t="s">
        <v>3</v>
      </c>
      <c r="S8" t="s">
        <v>50</v>
      </c>
      <c r="T8" t="s">
        <v>3</v>
      </c>
      <c r="V8" t="s">
        <v>3</v>
      </c>
      <c r="W8" t="s">
        <v>3</v>
      </c>
      <c r="X8" t="s">
        <v>82</v>
      </c>
      <c r="Y8" t="s">
        <v>83</v>
      </c>
      <c r="Z8" t="s">
        <v>19</v>
      </c>
      <c r="AA8" t="s">
        <v>19</v>
      </c>
      <c r="AD8" t="s">
        <v>19</v>
      </c>
      <c r="AE8" t="s">
        <v>19</v>
      </c>
      <c r="AF8" t="s">
        <v>50</v>
      </c>
      <c r="AG8" t="s">
        <v>19</v>
      </c>
      <c r="AI8" t="s">
        <v>3</v>
      </c>
      <c r="AK8" t="s">
        <v>3</v>
      </c>
      <c r="AM8" t="s">
        <v>19</v>
      </c>
      <c r="AN8" t="s">
        <v>19</v>
      </c>
      <c r="AR8" t="s">
        <v>3</v>
      </c>
      <c r="AU8" t="s">
        <v>3</v>
      </c>
      <c r="AV8" t="s">
        <v>3</v>
      </c>
      <c r="AW8" t="s">
        <v>82</v>
      </c>
      <c r="AX8" t="s">
        <v>83</v>
      </c>
      <c r="AY8" t="s">
        <v>19</v>
      </c>
      <c r="AZ8" t="s">
        <v>19</v>
      </c>
    </row>
    <row r="9" spans="1:54" x14ac:dyDescent="0.55000000000000004">
      <c r="A9">
        <v>1</v>
      </c>
      <c r="B9">
        <v>1.55</v>
      </c>
    </row>
    <row r="10" spans="1:54" x14ac:dyDescent="0.55000000000000004">
      <c r="A10">
        <v>1.1000000000000001</v>
      </c>
      <c r="B10">
        <v>1.7</v>
      </c>
      <c r="D10">
        <v>0</v>
      </c>
      <c r="E10">
        <f>+D10/60</f>
        <v>0</v>
      </c>
      <c r="F10">
        <v>1050</v>
      </c>
      <c r="K10">
        <v>515.29999999999995</v>
      </c>
      <c r="L10">
        <v>499.7</v>
      </c>
      <c r="M10">
        <f>VLOOKUP(L10,Sheet3!A$52:B$77,2,TRUE)</f>
        <v>1</v>
      </c>
      <c r="N10">
        <f>+(K10-J$3)</f>
        <v>0.89999999999997726</v>
      </c>
      <c r="O10">
        <f>+K10-O$3</f>
        <v>0.5</v>
      </c>
      <c r="P10">
        <v>0</v>
      </c>
      <c r="Q10">
        <f t="shared" ref="Q10:Q73" si="0">VLOOKUP(N10,$A$8:$B$28,2,TRUE)</f>
        <v>1.55</v>
      </c>
      <c r="R10">
        <f>+Q10*H$3*POWER(N10,1.5)</f>
        <v>972.70870257360616</v>
      </c>
      <c r="S10">
        <v>1.55</v>
      </c>
      <c r="T10">
        <f>S10*L$3*POWER(O10,1.5)</f>
        <v>76.721085758740415</v>
      </c>
      <c r="V10">
        <f>+R10+T10</f>
        <v>1049.4297883323466</v>
      </c>
      <c r="AD10">
        <v>516.4</v>
      </c>
      <c r="AE10">
        <v>499.7</v>
      </c>
      <c r="AF10">
        <f>VLOOKUP(AE10,Sheet3!A$52:B$77,2,TRUE)</f>
        <v>1</v>
      </c>
      <c r="AG10">
        <f>+AD10-$AF$3</f>
        <v>0</v>
      </c>
      <c r="AH10">
        <f>VLOOKUP(F10, $AM$3:$AN$5,2,TRUE)</f>
        <v>1</v>
      </c>
      <c r="AI10">
        <f>+F10*AH10</f>
        <v>1050</v>
      </c>
      <c r="AJ10">
        <f t="shared" ref="AJ10:AJ73" si="1">VLOOKUP(AG10,$A$8:$B$28,2,TRUE)</f>
        <v>1.55</v>
      </c>
      <c r="AK10">
        <f>+AJ10*$AD$3*POWER(AG10,1.5)*AF10</f>
        <v>0</v>
      </c>
      <c r="AM10">
        <f>+AD10-$AO$3</f>
        <v>-5.1000000000000227</v>
      </c>
      <c r="AN10">
        <f>+VLOOKUP(AM10,$AQ$3:$AR$5,2,TRUE)</f>
        <v>0</v>
      </c>
      <c r="AP10">
        <f>+VLOOKUP(AM10,$A$8:$B$28,2,TRUE)</f>
        <v>1.55</v>
      </c>
      <c r="AQ10">
        <f>VLOOKUP(AE10,Sheet3!$K$52:$L$77,2,TRUE)</f>
        <v>1</v>
      </c>
      <c r="AR10">
        <f>+AP10*$AH$3*POWER(AN10,1.5)*AQ10</f>
        <v>0</v>
      </c>
      <c r="AU10">
        <f>+AI10+AK10+AR10</f>
        <v>1050</v>
      </c>
      <c r="AV10">
        <f>+F10-AU10</f>
        <v>0</v>
      </c>
    </row>
    <row r="11" spans="1:54" x14ac:dyDescent="0.55000000000000004">
      <c r="A11">
        <v>1.2</v>
      </c>
      <c r="B11">
        <v>1.8</v>
      </c>
      <c r="D11">
        <f>+D10+15</f>
        <v>15</v>
      </c>
      <c r="E11">
        <f t="shared" ref="E11:E74" si="2">+D11/60</f>
        <v>0.25</v>
      </c>
      <c r="F11">
        <f>+F10+(F$106-F$10)*(D11/D$106)</f>
        <v>1050</v>
      </c>
      <c r="H11">
        <f>+F11*0.25</f>
        <v>262.5</v>
      </c>
      <c r="J11">
        <f>+H11*3600/43560</f>
        <v>21.694214876033058</v>
      </c>
      <c r="K11">
        <v>515.29999999999995</v>
      </c>
      <c r="L11">
        <f>VLOOKUP(V11, Sheet2!E$6:F$261,2,TRUE)</f>
        <v>499.7</v>
      </c>
      <c r="M11">
        <f>VLOOKUP(L11,Sheet3!A$52:B$77,2,TRUE)</f>
        <v>1</v>
      </c>
      <c r="N11">
        <f t="shared" ref="N11:N74" si="3">+(K11-J$3)</f>
        <v>0.89999999999997726</v>
      </c>
      <c r="O11">
        <f>+K11-O$3</f>
        <v>0.5</v>
      </c>
      <c r="P11">
        <v>0</v>
      </c>
      <c r="Q11">
        <f t="shared" si="0"/>
        <v>1.55</v>
      </c>
      <c r="R11">
        <f>+Q11*H$3*POWER(N11,1.5)*M10</f>
        <v>972.70870257360616</v>
      </c>
      <c r="S11">
        <f t="shared" ref="S11:S74" si="4">VLOOKUP(O11,$A$8:$B$28,2,TRUE)</f>
        <v>1.55</v>
      </c>
      <c r="T11">
        <f>S11*L$3*POWER(O11,1.5)*M10</f>
        <v>76.721085758740415</v>
      </c>
      <c r="V11">
        <f t="shared" ref="V11:V28" si="5">+R11+T11</f>
        <v>1049.4297883323466</v>
      </c>
      <c r="W11">
        <f>+F11-V11</f>
        <v>0.57021166765343878</v>
      </c>
      <c r="X11">
        <f>+W11*0.25*3600/43560</f>
        <v>1.1781232802756999E-2</v>
      </c>
      <c r="Y11">
        <f>VLOOKUP(K11,Sheet2!$A$6:$B$262,2,TRUE)</f>
        <v>302.5</v>
      </c>
      <c r="Z11">
        <f>+X11/Y11</f>
        <v>3.8946224141345454E-5</v>
      </c>
      <c r="AA11">
        <f>+K11+Z11</f>
        <v>515.30003894622405</v>
      </c>
      <c r="AD11">
        <v>516.4</v>
      </c>
      <c r="AE11">
        <f>VLOOKUP(AU10,Sheet2!$E$6:$F$261,2,TRUE)</f>
        <v>499.7</v>
      </c>
      <c r="AF11">
        <f>VLOOKUP(AE11,Sheet3!A$52:B$77,2,TRUE)</f>
        <v>1</v>
      </c>
      <c r="AG11">
        <f>+AD11-$AF$3</f>
        <v>0</v>
      </c>
      <c r="AH11">
        <f>VLOOKUP(F11, $AM$3:$AN$5,2,TRUE)</f>
        <v>1</v>
      </c>
      <c r="AI11">
        <f>+F11*AH11</f>
        <v>1050</v>
      </c>
      <c r="AJ11">
        <f t="shared" si="1"/>
        <v>1.55</v>
      </c>
      <c r="AK11">
        <f t="shared" ref="AK11:AK74" si="6">+AJ11*$AD$3*POWER(AG11,1.5)*AF11</f>
        <v>0</v>
      </c>
      <c r="AM11">
        <f>+AD11-$AO$3</f>
        <v>-5.1000000000000227</v>
      </c>
      <c r="AN11">
        <f>+VLOOKUP(AM11,$AQ$3:$AR$5,2,TRUE)</f>
        <v>0</v>
      </c>
      <c r="AP11">
        <f t="shared" ref="AP11:AP74" si="7">+VLOOKUP(AM11,$A$8:$B$28,2,TRUE)</f>
        <v>1.55</v>
      </c>
      <c r="AQ11">
        <f>VLOOKUP(AE11,Sheet3!$K$52:$L$77,2,TRUE)</f>
        <v>1</v>
      </c>
      <c r="AR11">
        <f t="shared" ref="AR11:AR74" si="8">+AP11*$AH$3*POWER(AN11,1.5)*AQ11</f>
        <v>0</v>
      </c>
      <c r="AU11">
        <f>+AI11+AK11+AR11</f>
        <v>1050</v>
      </c>
      <c r="AV11">
        <f>+F11-AU11</f>
        <v>0</v>
      </c>
      <c r="AW11">
        <f>+AV11*0.25*3600/43560</f>
        <v>0</v>
      </c>
      <c r="AX11">
        <f>VLOOKUP(AD11,Sheet2!$A$6:$B$262,2,TRUE)</f>
        <v>306.95</v>
      </c>
      <c r="AY11">
        <f>+AW11/AX11</f>
        <v>0</v>
      </c>
      <c r="AZ11">
        <f>+AD11+AY11</f>
        <v>516.4</v>
      </c>
      <c r="BB11">
        <f>+AZ11-AA11</f>
        <v>1.0999610537759281</v>
      </c>
    </row>
    <row r="12" spans="1:54" x14ac:dyDescent="0.55000000000000004">
      <c r="A12">
        <v>1.3</v>
      </c>
      <c r="B12">
        <v>1.9</v>
      </c>
      <c r="D12">
        <f t="shared" ref="D12:D75" si="9">+D11+15</f>
        <v>30</v>
      </c>
      <c r="E12">
        <f t="shared" si="2"/>
        <v>0.5</v>
      </c>
      <c r="F12">
        <f t="shared" ref="F12:F75" si="10">+F11+(F$106-F$10)*(D12/D$106)</f>
        <v>1050</v>
      </c>
      <c r="H12">
        <f t="shared" ref="H12:H28" si="11">+F12*0.25</f>
        <v>262.5</v>
      </c>
      <c r="J12">
        <f t="shared" ref="J12:J28" si="12">+H12*3600/43560</f>
        <v>21.694214876033058</v>
      </c>
      <c r="K12">
        <f>+AA11</f>
        <v>515.30003894622405</v>
      </c>
      <c r="L12">
        <f>VLOOKUP(V12, Sheet2!E$6:F$261,2,TRUE)</f>
        <v>499.7</v>
      </c>
      <c r="M12">
        <f>VLOOKUP(L12,Sheet3!A$52:B$77,2,TRUE)</f>
        <v>1</v>
      </c>
      <c r="N12">
        <f t="shared" si="3"/>
        <v>0.90003894622407188</v>
      </c>
      <c r="O12">
        <f t="shared" ref="O12:O75" si="13">+K12-O$3</f>
        <v>0.50003894622409462</v>
      </c>
      <c r="P12">
        <v>0</v>
      </c>
      <c r="Q12">
        <f t="shared" si="0"/>
        <v>1.55</v>
      </c>
      <c r="R12">
        <f>+Q12*H$3*POWER(N12,1.5)*M11</f>
        <v>972.77184214184467</v>
      </c>
      <c r="S12">
        <f t="shared" si="4"/>
        <v>1.55</v>
      </c>
      <c r="T12">
        <f t="shared" ref="T12:T75" si="14">S12*L$3*POWER(O12,1.5)*M11</f>
        <v>76.730049923091144</v>
      </c>
      <c r="V12">
        <f t="shared" si="5"/>
        <v>1049.5018920649359</v>
      </c>
      <c r="W12">
        <f t="shared" ref="W12:W28" si="15">+F12-V12</f>
        <v>0.49810793506412665</v>
      </c>
      <c r="X12">
        <f t="shared" ref="X12:X75" si="16">+W12*0.25*3600/43560</f>
        <v>1.0291486261655509E-2</v>
      </c>
      <c r="Y12">
        <f>VLOOKUP(K12,Sheet2!$A$6:$B$262,2,TRUE)</f>
        <v>302.8125</v>
      </c>
      <c r="Z12">
        <f>+X12/Y12</f>
        <v>3.3986332339832435E-5</v>
      </c>
      <c r="AA12">
        <f>+K12+Z12</f>
        <v>515.30007293255642</v>
      </c>
      <c r="AD12">
        <f>+AZ11</f>
        <v>516.4</v>
      </c>
      <c r="AE12">
        <f>VLOOKUP(AU11,Sheet2!$E$6:$F$261,2,TRUE)</f>
        <v>499.7</v>
      </c>
      <c r="AF12">
        <f>VLOOKUP(AE12,Sheet3!A$52:B$77,2,TRUE)</f>
        <v>1</v>
      </c>
      <c r="AG12">
        <f>+AD12-$AF$3</f>
        <v>0</v>
      </c>
      <c r="AH12">
        <f>VLOOKUP(F12, $AM$3:$AN$5,2,TRUE)</f>
        <v>1</v>
      </c>
      <c r="AI12">
        <f>+F12*AH12</f>
        <v>1050</v>
      </c>
      <c r="AJ12">
        <f t="shared" si="1"/>
        <v>1.55</v>
      </c>
      <c r="AK12">
        <f t="shared" si="6"/>
        <v>0</v>
      </c>
      <c r="AM12">
        <f>+AD12-$AO$3</f>
        <v>-5.1000000000000227</v>
      </c>
      <c r="AN12">
        <f>+VLOOKUP(AM12,$AQ$3:$AR$5,2,TRUE)</f>
        <v>0</v>
      </c>
      <c r="AP12">
        <f t="shared" si="7"/>
        <v>1.55</v>
      </c>
      <c r="AQ12">
        <f>VLOOKUP(AE12,Sheet3!$K$52:$L$77,2,TRUE)</f>
        <v>1</v>
      </c>
      <c r="AR12">
        <f t="shared" si="8"/>
        <v>0</v>
      </c>
      <c r="AU12">
        <f>+AI12+AK12+AR12</f>
        <v>1050</v>
      </c>
      <c r="AV12">
        <f>+F12-AU12</f>
        <v>0</v>
      </c>
      <c r="AW12">
        <f>+AV12*0.25*3600/43560</f>
        <v>0</v>
      </c>
      <c r="AX12">
        <f>VLOOKUP(AD12,Sheet2!$A$6:$B$262,2,TRUE)</f>
        <v>306.95</v>
      </c>
      <c r="AY12">
        <f>+AW12/AX12</f>
        <v>0</v>
      </c>
      <c r="AZ12">
        <f>+AD12+AY12</f>
        <v>516.4</v>
      </c>
      <c r="BB12">
        <f t="shared" ref="BB12:BB75" si="17">+AZ12-AA12</f>
        <v>1.0999270674435593</v>
      </c>
    </row>
    <row r="13" spans="1:54" x14ac:dyDescent="0.55000000000000004">
      <c r="A13">
        <v>1.4</v>
      </c>
      <c r="B13">
        <v>2</v>
      </c>
      <c r="D13">
        <f t="shared" si="9"/>
        <v>45</v>
      </c>
      <c r="E13">
        <f t="shared" si="2"/>
        <v>0.75</v>
      </c>
      <c r="F13">
        <f t="shared" si="10"/>
        <v>1050</v>
      </c>
      <c r="H13">
        <f t="shared" si="11"/>
        <v>262.5</v>
      </c>
      <c r="J13">
        <f t="shared" si="12"/>
        <v>21.694214876033058</v>
      </c>
      <c r="K13">
        <f t="shared" ref="K13:K76" si="18">+AA12</f>
        <v>515.30007293255642</v>
      </c>
      <c r="L13">
        <f>VLOOKUP(V13, Sheet2!E$6:F$261,2,TRUE)</f>
        <v>499.7</v>
      </c>
      <c r="M13">
        <f>VLOOKUP(L13,Sheet3!A$52:B$77,2,TRUE)</f>
        <v>1</v>
      </c>
      <c r="N13">
        <f t="shared" si="3"/>
        <v>0.90007293255644072</v>
      </c>
      <c r="O13">
        <f t="shared" si="13"/>
        <v>0.50007293255646346</v>
      </c>
      <c r="P13">
        <v>0</v>
      </c>
      <c r="Q13">
        <f t="shared" si="0"/>
        <v>1.55</v>
      </c>
      <c r="R13">
        <f t="shared" ref="R13:R76" si="19">+Q13*H$3*POWER(N13,1.5)*M12</f>
        <v>972.82694185622836</v>
      </c>
      <c r="S13">
        <f t="shared" si="4"/>
        <v>1.55</v>
      </c>
      <c r="T13">
        <f t="shared" si="14"/>
        <v>76.737872765619997</v>
      </c>
      <c r="V13">
        <f t="shared" si="5"/>
        <v>1049.5648146218484</v>
      </c>
      <c r="W13">
        <f t="shared" si="15"/>
        <v>0.43518537815157288</v>
      </c>
      <c r="X13">
        <f t="shared" si="16"/>
        <v>8.9914334328837376E-3</v>
      </c>
      <c r="Y13">
        <f>VLOOKUP(K13,Sheet2!$A$6:$B$262,2,TRUE)</f>
        <v>302.8125</v>
      </c>
      <c r="Z13">
        <f t="shared" ref="Z13:Z33" si="20">+X13/Y13</f>
        <v>2.9693072224177463E-5</v>
      </c>
      <c r="AA13">
        <f t="shared" ref="AA13:AA33" si="21">+K13+Z13</f>
        <v>515.3001026256286</v>
      </c>
      <c r="AD13">
        <f t="shared" ref="AD13:AD76" si="22">+AZ12</f>
        <v>516.4</v>
      </c>
      <c r="AE13">
        <f>VLOOKUP(AU12,Sheet2!$E$6:$F$261,2,TRUE)</f>
        <v>499.7</v>
      </c>
      <c r="AF13">
        <f>VLOOKUP(AE13,Sheet3!A$52:B$77,2,TRUE)</f>
        <v>1</v>
      </c>
      <c r="AG13">
        <f t="shared" ref="AG13:AG76" si="23">+AD13-$AF$3</f>
        <v>0</v>
      </c>
      <c r="AH13">
        <f t="shared" ref="AH13:AH76" si="24">VLOOKUP(F13, $AM$3:$AN$5,2,TRUE)</f>
        <v>1</v>
      </c>
      <c r="AI13">
        <f t="shared" ref="AI13:AI76" si="25">+F13*AH13</f>
        <v>1050</v>
      </c>
      <c r="AJ13">
        <f t="shared" si="1"/>
        <v>1.55</v>
      </c>
      <c r="AK13">
        <f t="shared" si="6"/>
        <v>0</v>
      </c>
      <c r="AM13">
        <f t="shared" ref="AM13:AM76" si="26">+AD13-$AO$3</f>
        <v>-5.1000000000000227</v>
      </c>
      <c r="AN13">
        <f t="shared" ref="AN13:AN76" si="27">+VLOOKUP(AM13,$AQ$3:$AR$5,2,TRUE)</f>
        <v>0</v>
      </c>
      <c r="AP13">
        <f t="shared" si="7"/>
        <v>1.55</v>
      </c>
      <c r="AQ13">
        <f>VLOOKUP(AE13,Sheet3!$K$52:$L$77,2,TRUE)</f>
        <v>1</v>
      </c>
      <c r="AR13">
        <f t="shared" si="8"/>
        <v>0</v>
      </c>
      <c r="AU13">
        <f t="shared" ref="AU13:AU76" si="28">+AI13+AK13+AR13</f>
        <v>1050</v>
      </c>
      <c r="AV13">
        <f t="shared" ref="AV13:AV76" si="29">+F13-AU13</f>
        <v>0</v>
      </c>
      <c r="AW13">
        <f t="shared" ref="AW13:AW76" si="30">+AV13*0.25*3600/43560</f>
        <v>0</v>
      </c>
      <c r="AX13">
        <f>VLOOKUP(AD13,Sheet2!$A$6:$B$262,2,TRUE)</f>
        <v>306.95</v>
      </c>
      <c r="AY13">
        <f t="shared" ref="AY13:AY76" si="31">+AW13/AX13</f>
        <v>0</v>
      </c>
      <c r="AZ13">
        <f t="shared" ref="AZ13:AZ76" si="32">+AD13+AY13</f>
        <v>516.4</v>
      </c>
      <c r="BB13">
        <f t="shared" si="17"/>
        <v>1.0998973743713805</v>
      </c>
    </row>
    <row r="14" spans="1:54" x14ac:dyDescent="0.55000000000000004">
      <c r="A14">
        <v>1.5</v>
      </c>
      <c r="B14">
        <v>2.1</v>
      </c>
      <c r="D14">
        <f t="shared" si="9"/>
        <v>60</v>
      </c>
      <c r="E14">
        <f t="shared" si="2"/>
        <v>1</v>
      </c>
      <c r="F14">
        <f t="shared" si="10"/>
        <v>1050</v>
      </c>
      <c r="H14">
        <f t="shared" si="11"/>
        <v>262.5</v>
      </c>
      <c r="J14">
        <f t="shared" si="12"/>
        <v>21.694214876033058</v>
      </c>
      <c r="K14">
        <f t="shared" si="18"/>
        <v>515.3001026256286</v>
      </c>
      <c r="L14">
        <f>VLOOKUP(V14, Sheet2!E$6:F$261,2,TRUE)</f>
        <v>499.7</v>
      </c>
      <c r="M14">
        <f>VLOOKUP(L14,Sheet3!A$52:B$77,2,TRUE)</f>
        <v>1</v>
      </c>
      <c r="N14">
        <f t="shared" si="3"/>
        <v>0.90010262562861953</v>
      </c>
      <c r="O14">
        <f t="shared" si="13"/>
        <v>0.50010262562864227</v>
      </c>
      <c r="P14">
        <v>0</v>
      </c>
      <c r="Q14">
        <f t="shared" si="0"/>
        <v>1.55</v>
      </c>
      <c r="R14">
        <f t="shared" si="19"/>
        <v>972.87508205319284</v>
      </c>
      <c r="S14">
        <f t="shared" si="4"/>
        <v>1.55</v>
      </c>
      <c r="T14">
        <f t="shared" si="14"/>
        <v>76.744707619709246</v>
      </c>
      <c r="V14">
        <f t="shared" si="5"/>
        <v>1049.619789672902</v>
      </c>
      <c r="W14">
        <f t="shared" si="15"/>
        <v>0.38021032709798419</v>
      </c>
      <c r="X14">
        <f t="shared" si="16"/>
        <v>7.8555852706195077E-3</v>
      </c>
      <c r="Y14">
        <f>VLOOKUP(K14,Sheet2!$A$6:$B$262,2,TRUE)</f>
        <v>302.8125</v>
      </c>
      <c r="Z14">
        <f t="shared" si="20"/>
        <v>2.5942077261075775E-5</v>
      </c>
      <c r="AA14">
        <f t="shared" si="21"/>
        <v>515.30012856770588</v>
      </c>
      <c r="AD14">
        <f t="shared" si="22"/>
        <v>516.4</v>
      </c>
      <c r="AE14">
        <f>VLOOKUP(AU13,Sheet2!$E$6:$F$261,2,TRUE)</f>
        <v>499.7</v>
      </c>
      <c r="AF14">
        <f>VLOOKUP(AE14,Sheet3!A$52:B$77,2,TRUE)</f>
        <v>1</v>
      </c>
      <c r="AG14">
        <f t="shared" si="23"/>
        <v>0</v>
      </c>
      <c r="AH14">
        <f t="shared" si="24"/>
        <v>1</v>
      </c>
      <c r="AI14">
        <f t="shared" si="25"/>
        <v>1050</v>
      </c>
      <c r="AJ14">
        <f t="shared" si="1"/>
        <v>1.55</v>
      </c>
      <c r="AK14">
        <f t="shared" si="6"/>
        <v>0</v>
      </c>
      <c r="AM14">
        <f t="shared" si="26"/>
        <v>-5.1000000000000227</v>
      </c>
      <c r="AN14">
        <f t="shared" si="27"/>
        <v>0</v>
      </c>
      <c r="AP14">
        <f t="shared" si="7"/>
        <v>1.55</v>
      </c>
      <c r="AQ14">
        <f>VLOOKUP(AE14,Sheet3!$K$52:$L$77,2,TRUE)</f>
        <v>1</v>
      </c>
      <c r="AR14">
        <f t="shared" si="8"/>
        <v>0</v>
      </c>
      <c r="AU14">
        <f t="shared" si="28"/>
        <v>1050</v>
      </c>
      <c r="AV14">
        <f t="shared" si="29"/>
        <v>0</v>
      </c>
      <c r="AW14">
        <f t="shared" si="30"/>
        <v>0</v>
      </c>
      <c r="AX14">
        <f>VLOOKUP(AD14,Sheet2!$A$6:$B$262,2,TRUE)</f>
        <v>306.95</v>
      </c>
      <c r="AY14">
        <f t="shared" si="31"/>
        <v>0</v>
      </c>
      <c r="AZ14">
        <f t="shared" si="32"/>
        <v>516.4</v>
      </c>
      <c r="BB14">
        <f t="shared" si="17"/>
        <v>1.0998714322940941</v>
      </c>
    </row>
    <row r="15" spans="1:54" x14ac:dyDescent="0.55000000000000004">
      <c r="A15">
        <v>1.7</v>
      </c>
      <c r="B15">
        <v>2.2000000000000002</v>
      </c>
      <c r="D15">
        <f t="shared" si="9"/>
        <v>75</v>
      </c>
      <c r="E15">
        <f t="shared" si="2"/>
        <v>1.25</v>
      </c>
      <c r="F15">
        <f t="shared" si="10"/>
        <v>1050</v>
      </c>
      <c r="H15">
        <f t="shared" si="11"/>
        <v>262.5</v>
      </c>
      <c r="J15">
        <f t="shared" si="12"/>
        <v>21.694214876033058</v>
      </c>
      <c r="K15">
        <f t="shared" si="18"/>
        <v>515.30012856770588</v>
      </c>
      <c r="L15">
        <f>VLOOKUP(V15, Sheet2!E$6:F$261,2,TRUE)</f>
        <v>499.7</v>
      </c>
      <c r="M15">
        <f>VLOOKUP(L15,Sheet3!A$52:B$77,2,TRUE)</f>
        <v>1</v>
      </c>
      <c r="N15">
        <f t="shared" si="3"/>
        <v>0.90012856770590588</v>
      </c>
      <c r="O15">
        <f t="shared" si="13"/>
        <v>0.50012856770592862</v>
      </c>
      <c r="P15">
        <v>0</v>
      </c>
      <c r="Q15">
        <f t="shared" si="0"/>
        <v>1.55</v>
      </c>
      <c r="R15">
        <f t="shared" si="19"/>
        <v>972.91714156124169</v>
      </c>
      <c r="S15">
        <f t="shared" si="4"/>
        <v>1.55</v>
      </c>
      <c r="T15">
        <f t="shared" si="14"/>
        <v>76.750679222895585</v>
      </c>
      <c r="V15">
        <f t="shared" si="5"/>
        <v>1049.6678207841373</v>
      </c>
      <c r="W15">
        <f t="shared" si="15"/>
        <v>0.3321792158626522</v>
      </c>
      <c r="X15">
        <f t="shared" si="16"/>
        <v>6.8632069393109955E-3</v>
      </c>
      <c r="Y15">
        <f>VLOOKUP(K15,Sheet2!$A$6:$B$262,2,TRUE)</f>
        <v>302.8125</v>
      </c>
      <c r="Z15">
        <f t="shared" si="20"/>
        <v>2.2664873277394413E-5</v>
      </c>
      <c r="AA15">
        <f t="shared" si="21"/>
        <v>515.3001512325792</v>
      </c>
      <c r="AD15">
        <f t="shared" si="22"/>
        <v>516.4</v>
      </c>
      <c r="AE15">
        <f>VLOOKUP(AU14,Sheet2!$E$6:$F$261,2,TRUE)</f>
        <v>499.7</v>
      </c>
      <c r="AF15">
        <f>VLOOKUP(AE15,Sheet3!A$52:B$77,2,TRUE)</f>
        <v>1</v>
      </c>
      <c r="AG15">
        <f t="shared" si="23"/>
        <v>0</v>
      </c>
      <c r="AH15">
        <f t="shared" si="24"/>
        <v>1</v>
      </c>
      <c r="AI15">
        <f t="shared" si="25"/>
        <v>1050</v>
      </c>
      <c r="AJ15">
        <f t="shared" si="1"/>
        <v>1.55</v>
      </c>
      <c r="AK15">
        <f t="shared" si="6"/>
        <v>0</v>
      </c>
      <c r="AM15">
        <f t="shared" si="26"/>
        <v>-5.1000000000000227</v>
      </c>
      <c r="AN15">
        <f t="shared" si="27"/>
        <v>0</v>
      </c>
      <c r="AP15">
        <f t="shared" si="7"/>
        <v>1.55</v>
      </c>
      <c r="AQ15">
        <f>VLOOKUP(AE15,Sheet3!$K$52:$L$77,2,TRUE)</f>
        <v>1</v>
      </c>
      <c r="AR15">
        <f t="shared" si="8"/>
        <v>0</v>
      </c>
      <c r="AU15">
        <f t="shared" si="28"/>
        <v>1050</v>
      </c>
      <c r="AV15">
        <f t="shared" si="29"/>
        <v>0</v>
      </c>
      <c r="AW15">
        <f t="shared" si="30"/>
        <v>0</v>
      </c>
      <c r="AX15">
        <f>VLOOKUP(AD15,Sheet2!$A$6:$B$262,2,TRUE)</f>
        <v>306.95</v>
      </c>
      <c r="AY15">
        <f t="shared" si="31"/>
        <v>0</v>
      </c>
      <c r="AZ15">
        <f t="shared" si="32"/>
        <v>516.4</v>
      </c>
      <c r="BB15">
        <f t="shared" si="17"/>
        <v>1.0998487674207809</v>
      </c>
    </row>
    <row r="16" spans="1:54" x14ac:dyDescent="0.55000000000000004">
      <c r="A16">
        <v>1.9</v>
      </c>
      <c r="B16">
        <v>2.2999999999999998</v>
      </c>
      <c r="D16">
        <f t="shared" si="9"/>
        <v>90</v>
      </c>
      <c r="E16">
        <f t="shared" si="2"/>
        <v>1.5</v>
      </c>
      <c r="F16">
        <f t="shared" si="10"/>
        <v>1050</v>
      </c>
      <c r="H16">
        <f t="shared" si="11"/>
        <v>262.5</v>
      </c>
      <c r="J16">
        <f t="shared" si="12"/>
        <v>21.694214876033058</v>
      </c>
      <c r="K16">
        <f t="shared" si="18"/>
        <v>515.3001512325792</v>
      </c>
      <c r="L16">
        <f>VLOOKUP(V16, Sheet2!E$6:F$261,2,TRUE)</f>
        <v>499.7</v>
      </c>
      <c r="M16">
        <f>VLOOKUP(L16,Sheet3!A$52:B$77,2,TRUE)</f>
        <v>1</v>
      </c>
      <c r="N16">
        <f t="shared" si="3"/>
        <v>0.90015123257921914</v>
      </c>
      <c r="O16">
        <f t="shared" si="13"/>
        <v>0.50015123257924188</v>
      </c>
      <c r="P16">
        <v>0</v>
      </c>
      <c r="Q16">
        <f t="shared" si="0"/>
        <v>1.55</v>
      </c>
      <c r="R16">
        <f t="shared" si="19"/>
        <v>972.95388828280579</v>
      </c>
      <c r="S16">
        <f t="shared" si="4"/>
        <v>1.55</v>
      </c>
      <c r="T16">
        <f t="shared" si="14"/>
        <v>76.755896573717976</v>
      </c>
      <c r="V16">
        <f t="shared" si="5"/>
        <v>1049.7097848565238</v>
      </c>
      <c r="W16">
        <f t="shared" si="15"/>
        <v>0.29021514347618904</v>
      </c>
      <c r="X16">
        <f t="shared" si="16"/>
        <v>5.9961806503344844E-3</v>
      </c>
      <c r="Y16">
        <f>VLOOKUP(K16,Sheet2!$A$6:$B$262,2,TRUE)</f>
        <v>302.8125</v>
      </c>
      <c r="Z16">
        <f t="shared" si="20"/>
        <v>1.980162856663607E-5</v>
      </c>
      <c r="AA16">
        <f t="shared" si="21"/>
        <v>515.30017103420778</v>
      </c>
      <c r="AD16">
        <f t="shared" si="22"/>
        <v>516.4</v>
      </c>
      <c r="AE16">
        <f>VLOOKUP(AU15,Sheet2!$E$6:$F$261,2,TRUE)</f>
        <v>499.7</v>
      </c>
      <c r="AF16">
        <f>VLOOKUP(AE16,Sheet3!A$52:B$77,2,TRUE)</f>
        <v>1</v>
      </c>
      <c r="AG16">
        <f t="shared" si="23"/>
        <v>0</v>
      </c>
      <c r="AH16">
        <f t="shared" si="24"/>
        <v>1</v>
      </c>
      <c r="AI16">
        <f t="shared" si="25"/>
        <v>1050</v>
      </c>
      <c r="AJ16">
        <f t="shared" si="1"/>
        <v>1.55</v>
      </c>
      <c r="AK16">
        <f t="shared" si="6"/>
        <v>0</v>
      </c>
      <c r="AM16">
        <f t="shared" si="26"/>
        <v>-5.1000000000000227</v>
      </c>
      <c r="AN16">
        <f t="shared" si="27"/>
        <v>0</v>
      </c>
      <c r="AP16">
        <f t="shared" si="7"/>
        <v>1.55</v>
      </c>
      <c r="AQ16">
        <f>VLOOKUP(AE16,Sheet3!$K$52:$L$77,2,TRUE)</f>
        <v>1</v>
      </c>
      <c r="AR16">
        <f t="shared" si="8"/>
        <v>0</v>
      </c>
      <c r="AU16">
        <f t="shared" si="28"/>
        <v>1050</v>
      </c>
      <c r="AV16">
        <f t="shared" si="29"/>
        <v>0</v>
      </c>
      <c r="AW16">
        <f t="shared" si="30"/>
        <v>0</v>
      </c>
      <c r="AX16">
        <f>VLOOKUP(AD16,Sheet2!$A$6:$B$262,2,TRUE)</f>
        <v>306.95</v>
      </c>
      <c r="AY16">
        <f t="shared" si="31"/>
        <v>0</v>
      </c>
      <c r="AZ16">
        <f t="shared" si="32"/>
        <v>516.4</v>
      </c>
      <c r="BB16">
        <f t="shared" si="17"/>
        <v>1.0998289657921987</v>
      </c>
    </row>
    <row r="17" spans="1:54" x14ac:dyDescent="0.55000000000000004">
      <c r="A17">
        <v>2.1</v>
      </c>
      <c r="B17">
        <v>2.4</v>
      </c>
      <c r="D17">
        <f t="shared" si="9"/>
        <v>105</v>
      </c>
      <c r="E17">
        <f t="shared" si="2"/>
        <v>1.75</v>
      </c>
      <c r="F17">
        <f t="shared" si="10"/>
        <v>1050</v>
      </c>
      <c r="H17">
        <f t="shared" si="11"/>
        <v>262.5</v>
      </c>
      <c r="J17">
        <f t="shared" si="12"/>
        <v>21.694214876033058</v>
      </c>
      <c r="K17">
        <f t="shared" si="18"/>
        <v>515.30017103420778</v>
      </c>
      <c r="L17">
        <f>VLOOKUP(V17, Sheet2!E$6:F$261,2,TRUE)</f>
        <v>499.7</v>
      </c>
      <c r="M17">
        <f>VLOOKUP(L17,Sheet3!A$52:B$77,2,TRUE)</f>
        <v>1</v>
      </c>
      <c r="N17">
        <f t="shared" si="3"/>
        <v>0.90017103420780131</v>
      </c>
      <c r="O17">
        <f t="shared" si="13"/>
        <v>0.50017103420782405</v>
      </c>
      <c r="P17">
        <v>0</v>
      </c>
      <c r="Q17">
        <f t="shared" si="0"/>
        <v>1.55</v>
      </c>
      <c r="R17">
        <f t="shared" si="19"/>
        <v>972.98599318381571</v>
      </c>
      <c r="S17">
        <f t="shared" si="4"/>
        <v>1.55</v>
      </c>
      <c r="T17">
        <f t="shared" si="14"/>
        <v>76.76045491537532</v>
      </c>
      <c r="V17">
        <f t="shared" si="5"/>
        <v>1049.746448099191</v>
      </c>
      <c r="W17">
        <f t="shared" si="15"/>
        <v>0.25355190080904322</v>
      </c>
      <c r="X17">
        <f t="shared" si="16"/>
        <v>5.2386756365504798E-3</v>
      </c>
      <c r="Y17">
        <f>VLOOKUP(K17,Sheet2!$A$6:$B$262,2,TRUE)</f>
        <v>302.8125</v>
      </c>
      <c r="Z17">
        <f t="shared" si="20"/>
        <v>1.7300064021632133E-5</v>
      </c>
      <c r="AA17">
        <f t="shared" si="21"/>
        <v>515.30018833427175</v>
      </c>
      <c r="AD17">
        <f t="shared" si="22"/>
        <v>516.4</v>
      </c>
      <c r="AE17">
        <f>VLOOKUP(AU16,Sheet2!$E$6:$F$261,2,TRUE)</f>
        <v>499.7</v>
      </c>
      <c r="AF17">
        <f>VLOOKUP(AE17,Sheet3!A$52:B$77,2,TRUE)</f>
        <v>1</v>
      </c>
      <c r="AG17">
        <f t="shared" si="23"/>
        <v>0</v>
      </c>
      <c r="AH17">
        <f t="shared" si="24"/>
        <v>1</v>
      </c>
      <c r="AI17">
        <f t="shared" si="25"/>
        <v>1050</v>
      </c>
      <c r="AJ17">
        <f t="shared" si="1"/>
        <v>1.55</v>
      </c>
      <c r="AK17">
        <f t="shared" si="6"/>
        <v>0</v>
      </c>
      <c r="AM17">
        <f t="shared" si="26"/>
        <v>-5.1000000000000227</v>
      </c>
      <c r="AN17">
        <f t="shared" si="27"/>
        <v>0</v>
      </c>
      <c r="AP17">
        <f t="shared" si="7"/>
        <v>1.55</v>
      </c>
      <c r="AQ17">
        <f>VLOOKUP(AE17,Sheet3!$K$52:$L$77,2,TRUE)</f>
        <v>1</v>
      </c>
      <c r="AR17">
        <f t="shared" si="8"/>
        <v>0</v>
      </c>
      <c r="AU17">
        <f t="shared" si="28"/>
        <v>1050</v>
      </c>
      <c r="AV17">
        <f t="shared" si="29"/>
        <v>0</v>
      </c>
      <c r="AW17">
        <f t="shared" si="30"/>
        <v>0</v>
      </c>
      <c r="AX17">
        <f>VLOOKUP(AD17,Sheet2!$A$6:$B$262,2,TRUE)</f>
        <v>306.95</v>
      </c>
      <c r="AY17">
        <f t="shared" si="31"/>
        <v>0</v>
      </c>
      <c r="AZ17">
        <f t="shared" si="32"/>
        <v>516.4</v>
      </c>
      <c r="BB17">
        <f t="shared" si="17"/>
        <v>1.0998116657282253</v>
      </c>
    </row>
    <row r="18" spans="1:54" x14ac:dyDescent="0.55000000000000004">
      <c r="A18">
        <v>2.2999999999999998</v>
      </c>
      <c r="B18">
        <v>2.5</v>
      </c>
      <c r="D18">
        <f t="shared" si="9"/>
        <v>120</v>
      </c>
      <c r="E18">
        <f t="shared" si="2"/>
        <v>2</v>
      </c>
      <c r="F18">
        <f t="shared" si="10"/>
        <v>1050</v>
      </c>
      <c r="H18">
        <f t="shared" si="11"/>
        <v>262.5</v>
      </c>
      <c r="J18">
        <f t="shared" si="12"/>
        <v>21.694214876033058</v>
      </c>
      <c r="K18">
        <f t="shared" si="18"/>
        <v>515.30018833427175</v>
      </c>
      <c r="L18">
        <f>VLOOKUP(V18, Sheet2!E$6:F$261,2,TRUE)</f>
        <v>499.7</v>
      </c>
      <c r="M18">
        <f>VLOOKUP(L18,Sheet3!A$52:B$77,2,TRUE)</f>
        <v>1</v>
      </c>
      <c r="N18">
        <f t="shared" si="3"/>
        <v>0.90018833427177469</v>
      </c>
      <c r="O18">
        <f t="shared" si="13"/>
        <v>0.50018833427179743</v>
      </c>
      <c r="P18">
        <v>0</v>
      </c>
      <c r="Q18">
        <f t="shared" si="0"/>
        <v>1.55</v>
      </c>
      <c r="R18">
        <f t="shared" si="19"/>
        <v>973.01404252137968</v>
      </c>
      <c r="S18">
        <f t="shared" si="4"/>
        <v>1.55</v>
      </c>
      <c r="T18">
        <f t="shared" si="14"/>
        <v>76.764437469859956</v>
      </c>
      <c r="V18">
        <f t="shared" si="5"/>
        <v>1049.7784799912397</v>
      </c>
      <c r="W18">
        <f t="shared" si="15"/>
        <v>0.22152000876030797</v>
      </c>
      <c r="X18">
        <f t="shared" si="16"/>
        <v>4.57685968513033E-3</v>
      </c>
      <c r="Y18">
        <f>VLOOKUP(K18,Sheet2!$A$6:$B$262,2,TRUE)</f>
        <v>302.8125</v>
      </c>
      <c r="Z18">
        <f t="shared" si="20"/>
        <v>1.5114500508170336E-5</v>
      </c>
      <c r="AA18">
        <f t="shared" si="21"/>
        <v>515.30020344877221</v>
      </c>
      <c r="AD18">
        <f t="shared" si="22"/>
        <v>516.4</v>
      </c>
      <c r="AE18">
        <f>VLOOKUP(AU17,Sheet2!$E$6:$F$261,2,TRUE)</f>
        <v>499.7</v>
      </c>
      <c r="AF18">
        <f>VLOOKUP(AE18,Sheet3!A$52:B$77,2,TRUE)</f>
        <v>1</v>
      </c>
      <c r="AG18">
        <f t="shared" si="23"/>
        <v>0</v>
      </c>
      <c r="AH18">
        <f t="shared" si="24"/>
        <v>1</v>
      </c>
      <c r="AI18">
        <f t="shared" si="25"/>
        <v>1050</v>
      </c>
      <c r="AJ18">
        <f t="shared" si="1"/>
        <v>1.55</v>
      </c>
      <c r="AK18">
        <f t="shared" si="6"/>
        <v>0</v>
      </c>
      <c r="AM18">
        <f t="shared" si="26"/>
        <v>-5.1000000000000227</v>
      </c>
      <c r="AN18">
        <f t="shared" si="27"/>
        <v>0</v>
      </c>
      <c r="AP18">
        <f t="shared" si="7"/>
        <v>1.55</v>
      </c>
      <c r="AQ18">
        <f>VLOOKUP(AE18,Sheet3!$K$52:$L$77,2,TRUE)</f>
        <v>1</v>
      </c>
      <c r="AR18">
        <f t="shared" si="8"/>
        <v>0</v>
      </c>
      <c r="AU18">
        <f t="shared" si="28"/>
        <v>1050</v>
      </c>
      <c r="AV18">
        <f t="shared" si="29"/>
        <v>0</v>
      </c>
      <c r="AW18">
        <f t="shared" si="30"/>
        <v>0</v>
      </c>
      <c r="AX18">
        <f>VLOOKUP(AD18,Sheet2!$A$6:$B$262,2,TRUE)</f>
        <v>306.95</v>
      </c>
      <c r="AY18">
        <f t="shared" si="31"/>
        <v>0</v>
      </c>
      <c r="AZ18">
        <f t="shared" si="32"/>
        <v>516.4</v>
      </c>
      <c r="BB18">
        <f t="shared" si="17"/>
        <v>1.0997965512277688</v>
      </c>
    </row>
    <row r="19" spans="1:54" x14ac:dyDescent="0.55000000000000004">
      <c r="A19">
        <v>2.5</v>
      </c>
      <c r="B19">
        <v>2.7</v>
      </c>
      <c r="D19">
        <f t="shared" si="9"/>
        <v>135</v>
      </c>
      <c r="E19">
        <f t="shared" si="2"/>
        <v>2.25</v>
      </c>
      <c r="F19">
        <f t="shared" si="10"/>
        <v>1050</v>
      </c>
      <c r="H19">
        <f t="shared" si="11"/>
        <v>262.5</v>
      </c>
      <c r="J19">
        <f t="shared" si="12"/>
        <v>21.694214876033058</v>
      </c>
      <c r="K19">
        <f t="shared" si="18"/>
        <v>515.30020344877221</v>
      </c>
      <c r="L19">
        <f>VLOOKUP(V19, Sheet2!E$6:F$261,2,TRUE)</f>
        <v>499.7</v>
      </c>
      <c r="M19">
        <f>VLOOKUP(L19,Sheet3!A$52:B$77,2,TRUE)</f>
        <v>1</v>
      </c>
      <c r="N19">
        <f t="shared" si="3"/>
        <v>0.90020344877223124</v>
      </c>
      <c r="O19">
        <f t="shared" si="13"/>
        <v>0.50020344877225398</v>
      </c>
      <c r="P19">
        <v>0</v>
      </c>
      <c r="Q19">
        <f t="shared" si="0"/>
        <v>1.55</v>
      </c>
      <c r="R19">
        <f t="shared" si="19"/>
        <v>973.03854853144821</v>
      </c>
      <c r="S19">
        <f t="shared" si="4"/>
        <v>1.55</v>
      </c>
      <c r="T19">
        <f t="shared" si="14"/>
        <v>76.767916953918316</v>
      </c>
      <c r="V19">
        <f t="shared" si="5"/>
        <v>1049.8064654853665</v>
      </c>
      <c r="W19">
        <f t="shared" si="15"/>
        <v>0.19353451463348392</v>
      </c>
      <c r="X19">
        <f t="shared" si="16"/>
        <v>3.9986469965595855E-3</v>
      </c>
      <c r="Y19">
        <f>VLOOKUP(K19,Sheet2!$A$6:$B$262,2,TRUE)</f>
        <v>302.8125</v>
      </c>
      <c r="Z19">
        <f t="shared" si="20"/>
        <v>1.3205026201228766E-5</v>
      </c>
      <c r="AA19">
        <f t="shared" si="21"/>
        <v>515.30021665379843</v>
      </c>
      <c r="AD19">
        <f t="shared" si="22"/>
        <v>516.4</v>
      </c>
      <c r="AE19">
        <f>VLOOKUP(AU18,Sheet2!$E$6:$F$261,2,TRUE)</f>
        <v>499.7</v>
      </c>
      <c r="AF19">
        <f>VLOOKUP(AE19,Sheet3!A$52:B$77,2,TRUE)</f>
        <v>1</v>
      </c>
      <c r="AG19">
        <f t="shared" si="23"/>
        <v>0</v>
      </c>
      <c r="AH19">
        <f t="shared" si="24"/>
        <v>1</v>
      </c>
      <c r="AI19">
        <f t="shared" si="25"/>
        <v>1050</v>
      </c>
      <c r="AJ19">
        <f t="shared" si="1"/>
        <v>1.55</v>
      </c>
      <c r="AK19">
        <f t="shared" si="6"/>
        <v>0</v>
      </c>
      <c r="AM19">
        <f t="shared" si="26"/>
        <v>-5.1000000000000227</v>
      </c>
      <c r="AN19">
        <f t="shared" si="27"/>
        <v>0</v>
      </c>
      <c r="AP19">
        <f t="shared" si="7"/>
        <v>1.55</v>
      </c>
      <c r="AQ19">
        <f>VLOOKUP(AE19,Sheet3!$K$52:$L$77,2,TRUE)</f>
        <v>1</v>
      </c>
      <c r="AR19">
        <f t="shared" si="8"/>
        <v>0</v>
      </c>
      <c r="AU19">
        <f t="shared" si="28"/>
        <v>1050</v>
      </c>
      <c r="AV19">
        <f t="shared" si="29"/>
        <v>0</v>
      </c>
      <c r="AW19">
        <f t="shared" si="30"/>
        <v>0</v>
      </c>
      <c r="AX19">
        <f>VLOOKUP(AD19,Sheet2!$A$6:$B$262,2,TRUE)</f>
        <v>306.95</v>
      </c>
      <c r="AY19">
        <f t="shared" si="31"/>
        <v>0</v>
      </c>
      <c r="AZ19">
        <f t="shared" si="32"/>
        <v>516.4</v>
      </c>
      <c r="BB19">
        <f t="shared" si="17"/>
        <v>1.0997833462015478</v>
      </c>
    </row>
    <row r="20" spans="1:54" x14ac:dyDescent="0.55000000000000004">
      <c r="A20">
        <v>2.6</v>
      </c>
      <c r="B20">
        <v>2.8</v>
      </c>
      <c r="D20">
        <f t="shared" si="9"/>
        <v>150</v>
      </c>
      <c r="E20">
        <f t="shared" si="2"/>
        <v>2.5</v>
      </c>
      <c r="F20">
        <f t="shared" si="10"/>
        <v>1050</v>
      </c>
      <c r="H20">
        <f t="shared" si="11"/>
        <v>262.5</v>
      </c>
      <c r="J20">
        <f t="shared" si="12"/>
        <v>21.694214876033058</v>
      </c>
      <c r="K20">
        <f t="shared" si="18"/>
        <v>515.30021665379843</v>
      </c>
      <c r="L20">
        <f>VLOOKUP(V20, Sheet2!E$6:F$261,2,TRUE)</f>
        <v>499.7</v>
      </c>
      <c r="M20">
        <f>VLOOKUP(L20,Sheet3!A$52:B$77,2,TRUE)</f>
        <v>1</v>
      </c>
      <c r="N20">
        <f t="shared" si="3"/>
        <v>0.90021665379845217</v>
      </c>
      <c r="O20">
        <f t="shared" si="13"/>
        <v>0.50021665379847491</v>
      </c>
      <c r="P20">
        <v>0</v>
      </c>
      <c r="Q20">
        <f t="shared" si="0"/>
        <v>1.55</v>
      </c>
      <c r="R20">
        <f t="shared" si="19"/>
        <v>973.05995876935344</v>
      </c>
      <c r="S20">
        <f t="shared" si="4"/>
        <v>1.55</v>
      </c>
      <c r="T20">
        <f t="shared" si="14"/>
        <v>76.770956904110022</v>
      </c>
      <c r="V20">
        <f t="shared" si="5"/>
        <v>1049.8309156734636</v>
      </c>
      <c r="W20">
        <f t="shared" si="15"/>
        <v>0.16908432653644923</v>
      </c>
      <c r="X20">
        <f t="shared" si="16"/>
        <v>3.4934778210010172E-3</v>
      </c>
      <c r="Y20">
        <f>VLOOKUP(K20,Sheet2!$A$6:$B$262,2,TRUE)</f>
        <v>302.8125</v>
      </c>
      <c r="Z20">
        <f t="shared" si="20"/>
        <v>1.1536768861922863E-5</v>
      </c>
      <c r="AA20">
        <f t="shared" si="21"/>
        <v>515.30022819056728</v>
      </c>
      <c r="AD20">
        <f t="shared" si="22"/>
        <v>516.4</v>
      </c>
      <c r="AE20">
        <f>VLOOKUP(AU19,Sheet2!$E$6:$F$261,2,TRUE)</f>
        <v>499.7</v>
      </c>
      <c r="AF20">
        <f>VLOOKUP(AE20,Sheet3!A$52:B$77,2,TRUE)</f>
        <v>1</v>
      </c>
      <c r="AG20">
        <f t="shared" si="23"/>
        <v>0</v>
      </c>
      <c r="AH20">
        <f t="shared" si="24"/>
        <v>1</v>
      </c>
      <c r="AI20">
        <f t="shared" si="25"/>
        <v>1050</v>
      </c>
      <c r="AJ20">
        <f t="shared" si="1"/>
        <v>1.55</v>
      </c>
      <c r="AK20">
        <f t="shared" si="6"/>
        <v>0</v>
      </c>
      <c r="AM20">
        <f t="shared" si="26"/>
        <v>-5.1000000000000227</v>
      </c>
      <c r="AN20">
        <f t="shared" si="27"/>
        <v>0</v>
      </c>
      <c r="AP20">
        <f t="shared" si="7"/>
        <v>1.55</v>
      </c>
      <c r="AQ20">
        <f>VLOOKUP(AE20,Sheet3!$K$52:$L$77,2,TRUE)</f>
        <v>1</v>
      </c>
      <c r="AR20">
        <f t="shared" si="8"/>
        <v>0</v>
      </c>
      <c r="AU20">
        <f t="shared" si="28"/>
        <v>1050</v>
      </c>
      <c r="AV20">
        <f t="shared" si="29"/>
        <v>0</v>
      </c>
      <c r="AW20">
        <f t="shared" si="30"/>
        <v>0</v>
      </c>
      <c r="AX20">
        <f>VLOOKUP(AD20,Sheet2!$A$6:$B$262,2,TRUE)</f>
        <v>306.95</v>
      </c>
      <c r="AY20">
        <f t="shared" si="31"/>
        <v>0</v>
      </c>
      <c r="AZ20">
        <f t="shared" si="32"/>
        <v>516.4</v>
      </c>
      <c r="BB20">
        <f t="shared" si="17"/>
        <v>1.0997718094326956</v>
      </c>
    </row>
    <row r="21" spans="1:54" x14ac:dyDescent="0.55000000000000004">
      <c r="A21">
        <v>2.8</v>
      </c>
      <c r="B21">
        <v>2.9</v>
      </c>
      <c r="D21">
        <f t="shared" si="9"/>
        <v>165</v>
      </c>
      <c r="E21">
        <f t="shared" si="2"/>
        <v>2.75</v>
      </c>
      <c r="F21">
        <f t="shared" si="10"/>
        <v>1050</v>
      </c>
      <c r="H21">
        <f t="shared" si="11"/>
        <v>262.5</v>
      </c>
      <c r="J21">
        <f t="shared" si="12"/>
        <v>21.694214876033058</v>
      </c>
      <c r="K21">
        <f t="shared" si="18"/>
        <v>515.30022819056728</v>
      </c>
      <c r="L21">
        <f>VLOOKUP(V21, Sheet2!E$6:F$261,2,TRUE)</f>
        <v>499.7</v>
      </c>
      <c r="M21">
        <f>VLOOKUP(L21,Sheet3!A$52:B$77,2,TRUE)</f>
        <v>1</v>
      </c>
      <c r="N21">
        <f t="shared" si="3"/>
        <v>0.90022819056730441</v>
      </c>
      <c r="O21">
        <f t="shared" si="13"/>
        <v>0.50022819056732715</v>
      </c>
      <c r="P21">
        <v>0</v>
      </c>
      <c r="Q21">
        <f t="shared" si="0"/>
        <v>1.55</v>
      </c>
      <c r="R21">
        <f t="shared" si="19"/>
        <v>973.07866427276133</v>
      </c>
      <c r="S21">
        <f t="shared" si="4"/>
        <v>1.55</v>
      </c>
      <c r="T21">
        <f t="shared" si="14"/>
        <v>76.773612834948409</v>
      </c>
      <c r="V21">
        <f t="shared" si="5"/>
        <v>1049.8522771077098</v>
      </c>
      <c r="W21">
        <f t="shared" si="15"/>
        <v>0.14772289229017588</v>
      </c>
      <c r="X21">
        <f t="shared" si="16"/>
        <v>3.0521258737639645E-3</v>
      </c>
      <c r="Y21">
        <f>VLOOKUP(K21,Sheet2!$A$6:$B$262,2,TRUE)</f>
        <v>302.8125</v>
      </c>
      <c r="Z21">
        <f t="shared" si="20"/>
        <v>1.0079259851439306E-5</v>
      </c>
      <c r="AA21">
        <f t="shared" si="21"/>
        <v>515.3002382698271</v>
      </c>
      <c r="AD21">
        <f t="shared" si="22"/>
        <v>516.4</v>
      </c>
      <c r="AE21">
        <f>VLOOKUP(AU20,Sheet2!$E$6:$F$261,2,TRUE)</f>
        <v>499.7</v>
      </c>
      <c r="AF21">
        <f>VLOOKUP(AE21,Sheet3!A$52:B$77,2,TRUE)</f>
        <v>1</v>
      </c>
      <c r="AG21">
        <f t="shared" si="23"/>
        <v>0</v>
      </c>
      <c r="AH21">
        <f t="shared" si="24"/>
        <v>1</v>
      </c>
      <c r="AI21">
        <f t="shared" si="25"/>
        <v>1050</v>
      </c>
      <c r="AJ21">
        <f t="shared" si="1"/>
        <v>1.55</v>
      </c>
      <c r="AK21">
        <f t="shared" si="6"/>
        <v>0</v>
      </c>
      <c r="AM21">
        <f t="shared" si="26"/>
        <v>-5.1000000000000227</v>
      </c>
      <c r="AN21">
        <f t="shared" si="27"/>
        <v>0</v>
      </c>
      <c r="AP21">
        <f t="shared" si="7"/>
        <v>1.55</v>
      </c>
      <c r="AQ21">
        <f>VLOOKUP(AE21,Sheet3!$K$52:$L$77,2,TRUE)</f>
        <v>1</v>
      </c>
      <c r="AR21">
        <f t="shared" si="8"/>
        <v>0</v>
      </c>
      <c r="AU21">
        <f t="shared" si="28"/>
        <v>1050</v>
      </c>
      <c r="AV21">
        <f t="shared" si="29"/>
        <v>0</v>
      </c>
      <c r="AW21">
        <f t="shared" si="30"/>
        <v>0</v>
      </c>
      <c r="AX21">
        <f>VLOOKUP(AD21,Sheet2!$A$6:$B$262,2,TRUE)</f>
        <v>306.95</v>
      </c>
      <c r="AY21">
        <f t="shared" si="31"/>
        <v>0</v>
      </c>
      <c r="AZ21">
        <f t="shared" si="32"/>
        <v>516.4</v>
      </c>
      <c r="BB21">
        <f t="shared" si="17"/>
        <v>1.0997617301728724</v>
      </c>
    </row>
    <row r="22" spans="1:54" x14ac:dyDescent="0.55000000000000004">
      <c r="A22">
        <v>3</v>
      </c>
      <c r="B22">
        <v>3</v>
      </c>
      <c r="D22">
        <f t="shared" si="9"/>
        <v>180</v>
      </c>
      <c r="E22">
        <f t="shared" si="2"/>
        <v>3</v>
      </c>
      <c r="F22">
        <f t="shared" si="10"/>
        <v>1050</v>
      </c>
      <c r="H22">
        <f t="shared" si="11"/>
        <v>262.5</v>
      </c>
      <c r="J22">
        <f t="shared" si="12"/>
        <v>21.694214876033058</v>
      </c>
      <c r="K22">
        <f t="shared" si="18"/>
        <v>515.3002382698271</v>
      </c>
      <c r="L22">
        <f>VLOOKUP(V22, Sheet2!E$6:F$261,2,TRUE)</f>
        <v>499.7</v>
      </c>
      <c r="M22">
        <f>VLOOKUP(L22,Sheet3!A$52:B$77,2,TRUE)</f>
        <v>1</v>
      </c>
      <c r="N22">
        <f t="shared" si="3"/>
        <v>0.90023826982712762</v>
      </c>
      <c r="O22">
        <f t="shared" si="13"/>
        <v>0.50023826982715036</v>
      </c>
      <c r="P22">
        <v>0</v>
      </c>
      <c r="Q22">
        <f t="shared" si="0"/>
        <v>1.55</v>
      </c>
      <c r="R22">
        <f t="shared" si="19"/>
        <v>973.09500669611828</v>
      </c>
      <c r="S22">
        <f t="shared" si="4"/>
        <v>1.55</v>
      </c>
      <c r="T22">
        <f t="shared" si="14"/>
        <v>76.775933251222142</v>
      </c>
      <c r="V22">
        <f t="shared" si="5"/>
        <v>1049.8709399473405</v>
      </c>
      <c r="W22">
        <f t="shared" si="15"/>
        <v>0.12906005265949716</v>
      </c>
      <c r="X22">
        <f t="shared" si="16"/>
        <v>2.6665300136259743E-3</v>
      </c>
      <c r="Y22">
        <f>VLOOKUP(K22,Sheet2!$A$6:$B$262,2,TRUE)</f>
        <v>302.8125</v>
      </c>
      <c r="Z22">
        <f t="shared" si="20"/>
        <v>8.805878269972258E-6</v>
      </c>
      <c r="AA22">
        <f t="shared" si="21"/>
        <v>515.30024707570533</v>
      </c>
      <c r="AD22">
        <f t="shared" si="22"/>
        <v>516.4</v>
      </c>
      <c r="AE22">
        <f>VLOOKUP(AU21,Sheet2!$E$6:$F$261,2,TRUE)</f>
        <v>499.7</v>
      </c>
      <c r="AF22">
        <f>VLOOKUP(AE22,Sheet3!A$52:B$77,2,TRUE)</f>
        <v>1</v>
      </c>
      <c r="AG22">
        <f t="shared" si="23"/>
        <v>0</v>
      </c>
      <c r="AH22">
        <f t="shared" si="24"/>
        <v>1</v>
      </c>
      <c r="AI22">
        <f t="shared" si="25"/>
        <v>1050</v>
      </c>
      <c r="AJ22">
        <f t="shared" si="1"/>
        <v>1.55</v>
      </c>
      <c r="AK22">
        <f t="shared" si="6"/>
        <v>0</v>
      </c>
      <c r="AM22">
        <f t="shared" si="26"/>
        <v>-5.1000000000000227</v>
      </c>
      <c r="AN22">
        <f t="shared" si="27"/>
        <v>0</v>
      </c>
      <c r="AP22">
        <f t="shared" si="7"/>
        <v>1.55</v>
      </c>
      <c r="AQ22">
        <f>VLOOKUP(AE22,Sheet3!$K$52:$L$77,2,TRUE)</f>
        <v>1</v>
      </c>
      <c r="AR22">
        <f t="shared" si="8"/>
        <v>0</v>
      </c>
      <c r="AU22">
        <f t="shared" si="28"/>
        <v>1050</v>
      </c>
      <c r="AV22">
        <f t="shared" si="29"/>
        <v>0</v>
      </c>
      <c r="AW22">
        <f t="shared" si="30"/>
        <v>0</v>
      </c>
      <c r="AX22">
        <f>VLOOKUP(AD22,Sheet2!$A$6:$B$262,2,TRUE)</f>
        <v>306.95</v>
      </c>
      <c r="AY22">
        <f t="shared" si="31"/>
        <v>0</v>
      </c>
      <c r="AZ22">
        <f t="shared" si="32"/>
        <v>516.4</v>
      </c>
      <c r="BB22">
        <f t="shared" si="17"/>
        <v>1.0997529242946484</v>
      </c>
    </row>
    <row r="23" spans="1:54" x14ac:dyDescent="0.55000000000000004">
      <c r="A23">
        <v>3.2</v>
      </c>
      <c r="B23">
        <v>3.1</v>
      </c>
      <c r="D23">
        <f t="shared" si="9"/>
        <v>195</v>
      </c>
      <c r="E23">
        <f t="shared" si="2"/>
        <v>3.25</v>
      </c>
      <c r="F23">
        <f t="shared" si="10"/>
        <v>1050</v>
      </c>
      <c r="H23">
        <f t="shared" si="11"/>
        <v>262.5</v>
      </c>
      <c r="J23">
        <f t="shared" si="12"/>
        <v>21.694214876033058</v>
      </c>
      <c r="K23">
        <f t="shared" si="18"/>
        <v>515.30024707570533</v>
      </c>
      <c r="L23">
        <f>VLOOKUP(V23, Sheet2!E$6:F$261,2,TRUE)</f>
        <v>499.7</v>
      </c>
      <c r="M23">
        <f>VLOOKUP(L23,Sheet3!A$52:B$77,2,TRUE)</f>
        <v>1</v>
      </c>
      <c r="N23">
        <f t="shared" si="3"/>
        <v>0.90024707570535156</v>
      </c>
      <c r="O23">
        <f t="shared" si="13"/>
        <v>0.5002470757053743</v>
      </c>
      <c r="P23">
        <v>0</v>
      </c>
      <c r="Q23">
        <f t="shared" si="0"/>
        <v>1.55</v>
      </c>
      <c r="R23">
        <f t="shared" si="19"/>
        <v>973.10928454461339</v>
      </c>
      <c r="S23">
        <f t="shared" si="4"/>
        <v>1.55</v>
      </c>
      <c r="T23">
        <f t="shared" si="14"/>
        <v>76.77796053262432</v>
      </c>
      <c r="V23">
        <f t="shared" si="5"/>
        <v>1049.8872450772378</v>
      </c>
      <c r="W23">
        <f t="shared" si="15"/>
        <v>0.11275492276217847</v>
      </c>
      <c r="X23">
        <f t="shared" si="16"/>
        <v>2.3296471645078195E-3</v>
      </c>
      <c r="Y23">
        <f>VLOOKUP(K23,Sheet2!$A$6:$B$262,2,TRUE)</f>
        <v>302.8125</v>
      </c>
      <c r="Z23">
        <f t="shared" si="20"/>
        <v>7.6933652491486301E-6</v>
      </c>
      <c r="AA23">
        <f t="shared" si="21"/>
        <v>515.30025476907053</v>
      </c>
      <c r="AD23">
        <f t="shared" si="22"/>
        <v>516.4</v>
      </c>
      <c r="AE23">
        <f>VLOOKUP(AU22,Sheet2!$E$6:$F$261,2,TRUE)</f>
        <v>499.7</v>
      </c>
      <c r="AF23">
        <f>VLOOKUP(AE23,Sheet3!A$52:B$77,2,TRUE)</f>
        <v>1</v>
      </c>
      <c r="AG23">
        <f t="shared" si="23"/>
        <v>0</v>
      </c>
      <c r="AH23">
        <f t="shared" si="24"/>
        <v>1</v>
      </c>
      <c r="AI23">
        <f t="shared" si="25"/>
        <v>1050</v>
      </c>
      <c r="AJ23">
        <f t="shared" si="1"/>
        <v>1.55</v>
      </c>
      <c r="AK23">
        <f t="shared" si="6"/>
        <v>0</v>
      </c>
      <c r="AM23">
        <f t="shared" si="26"/>
        <v>-5.1000000000000227</v>
      </c>
      <c r="AN23">
        <f t="shared" si="27"/>
        <v>0</v>
      </c>
      <c r="AP23">
        <f t="shared" si="7"/>
        <v>1.55</v>
      </c>
      <c r="AQ23">
        <f>VLOOKUP(AE23,Sheet3!$K$52:$L$77,2,TRUE)</f>
        <v>1</v>
      </c>
      <c r="AR23">
        <f t="shared" si="8"/>
        <v>0</v>
      </c>
      <c r="AU23">
        <f t="shared" si="28"/>
        <v>1050</v>
      </c>
      <c r="AV23">
        <f t="shared" si="29"/>
        <v>0</v>
      </c>
      <c r="AW23">
        <f t="shared" si="30"/>
        <v>0</v>
      </c>
      <c r="AX23">
        <f>VLOOKUP(AD23,Sheet2!$A$6:$B$262,2,TRUE)</f>
        <v>306.95</v>
      </c>
      <c r="AY23">
        <f t="shared" si="31"/>
        <v>0</v>
      </c>
      <c r="AZ23">
        <f t="shared" si="32"/>
        <v>516.4</v>
      </c>
      <c r="BB23">
        <f t="shared" si="17"/>
        <v>1.0997452309294431</v>
      </c>
    </row>
    <row r="24" spans="1:54" x14ac:dyDescent="0.55000000000000004">
      <c r="A24">
        <v>3.4</v>
      </c>
      <c r="B24">
        <v>3.2</v>
      </c>
      <c r="D24">
        <f t="shared" si="9"/>
        <v>210</v>
      </c>
      <c r="E24">
        <f t="shared" si="2"/>
        <v>3.5</v>
      </c>
      <c r="F24">
        <f t="shared" si="10"/>
        <v>1050</v>
      </c>
      <c r="H24">
        <f t="shared" si="11"/>
        <v>262.5</v>
      </c>
      <c r="J24">
        <f t="shared" si="12"/>
        <v>21.694214876033058</v>
      </c>
      <c r="K24">
        <f t="shared" si="18"/>
        <v>515.30025476907053</v>
      </c>
      <c r="L24">
        <f>VLOOKUP(V24, Sheet2!E$6:F$261,2,TRUE)</f>
        <v>499.7</v>
      </c>
      <c r="M24">
        <f>VLOOKUP(L24,Sheet3!A$52:B$77,2,TRUE)</f>
        <v>1</v>
      </c>
      <c r="N24">
        <f t="shared" si="3"/>
        <v>0.9002547690705569</v>
      </c>
      <c r="O24">
        <f t="shared" si="13"/>
        <v>0.50025476907057964</v>
      </c>
      <c r="P24">
        <v>0</v>
      </c>
      <c r="Q24">
        <f t="shared" si="0"/>
        <v>1.55</v>
      </c>
      <c r="R24">
        <f t="shared" si="19"/>
        <v>973.121758621965</v>
      </c>
      <c r="S24">
        <f t="shared" si="4"/>
        <v>1.55</v>
      </c>
      <c r="T24">
        <f t="shared" si="14"/>
        <v>76.779731706879446</v>
      </c>
      <c r="V24">
        <f t="shared" si="5"/>
        <v>1049.9014903288444</v>
      </c>
      <c r="W24">
        <f t="shared" si="15"/>
        <v>9.8509671155625256E-2</v>
      </c>
      <c r="X24">
        <f t="shared" si="16"/>
        <v>2.0353237842071336E-3</v>
      </c>
      <c r="Y24">
        <f>VLOOKUP(K24,Sheet2!$A$6:$B$262,2,TRUE)</f>
        <v>302.8125</v>
      </c>
      <c r="Z24">
        <f t="shared" si="20"/>
        <v>6.7213994937696881E-6</v>
      </c>
      <c r="AA24">
        <f t="shared" si="21"/>
        <v>515.30026149047001</v>
      </c>
      <c r="AD24">
        <f t="shared" si="22"/>
        <v>516.4</v>
      </c>
      <c r="AE24">
        <f>VLOOKUP(AU23,Sheet2!$E$6:$F$261,2,TRUE)</f>
        <v>499.7</v>
      </c>
      <c r="AF24">
        <f>VLOOKUP(AE24,Sheet3!A$52:B$77,2,TRUE)</f>
        <v>1</v>
      </c>
      <c r="AG24">
        <f t="shared" si="23"/>
        <v>0</v>
      </c>
      <c r="AH24">
        <f t="shared" si="24"/>
        <v>1</v>
      </c>
      <c r="AI24">
        <f t="shared" si="25"/>
        <v>1050</v>
      </c>
      <c r="AJ24">
        <f t="shared" si="1"/>
        <v>1.55</v>
      </c>
      <c r="AK24">
        <f t="shared" si="6"/>
        <v>0</v>
      </c>
      <c r="AM24">
        <f t="shared" si="26"/>
        <v>-5.1000000000000227</v>
      </c>
      <c r="AN24">
        <f t="shared" si="27"/>
        <v>0</v>
      </c>
      <c r="AP24">
        <f t="shared" si="7"/>
        <v>1.55</v>
      </c>
      <c r="AQ24">
        <f>VLOOKUP(AE24,Sheet3!$K$52:$L$77,2,TRUE)</f>
        <v>1</v>
      </c>
      <c r="AR24">
        <f t="shared" si="8"/>
        <v>0</v>
      </c>
      <c r="AU24">
        <f t="shared" si="28"/>
        <v>1050</v>
      </c>
      <c r="AV24">
        <f t="shared" si="29"/>
        <v>0</v>
      </c>
      <c r="AW24">
        <f t="shared" si="30"/>
        <v>0</v>
      </c>
      <c r="AX24">
        <f>VLOOKUP(AD24,Sheet2!$A$6:$B$262,2,TRUE)</f>
        <v>306.95</v>
      </c>
      <c r="AY24">
        <f t="shared" si="31"/>
        <v>0</v>
      </c>
      <c r="AZ24">
        <f t="shared" si="32"/>
        <v>516.4</v>
      </c>
      <c r="BB24">
        <f t="shared" si="17"/>
        <v>1.0997385095299705</v>
      </c>
    </row>
    <row r="25" spans="1:54" x14ac:dyDescent="0.55000000000000004">
      <c r="A25">
        <v>3.6</v>
      </c>
      <c r="B25">
        <v>3.3</v>
      </c>
      <c r="D25">
        <f t="shared" si="9"/>
        <v>225</v>
      </c>
      <c r="E25">
        <f t="shared" si="2"/>
        <v>3.75</v>
      </c>
      <c r="F25">
        <f t="shared" si="10"/>
        <v>1050</v>
      </c>
      <c r="H25">
        <f t="shared" si="11"/>
        <v>262.5</v>
      </c>
      <c r="J25">
        <f t="shared" si="12"/>
        <v>21.694214876033058</v>
      </c>
      <c r="K25">
        <f t="shared" si="18"/>
        <v>515.30026149047001</v>
      </c>
      <c r="L25">
        <f>VLOOKUP(V25, Sheet2!E$6:F$261,2,TRUE)</f>
        <v>499.7</v>
      </c>
      <c r="M25">
        <f>VLOOKUP(L25,Sheet3!A$52:B$77,2,TRUE)</f>
        <v>1</v>
      </c>
      <c r="N25">
        <f t="shared" si="3"/>
        <v>0.90026149047002946</v>
      </c>
      <c r="O25">
        <f t="shared" si="13"/>
        <v>0.50026149047005219</v>
      </c>
      <c r="P25">
        <v>0</v>
      </c>
      <c r="Q25">
        <f t="shared" si="0"/>
        <v>1.55</v>
      </c>
      <c r="R25">
        <f t="shared" si="19"/>
        <v>973.13265679075278</v>
      </c>
      <c r="S25">
        <f t="shared" si="4"/>
        <v>1.55</v>
      </c>
      <c r="T25">
        <f t="shared" si="14"/>
        <v>76.781279125355681</v>
      </c>
      <c r="V25">
        <f t="shared" si="5"/>
        <v>1049.9139359161084</v>
      </c>
      <c r="W25">
        <f t="shared" si="15"/>
        <v>8.606408389164244E-2</v>
      </c>
      <c r="X25">
        <f t="shared" si="16"/>
        <v>1.7781835514802157E-3</v>
      </c>
      <c r="Y25">
        <f>VLOOKUP(K25,Sheet2!$A$6:$B$262,2,TRUE)</f>
        <v>302.8125</v>
      </c>
      <c r="Z25">
        <f t="shared" si="20"/>
        <v>5.8722263825972036E-6</v>
      </c>
      <c r="AA25">
        <f t="shared" si="21"/>
        <v>515.30026736269645</v>
      </c>
      <c r="AD25">
        <f t="shared" si="22"/>
        <v>516.4</v>
      </c>
      <c r="AE25">
        <f>VLOOKUP(AU24,Sheet2!$E$6:$F$261,2,TRUE)</f>
        <v>499.7</v>
      </c>
      <c r="AF25">
        <f>VLOOKUP(AE25,Sheet3!A$52:B$77,2,TRUE)</f>
        <v>1</v>
      </c>
      <c r="AG25">
        <f t="shared" si="23"/>
        <v>0</v>
      </c>
      <c r="AH25">
        <f t="shared" si="24"/>
        <v>1</v>
      </c>
      <c r="AI25">
        <f t="shared" si="25"/>
        <v>1050</v>
      </c>
      <c r="AJ25">
        <f t="shared" si="1"/>
        <v>1.55</v>
      </c>
      <c r="AK25">
        <f t="shared" si="6"/>
        <v>0</v>
      </c>
      <c r="AM25">
        <f t="shared" si="26"/>
        <v>-5.1000000000000227</v>
      </c>
      <c r="AN25">
        <f t="shared" si="27"/>
        <v>0</v>
      </c>
      <c r="AP25">
        <f t="shared" si="7"/>
        <v>1.55</v>
      </c>
      <c r="AQ25">
        <f>VLOOKUP(AE25,Sheet3!$K$52:$L$77,2,TRUE)</f>
        <v>1</v>
      </c>
      <c r="AR25">
        <f t="shared" si="8"/>
        <v>0</v>
      </c>
      <c r="AU25">
        <f t="shared" si="28"/>
        <v>1050</v>
      </c>
      <c r="AV25">
        <f t="shared" si="29"/>
        <v>0</v>
      </c>
      <c r="AW25">
        <f t="shared" si="30"/>
        <v>0</v>
      </c>
      <c r="AX25">
        <f>VLOOKUP(AD25,Sheet2!$A$6:$B$262,2,TRUE)</f>
        <v>306.95</v>
      </c>
      <c r="AY25">
        <f t="shared" si="31"/>
        <v>0</v>
      </c>
      <c r="AZ25">
        <f t="shared" si="32"/>
        <v>516.4</v>
      </c>
      <c r="BB25">
        <f t="shared" si="17"/>
        <v>1.0997326373035321</v>
      </c>
    </row>
    <row r="26" spans="1:54" x14ac:dyDescent="0.55000000000000004">
      <c r="A26">
        <v>3.8</v>
      </c>
      <c r="B26">
        <v>3.4</v>
      </c>
      <c r="D26">
        <f t="shared" si="9"/>
        <v>240</v>
      </c>
      <c r="E26">
        <f t="shared" si="2"/>
        <v>4</v>
      </c>
      <c r="F26">
        <f t="shared" si="10"/>
        <v>1050</v>
      </c>
      <c r="H26">
        <f t="shared" si="11"/>
        <v>262.5</v>
      </c>
      <c r="J26">
        <f t="shared" si="12"/>
        <v>21.694214876033058</v>
      </c>
      <c r="K26">
        <f t="shared" si="18"/>
        <v>515.30026736269645</v>
      </c>
      <c r="L26">
        <f>VLOOKUP(V26, Sheet2!E$6:F$261,2,TRUE)</f>
        <v>499.7</v>
      </c>
      <c r="M26">
        <f>VLOOKUP(L26,Sheet3!A$52:B$77,2,TRUE)</f>
        <v>1</v>
      </c>
      <c r="N26">
        <f t="shared" si="3"/>
        <v>0.9002673626964679</v>
      </c>
      <c r="O26">
        <f t="shared" si="13"/>
        <v>0.50026736269649064</v>
      </c>
      <c r="P26">
        <v>0</v>
      </c>
      <c r="Q26">
        <f t="shared" si="0"/>
        <v>1.55</v>
      </c>
      <c r="R26">
        <f t="shared" si="19"/>
        <v>973.14217813209802</v>
      </c>
      <c r="S26">
        <f t="shared" si="4"/>
        <v>1.55</v>
      </c>
      <c r="T26">
        <f t="shared" si="14"/>
        <v>76.782631053464215</v>
      </c>
      <c r="V26">
        <f t="shared" si="5"/>
        <v>1049.9248091855623</v>
      </c>
      <c r="W26">
        <f t="shared" si="15"/>
        <v>7.5190814437746667E-2</v>
      </c>
      <c r="X26">
        <f t="shared" si="16"/>
        <v>1.5535292239203856E-3</v>
      </c>
      <c r="Y26">
        <f>VLOOKUP(K26,Sheet2!$A$6:$B$262,2,TRUE)</f>
        <v>302.8125</v>
      </c>
      <c r="Z26">
        <f t="shared" si="20"/>
        <v>5.1303338664037498E-6</v>
      </c>
      <c r="AA26">
        <f t="shared" si="21"/>
        <v>515.30027249303032</v>
      </c>
      <c r="AD26">
        <f t="shared" si="22"/>
        <v>516.4</v>
      </c>
      <c r="AE26">
        <f>VLOOKUP(AU25,Sheet2!$E$6:$F$261,2,TRUE)</f>
        <v>499.7</v>
      </c>
      <c r="AF26">
        <f>VLOOKUP(AE26,Sheet3!A$52:B$77,2,TRUE)</f>
        <v>1</v>
      </c>
      <c r="AG26">
        <f t="shared" si="23"/>
        <v>0</v>
      </c>
      <c r="AH26">
        <f t="shared" si="24"/>
        <v>1</v>
      </c>
      <c r="AI26">
        <f t="shared" si="25"/>
        <v>1050</v>
      </c>
      <c r="AJ26">
        <f t="shared" si="1"/>
        <v>1.55</v>
      </c>
      <c r="AK26">
        <f t="shared" si="6"/>
        <v>0</v>
      </c>
      <c r="AM26">
        <f t="shared" si="26"/>
        <v>-5.1000000000000227</v>
      </c>
      <c r="AN26">
        <f t="shared" si="27"/>
        <v>0</v>
      </c>
      <c r="AP26">
        <f t="shared" si="7"/>
        <v>1.55</v>
      </c>
      <c r="AQ26">
        <f>VLOOKUP(AE26,Sheet3!$K$52:$L$77,2,TRUE)</f>
        <v>1</v>
      </c>
      <c r="AR26">
        <f t="shared" si="8"/>
        <v>0</v>
      </c>
      <c r="AU26">
        <f t="shared" si="28"/>
        <v>1050</v>
      </c>
      <c r="AV26">
        <f t="shared" si="29"/>
        <v>0</v>
      </c>
      <c r="AW26">
        <f t="shared" si="30"/>
        <v>0</v>
      </c>
      <c r="AX26">
        <f>VLOOKUP(AD26,Sheet2!$A$6:$B$262,2,TRUE)</f>
        <v>306.95</v>
      </c>
      <c r="AY26">
        <f t="shared" si="31"/>
        <v>0</v>
      </c>
      <c r="AZ26">
        <f t="shared" si="32"/>
        <v>516.4</v>
      </c>
      <c r="BB26">
        <f t="shared" si="17"/>
        <v>1.099727506969657</v>
      </c>
    </row>
    <row r="27" spans="1:54" x14ac:dyDescent="0.55000000000000004">
      <c r="A27">
        <v>4</v>
      </c>
      <c r="B27">
        <v>3.5</v>
      </c>
      <c r="D27">
        <f t="shared" si="9"/>
        <v>255</v>
      </c>
      <c r="E27">
        <f t="shared" si="2"/>
        <v>4.25</v>
      </c>
      <c r="F27">
        <f t="shared" si="10"/>
        <v>1050</v>
      </c>
      <c r="H27">
        <f t="shared" si="11"/>
        <v>262.5</v>
      </c>
      <c r="J27">
        <f t="shared" si="12"/>
        <v>21.694214876033058</v>
      </c>
      <c r="K27">
        <f t="shared" si="18"/>
        <v>515.30027249303032</v>
      </c>
      <c r="L27">
        <f>VLOOKUP(V27, Sheet2!E$6:F$261,2,TRUE)</f>
        <v>499.7</v>
      </c>
      <c r="M27">
        <f>VLOOKUP(L27,Sheet3!A$52:B$77,2,TRUE)</f>
        <v>1</v>
      </c>
      <c r="N27">
        <f t="shared" si="3"/>
        <v>0.90027249303034296</v>
      </c>
      <c r="O27">
        <f t="shared" si="13"/>
        <v>0.50027249303036569</v>
      </c>
      <c r="P27">
        <v>0</v>
      </c>
      <c r="Q27">
        <f t="shared" si="0"/>
        <v>1.55</v>
      </c>
      <c r="R27">
        <f t="shared" si="19"/>
        <v>973.15049657993029</v>
      </c>
      <c r="S27">
        <f t="shared" si="4"/>
        <v>1.55</v>
      </c>
      <c r="T27">
        <f t="shared" si="14"/>
        <v>76.783812186511511</v>
      </c>
      <c r="V27">
        <f t="shared" si="5"/>
        <v>1049.9343087664417</v>
      </c>
      <c r="W27">
        <f t="shared" si="15"/>
        <v>6.569123355825468E-2</v>
      </c>
      <c r="X27">
        <f t="shared" si="16"/>
        <v>1.3572568916994769E-3</v>
      </c>
      <c r="Y27">
        <f>VLOOKUP(K27,Sheet2!$A$6:$B$262,2,TRUE)</f>
        <v>302.8125</v>
      </c>
      <c r="Z27">
        <f t="shared" si="20"/>
        <v>4.4821693017939379E-6</v>
      </c>
      <c r="AA27">
        <f t="shared" si="21"/>
        <v>515.30027697519961</v>
      </c>
      <c r="AD27">
        <f t="shared" si="22"/>
        <v>516.4</v>
      </c>
      <c r="AE27">
        <f>VLOOKUP(AU26,Sheet2!$E$6:$F$261,2,TRUE)</f>
        <v>499.7</v>
      </c>
      <c r="AF27">
        <f>VLOOKUP(AE27,Sheet3!A$52:B$77,2,TRUE)</f>
        <v>1</v>
      </c>
      <c r="AG27">
        <f t="shared" si="23"/>
        <v>0</v>
      </c>
      <c r="AH27">
        <f t="shared" si="24"/>
        <v>1</v>
      </c>
      <c r="AI27">
        <f t="shared" si="25"/>
        <v>1050</v>
      </c>
      <c r="AJ27">
        <f t="shared" si="1"/>
        <v>1.55</v>
      </c>
      <c r="AK27">
        <f t="shared" si="6"/>
        <v>0</v>
      </c>
      <c r="AM27">
        <f t="shared" si="26"/>
        <v>-5.1000000000000227</v>
      </c>
      <c r="AN27">
        <f t="shared" si="27"/>
        <v>0</v>
      </c>
      <c r="AP27">
        <f t="shared" si="7"/>
        <v>1.55</v>
      </c>
      <c r="AQ27">
        <f>VLOOKUP(AE27,Sheet3!$K$52:$L$77,2,TRUE)</f>
        <v>1</v>
      </c>
      <c r="AR27">
        <f t="shared" si="8"/>
        <v>0</v>
      </c>
      <c r="AU27">
        <f t="shared" si="28"/>
        <v>1050</v>
      </c>
      <c r="AV27">
        <f t="shared" si="29"/>
        <v>0</v>
      </c>
      <c r="AW27">
        <f t="shared" si="30"/>
        <v>0</v>
      </c>
      <c r="AX27">
        <f>VLOOKUP(AD27,Sheet2!$A$6:$B$262,2,TRUE)</f>
        <v>306.95</v>
      </c>
      <c r="AY27">
        <f t="shared" si="31"/>
        <v>0</v>
      </c>
      <c r="AZ27">
        <f t="shared" si="32"/>
        <v>516.4</v>
      </c>
      <c r="BB27">
        <f t="shared" si="17"/>
        <v>1.0997230248003689</v>
      </c>
    </row>
    <row r="28" spans="1:54" x14ac:dyDescent="0.55000000000000004">
      <c r="A28">
        <v>30</v>
      </c>
      <c r="B28">
        <v>3.5</v>
      </c>
      <c r="D28">
        <f t="shared" si="9"/>
        <v>270</v>
      </c>
      <c r="E28">
        <f t="shared" si="2"/>
        <v>4.5</v>
      </c>
      <c r="F28">
        <f t="shared" si="10"/>
        <v>1050</v>
      </c>
      <c r="H28">
        <f t="shared" si="11"/>
        <v>262.5</v>
      </c>
      <c r="J28">
        <f t="shared" si="12"/>
        <v>21.694214876033058</v>
      </c>
      <c r="K28">
        <f t="shared" si="18"/>
        <v>515.30027697519961</v>
      </c>
      <c r="L28">
        <f>VLOOKUP(V28, Sheet2!E$6:F$261,2,TRUE)</f>
        <v>499.7</v>
      </c>
      <c r="M28">
        <f>VLOOKUP(L28,Sheet3!A$52:B$77,2,TRUE)</f>
        <v>1</v>
      </c>
      <c r="N28">
        <f t="shared" si="3"/>
        <v>0.90027697519963112</v>
      </c>
      <c r="O28">
        <f t="shared" si="13"/>
        <v>0.50027697519965386</v>
      </c>
      <c r="P28">
        <v>0</v>
      </c>
      <c r="Q28">
        <f t="shared" si="0"/>
        <v>1.55</v>
      </c>
      <c r="R28">
        <f t="shared" si="19"/>
        <v>973.15776409737305</v>
      </c>
      <c r="S28">
        <f t="shared" si="4"/>
        <v>1.55</v>
      </c>
      <c r="T28">
        <f t="shared" si="14"/>
        <v>76.784844100579747</v>
      </c>
      <c r="V28">
        <f t="shared" si="5"/>
        <v>1049.9426081979527</v>
      </c>
      <c r="W28">
        <f t="shared" si="15"/>
        <v>5.7391802047277451E-2</v>
      </c>
      <c r="X28">
        <f t="shared" si="16"/>
        <v>1.185781034034658E-3</v>
      </c>
      <c r="Y28">
        <f>VLOOKUP(K28,Sheet2!$A$6:$B$262,2,TRUE)</f>
        <v>302.8125</v>
      </c>
      <c r="Z28">
        <f t="shared" si="20"/>
        <v>3.9158919596603776E-6</v>
      </c>
      <c r="AA28">
        <f t="shared" si="21"/>
        <v>515.30028089109157</v>
      </c>
      <c r="AD28">
        <f t="shared" si="22"/>
        <v>516.4</v>
      </c>
      <c r="AE28">
        <f>VLOOKUP(AU27,Sheet2!$E$6:$F$261,2,TRUE)</f>
        <v>499.7</v>
      </c>
      <c r="AF28">
        <f>VLOOKUP(AE28,Sheet3!A$52:B$77,2,TRUE)</f>
        <v>1</v>
      </c>
      <c r="AG28">
        <f t="shared" si="23"/>
        <v>0</v>
      </c>
      <c r="AH28">
        <f t="shared" si="24"/>
        <v>1</v>
      </c>
      <c r="AI28">
        <f t="shared" si="25"/>
        <v>1050</v>
      </c>
      <c r="AJ28">
        <f t="shared" si="1"/>
        <v>1.55</v>
      </c>
      <c r="AK28">
        <f t="shared" si="6"/>
        <v>0</v>
      </c>
      <c r="AM28">
        <f t="shared" si="26"/>
        <v>-5.1000000000000227</v>
      </c>
      <c r="AN28">
        <f t="shared" si="27"/>
        <v>0</v>
      </c>
      <c r="AP28">
        <f t="shared" si="7"/>
        <v>1.55</v>
      </c>
      <c r="AQ28">
        <f>VLOOKUP(AE28,Sheet3!$K$52:$L$77,2,TRUE)</f>
        <v>1</v>
      </c>
      <c r="AR28">
        <f t="shared" si="8"/>
        <v>0</v>
      </c>
      <c r="AU28">
        <f t="shared" si="28"/>
        <v>1050</v>
      </c>
      <c r="AV28">
        <f t="shared" si="29"/>
        <v>0</v>
      </c>
      <c r="AW28">
        <f t="shared" si="30"/>
        <v>0</v>
      </c>
      <c r="AX28">
        <f>VLOOKUP(AD28,Sheet2!$A$6:$B$262,2,TRUE)</f>
        <v>306.95</v>
      </c>
      <c r="AY28">
        <f t="shared" si="31"/>
        <v>0</v>
      </c>
      <c r="AZ28">
        <f t="shared" si="32"/>
        <v>516.4</v>
      </c>
      <c r="BB28">
        <f t="shared" si="17"/>
        <v>1.0997191089084026</v>
      </c>
    </row>
    <row r="29" spans="1:54" x14ac:dyDescent="0.55000000000000004">
      <c r="D29">
        <f t="shared" si="9"/>
        <v>285</v>
      </c>
      <c r="E29">
        <f t="shared" si="2"/>
        <v>4.75</v>
      </c>
      <c r="F29">
        <f t="shared" si="10"/>
        <v>1050</v>
      </c>
      <c r="H29">
        <f t="shared" ref="H29:H92" si="33">+F29*0.25</f>
        <v>262.5</v>
      </c>
      <c r="J29">
        <f t="shared" ref="J29:J92" si="34">+H29*3600/43560</f>
        <v>21.694214876033058</v>
      </c>
      <c r="K29">
        <f t="shared" si="18"/>
        <v>515.30028089109157</v>
      </c>
      <c r="L29">
        <f>VLOOKUP(V29, Sheet2!E$6:F$261,2,TRUE)</f>
        <v>499.7</v>
      </c>
      <c r="M29">
        <f>VLOOKUP(L29,Sheet3!A$52:B$77,2,TRUE)</f>
        <v>1</v>
      </c>
      <c r="N29">
        <f t="shared" si="3"/>
        <v>0.90028089109159737</v>
      </c>
      <c r="O29">
        <f t="shared" si="13"/>
        <v>0.50028089109162011</v>
      </c>
      <c r="P29">
        <v>0</v>
      </c>
      <c r="Q29">
        <f t="shared" si="0"/>
        <v>1.55</v>
      </c>
      <c r="R29">
        <f t="shared" si="19"/>
        <v>973.1641134513817</v>
      </c>
      <c r="S29">
        <f t="shared" si="4"/>
        <v>1.55</v>
      </c>
      <c r="T29">
        <f t="shared" si="14"/>
        <v>76.785745646395682</v>
      </c>
      <c r="V29">
        <f t="shared" ref="V29:V92" si="35">+R29+T29</f>
        <v>1049.9498590977773</v>
      </c>
      <c r="W29">
        <f t="shared" ref="W29:W92" si="36">+F29-V29</f>
        <v>5.0140902222665318E-2</v>
      </c>
      <c r="X29">
        <f t="shared" si="16"/>
        <v>1.0359690541872999E-3</v>
      </c>
      <c r="Y29">
        <f>VLOOKUP(K29,Sheet2!$A$6:$B$262,2,TRUE)</f>
        <v>302.8125</v>
      </c>
      <c r="Z29">
        <f t="shared" si="20"/>
        <v>3.4211568352934569E-6</v>
      </c>
      <c r="AA29">
        <f t="shared" si="21"/>
        <v>515.30028431224844</v>
      </c>
      <c r="AD29">
        <f t="shared" si="22"/>
        <v>516.4</v>
      </c>
      <c r="AE29">
        <f>VLOOKUP(AU28,Sheet2!$E$6:$F$261,2,TRUE)</f>
        <v>499.7</v>
      </c>
      <c r="AF29">
        <f>VLOOKUP(AE29,Sheet3!A$52:B$77,2,TRUE)</f>
        <v>1</v>
      </c>
      <c r="AG29">
        <f t="shared" si="23"/>
        <v>0</v>
      </c>
      <c r="AH29">
        <f t="shared" si="24"/>
        <v>1</v>
      </c>
      <c r="AI29">
        <f t="shared" si="25"/>
        <v>1050</v>
      </c>
      <c r="AJ29">
        <f t="shared" si="1"/>
        <v>1.55</v>
      </c>
      <c r="AK29">
        <f t="shared" si="6"/>
        <v>0</v>
      </c>
      <c r="AM29">
        <f t="shared" si="26"/>
        <v>-5.1000000000000227</v>
      </c>
      <c r="AN29">
        <f t="shared" si="27"/>
        <v>0</v>
      </c>
      <c r="AP29">
        <f t="shared" si="7"/>
        <v>1.55</v>
      </c>
      <c r="AQ29">
        <f>VLOOKUP(AE29,Sheet3!$K$52:$L$77,2,TRUE)</f>
        <v>1</v>
      </c>
      <c r="AR29">
        <f t="shared" si="8"/>
        <v>0</v>
      </c>
      <c r="AU29">
        <f t="shared" si="28"/>
        <v>1050</v>
      </c>
      <c r="AV29">
        <f t="shared" si="29"/>
        <v>0</v>
      </c>
      <c r="AW29">
        <f t="shared" si="30"/>
        <v>0</v>
      </c>
      <c r="AX29">
        <f>VLOOKUP(AD29,Sheet2!$A$6:$B$262,2,TRUE)</f>
        <v>306.95</v>
      </c>
      <c r="AY29">
        <f t="shared" si="31"/>
        <v>0</v>
      </c>
      <c r="AZ29">
        <f t="shared" si="32"/>
        <v>516.4</v>
      </c>
      <c r="BB29">
        <f t="shared" si="17"/>
        <v>1.0997156877515408</v>
      </c>
    </row>
    <row r="30" spans="1:54" x14ac:dyDescent="0.55000000000000004">
      <c r="D30">
        <f t="shared" si="9"/>
        <v>300</v>
      </c>
      <c r="E30">
        <f t="shared" si="2"/>
        <v>5</v>
      </c>
      <c r="F30">
        <f t="shared" si="10"/>
        <v>1050</v>
      </c>
      <c r="H30">
        <f t="shared" si="33"/>
        <v>262.5</v>
      </c>
      <c r="J30">
        <f t="shared" si="34"/>
        <v>21.694214876033058</v>
      </c>
      <c r="K30">
        <f t="shared" si="18"/>
        <v>515.30028431224844</v>
      </c>
      <c r="L30">
        <f>VLOOKUP(V30, Sheet2!E$6:F$261,2,TRUE)</f>
        <v>499.7</v>
      </c>
      <c r="M30">
        <f>VLOOKUP(L30,Sheet3!A$52:B$77,2,TRUE)</f>
        <v>1</v>
      </c>
      <c r="N30">
        <f t="shared" si="3"/>
        <v>0.90028431224845917</v>
      </c>
      <c r="O30">
        <f t="shared" si="13"/>
        <v>0.50028431224848191</v>
      </c>
      <c r="P30">
        <v>0</v>
      </c>
      <c r="Q30">
        <f t="shared" si="0"/>
        <v>1.55</v>
      </c>
      <c r="R30">
        <f t="shared" si="19"/>
        <v>973.16966063717723</v>
      </c>
      <c r="S30">
        <f t="shared" si="4"/>
        <v>1.55</v>
      </c>
      <c r="T30">
        <f t="shared" si="14"/>
        <v>76.786533293498735</v>
      </c>
      <c r="V30">
        <f t="shared" si="35"/>
        <v>1049.9561939306759</v>
      </c>
      <c r="W30">
        <f t="shared" si="36"/>
        <v>4.3806069324091368E-2</v>
      </c>
      <c r="X30">
        <f t="shared" si="16"/>
        <v>9.0508407694403655E-4</v>
      </c>
      <c r="Y30">
        <f>VLOOKUP(K30,Sheet2!$A$6:$B$262,2,TRUE)</f>
        <v>302.8125</v>
      </c>
      <c r="Z30">
        <f t="shared" si="20"/>
        <v>2.9889257442940319E-6</v>
      </c>
      <c r="AA30">
        <f t="shared" si="21"/>
        <v>515.30028730117419</v>
      </c>
      <c r="AD30">
        <f t="shared" si="22"/>
        <v>516.4</v>
      </c>
      <c r="AE30">
        <f>VLOOKUP(AU29,Sheet2!$E$6:$F$261,2,TRUE)</f>
        <v>499.7</v>
      </c>
      <c r="AF30">
        <f>VLOOKUP(AE30,Sheet3!A$52:B$77,2,TRUE)</f>
        <v>1</v>
      </c>
      <c r="AG30">
        <f t="shared" si="23"/>
        <v>0</v>
      </c>
      <c r="AH30">
        <f t="shared" si="24"/>
        <v>1</v>
      </c>
      <c r="AI30">
        <f t="shared" si="25"/>
        <v>1050</v>
      </c>
      <c r="AJ30">
        <f t="shared" si="1"/>
        <v>1.55</v>
      </c>
      <c r="AK30">
        <f t="shared" si="6"/>
        <v>0</v>
      </c>
      <c r="AM30">
        <f t="shared" si="26"/>
        <v>-5.1000000000000227</v>
      </c>
      <c r="AN30">
        <f t="shared" si="27"/>
        <v>0</v>
      </c>
      <c r="AP30">
        <f t="shared" si="7"/>
        <v>1.55</v>
      </c>
      <c r="AQ30">
        <f>VLOOKUP(AE30,Sheet3!$K$52:$L$77,2,TRUE)</f>
        <v>1</v>
      </c>
      <c r="AR30">
        <f t="shared" si="8"/>
        <v>0</v>
      </c>
      <c r="AU30">
        <f t="shared" si="28"/>
        <v>1050</v>
      </c>
      <c r="AV30">
        <f t="shared" si="29"/>
        <v>0</v>
      </c>
      <c r="AW30">
        <f t="shared" si="30"/>
        <v>0</v>
      </c>
      <c r="AX30">
        <f>VLOOKUP(AD30,Sheet2!$A$6:$B$262,2,TRUE)</f>
        <v>306.95</v>
      </c>
      <c r="AY30">
        <f t="shared" si="31"/>
        <v>0</v>
      </c>
      <c r="AZ30">
        <f t="shared" si="32"/>
        <v>516.4</v>
      </c>
      <c r="BB30">
        <f t="shared" si="17"/>
        <v>1.0997126988257833</v>
      </c>
    </row>
    <row r="31" spans="1:54" x14ac:dyDescent="0.55000000000000004">
      <c r="D31">
        <f t="shared" si="9"/>
        <v>315</v>
      </c>
      <c r="E31">
        <f t="shared" si="2"/>
        <v>5.25</v>
      </c>
      <c r="F31">
        <f t="shared" si="10"/>
        <v>1050</v>
      </c>
      <c r="H31">
        <f t="shared" si="33"/>
        <v>262.5</v>
      </c>
      <c r="J31">
        <f t="shared" si="34"/>
        <v>21.694214876033058</v>
      </c>
      <c r="K31">
        <f t="shared" si="18"/>
        <v>515.30028730117419</v>
      </c>
      <c r="L31">
        <f>VLOOKUP(V31, Sheet2!E$6:F$261,2,TRUE)</f>
        <v>499.7</v>
      </c>
      <c r="M31">
        <f>VLOOKUP(L31,Sheet3!A$52:B$77,2,TRUE)</f>
        <v>1</v>
      </c>
      <c r="N31">
        <f t="shared" si="3"/>
        <v>0.90028730117421674</v>
      </c>
      <c r="O31">
        <f t="shared" si="13"/>
        <v>0.50028730117423947</v>
      </c>
      <c r="P31">
        <v>0</v>
      </c>
      <c r="Q31">
        <f t="shared" si="0"/>
        <v>1.55</v>
      </c>
      <c r="R31">
        <f t="shared" si="19"/>
        <v>973.17450699666585</v>
      </c>
      <c r="S31">
        <f t="shared" si="4"/>
        <v>1.55</v>
      </c>
      <c r="T31">
        <f t="shared" si="14"/>
        <v>76.787221430976871</v>
      </c>
      <c r="V31">
        <f t="shared" si="35"/>
        <v>1049.9617284276428</v>
      </c>
      <c r="W31">
        <f t="shared" si="36"/>
        <v>3.8271572357189143E-2</v>
      </c>
      <c r="X31">
        <f t="shared" si="16"/>
        <v>7.9073496605762687E-4</v>
      </c>
      <c r="Y31">
        <f>VLOOKUP(K31,Sheet2!$A$6:$B$262,2,TRUE)</f>
        <v>302.8125</v>
      </c>
      <c r="Z31">
        <f t="shared" si="20"/>
        <v>2.611302261490615E-6</v>
      </c>
      <c r="AA31">
        <f t="shared" si="21"/>
        <v>515.3002899124765</v>
      </c>
      <c r="AD31">
        <f t="shared" si="22"/>
        <v>516.4</v>
      </c>
      <c r="AE31">
        <f>VLOOKUP(AU30,Sheet2!$E$6:$F$261,2,TRUE)</f>
        <v>499.7</v>
      </c>
      <c r="AF31">
        <f>VLOOKUP(AE31,Sheet3!A$52:B$77,2,TRUE)</f>
        <v>1</v>
      </c>
      <c r="AG31">
        <f t="shared" si="23"/>
        <v>0</v>
      </c>
      <c r="AH31">
        <f t="shared" si="24"/>
        <v>1</v>
      </c>
      <c r="AI31">
        <f t="shared" si="25"/>
        <v>1050</v>
      </c>
      <c r="AJ31">
        <f t="shared" si="1"/>
        <v>1.55</v>
      </c>
      <c r="AK31">
        <f t="shared" si="6"/>
        <v>0</v>
      </c>
      <c r="AM31">
        <f t="shared" si="26"/>
        <v>-5.1000000000000227</v>
      </c>
      <c r="AN31">
        <f t="shared" si="27"/>
        <v>0</v>
      </c>
      <c r="AP31">
        <f t="shared" si="7"/>
        <v>1.55</v>
      </c>
      <c r="AQ31">
        <f>VLOOKUP(AE31,Sheet3!$K$52:$L$77,2,TRUE)</f>
        <v>1</v>
      </c>
      <c r="AR31">
        <f t="shared" si="8"/>
        <v>0</v>
      </c>
      <c r="AU31">
        <f t="shared" si="28"/>
        <v>1050</v>
      </c>
      <c r="AV31">
        <f t="shared" si="29"/>
        <v>0</v>
      </c>
      <c r="AW31">
        <f t="shared" si="30"/>
        <v>0</v>
      </c>
      <c r="AX31">
        <f>VLOOKUP(AD31,Sheet2!$A$6:$B$262,2,TRUE)</f>
        <v>306.95</v>
      </c>
      <c r="AY31">
        <f t="shared" si="31"/>
        <v>0</v>
      </c>
      <c r="AZ31">
        <f t="shared" si="32"/>
        <v>516.4</v>
      </c>
      <c r="BB31">
        <f t="shared" si="17"/>
        <v>1.0997100875234764</v>
      </c>
    </row>
    <row r="32" spans="1:54" x14ac:dyDescent="0.55000000000000004">
      <c r="D32">
        <f t="shared" si="9"/>
        <v>330</v>
      </c>
      <c r="E32">
        <f t="shared" si="2"/>
        <v>5.5</v>
      </c>
      <c r="F32">
        <f t="shared" si="10"/>
        <v>1050</v>
      </c>
      <c r="H32">
        <f t="shared" si="33"/>
        <v>262.5</v>
      </c>
      <c r="J32">
        <f t="shared" si="34"/>
        <v>21.694214876033058</v>
      </c>
      <c r="K32">
        <f t="shared" si="18"/>
        <v>515.3002899124765</v>
      </c>
      <c r="L32">
        <f>VLOOKUP(V32, Sheet2!E$6:F$261,2,TRUE)</f>
        <v>499.7</v>
      </c>
      <c r="M32">
        <f>VLOOKUP(L32,Sheet3!A$52:B$77,2,TRUE)</f>
        <v>1</v>
      </c>
      <c r="N32">
        <f t="shared" si="3"/>
        <v>0.90028991247652357</v>
      </c>
      <c r="O32">
        <f t="shared" si="13"/>
        <v>0.50028991247654631</v>
      </c>
      <c r="P32">
        <v>0</v>
      </c>
      <c r="Q32">
        <f t="shared" si="0"/>
        <v>1.55</v>
      </c>
      <c r="R32">
        <f t="shared" si="19"/>
        <v>973.17874106951319</v>
      </c>
      <c r="S32">
        <f t="shared" si="4"/>
        <v>1.55</v>
      </c>
      <c r="T32">
        <f t="shared" si="14"/>
        <v>76.787822630256699</v>
      </c>
      <c r="V32">
        <f t="shared" si="35"/>
        <v>1049.9665636997699</v>
      </c>
      <c r="W32">
        <f t="shared" si="36"/>
        <v>3.343630023005062E-2</v>
      </c>
      <c r="X32">
        <f t="shared" si="16"/>
        <v>6.9083264938121119E-4</v>
      </c>
      <c r="Y32">
        <f>VLOOKUP(K32,Sheet2!$A$6:$B$262,2,TRUE)</f>
        <v>302.8125</v>
      </c>
      <c r="Z32">
        <f t="shared" si="20"/>
        <v>2.2813874902165902E-6</v>
      </c>
      <c r="AA32">
        <f t="shared" si="21"/>
        <v>515.30029219386404</v>
      </c>
      <c r="AD32">
        <f t="shared" si="22"/>
        <v>516.4</v>
      </c>
      <c r="AE32">
        <f>VLOOKUP(AU31,Sheet2!$E$6:$F$261,2,TRUE)</f>
        <v>499.7</v>
      </c>
      <c r="AF32">
        <f>VLOOKUP(AE32,Sheet3!A$52:B$77,2,TRUE)</f>
        <v>1</v>
      </c>
      <c r="AG32">
        <f t="shared" si="23"/>
        <v>0</v>
      </c>
      <c r="AH32">
        <f t="shared" si="24"/>
        <v>1</v>
      </c>
      <c r="AI32">
        <f t="shared" si="25"/>
        <v>1050</v>
      </c>
      <c r="AJ32">
        <f t="shared" si="1"/>
        <v>1.55</v>
      </c>
      <c r="AK32">
        <f t="shared" si="6"/>
        <v>0</v>
      </c>
      <c r="AM32">
        <f t="shared" si="26"/>
        <v>-5.1000000000000227</v>
      </c>
      <c r="AN32">
        <f t="shared" si="27"/>
        <v>0</v>
      </c>
      <c r="AP32">
        <f t="shared" si="7"/>
        <v>1.55</v>
      </c>
      <c r="AQ32">
        <f>VLOOKUP(AE32,Sheet3!$K$52:$L$77,2,TRUE)</f>
        <v>1</v>
      </c>
      <c r="AR32">
        <f t="shared" si="8"/>
        <v>0</v>
      </c>
      <c r="AU32">
        <f t="shared" si="28"/>
        <v>1050</v>
      </c>
      <c r="AV32">
        <f t="shared" si="29"/>
        <v>0</v>
      </c>
      <c r="AW32">
        <f t="shared" si="30"/>
        <v>0</v>
      </c>
      <c r="AX32">
        <f>VLOOKUP(AD32,Sheet2!$A$6:$B$262,2,TRUE)</f>
        <v>306.95</v>
      </c>
      <c r="AY32">
        <f t="shared" si="31"/>
        <v>0</v>
      </c>
      <c r="AZ32">
        <f t="shared" si="32"/>
        <v>516.4</v>
      </c>
      <c r="BB32">
        <f t="shared" si="17"/>
        <v>1.0997078061359389</v>
      </c>
    </row>
    <row r="33" spans="4:54" x14ac:dyDescent="0.55000000000000004">
      <c r="D33">
        <f t="shared" si="9"/>
        <v>345</v>
      </c>
      <c r="E33">
        <f t="shared" si="2"/>
        <v>5.75</v>
      </c>
      <c r="F33">
        <f t="shared" si="10"/>
        <v>1050</v>
      </c>
      <c r="H33">
        <f t="shared" si="33"/>
        <v>262.5</v>
      </c>
      <c r="J33">
        <f t="shared" si="34"/>
        <v>21.694214876033058</v>
      </c>
      <c r="K33">
        <f t="shared" si="18"/>
        <v>515.30029219386404</v>
      </c>
      <c r="L33">
        <f>VLOOKUP(V33, Sheet2!E$6:F$261,2,TRUE)</f>
        <v>499.7</v>
      </c>
      <c r="M33">
        <f>VLOOKUP(L33,Sheet3!A$52:B$77,2,TRUE)</f>
        <v>1</v>
      </c>
      <c r="N33">
        <f t="shared" si="3"/>
        <v>0.90029219386406112</v>
      </c>
      <c r="O33">
        <f t="shared" si="13"/>
        <v>0.50029219386408386</v>
      </c>
      <c r="P33">
        <v>0</v>
      </c>
      <c r="Q33">
        <f t="shared" si="0"/>
        <v>1.55</v>
      </c>
      <c r="R33">
        <f t="shared" si="19"/>
        <v>973.18244021002465</v>
      </c>
      <c r="S33">
        <f t="shared" si="4"/>
        <v>1.55</v>
      </c>
      <c r="T33">
        <f t="shared" si="14"/>
        <v>76.788347874650768</v>
      </c>
      <c r="V33">
        <f t="shared" si="35"/>
        <v>1049.9707880846754</v>
      </c>
      <c r="W33">
        <f t="shared" si="36"/>
        <v>2.9211915324594884E-2</v>
      </c>
      <c r="X33">
        <f t="shared" si="16"/>
        <v>6.0355196951642322E-4</v>
      </c>
      <c r="Y33">
        <f>VLOOKUP(K33,Sheet2!$A$6:$B$262,2,TRUE)</f>
        <v>302.8125</v>
      </c>
      <c r="Z33">
        <f t="shared" si="20"/>
        <v>1.993154078898405E-6</v>
      </c>
      <c r="AA33">
        <f t="shared" si="21"/>
        <v>515.30029418701815</v>
      </c>
      <c r="AD33">
        <f t="shared" si="22"/>
        <v>516.4</v>
      </c>
      <c r="AE33">
        <f>VLOOKUP(AU32,Sheet2!$E$6:$F$261,2,TRUE)</f>
        <v>499.7</v>
      </c>
      <c r="AF33">
        <f>VLOOKUP(AE33,Sheet3!A$52:B$77,2,TRUE)</f>
        <v>1</v>
      </c>
      <c r="AG33">
        <f t="shared" si="23"/>
        <v>0</v>
      </c>
      <c r="AH33">
        <f t="shared" si="24"/>
        <v>1</v>
      </c>
      <c r="AI33">
        <f t="shared" si="25"/>
        <v>1050</v>
      </c>
      <c r="AJ33">
        <f t="shared" si="1"/>
        <v>1.55</v>
      </c>
      <c r="AK33">
        <f t="shared" si="6"/>
        <v>0</v>
      </c>
      <c r="AM33">
        <f t="shared" si="26"/>
        <v>-5.1000000000000227</v>
      </c>
      <c r="AN33">
        <f t="shared" si="27"/>
        <v>0</v>
      </c>
      <c r="AP33">
        <f t="shared" si="7"/>
        <v>1.55</v>
      </c>
      <c r="AQ33">
        <f>VLOOKUP(AE33,Sheet3!$K$52:$L$77,2,TRUE)</f>
        <v>1</v>
      </c>
      <c r="AR33">
        <f t="shared" si="8"/>
        <v>0</v>
      </c>
      <c r="AU33">
        <f t="shared" si="28"/>
        <v>1050</v>
      </c>
      <c r="AV33">
        <f t="shared" si="29"/>
        <v>0</v>
      </c>
      <c r="AW33">
        <f t="shared" si="30"/>
        <v>0</v>
      </c>
      <c r="AX33">
        <f>VLOOKUP(AD33,Sheet2!$A$6:$B$262,2,TRUE)</f>
        <v>306.95</v>
      </c>
      <c r="AY33">
        <f t="shared" si="31"/>
        <v>0</v>
      </c>
      <c r="AZ33">
        <f t="shared" si="32"/>
        <v>516.4</v>
      </c>
      <c r="BB33">
        <f t="shared" si="17"/>
        <v>1.0997058129818242</v>
      </c>
    </row>
    <row r="34" spans="4:54" x14ac:dyDescent="0.55000000000000004">
      <c r="D34">
        <f t="shared" si="9"/>
        <v>360</v>
      </c>
      <c r="E34">
        <f t="shared" si="2"/>
        <v>6</v>
      </c>
      <c r="F34">
        <f t="shared" si="10"/>
        <v>1050</v>
      </c>
      <c r="H34">
        <f t="shared" si="33"/>
        <v>262.5</v>
      </c>
      <c r="J34">
        <f t="shared" si="34"/>
        <v>21.694214876033058</v>
      </c>
      <c r="K34">
        <f t="shared" si="18"/>
        <v>515.30029418701815</v>
      </c>
      <c r="L34">
        <f>VLOOKUP(V34, Sheet2!E$6:F$261,2,TRUE)</f>
        <v>499.7</v>
      </c>
      <c r="M34">
        <f>VLOOKUP(L34,Sheet3!A$52:B$77,2,TRUE)</f>
        <v>1</v>
      </c>
      <c r="N34">
        <f t="shared" si="3"/>
        <v>0.90029418701817576</v>
      </c>
      <c r="O34">
        <f t="shared" si="13"/>
        <v>0.5002941870181985</v>
      </c>
      <c r="P34">
        <v>0</v>
      </c>
      <c r="Q34">
        <f t="shared" si="0"/>
        <v>1.55</v>
      </c>
      <c r="R34">
        <f t="shared" si="19"/>
        <v>973.18567200022312</v>
      </c>
      <c r="S34">
        <f t="shared" si="4"/>
        <v>1.55</v>
      </c>
      <c r="T34">
        <f t="shared" si="14"/>
        <v>76.788806759975714</v>
      </c>
      <c r="V34">
        <f t="shared" si="35"/>
        <v>1049.9744787601987</v>
      </c>
      <c r="W34">
        <f t="shared" si="36"/>
        <v>2.5521239801264528E-2</v>
      </c>
      <c r="X34">
        <f t="shared" si="16"/>
        <v>5.2729834300133322E-4</v>
      </c>
      <c r="Y34">
        <f>VLOOKUP(K34,Sheet2!$A$6:$B$262,2,TRUE)</f>
        <v>302.8125</v>
      </c>
      <c r="Z34">
        <f t="shared" ref="Z34:Z97" si="37">+X34/Y34</f>
        <v>1.7413361172386649E-6</v>
      </c>
      <c r="AA34">
        <f t="shared" ref="AA34:AA97" si="38">+K34+Z34</f>
        <v>515.30029592835422</v>
      </c>
      <c r="AD34">
        <f t="shared" si="22"/>
        <v>516.4</v>
      </c>
      <c r="AE34">
        <f>VLOOKUP(AU33,Sheet2!$E$6:$F$261,2,TRUE)</f>
        <v>499.7</v>
      </c>
      <c r="AF34">
        <f>VLOOKUP(AE34,Sheet3!A$52:B$77,2,TRUE)</f>
        <v>1</v>
      </c>
      <c r="AG34">
        <f t="shared" si="23"/>
        <v>0</v>
      </c>
      <c r="AH34">
        <f t="shared" si="24"/>
        <v>1</v>
      </c>
      <c r="AI34">
        <f t="shared" si="25"/>
        <v>1050</v>
      </c>
      <c r="AJ34">
        <f t="shared" si="1"/>
        <v>1.55</v>
      </c>
      <c r="AK34">
        <f t="shared" si="6"/>
        <v>0</v>
      </c>
      <c r="AM34">
        <f t="shared" si="26"/>
        <v>-5.1000000000000227</v>
      </c>
      <c r="AN34">
        <f t="shared" si="27"/>
        <v>0</v>
      </c>
      <c r="AP34">
        <f t="shared" si="7"/>
        <v>1.55</v>
      </c>
      <c r="AQ34">
        <f>VLOOKUP(AE34,Sheet3!$K$52:$L$77,2,TRUE)</f>
        <v>1</v>
      </c>
      <c r="AR34">
        <f t="shared" si="8"/>
        <v>0</v>
      </c>
      <c r="AU34">
        <f t="shared" si="28"/>
        <v>1050</v>
      </c>
      <c r="AV34">
        <f t="shared" si="29"/>
        <v>0</v>
      </c>
      <c r="AW34">
        <f t="shared" si="30"/>
        <v>0</v>
      </c>
      <c r="AX34">
        <f>VLOOKUP(AD34,Sheet2!$A$6:$B$262,2,TRUE)</f>
        <v>306.95</v>
      </c>
      <c r="AY34">
        <f t="shared" si="31"/>
        <v>0</v>
      </c>
      <c r="AZ34">
        <f t="shared" si="32"/>
        <v>516.4</v>
      </c>
      <c r="BB34">
        <f t="shared" si="17"/>
        <v>1.0997040716457605</v>
      </c>
    </row>
    <row r="35" spans="4:54" x14ac:dyDescent="0.55000000000000004">
      <c r="D35">
        <f t="shared" si="9"/>
        <v>375</v>
      </c>
      <c r="E35">
        <f t="shared" si="2"/>
        <v>6.25</v>
      </c>
      <c r="F35">
        <f t="shared" si="10"/>
        <v>1050</v>
      </c>
      <c r="H35">
        <f t="shared" si="33"/>
        <v>262.5</v>
      </c>
      <c r="J35">
        <f t="shared" si="34"/>
        <v>21.694214876033058</v>
      </c>
      <c r="K35">
        <f t="shared" si="18"/>
        <v>515.30029592835422</v>
      </c>
      <c r="L35">
        <f>VLOOKUP(V35, Sheet2!E$6:F$261,2,TRUE)</f>
        <v>499.7</v>
      </c>
      <c r="M35">
        <f>VLOOKUP(L35,Sheet3!A$52:B$77,2,TRUE)</f>
        <v>1</v>
      </c>
      <c r="N35">
        <f t="shared" si="3"/>
        <v>0.90029592835423955</v>
      </c>
      <c r="O35">
        <f t="shared" si="13"/>
        <v>0.50029592835426229</v>
      </c>
      <c r="P35">
        <v>0</v>
      </c>
      <c r="Q35">
        <f t="shared" si="0"/>
        <v>1.55</v>
      </c>
      <c r="R35">
        <f t="shared" si="19"/>
        <v>973.18849548417643</v>
      </c>
      <c r="S35">
        <f t="shared" si="4"/>
        <v>1.55</v>
      </c>
      <c r="T35">
        <f t="shared" si="14"/>
        <v>76.789207669795346</v>
      </c>
      <c r="V35">
        <f t="shared" si="35"/>
        <v>1049.9777031539718</v>
      </c>
      <c r="W35">
        <f t="shared" si="36"/>
        <v>2.2296846028211803E-2</v>
      </c>
      <c r="X35">
        <f t="shared" si="16"/>
        <v>4.6067863694652483E-4</v>
      </c>
      <c r="Y35">
        <f>VLOOKUP(K35,Sheet2!$A$6:$B$262,2,TRUE)</f>
        <v>302.8125</v>
      </c>
      <c r="Z35">
        <f t="shared" si="37"/>
        <v>1.5213329599885236E-6</v>
      </c>
      <c r="AA35">
        <f t="shared" si="38"/>
        <v>515.30029744968715</v>
      </c>
      <c r="AD35">
        <f t="shared" si="22"/>
        <v>516.4</v>
      </c>
      <c r="AE35">
        <f>VLOOKUP(AU34,Sheet2!$E$6:$F$261,2,TRUE)</f>
        <v>499.7</v>
      </c>
      <c r="AF35">
        <f>VLOOKUP(AE35,Sheet3!A$52:B$77,2,TRUE)</f>
        <v>1</v>
      </c>
      <c r="AG35">
        <f t="shared" si="23"/>
        <v>0</v>
      </c>
      <c r="AH35">
        <f t="shared" si="24"/>
        <v>1</v>
      </c>
      <c r="AI35">
        <f t="shared" si="25"/>
        <v>1050</v>
      </c>
      <c r="AJ35">
        <f t="shared" si="1"/>
        <v>1.55</v>
      </c>
      <c r="AK35">
        <f t="shared" si="6"/>
        <v>0</v>
      </c>
      <c r="AM35">
        <f t="shared" si="26"/>
        <v>-5.1000000000000227</v>
      </c>
      <c r="AN35">
        <f t="shared" si="27"/>
        <v>0</v>
      </c>
      <c r="AP35">
        <f t="shared" si="7"/>
        <v>1.55</v>
      </c>
      <c r="AQ35">
        <f>VLOOKUP(AE35,Sheet3!$K$52:$L$77,2,TRUE)</f>
        <v>1</v>
      </c>
      <c r="AR35">
        <f t="shared" si="8"/>
        <v>0</v>
      </c>
      <c r="AU35">
        <f t="shared" si="28"/>
        <v>1050</v>
      </c>
      <c r="AV35">
        <f t="shared" si="29"/>
        <v>0</v>
      </c>
      <c r="AW35">
        <f t="shared" si="30"/>
        <v>0</v>
      </c>
      <c r="AX35">
        <f>VLOOKUP(AD35,Sheet2!$A$6:$B$262,2,TRUE)</f>
        <v>306.95</v>
      </c>
      <c r="AY35">
        <f t="shared" si="31"/>
        <v>0</v>
      </c>
      <c r="AZ35">
        <f t="shared" si="32"/>
        <v>516.4</v>
      </c>
      <c r="BB35">
        <f t="shared" si="17"/>
        <v>1.099702550312827</v>
      </c>
    </row>
    <row r="36" spans="4:54" x14ac:dyDescent="0.55000000000000004">
      <c r="D36">
        <f t="shared" si="9"/>
        <v>390</v>
      </c>
      <c r="E36">
        <f t="shared" si="2"/>
        <v>6.5</v>
      </c>
      <c r="F36">
        <f t="shared" si="10"/>
        <v>1050</v>
      </c>
      <c r="H36">
        <f t="shared" si="33"/>
        <v>262.5</v>
      </c>
      <c r="J36">
        <f t="shared" si="34"/>
        <v>21.694214876033058</v>
      </c>
      <c r="K36">
        <f t="shared" si="18"/>
        <v>515.30029744968715</v>
      </c>
      <c r="L36">
        <f>VLOOKUP(V36, Sheet2!E$6:F$261,2,TRUE)</f>
        <v>499.7</v>
      </c>
      <c r="M36">
        <f>VLOOKUP(L36,Sheet3!A$52:B$77,2,TRUE)</f>
        <v>1</v>
      </c>
      <c r="N36">
        <f t="shared" si="3"/>
        <v>0.90029744968717296</v>
      </c>
      <c r="O36">
        <f t="shared" si="13"/>
        <v>0.50029744968719569</v>
      </c>
      <c r="P36">
        <v>0</v>
      </c>
      <c r="Q36">
        <f t="shared" si="0"/>
        <v>1.55</v>
      </c>
      <c r="R36">
        <f t="shared" si="19"/>
        <v>973.19096224697194</v>
      </c>
      <c r="S36">
        <f t="shared" si="4"/>
        <v>1.55</v>
      </c>
      <c r="T36">
        <f t="shared" si="14"/>
        <v>76.789557928610435</v>
      </c>
      <c r="V36">
        <f t="shared" si="35"/>
        <v>1049.9805201755823</v>
      </c>
      <c r="W36">
        <f t="shared" si="36"/>
        <v>1.9479824417658165E-2</v>
      </c>
      <c r="X36">
        <f t="shared" si="16"/>
        <v>4.0247571110863976E-4</v>
      </c>
      <c r="Y36">
        <f>VLOOKUP(K36,Sheet2!$A$6:$B$262,2,TRUE)</f>
        <v>302.8125</v>
      </c>
      <c r="Z36">
        <f t="shared" si="37"/>
        <v>1.329125155363929E-6</v>
      </c>
      <c r="AA36">
        <f t="shared" si="38"/>
        <v>515.30029877881236</v>
      </c>
      <c r="AD36">
        <f t="shared" si="22"/>
        <v>516.4</v>
      </c>
      <c r="AE36">
        <f>VLOOKUP(AU35,Sheet2!$E$6:$F$261,2,TRUE)</f>
        <v>499.7</v>
      </c>
      <c r="AF36">
        <f>VLOOKUP(AE36,Sheet3!A$52:B$77,2,TRUE)</f>
        <v>1</v>
      </c>
      <c r="AG36">
        <f t="shared" si="23"/>
        <v>0</v>
      </c>
      <c r="AH36">
        <f t="shared" si="24"/>
        <v>1</v>
      </c>
      <c r="AI36">
        <f t="shared" si="25"/>
        <v>1050</v>
      </c>
      <c r="AJ36">
        <f t="shared" si="1"/>
        <v>1.55</v>
      </c>
      <c r="AK36">
        <f t="shared" si="6"/>
        <v>0</v>
      </c>
      <c r="AM36">
        <f t="shared" si="26"/>
        <v>-5.1000000000000227</v>
      </c>
      <c r="AN36">
        <f t="shared" si="27"/>
        <v>0</v>
      </c>
      <c r="AP36">
        <f t="shared" si="7"/>
        <v>1.55</v>
      </c>
      <c r="AQ36">
        <f>VLOOKUP(AE36,Sheet3!$K$52:$L$77,2,TRUE)</f>
        <v>1</v>
      </c>
      <c r="AR36">
        <f t="shared" si="8"/>
        <v>0</v>
      </c>
      <c r="AU36">
        <f t="shared" si="28"/>
        <v>1050</v>
      </c>
      <c r="AV36">
        <f t="shared" si="29"/>
        <v>0</v>
      </c>
      <c r="AW36">
        <f t="shared" si="30"/>
        <v>0</v>
      </c>
      <c r="AX36">
        <f>VLOOKUP(AD36,Sheet2!$A$6:$B$262,2,TRUE)</f>
        <v>306.95</v>
      </c>
      <c r="AY36">
        <f t="shared" si="31"/>
        <v>0</v>
      </c>
      <c r="AZ36">
        <f t="shared" si="32"/>
        <v>516.4</v>
      </c>
      <c r="BB36">
        <f t="shared" si="17"/>
        <v>1.0997012211876154</v>
      </c>
    </row>
    <row r="37" spans="4:54" x14ac:dyDescent="0.55000000000000004">
      <c r="D37">
        <f t="shared" si="9"/>
        <v>405</v>
      </c>
      <c r="E37">
        <f t="shared" si="2"/>
        <v>6.75</v>
      </c>
      <c r="F37">
        <f t="shared" si="10"/>
        <v>1050</v>
      </c>
      <c r="H37">
        <f t="shared" si="33"/>
        <v>262.5</v>
      </c>
      <c r="J37">
        <f t="shared" si="34"/>
        <v>21.694214876033058</v>
      </c>
      <c r="K37">
        <f t="shared" si="18"/>
        <v>515.30029877881236</v>
      </c>
      <c r="L37">
        <f>VLOOKUP(V37, Sheet2!E$6:F$261,2,TRUE)</f>
        <v>499.7</v>
      </c>
      <c r="M37">
        <f>VLOOKUP(L37,Sheet3!A$52:B$77,2,TRUE)</f>
        <v>1</v>
      </c>
      <c r="N37">
        <f t="shared" si="3"/>
        <v>0.90029877881238463</v>
      </c>
      <c r="O37">
        <f t="shared" si="13"/>
        <v>0.50029877881240736</v>
      </c>
      <c r="P37">
        <v>0</v>
      </c>
      <c r="Q37">
        <f t="shared" si="0"/>
        <v>1.55</v>
      </c>
      <c r="R37">
        <f t="shared" si="19"/>
        <v>973.19311735657743</v>
      </c>
      <c r="S37">
        <f t="shared" si="4"/>
        <v>1.55</v>
      </c>
      <c r="T37">
        <f t="shared" si="14"/>
        <v>76.78986393558273</v>
      </c>
      <c r="V37">
        <f t="shared" si="35"/>
        <v>1049.9829812921603</v>
      </c>
      <c r="W37">
        <f t="shared" si="36"/>
        <v>1.7018707839724811E-2</v>
      </c>
      <c r="X37">
        <f t="shared" si="16"/>
        <v>3.5162619503563658E-4</v>
      </c>
      <c r="Y37">
        <f>VLOOKUP(K37,Sheet2!$A$6:$B$262,2,TRUE)</f>
        <v>302.8125</v>
      </c>
      <c r="Z37">
        <f t="shared" si="37"/>
        <v>1.1612010568772312E-6</v>
      </c>
      <c r="AA37">
        <f t="shared" si="38"/>
        <v>515.30029994001347</v>
      </c>
      <c r="AD37">
        <f t="shared" si="22"/>
        <v>516.4</v>
      </c>
      <c r="AE37">
        <f>VLOOKUP(AU36,Sheet2!$E$6:$F$261,2,TRUE)</f>
        <v>499.7</v>
      </c>
      <c r="AF37">
        <f>VLOOKUP(AE37,Sheet3!A$52:B$77,2,TRUE)</f>
        <v>1</v>
      </c>
      <c r="AG37">
        <f t="shared" si="23"/>
        <v>0</v>
      </c>
      <c r="AH37">
        <f t="shared" si="24"/>
        <v>1</v>
      </c>
      <c r="AI37">
        <f t="shared" si="25"/>
        <v>1050</v>
      </c>
      <c r="AJ37">
        <f t="shared" si="1"/>
        <v>1.55</v>
      </c>
      <c r="AK37">
        <f t="shared" si="6"/>
        <v>0</v>
      </c>
      <c r="AM37">
        <f t="shared" si="26"/>
        <v>-5.1000000000000227</v>
      </c>
      <c r="AN37">
        <f t="shared" si="27"/>
        <v>0</v>
      </c>
      <c r="AP37">
        <f t="shared" si="7"/>
        <v>1.55</v>
      </c>
      <c r="AQ37">
        <f>VLOOKUP(AE37,Sheet3!$K$52:$L$77,2,TRUE)</f>
        <v>1</v>
      </c>
      <c r="AR37">
        <f t="shared" si="8"/>
        <v>0</v>
      </c>
      <c r="AU37">
        <f t="shared" si="28"/>
        <v>1050</v>
      </c>
      <c r="AV37">
        <f t="shared" si="29"/>
        <v>0</v>
      </c>
      <c r="AW37">
        <f t="shared" si="30"/>
        <v>0</v>
      </c>
      <c r="AX37">
        <f>VLOOKUP(AD37,Sheet2!$A$6:$B$262,2,TRUE)</f>
        <v>306.95</v>
      </c>
      <c r="AY37">
        <f t="shared" si="31"/>
        <v>0</v>
      </c>
      <c r="AZ37">
        <f t="shared" si="32"/>
        <v>516.4</v>
      </c>
      <c r="BB37">
        <f t="shared" si="17"/>
        <v>1.0997000599865032</v>
      </c>
    </row>
    <row r="38" spans="4:54" x14ac:dyDescent="0.55000000000000004">
      <c r="D38">
        <f t="shared" si="9"/>
        <v>420</v>
      </c>
      <c r="E38">
        <f t="shared" si="2"/>
        <v>7</v>
      </c>
      <c r="F38">
        <f t="shared" si="10"/>
        <v>1050</v>
      </c>
      <c r="H38">
        <f t="shared" si="33"/>
        <v>262.5</v>
      </c>
      <c r="J38">
        <f t="shared" si="34"/>
        <v>21.694214876033058</v>
      </c>
      <c r="K38">
        <f t="shared" si="18"/>
        <v>515.30029994001347</v>
      </c>
      <c r="L38">
        <f>VLOOKUP(V38, Sheet2!E$6:F$261,2,TRUE)</f>
        <v>499.7</v>
      </c>
      <c r="M38">
        <f>VLOOKUP(L38,Sheet3!A$52:B$77,2,TRUE)</f>
        <v>1</v>
      </c>
      <c r="N38">
        <f t="shared" si="3"/>
        <v>0.90029994001349678</v>
      </c>
      <c r="O38">
        <f t="shared" si="13"/>
        <v>0.50029994001351952</v>
      </c>
      <c r="P38">
        <v>0</v>
      </c>
      <c r="Q38">
        <f t="shared" si="0"/>
        <v>1.55</v>
      </c>
      <c r="R38">
        <f t="shared" si="19"/>
        <v>973.19500018701308</v>
      </c>
      <c r="S38">
        <f t="shared" si="4"/>
        <v>1.55</v>
      </c>
      <c r="T38">
        <f t="shared" si="14"/>
        <v>76.790131281409629</v>
      </c>
      <c r="V38">
        <f t="shared" si="35"/>
        <v>1049.9851314684227</v>
      </c>
      <c r="W38">
        <f t="shared" si="36"/>
        <v>1.4868531577349131E-2</v>
      </c>
      <c r="X38">
        <f t="shared" si="16"/>
        <v>3.0720106564770933E-4</v>
      </c>
      <c r="Y38">
        <f>VLOOKUP(K38,Sheet2!$A$6:$B$262,2,TRUE)</f>
        <v>302.8125</v>
      </c>
      <c r="Z38">
        <f t="shared" si="37"/>
        <v>1.0144926832535293E-6</v>
      </c>
      <c r="AA38">
        <f t="shared" si="38"/>
        <v>515.30030095450616</v>
      </c>
      <c r="AD38">
        <f t="shared" si="22"/>
        <v>516.4</v>
      </c>
      <c r="AE38">
        <f>VLOOKUP(AU37,Sheet2!$E$6:$F$261,2,TRUE)</f>
        <v>499.7</v>
      </c>
      <c r="AF38">
        <f>VLOOKUP(AE38,Sheet3!A$52:B$77,2,TRUE)</f>
        <v>1</v>
      </c>
      <c r="AG38">
        <f t="shared" si="23"/>
        <v>0</v>
      </c>
      <c r="AH38">
        <f t="shared" si="24"/>
        <v>1</v>
      </c>
      <c r="AI38">
        <f t="shared" si="25"/>
        <v>1050</v>
      </c>
      <c r="AJ38">
        <f t="shared" si="1"/>
        <v>1.55</v>
      </c>
      <c r="AK38">
        <f t="shared" si="6"/>
        <v>0</v>
      </c>
      <c r="AM38">
        <f t="shared" si="26"/>
        <v>-5.1000000000000227</v>
      </c>
      <c r="AN38">
        <f t="shared" si="27"/>
        <v>0</v>
      </c>
      <c r="AP38">
        <f t="shared" si="7"/>
        <v>1.55</v>
      </c>
      <c r="AQ38">
        <f>VLOOKUP(AE38,Sheet3!$K$52:$L$77,2,TRUE)</f>
        <v>1</v>
      </c>
      <c r="AR38">
        <f t="shared" si="8"/>
        <v>0</v>
      </c>
      <c r="AU38">
        <f t="shared" si="28"/>
        <v>1050</v>
      </c>
      <c r="AV38">
        <f t="shared" si="29"/>
        <v>0</v>
      </c>
      <c r="AW38">
        <f t="shared" si="30"/>
        <v>0</v>
      </c>
      <c r="AX38">
        <f>VLOOKUP(AD38,Sheet2!$A$6:$B$262,2,TRUE)</f>
        <v>306.95</v>
      </c>
      <c r="AY38">
        <f t="shared" si="31"/>
        <v>0</v>
      </c>
      <c r="AZ38">
        <f t="shared" si="32"/>
        <v>516.4</v>
      </c>
      <c r="BB38">
        <f t="shared" si="17"/>
        <v>1.0996990454938214</v>
      </c>
    </row>
    <row r="39" spans="4:54" x14ac:dyDescent="0.55000000000000004">
      <c r="D39">
        <f t="shared" si="9"/>
        <v>435</v>
      </c>
      <c r="E39">
        <f t="shared" si="2"/>
        <v>7.25</v>
      </c>
      <c r="F39">
        <f t="shared" si="10"/>
        <v>1050</v>
      </c>
      <c r="H39">
        <f t="shared" si="33"/>
        <v>262.5</v>
      </c>
      <c r="J39">
        <f t="shared" si="34"/>
        <v>21.694214876033058</v>
      </c>
      <c r="K39">
        <f t="shared" si="18"/>
        <v>515.30030095450616</v>
      </c>
      <c r="L39">
        <f>VLOOKUP(V39, Sheet2!E$6:F$261,2,TRUE)</f>
        <v>499.7</v>
      </c>
      <c r="M39">
        <f>VLOOKUP(L39,Sheet3!A$52:B$77,2,TRUE)</f>
        <v>1</v>
      </c>
      <c r="N39">
        <f t="shared" si="3"/>
        <v>0.90030095450617864</v>
      </c>
      <c r="O39">
        <f t="shared" si="13"/>
        <v>0.50030095450620138</v>
      </c>
      <c r="P39">
        <v>0</v>
      </c>
      <c r="Q39">
        <f t="shared" si="0"/>
        <v>1.55</v>
      </c>
      <c r="R39">
        <f t="shared" si="19"/>
        <v>973.19664513794555</v>
      </c>
      <c r="S39">
        <f t="shared" si="4"/>
        <v>1.55</v>
      </c>
      <c r="T39">
        <f t="shared" si="14"/>
        <v>76.790364850493376</v>
      </c>
      <c r="V39">
        <f t="shared" si="35"/>
        <v>1049.987009988439</v>
      </c>
      <c r="W39">
        <f t="shared" si="36"/>
        <v>1.2990011560987114E-2</v>
      </c>
      <c r="X39">
        <f t="shared" si="16"/>
        <v>2.6838866861543623E-4</v>
      </c>
      <c r="Y39">
        <f>VLOOKUP(K39,Sheet2!$A$6:$B$262,2,TRUE)</f>
        <v>302.8125</v>
      </c>
      <c r="Z39">
        <f t="shared" si="37"/>
        <v>8.8631964867842713E-7</v>
      </c>
      <c r="AA39">
        <f t="shared" si="38"/>
        <v>515.3003018408258</v>
      </c>
      <c r="AD39">
        <f t="shared" si="22"/>
        <v>516.4</v>
      </c>
      <c r="AE39">
        <f>VLOOKUP(AU38,Sheet2!$E$6:$F$261,2,TRUE)</f>
        <v>499.7</v>
      </c>
      <c r="AF39">
        <f>VLOOKUP(AE39,Sheet3!A$52:B$77,2,TRUE)</f>
        <v>1</v>
      </c>
      <c r="AG39">
        <f t="shared" si="23"/>
        <v>0</v>
      </c>
      <c r="AH39">
        <f t="shared" si="24"/>
        <v>1</v>
      </c>
      <c r="AI39">
        <f t="shared" si="25"/>
        <v>1050</v>
      </c>
      <c r="AJ39">
        <f t="shared" si="1"/>
        <v>1.55</v>
      </c>
      <c r="AK39">
        <f t="shared" si="6"/>
        <v>0</v>
      </c>
      <c r="AM39">
        <f t="shared" si="26"/>
        <v>-5.1000000000000227</v>
      </c>
      <c r="AN39">
        <f t="shared" si="27"/>
        <v>0</v>
      </c>
      <c r="AP39">
        <f t="shared" si="7"/>
        <v>1.55</v>
      </c>
      <c r="AQ39">
        <f>VLOOKUP(AE39,Sheet3!$K$52:$L$77,2,TRUE)</f>
        <v>1</v>
      </c>
      <c r="AR39">
        <f t="shared" si="8"/>
        <v>0</v>
      </c>
      <c r="AU39">
        <f t="shared" si="28"/>
        <v>1050</v>
      </c>
      <c r="AV39">
        <f t="shared" si="29"/>
        <v>0</v>
      </c>
      <c r="AW39">
        <f t="shared" si="30"/>
        <v>0</v>
      </c>
      <c r="AX39">
        <f>VLOOKUP(AD39,Sheet2!$A$6:$B$262,2,TRUE)</f>
        <v>306.95</v>
      </c>
      <c r="AY39">
        <f t="shared" si="31"/>
        <v>0</v>
      </c>
      <c r="AZ39">
        <f t="shared" si="32"/>
        <v>516.4</v>
      </c>
      <c r="BB39">
        <f t="shared" si="17"/>
        <v>1.0996981591741815</v>
      </c>
    </row>
    <row r="40" spans="4:54" x14ac:dyDescent="0.55000000000000004">
      <c r="D40">
        <f t="shared" si="9"/>
        <v>450</v>
      </c>
      <c r="E40">
        <f t="shared" si="2"/>
        <v>7.5</v>
      </c>
      <c r="F40">
        <f t="shared" si="10"/>
        <v>1050</v>
      </c>
      <c r="H40">
        <f t="shared" si="33"/>
        <v>262.5</v>
      </c>
      <c r="J40">
        <f t="shared" si="34"/>
        <v>21.694214876033058</v>
      </c>
      <c r="K40">
        <f t="shared" si="18"/>
        <v>515.3003018408258</v>
      </c>
      <c r="L40">
        <f>VLOOKUP(V40, Sheet2!E$6:F$261,2,TRUE)</f>
        <v>499.7</v>
      </c>
      <c r="M40">
        <f>VLOOKUP(L40,Sheet3!A$52:B$77,2,TRUE)</f>
        <v>1</v>
      </c>
      <c r="N40">
        <f t="shared" si="3"/>
        <v>0.90030184082581854</v>
      </c>
      <c r="O40">
        <f t="shared" si="13"/>
        <v>0.50030184082584128</v>
      </c>
      <c r="P40">
        <v>0</v>
      </c>
      <c r="Q40">
        <f t="shared" si="0"/>
        <v>1.55</v>
      </c>
      <c r="R40">
        <f t="shared" si="19"/>
        <v>973.19808226323346</v>
      </c>
      <c r="S40">
        <f t="shared" si="4"/>
        <v>1.55</v>
      </c>
      <c r="T40">
        <f t="shared" si="14"/>
        <v>76.790568910183978</v>
      </c>
      <c r="V40">
        <f t="shared" si="35"/>
        <v>1049.9886511734173</v>
      </c>
      <c r="W40">
        <f t="shared" si="36"/>
        <v>1.1348826582661786E-2</v>
      </c>
      <c r="X40">
        <f t="shared" si="16"/>
        <v>2.344798880715245E-4</v>
      </c>
      <c r="Y40">
        <f>VLOOKUP(K40,Sheet2!$A$6:$B$262,2,TRUE)</f>
        <v>302.8125</v>
      </c>
      <c r="Z40">
        <f t="shared" si="37"/>
        <v>7.743401876459013E-7</v>
      </c>
      <c r="AA40">
        <f t="shared" si="38"/>
        <v>515.30030261516595</v>
      </c>
      <c r="AD40">
        <f t="shared" si="22"/>
        <v>516.4</v>
      </c>
      <c r="AE40">
        <f>VLOOKUP(AU39,Sheet2!$E$6:$F$261,2,TRUE)</f>
        <v>499.7</v>
      </c>
      <c r="AF40">
        <f>VLOOKUP(AE40,Sheet3!A$52:B$77,2,TRUE)</f>
        <v>1</v>
      </c>
      <c r="AG40">
        <f t="shared" si="23"/>
        <v>0</v>
      </c>
      <c r="AH40">
        <f t="shared" si="24"/>
        <v>1</v>
      </c>
      <c r="AI40">
        <f t="shared" si="25"/>
        <v>1050</v>
      </c>
      <c r="AJ40">
        <f t="shared" si="1"/>
        <v>1.55</v>
      </c>
      <c r="AK40">
        <f t="shared" si="6"/>
        <v>0</v>
      </c>
      <c r="AM40">
        <f t="shared" si="26"/>
        <v>-5.1000000000000227</v>
      </c>
      <c r="AN40">
        <f t="shared" si="27"/>
        <v>0</v>
      </c>
      <c r="AP40">
        <f t="shared" si="7"/>
        <v>1.55</v>
      </c>
      <c r="AQ40">
        <f>VLOOKUP(AE40,Sheet3!$K$52:$L$77,2,TRUE)</f>
        <v>1</v>
      </c>
      <c r="AR40">
        <f t="shared" si="8"/>
        <v>0</v>
      </c>
      <c r="AU40">
        <f t="shared" si="28"/>
        <v>1050</v>
      </c>
      <c r="AV40">
        <f t="shared" si="29"/>
        <v>0</v>
      </c>
      <c r="AW40">
        <f t="shared" si="30"/>
        <v>0</v>
      </c>
      <c r="AX40">
        <f>VLOOKUP(AD40,Sheet2!$A$6:$B$262,2,TRUE)</f>
        <v>306.95</v>
      </c>
      <c r="AY40">
        <f t="shared" si="31"/>
        <v>0</v>
      </c>
      <c r="AZ40">
        <f t="shared" si="32"/>
        <v>516.4</v>
      </c>
      <c r="BB40">
        <f t="shared" si="17"/>
        <v>1.0996973848340303</v>
      </c>
    </row>
    <row r="41" spans="4:54" x14ac:dyDescent="0.55000000000000004">
      <c r="D41">
        <f t="shared" si="9"/>
        <v>465</v>
      </c>
      <c r="E41">
        <f t="shared" si="2"/>
        <v>7.75</v>
      </c>
      <c r="F41">
        <f t="shared" si="10"/>
        <v>1050</v>
      </c>
      <c r="H41">
        <f t="shared" si="33"/>
        <v>262.5</v>
      </c>
      <c r="J41">
        <f t="shared" si="34"/>
        <v>21.694214876033058</v>
      </c>
      <c r="K41">
        <f t="shared" si="18"/>
        <v>515.30030261516595</v>
      </c>
      <c r="L41">
        <f>VLOOKUP(V41, Sheet2!E$6:F$261,2,TRUE)</f>
        <v>499.7</v>
      </c>
      <c r="M41">
        <f>VLOOKUP(L41,Sheet3!A$52:B$77,2,TRUE)</f>
        <v>1</v>
      </c>
      <c r="N41">
        <f t="shared" si="3"/>
        <v>0.90030261516596966</v>
      </c>
      <c r="O41">
        <f t="shared" si="13"/>
        <v>0.50030261516599239</v>
      </c>
      <c r="P41">
        <v>0</v>
      </c>
      <c r="Q41">
        <f t="shared" si="0"/>
        <v>1.55</v>
      </c>
      <c r="R41">
        <f t="shared" si="19"/>
        <v>973.19933781966688</v>
      </c>
      <c r="S41">
        <f t="shared" si="4"/>
        <v>1.55</v>
      </c>
      <c r="T41">
        <f t="shared" si="14"/>
        <v>76.790747188691753</v>
      </c>
      <c r="V41">
        <f t="shared" si="35"/>
        <v>1049.9900850083586</v>
      </c>
      <c r="W41">
        <f t="shared" si="36"/>
        <v>9.9149916413807659E-3</v>
      </c>
      <c r="X41">
        <f t="shared" si="16"/>
        <v>2.0485519920208193E-4</v>
      </c>
      <c r="Y41">
        <f>VLOOKUP(K41,Sheet2!$A$6:$B$262,2,TRUE)</f>
        <v>302.8125</v>
      </c>
      <c r="Z41">
        <f t="shared" si="37"/>
        <v>6.7650839777777315E-7</v>
      </c>
      <c r="AA41">
        <f t="shared" si="38"/>
        <v>515.30030329167437</v>
      </c>
      <c r="AD41">
        <f t="shared" si="22"/>
        <v>516.4</v>
      </c>
      <c r="AE41">
        <f>VLOOKUP(AU40,Sheet2!$E$6:$F$261,2,TRUE)</f>
        <v>499.7</v>
      </c>
      <c r="AF41">
        <f>VLOOKUP(AE41,Sheet3!A$52:B$77,2,TRUE)</f>
        <v>1</v>
      </c>
      <c r="AG41">
        <f t="shared" si="23"/>
        <v>0</v>
      </c>
      <c r="AH41">
        <f t="shared" si="24"/>
        <v>1</v>
      </c>
      <c r="AI41">
        <f t="shared" si="25"/>
        <v>1050</v>
      </c>
      <c r="AJ41">
        <f t="shared" si="1"/>
        <v>1.55</v>
      </c>
      <c r="AK41">
        <f t="shared" si="6"/>
        <v>0</v>
      </c>
      <c r="AM41">
        <f t="shared" si="26"/>
        <v>-5.1000000000000227</v>
      </c>
      <c r="AN41">
        <f t="shared" si="27"/>
        <v>0</v>
      </c>
      <c r="AP41">
        <f t="shared" si="7"/>
        <v>1.55</v>
      </c>
      <c r="AQ41">
        <f>VLOOKUP(AE41,Sheet3!$K$52:$L$77,2,TRUE)</f>
        <v>1</v>
      </c>
      <c r="AR41">
        <f t="shared" si="8"/>
        <v>0</v>
      </c>
      <c r="AU41">
        <f t="shared" si="28"/>
        <v>1050</v>
      </c>
      <c r="AV41">
        <f t="shared" si="29"/>
        <v>0</v>
      </c>
      <c r="AW41">
        <f t="shared" si="30"/>
        <v>0</v>
      </c>
      <c r="AX41">
        <f>VLOOKUP(AD41,Sheet2!$A$6:$B$262,2,TRUE)</f>
        <v>306.95</v>
      </c>
      <c r="AY41">
        <f t="shared" si="31"/>
        <v>0</v>
      </c>
      <c r="AZ41">
        <f t="shared" si="32"/>
        <v>516.4</v>
      </c>
      <c r="BB41">
        <f t="shared" si="17"/>
        <v>1.0996967083256095</v>
      </c>
    </row>
    <row r="42" spans="4:54" x14ac:dyDescent="0.55000000000000004">
      <c r="D42">
        <f t="shared" si="9"/>
        <v>480</v>
      </c>
      <c r="E42">
        <f t="shared" si="2"/>
        <v>8</v>
      </c>
      <c r="F42">
        <f t="shared" si="10"/>
        <v>1050</v>
      </c>
      <c r="H42">
        <f t="shared" si="33"/>
        <v>262.5</v>
      </c>
      <c r="J42">
        <f t="shared" si="34"/>
        <v>21.694214876033058</v>
      </c>
      <c r="K42">
        <f t="shared" si="18"/>
        <v>515.30030329167437</v>
      </c>
      <c r="L42">
        <f>VLOOKUP(V42, Sheet2!E$6:F$261,2,TRUE)</f>
        <v>499.7</v>
      </c>
      <c r="M42">
        <f>VLOOKUP(L42,Sheet3!A$52:B$77,2,TRUE)</f>
        <v>1</v>
      </c>
      <c r="N42">
        <f t="shared" si="3"/>
        <v>0.90030329167439049</v>
      </c>
      <c r="O42">
        <f t="shared" si="13"/>
        <v>0.50030329167441323</v>
      </c>
      <c r="P42">
        <v>0</v>
      </c>
      <c r="Q42">
        <f t="shared" si="0"/>
        <v>1.55</v>
      </c>
      <c r="R42">
        <f t="shared" si="19"/>
        <v>973.20043474695512</v>
      </c>
      <c r="S42">
        <f t="shared" si="4"/>
        <v>1.55</v>
      </c>
      <c r="T42">
        <f t="shared" si="14"/>
        <v>76.790902943238407</v>
      </c>
      <c r="V42">
        <f t="shared" si="35"/>
        <v>1049.9913376901936</v>
      </c>
      <c r="W42">
        <f t="shared" si="36"/>
        <v>8.6623098063682846E-3</v>
      </c>
      <c r="X42">
        <f t="shared" si="16"/>
        <v>1.7897334310678273E-4</v>
      </c>
      <c r="Y42">
        <f>VLOOKUP(K42,Sheet2!$A$6:$B$262,2,TRUE)</f>
        <v>302.8125</v>
      </c>
      <c r="Z42">
        <f t="shared" si="37"/>
        <v>5.9103683998111948E-7</v>
      </c>
      <c r="AA42">
        <f t="shared" si="38"/>
        <v>515.30030388271121</v>
      </c>
      <c r="AD42">
        <f t="shared" si="22"/>
        <v>516.4</v>
      </c>
      <c r="AE42">
        <f>VLOOKUP(AU41,Sheet2!$E$6:$F$261,2,TRUE)</f>
        <v>499.7</v>
      </c>
      <c r="AF42">
        <f>VLOOKUP(AE42,Sheet3!A$52:B$77,2,TRUE)</f>
        <v>1</v>
      </c>
      <c r="AG42">
        <f t="shared" si="23"/>
        <v>0</v>
      </c>
      <c r="AH42">
        <f t="shared" si="24"/>
        <v>1</v>
      </c>
      <c r="AI42">
        <f t="shared" si="25"/>
        <v>1050</v>
      </c>
      <c r="AJ42">
        <f t="shared" si="1"/>
        <v>1.55</v>
      </c>
      <c r="AK42">
        <f t="shared" si="6"/>
        <v>0</v>
      </c>
      <c r="AM42">
        <f t="shared" si="26"/>
        <v>-5.1000000000000227</v>
      </c>
      <c r="AN42">
        <f t="shared" si="27"/>
        <v>0</v>
      </c>
      <c r="AP42">
        <f t="shared" si="7"/>
        <v>1.55</v>
      </c>
      <c r="AQ42">
        <f>VLOOKUP(AE42,Sheet3!$K$52:$L$77,2,TRUE)</f>
        <v>1</v>
      </c>
      <c r="AR42">
        <f t="shared" si="8"/>
        <v>0</v>
      </c>
      <c r="AU42">
        <f t="shared" si="28"/>
        <v>1050</v>
      </c>
      <c r="AV42">
        <f t="shared" si="29"/>
        <v>0</v>
      </c>
      <c r="AW42">
        <f t="shared" si="30"/>
        <v>0</v>
      </c>
      <c r="AX42">
        <f>VLOOKUP(AD42,Sheet2!$A$6:$B$262,2,TRUE)</f>
        <v>306.95</v>
      </c>
      <c r="AY42">
        <f t="shared" si="31"/>
        <v>0</v>
      </c>
      <c r="AZ42">
        <f t="shared" si="32"/>
        <v>516.4</v>
      </c>
      <c r="BB42">
        <f t="shared" si="17"/>
        <v>1.0996961172887723</v>
      </c>
    </row>
    <row r="43" spans="4:54" x14ac:dyDescent="0.55000000000000004">
      <c r="D43">
        <f t="shared" si="9"/>
        <v>495</v>
      </c>
      <c r="E43">
        <f t="shared" si="2"/>
        <v>8.25</v>
      </c>
      <c r="F43">
        <f t="shared" si="10"/>
        <v>1050</v>
      </c>
      <c r="H43">
        <f t="shared" si="33"/>
        <v>262.5</v>
      </c>
      <c r="J43">
        <f t="shared" si="34"/>
        <v>21.694214876033058</v>
      </c>
      <c r="K43">
        <f t="shared" si="18"/>
        <v>515.30030388271121</v>
      </c>
      <c r="L43">
        <f>VLOOKUP(V43, Sheet2!E$6:F$261,2,TRUE)</f>
        <v>499.7</v>
      </c>
      <c r="M43">
        <f>VLOOKUP(L43,Sheet3!A$52:B$77,2,TRUE)</f>
        <v>1</v>
      </c>
      <c r="N43">
        <f t="shared" si="3"/>
        <v>0.90030388271122774</v>
      </c>
      <c r="O43">
        <f t="shared" si="13"/>
        <v>0.50030388271125048</v>
      </c>
      <c r="P43">
        <v>0</v>
      </c>
      <c r="Q43">
        <f t="shared" si="0"/>
        <v>1.55</v>
      </c>
      <c r="R43">
        <f t="shared" si="19"/>
        <v>973.20139308633918</v>
      </c>
      <c r="S43">
        <f t="shared" si="4"/>
        <v>1.55</v>
      </c>
      <c r="T43">
        <f t="shared" si="14"/>
        <v>76.791039019494235</v>
      </c>
      <c r="V43">
        <f t="shared" si="35"/>
        <v>1049.9924321058334</v>
      </c>
      <c r="W43">
        <f t="shared" si="36"/>
        <v>7.5678941666410537E-3</v>
      </c>
      <c r="X43">
        <f t="shared" si="16"/>
        <v>1.5636144972398872E-4</v>
      </c>
      <c r="Y43">
        <f>VLOOKUP(K43,Sheet2!$A$6:$B$262,2,TRUE)</f>
        <v>302.8125</v>
      </c>
      <c r="Z43">
        <f t="shared" si="37"/>
        <v>5.1636392065713507E-7</v>
      </c>
      <c r="AA43">
        <f t="shared" si="38"/>
        <v>515.30030439907512</v>
      </c>
      <c r="AD43">
        <f t="shared" si="22"/>
        <v>516.4</v>
      </c>
      <c r="AE43">
        <f>VLOOKUP(AU42,Sheet2!$E$6:$F$261,2,TRUE)</f>
        <v>499.7</v>
      </c>
      <c r="AF43">
        <f>VLOOKUP(AE43,Sheet3!A$52:B$77,2,TRUE)</f>
        <v>1</v>
      </c>
      <c r="AG43">
        <f t="shared" si="23"/>
        <v>0</v>
      </c>
      <c r="AH43">
        <f t="shared" si="24"/>
        <v>1</v>
      </c>
      <c r="AI43">
        <f t="shared" si="25"/>
        <v>1050</v>
      </c>
      <c r="AJ43">
        <f t="shared" si="1"/>
        <v>1.55</v>
      </c>
      <c r="AK43">
        <f t="shared" si="6"/>
        <v>0</v>
      </c>
      <c r="AM43">
        <f t="shared" si="26"/>
        <v>-5.1000000000000227</v>
      </c>
      <c r="AN43">
        <f t="shared" si="27"/>
        <v>0</v>
      </c>
      <c r="AP43">
        <f t="shared" si="7"/>
        <v>1.55</v>
      </c>
      <c r="AQ43">
        <f>VLOOKUP(AE43,Sheet3!$K$52:$L$77,2,TRUE)</f>
        <v>1</v>
      </c>
      <c r="AR43">
        <f t="shared" si="8"/>
        <v>0</v>
      </c>
      <c r="AU43">
        <f t="shared" si="28"/>
        <v>1050</v>
      </c>
      <c r="AV43">
        <f t="shared" si="29"/>
        <v>0</v>
      </c>
      <c r="AW43">
        <f t="shared" si="30"/>
        <v>0</v>
      </c>
      <c r="AX43">
        <f>VLOOKUP(AD43,Sheet2!$A$6:$B$262,2,TRUE)</f>
        <v>306.95</v>
      </c>
      <c r="AY43">
        <f t="shared" si="31"/>
        <v>0</v>
      </c>
      <c r="AZ43">
        <f t="shared" si="32"/>
        <v>516.4</v>
      </c>
      <c r="BB43">
        <f t="shared" si="17"/>
        <v>1.0996956009248606</v>
      </c>
    </row>
    <row r="44" spans="4:54" x14ac:dyDescent="0.55000000000000004">
      <c r="D44">
        <f t="shared" si="9"/>
        <v>510</v>
      </c>
      <c r="E44">
        <f t="shared" si="2"/>
        <v>8.5</v>
      </c>
      <c r="F44">
        <f t="shared" si="10"/>
        <v>1050</v>
      </c>
      <c r="H44">
        <f t="shared" si="33"/>
        <v>262.5</v>
      </c>
      <c r="J44">
        <f t="shared" si="34"/>
        <v>21.694214876033058</v>
      </c>
      <c r="K44">
        <f t="shared" si="18"/>
        <v>515.30030439907512</v>
      </c>
      <c r="L44">
        <f>VLOOKUP(V44, Sheet2!E$6:F$261,2,TRUE)</f>
        <v>499.7</v>
      </c>
      <c r="M44">
        <f>VLOOKUP(L44,Sheet3!A$52:B$77,2,TRUE)</f>
        <v>1</v>
      </c>
      <c r="N44">
        <f t="shared" si="3"/>
        <v>0.90030439907513937</v>
      </c>
      <c r="O44">
        <f t="shared" si="13"/>
        <v>0.50030439907516211</v>
      </c>
      <c r="P44">
        <v>0</v>
      </c>
      <c r="Q44">
        <f t="shared" si="0"/>
        <v>1.55</v>
      </c>
      <c r="R44">
        <f t="shared" si="19"/>
        <v>973.2022303472238</v>
      </c>
      <c r="S44">
        <f t="shared" si="4"/>
        <v>1.55</v>
      </c>
      <c r="T44">
        <f t="shared" si="14"/>
        <v>76.791157903635124</v>
      </c>
      <c r="V44">
        <f t="shared" si="35"/>
        <v>1049.993388250859</v>
      </c>
      <c r="W44">
        <f t="shared" si="36"/>
        <v>6.611749141029577E-3</v>
      </c>
      <c r="X44">
        <f t="shared" si="16"/>
        <v>1.3660638721135488E-4</v>
      </c>
      <c r="Y44">
        <f>VLOOKUP(K44,Sheet2!$A$6:$B$262,2,TRUE)</f>
        <v>302.8125</v>
      </c>
      <c r="Z44">
        <f t="shared" si="37"/>
        <v>4.5112532412418538E-7</v>
      </c>
      <c r="AA44">
        <f t="shared" si="38"/>
        <v>515.3003048502004</v>
      </c>
      <c r="AD44">
        <f t="shared" si="22"/>
        <v>516.4</v>
      </c>
      <c r="AE44">
        <f>VLOOKUP(AU43,Sheet2!$E$6:$F$261,2,TRUE)</f>
        <v>499.7</v>
      </c>
      <c r="AF44">
        <f>VLOOKUP(AE44,Sheet3!A$52:B$77,2,TRUE)</f>
        <v>1</v>
      </c>
      <c r="AG44">
        <f t="shared" si="23"/>
        <v>0</v>
      </c>
      <c r="AH44">
        <f t="shared" si="24"/>
        <v>1</v>
      </c>
      <c r="AI44">
        <f t="shared" si="25"/>
        <v>1050</v>
      </c>
      <c r="AJ44">
        <f t="shared" si="1"/>
        <v>1.55</v>
      </c>
      <c r="AK44">
        <f t="shared" si="6"/>
        <v>0</v>
      </c>
      <c r="AM44">
        <f t="shared" si="26"/>
        <v>-5.1000000000000227</v>
      </c>
      <c r="AN44">
        <f t="shared" si="27"/>
        <v>0</v>
      </c>
      <c r="AP44">
        <f t="shared" si="7"/>
        <v>1.55</v>
      </c>
      <c r="AQ44">
        <f>VLOOKUP(AE44,Sheet3!$K$52:$L$77,2,TRUE)</f>
        <v>1</v>
      </c>
      <c r="AR44">
        <f t="shared" si="8"/>
        <v>0</v>
      </c>
      <c r="AU44">
        <f t="shared" si="28"/>
        <v>1050</v>
      </c>
      <c r="AV44">
        <f t="shared" si="29"/>
        <v>0</v>
      </c>
      <c r="AW44">
        <f t="shared" si="30"/>
        <v>0</v>
      </c>
      <c r="AX44">
        <f>VLOOKUP(AD44,Sheet2!$A$6:$B$262,2,TRUE)</f>
        <v>306.95</v>
      </c>
      <c r="AY44">
        <f t="shared" si="31"/>
        <v>0</v>
      </c>
      <c r="AZ44">
        <f t="shared" si="32"/>
        <v>516.4</v>
      </c>
      <c r="BB44">
        <f t="shared" si="17"/>
        <v>1.0996951497995724</v>
      </c>
    </row>
    <row r="45" spans="4:54" x14ac:dyDescent="0.55000000000000004">
      <c r="D45">
        <f t="shared" si="9"/>
        <v>525</v>
      </c>
      <c r="E45">
        <f t="shared" si="2"/>
        <v>8.75</v>
      </c>
      <c r="F45">
        <f t="shared" si="10"/>
        <v>1050</v>
      </c>
      <c r="H45">
        <f t="shared" si="33"/>
        <v>262.5</v>
      </c>
      <c r="J45">
        <f t="shared" si="34"/>
        <v>21.694214876033058</v>
      </c>
      <c r="K45">
        <f t="shared" si="18"/>
        <v>515.3003048502004</v>
      </c>
      <c r="L45">
        <f>VLOOKUP(V45, Sheet2!E$6:F$261,2,TRUE)</f>
        <v>499.7</v>
      </c>
      <c r="M45">
        <f>VLOOKUP(L45,Sheet3!A$52:B$77,2,TRUE)</f>
        <v>1</v>
      </c>
      <c r="N45">
        <f t="shared" si="3"/>
        <v>0.90030485020042761</v>
      </c>
      <c r="O45">
        <f t="shared" si="13"/>
        <v>0.50030485020045035</v>
      </c>
      <c r="P45">
        <v>0</v>
      </c>
      <c r="Q45">
        <f t="shared" si="0"/>
        <v>1.55</v>
      </c>
      <c r="R45">
        <f t="shared" si="19"/>
        <v>973.20296182680806</v>
      </c>
      <c r="S45">
        <f t="shared" si="4"/>
        <v>1.55</v>
      </c>
      <c r="T45">
        <f t="shared" si="14"/>
        <v>76.791261767726013</v>
      </c>
      <c r="V45">
        <f t="shared" si="35"/>
        <v>1049.9942235945341</v>
      </c>
      <c r="W45">
        <f t="shared" si="36"/>
        <v>5.7764054658946407E-3</v>
      </c>
      <c r="X45">
        <f t="shared" si="16"/>
        <v>1.1934722036972398E-4</v>
      </c>
      <c r="Y45">
        <f>VLOOKUP(K45,Sheet2!$A$6:$B$262,2,TRUE)</f>
        <v>302.8125</v>
      </c>
      <c r="Z45">
        <f t="shared" si="37"/>
        <v>3.9412910751611633E-7</v>
      </c>
      <c r="AA45">
        <f t="shared" si="38"/>
        <v>515.30030524432948</v>
      </c>
      <c r="AD45">
        <f t="shared" si="22"/>
        <v>516.4</v>
      </c>
      <c r="AE45">
        <f>VLOOKUP(AU44,Sheet2!$E$6:$F$261,2,TRUE)</f>
        <v>499.7</v>
      </c>
      <c r="AF45">
        <f>VLOOKUP(AE45,Sheet3!A$52:B$77,2,TRUE)</f>
        <v>1</v>
      </c>
      <c r="AG45">
        <f t="shared" si="23"/>
        <v>0</v>
      </c>
      <c r="AH45">
        <f t="shared" si="24"/>
        <v>1</v>
      </c>
      <c r="AI45">
        <f t="shared" si="25"/>
        <v>1050</v>
      </c>
      <c r="AJ45">
        <f t="shared" si="1"/>
        <v>1.55</v>
      </c>
      <c r="AK45">
        <f t="shared" si="6"/>
        <v>0</v>
      </c>
      <c r="AM45">
        <f t="shared" si="26"/>
        <v>-5.1000000000000227</v>
      </c>
      <c r="AN45">
        <f t="shared" si="27"/>
        <v>0</v>
      </c>
      <c r="AP45">
        <f t="shared" si="7"/>
        <v>1.55</v>
      </c>
      <c r="AQ45">
        <f>VLOOKUP(AE45,Sheet3!$K$52:$L$77,2,TRUE)</f>
        <v>1</v>
      </c>
      <c r="AR45">
        <f t="shared" si="8"/>
        <v>0</v>
      </c>
      <c r="AU45">
        <f t="shared" si="28"/>
        <v>1050</v>
      </c>
      <c r="AV45">
        <f t="shared" si="29"/>
        <v>0</v>
      </c>
      <c r="AW45">
        <f t="shared" si="30"/>
        <v>0</v>
      </c>
      <c r="AX45">
        <f>VLOOKUP(AD45,Sheet2!$A$6:$B$262,2,TRUE)</f>
        <v>306.95</v>
      </c>
      <c r="AY45">
        <f t="shared" si="31"/>
        <v>0</v>
      </c>
      <c r="AZ45">
        <f t="shared" si="32"/>
        <v>516.4</v>
      </c>
      <c r="BB45">
        <f t="shared" si="17"/>
        <v>1.0996947556704981</v>
      </c>
    </row>
    <row r="46" spans="4:54" x14ac:dyDescent="0.55000000000000004">
      <c r="D46">
        <f t="shared" si="9"/>
        <v>540</v>
      </c>
      <c r="E46">
        <f t="shared" si="2"/>
        <v>9</v>
      </c>
      <c r="F46">
        <f t="shared" si="10"/>
        <v>1050</v>
      </c>
      <c r="H46">
        <f t="shared" si="33"/>
        <v>262.5</v>
      </c>
      <c r="J46">
        <f t="shared" si="34"/>
        <v>21.694214876033058</v>
      </c>
      <c r="K46">
        <f t="shared" si="18"/>
        <v>515.30030524432948</v>
      </c>
      <c r="L46">
        <f>VLOOKUP(V46, Sheet2!E$6:F$261,2,TRUE)</f>
        <v>499.7</v>
      </c>
      <c r="M46">
        <f>VLOOKUP(L46,Sheet3!A$52:B$77,2,TRUE)</f>
        <v>1</v>
      </c>
      <c r="N46">
        <f t="shared" si="3"/>
        <v>0.90030524432950187</v>
      </c>
      <c r="O46">
        <f t="shared" si="13"/>
        <v>0.50030524432952461</v>
      </c>
      <c r="P46">
        <v>0</v>
      </c>
      <c r="Q46">
        <f t="shared" si="0"/>
        <v>1.55</v>
      </c>
      <c r="R46">
        <f t="shared" si="19"/>
        <v>973.20360088971711</v>
      </c>
      <c r="S46">
        <f t="shared" si="4"/>
        <v>1.55</v>
      </c>
      <c r="T46">
        <f t="shared" si="14"/>
        <v>76.791352509425394</v>
      </c>
      <c r="V46">
        <f t="shared" si="35"/>
        <v>1049.9949533991426</v>
      </c>
      <c r="W46">
        <f t="shared" si="36"/>
        <v>5.0466008574403531E-3</v>
      </c>
      <c r="X46">
        <f t="shared" si="16"/>
        <v>1.0426861275703208E-4</v>
      </c>
      <c r="Y46">
        <f>VLOOKUP(K46,Sheet2!$A$6:$B$262,2,TRUE)</f>
        <v>302.8125</v>
      </c>
      <c r="Z46">
        <f t="shared" si="37"/>
        <v>3.4433391209752596E-7</v>
      </c>
      <c r="AA46">
        <f t="shared" si="38"/>
        <v>515.30030558866338</v>
      </c>
      <c r="AD46">
        <f t="shared" si="22"/>
        <v>516.4</v>
      </c>
      <c r="AE46">
        <f>VLOOKUP(AU45,Sheet2!$E$6:$F$261,2,TRUE)</f>
        <v>499.7</v>
      </c>
      <c r="AF46">
        <f>VLOOKUP(AE46,Sheet3!A$52:B$77,2,TRUE)</f>
        <v>1</v>
      </c>
      <c r="AG46">
        <f t="shared" si="23"/>
        <v>0</v>
      </c>
      <c r="AH46">
        <f t="shared" si="24"/>
        <v>1</v>
      </c>
      <c r="AI46">
        <f t="shared" si="25"/>
        <v>1050</v>
      </c>
      <c r="AJ46">
        <f t="shared" si="1"/>
        <v>1.55</v>
      </c>
      <c r="AK46">
        <f t="shared" si="6"/>
        <v>0</v>
      </c>
      <c r="AM46">
        <f t="shared" si="26"/>
        <v>-5.1000000000000227</v>
      </c>
      <c r="AN46">
        <f t="shared" si="27"/>
        <v>0</v>
      </c>
      <c r="AP46">
        <f t="shared" si="7"/>
        <v>1.55</v>
      </c>
      <c r="AQ46">
        <f>VLOOKUP(AE46,Sheet3!$K$52:$L$77,2,TRUE)</f>
        <v>1</v>
      </c>
      <c r="AR46">
        <f t="shared" si="8"/>
        <v>0</v>
      </c>
      <c r="AU46">
        <f t="shared" si="28"/>
        <v>1050</v>
      </c>
      <c r="AV46">
        <f t="shared" si="29"/>
        <v>0</v>
      </c>
      <c r="AW46">
        <f t="shared" si="30"/>
        <v>0</v>
      </c>
      <c r="AX46">
        <f>VLOOKUP(AD46,Sheet2!$A$6:$B$262,2,TRUE)</f>
        <v>306.95</v>
      </c>
      <c r="AY46">
        <f t="shared" si="31"/>
        <v>0</v>
      </c>
      <c r="AZ46">
        <f t="shared" si="32"/>
        <v>516.4</v>
      </c>
      <c r="BB46">
        <f t="shared" si="17"/>
        <v>1.0996944113365998</v>
      </c>
    </row>
    <row r="47" spans="4:54" x14ac:dyDescent="0.55000000000000004">
      <c r="D47">
        <f t="shared" si="9"/>
        <v>555</v>
      </c>
      <c r="E47">
        <f t="shared" si="2"/>
        <v>9.25</v>
      </c>
      <c r="F47">
        <f t="shared" si="10"/>
        <v>1050</v>
      </c>
      <c r="H47">
        <f t="shared" si="33"/>
        <v>262.5</v>
      </c>
      <c r="J47">
        <f t="shared" si="34"/>
        <v>21.694214876033058</v>
      </c>
      <c r="K47">
        <f t="shared" si="18"/>
        <v>515.30030558866338</v>
      </c>
      <c r="L47">
        <f>VLOOKUP(V47, Sheet2!E$6:F$261,2,TRUE)</f>
        <v>499.7</v>
      </c>
      <c r="M47">
        <f>VLOOKUP(L47,Sheet3!A$52:B$77,2,TRUE)</f>
        <v>1</v>
      </c>
      <c r="N47">
        <f t="shared" si="3"/>
        <v>0.90030558866340016</v>
      </c>
      <c r="O47">
        <f t="shared" si="13"/>
        <v>0.5003055886634229</v>
      </c>
      <c r="P47">
        <v>0</v>
      </c>
      <c r="Q47">
        <f t="shared" si="0"/>
        <v>1.55</v>
      </c>
      <c r="R47">
        <f t="shared" si="19"/>
        <v>973.20415921205915</v>
      </c>
      <c r="S47">
        <f t="shared" si="4"/>
        <v>1.55</v>
      </c>
      <c r="T47">
        <f t="shared" si="14"/>
        <v>76.791431786638498</v>
      </c>
      <c r="V47">
        <f t="shared" si="35"/>
        <v>1049.9955909986977</v>
      </c>
      <c r="W47">
        <f t="shared" si="36"/>
        <v>4.4090013022923813E-3</v>
      </c>
      <c r="X47">
        <f t="shared" si="16"/>
        <v>9.1095068229181427E-5</v>
      </c>
      <c r="Y47">
        <f>VLOOKUP(K47,Sheet2!$A$6:$B$262,2,TRUE)</f>
        <v>302.8125</v>
      </c>
      <c r="Z47">
        <f t="shared" si="37"/>
        <v>3.0082994668047529E-7</v>
      </c>
      <c r="AA47">
        <f t="shared" si="38"/>
        <v>515.3003058894933</v>
      </c>
      <c r="AD47">
        <f t="shared" si="22"/>
        <v>516.4</v>
      </c>
      <c r="AE47">
        <f>VLOOKUP(AU46,Sheet2!$E$6:$F$261,2,TRUE)</f>
        <v>499.7</v>
      </c>
      <c r="AF47">
        <f>VLOOKUP(AE47,Sheet3!A$52:B$77,2,TRUE)</f>
        <v>1</v>
      </c>
      <c r="AG47">
        <f t="shared" si="23"/>
        <v>0</v>
      </c>
      <c r="AH47">
        <f t="shared" si="24"/>
        <v>1</v>
      </c>
      <c r="AI47">
        <f t="shared" si="25"/>
        <v>1050</v>
      </c>
      <c r="AJ47">
        <f t="shared" si="1"/>
        <v>1.55</v>
      </c>
      <c r="AK47">
        <f t="shared" si="6"/>
        <v>0</v>
      </c>
      <c r="AM47">
        <f t="shared" si="26"/>
        <v>-5.1000000000000227</v>
      </c>
      <c r="AN47">
        <f t="shared" si="27"/>
        <v>0</v>
      </c>
      <c r="AP47">
        <f t="shared" si="7"/>
        <v>1.55</v>
      </c>
      <c r="AQ47">
        <f>VLOOKUP(AE47,Sheet3!$K$52:$L$77,2,TRUE)</f>
        <v>1</v>
      </c>
      <c r="AR47">
        <f t="shared" si="8"/>
        <v>0</v>
      </c>
      <c r="AU47">
        <f t="shared" si="28"/>
        <v>1050</v>
      </c>
      <c r="AV47">
        <f t="shared" si="29"/>
        <v>0</v>
      </c>
      <c r="AW47">
        <f t="shared" si="30"/>
        <v>0</v>
      </c>
      <c r="AX47">
        <f>VLOOKUP(AD47,Sheet2!$A$6:$B$262,2,TRUE)</f>
        <v>306.95</v>
      </c>
      <c r="AY47">
        <f t="shared" si="31"/>
        <v>0</v>
      </c>
      <c r="AZ47">
        <f t="shared" si="32"/>
        <v>516.4</v>
      </c>
      <c r="BB47">
        <f t="shared" si="17"/>
        <v>1.0996941105066753</v>
      </c>
    </row>
    <row r="48" spans="4:54" x14ac:dyDescent="0.55000000000000004">
      <c r="D48">
        <f t="shared" si="9"/>
        <v>570</v>
      </c>
      <c r="E48">
        <f t="shared" si="2"/>
        <v>9.5</v>
      </c>
      <c r="F48">
        <f t="shared" si="10"/>
        <v>1050</v>
      </c>
      <c r="H48">
        <f t="shared" si="33"/>
        <v>262.5</v>
      </c>
      <c r="J48">
        <f t="shared" si="34"/>
        <v>21.694214876033058</v>
      </c>
      <c r="K48">
        <f t="shared" si="18"/>
        <v>515.3003058894933</v>
      </c>
      <c r="L48">
        <f>VLOOKUP(V48, Sheet2!E$6:F$261,2,TRUE)</f>
        <v>499.7</v>
      </c>
      <c r="M48">
        <f>VLOOKUP(L48,Sheet3!A$52:B$77,2,TRUE)</f>
        <v>1</v>
      </c>
      <c r="N48">
        <f t="shared" si="3"/>
        <v>0.90030588949332468</v>
      </c>
      <c r="O48">
        <f t="shared" si="13"/>
        <v>0.50030588949334742</v>
      </c>
      <c r="P48">
        <v>0</v>
      </c>
      <c r="Q48">
        <f t="shared" si="0"/>
        <v>1.55</v>
      </c>
      <c r="R48">
        <f t="shared" si="19"/>
        <v>973.20464699469983</v>
      </c>
      <c r="S48">
        <f t="shared" si="4"/>
        <v>1.55</v>
      </c>
      <c r="T48">
        <f t="shared" si="14"/>
        <v>76.79150104779994</v>
      </c>
      <c r="V48">
        <f t="shared" si="35"/>
        <v>1049.9961480424997</v>
      </c>
      <c r="W48">
        <f t="shared" si="36"/>
        <v>3.8519575002737838E-3</v>
      </c>
      <c r="X48">
        <f t="shared" si="16"/>
        <v>7.9585898765987271E-5</v>
      </c>
      <c r="Y48">
        <f>VLOOKUP(K48,Sheet2!$A$6:$B$262,2,TRUE)</f>
        <v>302.8125</v>
      </c>
      <c r="Z48">
        <f t="shared" si="37"/>
        <v>2.6282236950584033E-7</v>
      </c>
      <c r="AA48">
        <f t="shared" si="38"/>
        <v>515.30030615231567</v>
      </c>
      <c r="AD48">
        <f t="shared" si="22"/>
        <v>516.4</v>
      </c>
      <c r="AE48">
        <f>VLOOKUP(AU47,Sheet2!$E$6:$F$261,2,TRUE)</f>
        <v>499.7</v>
      </c>
      <c r="AF48">
        <f>VLOOKUP(AE48,Sheet3!A$52:B$77,2,TRUE)</f>
        <v>1</v>
      </c>
      <c r="AG48">
        <f t="shared" si="23"/>
        <v>0</v>
      </c>
      <c r="AH48">
        <f t="shared" si="24"/>
        <v>1</v>
      </c>
      <c r="AI48">
        <f t="shared" si="25"/>
        <v>1050</v>
      </c>
      <c r="AJ48">
        <f t="shared" si="1"/>
        <v>1.55</v>
      </c>
      <c r="AK48">
        <f t="shared" si="6"/>
        <v>0</v>
      </c>
      <c r="AM48">
        <f t="shared" si="26"/>
        <v>-5.1000000000000227</v>
      </c>
      <c r="AN48">
        <f t="shared" si="27"/>
        <v>0</v>
      </c>
      <c r="AP48">
        <f t="shared" si="7"/>
        <v>1.55</v>
      </c>
      <c r="AQ48">
        <f>VLOOKUP(AE48,Sheet3!$K$52:$L$77,2,TRUE)</f>
        <v>1</v>
      </c>
      <c r="AR48">
        <f t="shared" si="8"/>
        <v>0</v>
      </c>
      <c r="AU48">
        <f t="shared" si="28"/>
        <v>1050</v>
      </c>
      <c r="AV48">
        <f t="shared" si="29"/>
        <v>0</v>
      </c>
      <c r="AW48">
        <f t="shared" si="30"/>
        <v>0</v>
      </c>
      <c r="AX48">
        <f>VLOOKUP(AD48,Sheet2!$A$6:$B$262,2,TRUE)</f>
        <v>306.95</v>
      </c>
      <c r="AY48">
        <f t="shared" si="31"/>
        <v>0</v>
      </c>
      <c r="AZ48">
        <f t="shared" si="32"/>
        <v>516.4</v>
      </c>
      <c r="BB48">
        <f t="shared" si="17"/>
        <v>1.099693847684307</v>
      </c>
    </row>
    <row r="49" spans="4:54" x14ac:dyDescent="0.55000000000000004">
      <c r="D49">
        <f t="shared" si="9"/>
        <v>585</v>
      </c>
      <c r="E49">
        <f t="shared" si="2"/>
        <v>9.75</v>
      </c>
      <c r="F49">
        <f t="shared" si="10"/>
        <v>1050</v>
      </c>
      <c r="H49">
        <f t="shared" si="33"/>
        <v>262.5</v>
      </c>
      <c r="J49">
        <f t="shared" si="34"/>
        <v>21.694214876033058</v>
      </c>
      <c r="K49">
        <f t="shared" si="18"/>
        <v>515.30030615231567</v>
      </c>
      <c r="L49">
        <f>VLOOKUP(V49, Sheet2!E$6:F$261,2,TRUE)</f>
        <v>499.7</v>
      </c>
      <c r="M49">
        <f>VLOOKUP(L49,Sheet3!A$52:B$77,2,TRUE)</f>
        <v>1</v>
      </c>
      <c r="N49">
        <f t="shared" si="3"/>
        <v>0.900306152315693</v>
      </c>
      <c r="O49">
        <f t="shared" si="13"/>
        <v>0.50030615231571574</v>
      </c>
      <c r="P49">
        <v>0</v>
      </c>
      <c r="Q49">
        <f t="shared" si="0"/>
        <v>1.55</v>
      </c>
      <c r="R49">
        <f t="shared" si="19"/>
        <v>973.2050731498075</v>
      </c>
      <c r="S49">
        <f t="shared" si="4"/>
        <v>1.55</v>
      </c>
      <c r="T49">
        <f t="shared" si="14"/>
        <v>76.791561558361323</v>
      </c>
      <c r="V49">
        <f t="shared" si="35"/>
        <v>1049.9966347081688</v>
      </c>
      <c r="W49">
        <f t="shared" si="36"/>
        <v>3.3652918311872781E-3</v>
      </c>
      <c r="X49">
        <f t="shared" si="16"/>
        <v>6.9530822958414841E-5</v>
      </c>
      <c r="Y49">
        <f>VLOOKUP(K49,Sheet2!$A$6:$B$262,2,TRUE)</f>
        <v>302.8125</v>
      </c>
      <c r="Z49">
        <f t="shared" si="37"/>
        <v>2.2961675280384675E-7</v>
      </c>
      <c r="AA49">
        <f t="shared" si="38"/>
        <v>515.30030638193239</v>
      </c>
      <c r="AD49">
        <f t="shared" si="22"/>
        <v>516.4</v>
      </c>
      <c r="AE49">
        <f>VLOOKUP(AU48,Sheet2!$E$6:$F$261,2,TRUE)</f>
        <v>499.7</v>
      </c>
      <c r="AF49">
        <f>VLOOKUP(AE49,Sheet3!A$52:B$77,2,TRUE)</f>
        <v>1</v>
      </c>
      <c r="AG49">
        <f t="shared" si="23"/>
        <v>0</v>
      </c>
      <c r="AH49">
        <f t="shared" si="24"/>
        <v>1</v>
      </c>
      <c r="AI49">
        <f t="shared" si="25"/>
        <v>1050</v>
      </c>
      <c r="AJ49">
        <f t="shared" si="1"/>
        <v>1.55</v>
      </c>
      <c r="AK49">
        <f t="shared" si="6"/>
        <v>0</v>
      </c>
      <c r="AM49">
        <f t="shared" si="26"/>
        <v>-5.1000000000000227</v>
      </c>
      <c r="AN49">
        <f t="shared" si="27"/>
        <v>0</v>
      </c>
      <c r="AP49">
        <f t="shared" si="7"/>
        <v>1.55</v>
      </c>
      <c r="AQ49">
        <f>VLOOKUP(AE49,Sheet3!$K$52:$L$77,2,TRUE)</f>
        <v>1</v>
      </c>
      <c r="AR49">
        <f t="shared" si="8"/>
        <v>0</v>
      </c>
      <c r="AU49">
        <f t="shared" si="28"/>
        <v>1050</v>
      </c>
      <c r="AV49">
        <f t="shared" si="29"/>
        <v>0</v>
      </c>
      <c r="AW49">
        <f t="shared" si="30"/>
        <v>0</v>
      </c>
      <c r="AX49">
        <f>VLOOKUP(AD49,Sheet2!$A$6:$B$262,2,TRUE)</f>
        <v>306.95</v>
      </c>
      <c r="AY49">
        <f t="shared" si="31"/>
        <v>0</v>
      </c>
      <c r="AZ49">
        <f t="shared" si="32"/>
        <v>516.4</v>
      </c>
      <c r="BB49">
        <f t="shared" si="17"/>
        <v>1.0996936180675903</v>
      </c>
    </row>
    <row r="50" spans="4:54" x14ac:dyDescent="0.55000000000000004">
      <c r="D50">
        <f t="shared" si="9"/>
        <v>600</v>
      </c>
      <c r="E50">
        <f t="shared" si="2"/>
        <v>10</v>
      </c>
      <c r="F50">
        <f t="shared" si="10"/>
        <v>1050</v>
      </c>
      <c r="H50">
        <f t="shared" si="33"/>
        <v>262.5</v>
      </c>
      <c r="J50">
        <f t="shared" si="34"/>
        <v>21.694214876033058</v>
      </c>
      <c r="K50">
        <f t="shared" si="18"/>
        <v>515.30030638193239</v>
      </c>
      <c r="L50">
        <f>VLOOKUP(V50, Sheet2!E$6:F$261,2,TRUE)</f>
        <v>499.7</v>
      </c>
      <c r="M50">
        <f>VLOOKUP(L50,Sheet3!A$52:B$77,2,TRUE)</f>
        <v>1</v>
      </c>
      <c r="N50">
        <f t="shared" si="3"/>
        <v>0.90030638193240975</v>
      </c>
      <c r="O50">
        <f t="shared" si="13"/>
        <v>0.50030638193243249</v>
      </c>
      <c r="P50">
        <v>0</v>
      </c>
      <c r="Q50">
        <f t="shared" si="0"/>
        <v>1.55</v>
      </c>
      <c r="R50">
        <f t="shared" si="19"/>
        <v>973.20544546343751</v>
      </c>
      <c r="S50">
        <f t="shared" si="4"/>
        <v>1.55</v>
      </c>
      <c r="T50">
        <f t="shared" si="14"/>
        <v>76.791614423876311</v>
      </c>
      <c r="V50">
        <f t="shared" si="35"/>
        <v>1049.9970598873138</v>
      </c>
      <c r="W50">
        <f t="shared" si="36"/>
        <v>2.9401126862467208E-3</v>
      </c>
      <c r="X50">
        <f t="shared" si="16"/>
        <v>6.0746129881130594E-5</v>
      </c>
      <c r="Y50">
        <f>VLOOKUP(K50,Sheet2!$A$6:$B$262,2,TRUE)</f>
        <v>302.8125</v>
      </c>
      <c r="Z50">
        <f t="shared" si="37"/>
        <v>2.0060641446812992E-7</v>
      </c>
      <c r="AA50">
        <f t="shared" si="38"/>
        <v>515.30030658253884</v>
      </c>
      <c r="AD50">
        <f t="shared" si="22"/>
        <v>516.4</v>
      </c>
      <c r="AE50">
        <f>VLOOKUP(AU49,Sheet2!$E$6:$F$261,2,TRUE)</f>
        <v>499.7</v>
      </c>
      <c r="AF50">
        <f>VLOOKUP(AE50,Sheet3!A$52:B$77,2,TRUE)</f>
        <v>1</v>
      </c>
      <c r="AG50">
        <f t="shared" si="23"/>
        <v>0</v>
      </c>
      <c r="AH50">
        <f t="shared" si="24"/>
        <v>1</v>
      </c>
      <c r="AI50">
        <f t="shared" si="25"/>
        <v>1050</v>
      </c>
      <c r="AJ50">
        <f t="shared" si="1"/>
        <v>1.55</v>
      </c>
      <c r="AK50">
        <f t="shared" si="6"/>
        <v>0</v>
      </c>
      <c r="AM50">
        <f t="shared" si="26"/>
        <v>-5.1000000000000227</v>
      </c>
      <c r="AN50">
        <f t="shared" si="27"/>
        <v>0</v>
      </c>
      <c r="AP50">
        <f t="shared" si="7"/>
        <v>1.55</v>
      </c>
      <c r="AQ50">
        <f>VLOOKUP(AE50,Sheet3!$K$52:$L$77,2,TRUE)</f>
        <v>1</v>
      </c>
      <c r="AR50">
        <f t="shared" si="8"/>
        <v>0</v>
      </c>
      <c r="AU50">
        <f t="shared" si="28"/>
        <v>1050</v>
      </c>
      <c r="AV50">
        <f t="shared" si="29"/>
        <v>0</v>
      </c>
      <c r="AW50">
        <f t="shared" si="30"/>
        <v>0</v>
      </c>
      <c r="AX50">
        <f>VLOOKUP(AD50,Sheet2!$A$6:$B$262,2,TRUE)</f>
        <v>306.95</v>
      </c>
      <c r="AY50">
        <f t="shared" si="31"/>
        <v>0</v>
      </c>
      <c r="AZ50">
        <f t="shared" si="32"/>
        <v>516.4</v>
      </c>
      <c r="BB50">
        <f t="shared" si="17"/>
        <v>1.0996934174611397</v>
      </c>
    </row>
    <row r="51" spans="4:54" x14ac:dyDescent="0.55000000000000004">
      <c r="D51">
        <f t="shared" si="9"/>
        <v>615</v>
      </c>
      <c r="E51">
        <f t="shared" si="2"/>
        <v>10.25</v>
      </c>
      <c r="F51">
        <f t="shared" si="10"/>
        <v>1050</v>
      </c>
      <c r="H51">
        <f t="shared" si="33"/>
        <v>262.5</v>
      </c>
      <c r="J51">
        <f t="shared" si="34"/>
        <v>21.694214876033058</v>
      </c>
      <c r="K51">
        <f t="shared" si="18"/>
        <v>515.30030658253884</v>
      </c>
      <c r="L51">
        <f>VLOOKUP(V51, Sheet2!E$6:F$261,2,TRUE)</f>
        <v>499.7</v>
      </c>
      <c r="M51">
        <f>VLOOKUP(L51,Sheet3!A$52:B$77,2,TRUE)</f>
        <v>1</v>
      </c>
      <c r="N51">
        <f t="shared" si="3"/>
        <v>0.90030658253886031</v>
      </c>
      <c r="O51">
        <f t="shared" si="13"/>
        <v>0.50030658253888305</v>
      </c>
      <c r="P51">
        <v>0</v>
      </c>
      <c r="Q51">
        <f t="shared" si="0"/>
        <v>1.55</v>
      </c>
      <c r="R51">
        <f t="shared" si="19"/>
        <v>973.20577073820766</v>
      </c>
      <c r="S51">
        <f t="shared" si="4"/>
        <v>1.55</v>
      </c>
      <c r="T51">
        <f t="shared" si="14"/>
        <v>76.7916606102592</v>
      </c>
      <c r="V51">
        <f t="shared" si="35"/>
        <v>1049.9974313484668</v>
      </c>
      <c r="W51">
        <f t="shared" si="36"/>
        <v>2.5686515332381532E-3</v>
      </c>
      <c r="X51">
        <f t="shared" si="16"/>
        <v>5.3071312670209779E-5</v>
      </c>
      <c r="Y51">
        <f>VLOOKUP(K51,Sheet2!$A$6:$B$262,2,TRUE)</f>
        <v>302.8125</v>
      </c>
      <c r="Z51">
        <f t="shared" si="37"/>
        <v>1.7526130087169381E-7</v>
      </c>
      <c r="AA51">
        <f t="shared" si="38"/>
        <v>515.30030675780017</v>
      </c>
      <c r="AD51">
        <f t="shared" si="22"/>
        <v>516.4</v>
      </c>
      <c r="AE51">
        <f>VLOOKUP(AU50,Sheet2!$E$6:$F$261,2,TRUE)</f>
        <v>499.7</v>
      </c>
      <c r="AF51">
        <f>VLOOKUP(AE51,Sheet3!A$52:B$77,2,TRUE)</f>
        <v>1</v>
      </c>
      <c r="AG51">
        <f t="shared" si="23"/>
        <v>0</v>
      </c>
      <c r="AH51">
        <f t="shared" si="24"/>
        <v>1</v>
      </c>
      <c r="AI51">
        <f t="shared" si="25"/>
        <v>1050</v>
      </c>
      <c r="AJ51">
        <f t="shared" si="1"/>
        <v>1.55</v>
      </c>
      <c r="AK51">
        <f t="shared" si="6"/>
        <v>0</v>
      </c>
      <c r="AM51">
        <f t="shared" si="26"/>
        <v>-5.1000000000000227</v>
      </c>
      <c r="AN51">
        <f t="shared" si="27"/>
        <v>0</v>
      </c>
      <c r="AP51">
        <f t="shared" si="7"/>
        <v>1.55</v>
      </c>
      <c r="AQ51">
        <f>VLOOKUP(AE51,Sheet3!$K$52:$L$77,2,TRUE)</f>
        <v>1</v>
      </c>
      <c r="AR51">
        <f t="shared" si="8"/>
        <v>0</v>
      </c>
      <c r="AU51">
        <f t="shared" si="28"/>
        <v>1050</v>
      </c>
      <c r="AV51">
        <f t="shared" si="29"/>
        <v>0</v>
      </c>
      <c r="AW51">
        <f t="shared" si="30"/>
        <v>0</v>
      </c>
      <c r="AX51">
        <f>VLOOKUP(AD51,Sheet2!$A$6:$B$262,2,TRUE)</f>
        <v>306.95</v>
      </c>
      <c r="AY51">
        <f t="shared" si="31"/>
        <v>0</v>
      </c>
      <c r="AZ51">
        <f t="shared" si="32"/>
        <v>516.4</v>
      </c>
      <c r="BB51">
        <f t="shared" si="17"/>
        <v>1.0996932421998054</v>
      </c>
    </row>
    <row r="52" spans="4:54" x14ac:dyDescent="0.55000000000000004">
      <c r="D52">
        <f t="shared" si="9"/>
        <v>630</v>
      </c>
      <c r="E52">
        <f t="shared" si="2"/>
        <v>10.5</v>
      </c>
      <c r="F52">
        <f t="shared" si="10"/>
        <v>1050</v>
      </c>
      <c r="H52">
        <f t="shared" si="33"/>
        <v>262.5</v>
      </c>
      <c r="J52">
        <f t="shared" si="34"/>
        <v>21.694214876033058</v>
      </c>
      <c r="K52">
        <f t="shared" si="18"/>
        <v>515.30030675780017</v>
      </c>
      <c r="L52">
        <f>VLOOKUP(V52, Sheet2!E$6:F$261,2,TRUE)</f>
        <v>499.7</v>
      </c>
      <c r="M52">
        <f>VLOOKUP(L52,Sheet3!A$52:B$77,2,TRUE)</f>
        <v>1</v>
      </c>
      <c r="N52">
        <f t="shared" si="3"/>
        <v>0.90030675780019465</v>
      </c>
      <c r="O52">
        <f t="shared" si="13"/>
        <v>0.50030675780021738</v>
      </c>
      <c r="P52">
        <v>0</v>
      </c>
      <c r="Q52">
        <f t="shared" si="0"/>
        <v>1.55</v>
      </c>
      <c r="R52">
        <f t="shared" si="19"/>
        <v>973.20605491698689</v>
      </c>
      <c r="S52">
        <f t="shared" si="4"/>
        <v>1.55</v>
      </c>
      <c r="T52">
        <f t="shared" si="14"/>
        <v>76.791700961347573</v>
      </c>
      <c r="V52">
        <f t="shared" si="35"/>
        <v>1049.9977558783344</v>
      </c>
      <c r="W52">
        <f t="shared" si="36"/>
        <v>2.2441216656261531E-3</v>
      </c>
      <c r="X52">
        <f t="shared" si="16"/>
        <v>4.6366150116242831E-5</v>
      </c>
      <c r="Y52">
        <f>VLOOKUP(K52,Sheet2!$A$6:$B$262,2,TRUE)</f>
        <v>302.8125</v>
      </c>
      <c r="Z52">
        <f t="shared" si="37"/>
        <v>1.5311834919708676E-7</v>
      </c>
      <c r="AA52">
        <f t="shared" si="38"/>
        <v>515.30030691091849</v>
      </c>
      <c r="AD52">
        <f t="shared" si="22"/>
        <v>516.4</v>
      </c>
      <c r="AE52">
        <f>VLOOKUP(AU51,Sheet2!$E$6:$F$261,2,TRUE)</f>
        <v>499.7</v>
      </c>
      <c r="AF52">
        <f>VLOOKUP(AE52,Sheet3!A$52:B$77,2,TRUE)</f>
        <v>1</v>
      </c>
      <c r="AG52">
        <f t="shared" si="23"/>
        <v>0</v>
      </c>
      <c r="AH52">
        <f t="shared" si="24"/>
        <v>1</v>
      </c>
      <c r="AI52">
        <f t="shared" si="25"/>
        <v>1050</v>
      </c>
      <c r="AJ52">
        <f t="shared" si="1"/>
        <v>1.55</v>
      </c>
      <c r="AK52">
        <f t="shared" si="6"/>
        <v>0</v>
      </c>
      <c r="AM52">
        <f t="shared" si="26"/>
        <v>-5.1000000000000227</v>
      </c>
      <c r="AN52">
        <f t="shared" si="27"/>
        <v>0</v>
      </c>
      <c r="AP52">
        <f t="shared" si="7"/>
        <v>1.55</v>
      </c>
      <c r="AQ52">
        <f>VLOOKUP(AE52,Sheet3!$K$52:$L$77,2,TRUE)</f>
        <v>1</v>
      </c>
      <c r="AR52">
        <f t="shared" si="8"/>
        <v>0</v>
      </c>
      <c r="AU52">
        <f t="shared" si="28"/>
        <v>1050</v>
      </c>
      <c r="AV52">
        <f t="shared" si="29"/>
        <v>0</v>
      </c>
      <c r="AW52">
        <f t="shared" si="30"/>
        <v>0</v>
      </c>
      <c r="AX52">
        <f>VLOOKUP(AD52,Sheet2!$A$6:$B$262,2,TRUE)</f>
        <v>306.95</v>
      </c>
      <c r="AY52">
        <f t="shared" si="31"/>
        <v>0</v>
      </c>
      <c r="AZ52">
        <f t="shared" si="32"/>
        <v>516.4</v>
      </c>
      <c r="BB52">
        <f t="shared" si="17"/>
        <v>1.0996930890814838</v>
      </c>
    </row>
    <row r="53" spans="4:54" x14ac:dyDescent="0.55000000000000004">
      <c r="D53">
        <f t="shared" si="9"/>
        <v>645</v>
      </c>
      <c r="E53">
        <f t="shared" si="2"/>
        <v>10.75</v>
      </c>
      <c r="F53">
        <f t="shared" si="10"/>
        <v>1050</v>
      </c>
      <c r="H53">
        <f t="shared" si="33"/>
        <v>262.5</v>
      </c>
      <c r="J53">
        <f t="shared" si="34"/>
        <v>21.694214876033058</v>
      </c>
      <c r="K53">
        <f t="shared" si="18"/>
        <v>515.30030691091849</v>
      </c>
      <c r="L53">
        <f>VLOOKUP(V53, Sheet2!E$6:F$261,2,TRUE)</f>
        <v>499.7</v>
      </c>
      <c r="M53">
        <f>VLOOKUP(L53,Sheet3!A$52:B$77,2,TRUE)</f>
        <v>1</v>
      </c>
      <c r="N53">
        <f t="shared" si="3"/>
        <v>0.90030691091851622</v>
      </c>
      <c r="O53">
        <f t="shared" si="13"/>
        <v>0.50030691091853896</v>
      </c>
      <c r="P53">
        <v>0</v>
      </c>
      <c r="Q53">
        <f t="shared" si="0"/>
        <v>1.55</v>
      </c>
      <c r="R53">
        <f t="shared" si="19"/>
        <v>973.20630319183761</v>
      </c>
      <c r="S53">
        <f t="shared" si="4"/>
        <v>1.55</v>
      </c>
      <c r="T53">
        <f t="shared" si="14"/>
        <v>76.791736214371085</v>
      </c>
      <c r="V53">
        <f t="shared" si="35"/>
        <v>1049.9980394062086</v>
      </c>
      <c r="W53">
        <f t="shared" si="36"/>
        <v>1.9605937914093374E-3</v>
      </c>
      <c r="X53">
        <f t="shared" si="16"/>
        <v>4.0508136186143335E-5</v>
      </c>
      <c r="Y53">
        <f>VLOOKUP(K53,Sheet2!$A$6:$B$262,2,TRUE)</f>
        <v>302.8125</v>
      </c>
      <c r="Z53">
        <f t="shared" si="37"/>
        <v>1.337729987571297E-7</v>
      </c>
      <c r="AA53">
        <f t="shared" si="38"/>
        <v>515.30030704469152</v>
      </c>
      <c r="AD53">
        <f t="shared" si="22"/>
        <v>516.4</v>
      </c>
      <c r="AE53">
        <f>VLOOKUP(AU52,Sheet2!$E$6:$F$261,2,TRUE)</f>
        <v>499.7</v>
      </c>
      <c r="AF53">
        <f>VLOOKUP(AE53,Sheet3!A$52:B$77,2,TRUE)</f>
        <v>1</v>
      </c>
      <c r="AG53">
        <f t="shared" si="23"/>
        <v>0</v>
      </c>
      <c r="AH53">
        <f t="shared" si="24"/>
        <v>1</v>
      </c>
      <c r="AI53">
        <f t="shared" si="25"/>
        <v>1050</v>
      </c>
      <c r="AJ53">
        <f t="shared" si="1"/>
        <v>1.55</v>
      </c>
      <c r="AK53">
        <f t="shared" si="6"/>
        <v>0</v>
      </c>
      <c r="AM53">
        <f t="shared" si="26"/>
        <v>-5.1000000000000227</v>
      </c>
      <c r="AN53">
        <f t="shared" si="27"/>
        <v>0</v>
      </c>
      <c r="AP53">
        <f t="shared" si="7"/>
        <v>1.55</v>
      </c>
      <c r="AQ53">
        <f>VLOOKUP(AE53,Sheet3!$K$52:$L$77,2,TRUE)</f>
        <v>1</v>
      </c>
      <c r="AR53">
        <f t="shared" si="8"/>
        <v>0</v>
      </c>
      <c r="AU53">
        <f t="shared" si="28"/>
        <v>1050</v>
      </c>
      <c r="AV53">
        <f t="shared" si="29"/>
        <v>0</v>
      </c>
      <c r="AW53">
        <f t="shared" si="30"/>
        <v>0</v>
      </c>
      <c r="AX53">
        <f>VLOOKUP(AD53,Sheet2!$A$6:$B$262,2,TRUE)</f>
        <v>306.95</v>
      </c>
      <c r="AY53">
        <f t="shared" si="31"/>
        <v>0</v>
      </c>
      <c r="AZ53">
        <f t="shared" si="32"/>
        <v>516.4</v>
      </c>
      <c r="BB53">
        <f t="shared" si="17"/>
        <v>1.0996929553084556</v>
      </c>
    </row>
    <row r="54" spans="4:54" x14ac:dyDescent="0.55000000000000004">
      <c r="D54">
        <f t="shared" si="9"/>
        <v>660</v>
      </c>
      <c r="E54">
        <f t="shared" si="2"/>
        <v>11</v>
      </c>
      <c r="F54">
        <f t="shared" si="10"/>
        <v>1050</v>
      </c>
      <c r="H54">
        <f t="shared" si="33"/>
        <v>262.5</v>
      </c>
      <c r="J54">
        <f t="shared" si="34"/>
        <v>21.694214876033058</v>
      </c>
      <c r="K54">
        <f t="shared" si="18"/>
        <v>515.30030704469152</v>
      </c>
      <c r="L54">
        <f>VLOOKUP(V54, Sheet2!E$6:F$261,2,TRUE)</f>
        <v>499.7</v>
      </c>
      <c r="M54">
        <f>VLOOKUP(L54,Sheet3!A$52:B$77,2,TRUE)</f>
        <v>1</v>
      </c>
      <c r="N54">
        <f t="shared" si="3"/>
        <v>0.90030704469154443</v>
      </c>
      <c r="O54">
        <f t="shared" si="13"/>
        <v>0.50030704469156717</v>
      </c>
      <c r="P54">
        <v>0</v>
      </c>
      <c r="Q54">
        <f t="shared" si="0"/>
        <v>1.55</v>
      </c>
      <c r="R54">
        <f t="shared" si="19"/>
        <v>973.20652009913476</v>
      </c>
      <c r="S54">
        <f t="shared" si="4"/>
        <v>1.55</v>
      </c>
      <c r="T54">
        <f t="shared" si="14"/>
        <v>76.791767013457275</v>
      </c>
      <c r="V54">
        <f t="shared" si="35"/>
        <v>1049.9982871125922</v>
      </c>
      <c r="W54">
        <f t="shared" si="36"/>
        <v>1.7128874078480294E-3</v>
      </c>
      <c r="X54">
        <f t="shared" si="16"/>
        <v>3.5390235699339452E-5</v>
      </c>
      <c r="Y54">
        <f>VLOOKUP(K54,Sheet2!$A$6:$B$262,2,TRUE)</f>
        <v>302.8125</v>
      </c>
      <c r="Z54">
        <f t="shared" si="37"/>
        <v>1.1687177939926341E-7</v>
      </c>
      <c r="AA54">
        <f t="shared" si="38"/>
        <v>515.3003071615633</v>
      </c>
      <c r="AD54">
        <f t="shared" si="22"/>
        <v>516.4</v>
      </c>
      <c r="AE54">
        <f>VLOOKUP(AU53,Sheet2!$E$6:$F$261,2,TRUE)</f>
        <v>499.7</v>
      </c>
      <c r="AF54">
        <f>VLOOKUP(AE54,Sheet3!A$52:B$77,2,TRUE)</f>
        <v>1</v>
      </c>
      <c r="AG54">
        <f t="shared" si="23"/>
        <v>0</v>
      </c>
      <c r="AH54">
        <f t="shared" si="24"/>
        <v>1</v>
      </c>
      <c r="AI54">
        <f t="shared" si="25"/>
        <v>1050</v>
      </c>
      <c r="AJ54">
        <f t="shared" si="1"/>
        <v>1.55</v>
      </c>
      <c r="AK54">
        <f t="shared" si="6"/>
        <v>0</v>
      </c>
      <c r="AM54">
        <f t="shared" si="26"/>
        <v>-5.1000000000000227</v>
      </c>
      <c r="AN54">
        <f t="shared" si="27"/>
        <v>0</v>
      </c>
      <c r="AP54">
        <f t="shared" si="7"/>
        <v>1.55</v>
      </c>
      <c r="AQ54">
        <f>VLOOKUP(AE54,Sheet3!$K$52:$L$77,2,TRUE)</f>
        <v>1</v>
      </c>
      <c r="AR54">
        <f t="shared" si="8"/>
        <v>0</v>
      </c>
      <c r="AU54">
        <f t="shared" si="28"/>
        <v>1050</v>
      </c>
      <c r="AV54">
        <f t="shared" si="29"/>
        <v>0</v>
      </c>
      <c r="AW54">
        <f t="shared" si="30"/>
        <v>0</v>
      </c>
      <c r="AX54">
        <f>VLOOKUP(AD54,Sheet2!$A$6:$B$262,2,TRUE)</f>
        <v>306.95</v>
      </c>
      <c r="AY54">
        <f t="shared" si="31"/>
        <v>0</v>
      </c>
      <c r="AZ54">
        <f t="shared" si="32"/>
        <v>516.4</v>
      </c>
      <c r="BB54">
        <f t="shared" si="17"/>
        <v>1.0996928384366811</v>
      </c>
    </row>
    <row r="55" spans="4:54" x14ac:dyDescent="0.55000000000000004">
      <c r="D55">
        <f t="shared" si="9"/>
        <v>675</v>
      </c>
      <c r="E55">
        <f t="shared" si="2"/>
        <v>11.25</v>
      </c>
      <c r="F55">
        <f t="shared" si="10"/>
        <v>1050</v>
      </c>
      <c r="H55">
        <f t="shared" si="33"/>
        <v>262.5</v>
      </c>
      <c r="J55">
        <f t="shared" si="34"/>
        <v>21.694214876033058</v>
      </c>
      <c r="K55">
        <f t="shared" si="18"/>
        <v>515.3003071615633</v>
      </c>
      <c r="L55">
        <f>VLOOKUP(V55, Sheet2!E$6:F$261,2,TRUE)</f>
        <v>499.7</v>
      </c>
      <c r="M55">
        <f>VLOOKUP(L55,Sheet3!A$52:B$77,2,TRUE)</f>
        <v>1</v>
      </c>
      <c r="N55">
        <f t="shared" si="3"/>
        <v>0.90030716156331891</v>
      </c>
      <c r="O55">
        <f t="shared" si="13"/>
        <v>0.50030716156334165</v>
      </c>
      <c r="P55">
        <v>0</v>
      </c>
      <c r="Q55">
        <f t="shared" si="0"/>
        <v>1.55</v>
      </c>
      <c r="R55">
        <f t="shared" si="19"/>
        <v>973.20670960177836</v>
      </c>
      <c r="S55">
        <f t="shared" si="4"/>
        <v>1.55</v>
      </c>
      <c r="T55">
        <f t="shared" si="14"/>
        <v>76.791793921305242</v>
      </c>
      <c r="V55">
        <f t="shared" si="35"/>
        <v>1049.9985035230836</v>
      </c>
      <c r="W55">
        <f t="shared" si="36"/>
        <v>1.4964769163725578E-3</v>
      </c>
      <c r="X55">
        <f t="shared" si="16"/>
        <v>3.091894455315202E-5</v>
      </c>
      <c r="Y55">
        <f>VLOOKUP(K55,Sheet2!$A$6:$B$262,2,TRUE)</f>
        <v>302.8125</v>
      </c>
      <c r="Z55">
        <f t="shared" si="37"/>
        <v>1.0210590564508407E-7</v>
      </c>
      <c r="AA55">
        <f t="shared" si="38"/>
        <v>515.3003072636692</v>
      </c>
      <c r="AD55">
        <f t="shared" si="22"/>
        <v>516.4</v>
      </c>
      <c r="AE55">
        <f>VLOOKUP(AU54,Sheet2!$E$6:$F$261,2,TRUE)</f>
        <v>499.7</v>
      </c>
      <c r="AF55">
        <f>VLOOKUP(AE55,Sheet3!A$52:B$77,2,TRUE)</f>
        <v>1</v>
      </c>
      <c r="AG55">
        <f t="shared" si="23"/>
        <v>0</v>
      </c>
      <c r="AH55">
        <f t="shared" si="24"/>
        <v>1</v>
      </c>
      <c r="AI55">
        <f t="shared" si="25"/>
        <v>1050</v>
      </c>
      <c r="AJ55">
        <f t="shared" si="1"/>
        <v>1.55</v>
      </c>
      <c r="AK55">
        <f t="shared" si="6"/>
        <v>0</v>
      </c>
      <c r="AM55">
        <f t="shared" si="26"/>
        <v>-5.1000000000000227</v>
      </c>
      <c r="AN55">
        <f t="shared" si="27"/>
        <v>0</v>
      </c>
      <c r="AP55">
        <f t="shared" si="7"/>
        <v>1.55</v>
      </c>
      <c r="AQ55">
        <f>VLOOKUP(AE55,Sheet3!$K$52:$L$77,2,TRUE)</f>
        <v>1</v>
      </c>
      <c r="AR55">
        <f t="shared" si="8"/>
        <v>0</v>
      </c>
      <c r="AU55">
        <f t="shared" si="28"/>
        <v>1050</v>
      </c>
      <c r="AV55">
        <f t="shared" si="29"/>
        <v>0</v>
      </c>
      <c r="AW55">
        <f t="shared" si="30"/>
        <v>0</v>
      </c>
      <c r="AX55">
        <f>VLOOKUP(AD55,Sheet2!$A$6:$B$262,2,TRUE)</f>
        <v>306.95</v>
      </c>
      <c r="AY55">
        <f t="shared" si="31"/>
        <v>0</v>
      </c>
      <c r="AZ55">
        <f t="shared" si="32"/>
        <v>516.4</v>
      </c>
      <c r="BB55">
        <f t="shared" si="17"/>
        <v>1.0996927363307805</v>
      </c>
    </row>
    <row r="56" spans="4:54" x14ac:dyDescent="0.55000000000000004">
      <c r="D56">
        <f t="shared" si="9"/>
        <v>690</v>
      </c>
      <c r="E56">
        <f t="shared" si="2"/>
        <v>11.5</v>
      </c>
      <c r="F56">
        <f t="shared" si="10"/>
        <v>1050</v>
      </c>
      <c r="H56">
        <f t="shared" si="33"/>
        <v>262.5</v>
      </c>
      <c r="J56">
        <f t="shared" si="34"/>
        <v>21.694214876033058</v>
      </c>
      <c r="K56">
        <f t="shared" si="18"/>
        <v>515.3003072636692</v>
      </c>
      <c r="L56">
        <f>VLOOKUP(V56, Sheet2!E$6:F$261,2,TRUE)</f>
        <v>499.7</v>
      </c>
      <c r="M56">
        <f>VLOOKUP(L56,Sheet3!A$52:B$77,2,TRUE)</f>
        <v>1</v>
      </c>
      <c r="N56">
        <f t="shared" si="3"/>
        <v>0.90030726366921954</v>
      </c>
      <c r="O56">
        <f t="shared" si="13"/>
        <v>0.50030726366924227</v>
      </c>
      <c r="P56">
        <v>0</v>
      </c>
      <c r="Q56">
        <f t="shared" si="0"/>
        <v>1.55</v>
      </c>
      <c r="R56">
        <f t="shared" si="19"/>
        <v>973.20687516219141</v>
      </c>
      <c r="S56">
        <f t="shared" si="4"/>
        <v>1.55</v>
      </c>
      <c r="T56">
        <f t="shared" si="14"/>
        <v>76.791817429550619</v>
      </c>
      <c r="V56">
        <f t="shared" si="35"/>
        <v>1049.9986925917419</v>
      </c>
      <c r="W56">
        <f t="shared" si="36"/>
        <v>1.3074082580715185E-3</v>
      </c>
      <c r="X56">
        <f t="shared" si="16"/>
        <v>2.7012567315527243E-5</v>
      </c>
      <c r="Y56">
        <f>VLOOKUP(K56,Sheet2!$A$6:$B$262,2,TRUE)</f>
        <v>302.8125</v>
      </c>
      <c r="Z56">
        <f t="shared" si="37"/>
        <v>8.9205588658087901E-8</v>
      </c>
      <c r="AA56">
        <f t="shared" si="38"/>
        <v>515.30030735287482</v>
      </c>
      <c r="AD56">
        <f t="shared" si="22"/>
        <v>516.4</v>
      </c>
      <c r="AE56">
        <f>VLOOKUP(AU55,Sheet2!$E$6:$F$261,2,TRUE)</f>
        <v>499.7</v>
      </c>
      <c r="AF56">
        <f>VLOOKUP(AE56,Sheet3!A$52:B$77,2,TRUE)</f>
        <v>1</v>
      </c>
      <c r="AG56">
        <f t="shared" si="23"/>
        <v>0</v>
      </c>
      <c r="AH56">
        <f t="shared" si="24"/>
        <v>1</v>
      </c>
      <c r="AI56">
        <f t="shared" si="25"/>
        <v>1050</v>
      </c>
      <c r="AJ56">
        <f t="shared" si="1"/>
        <v>1.55</v>
      </c>
      <c r="AK56">
        <f t="shared" si="6"/>
        <v>0</v>
      </c>
      <c r="AM56">
        <f t="shared" si="26"/>
        <v>-5.1000000000000227</v>
      </c>
      <c r="AN56">
        <f t="shared" si="27"/>
        <v>0</v>
      </c>
      <c r="AP56">
        <f t="shared" si="7"/>
        <v>1.55</v>
      </c>
      <c r="AQ56">
        <f>VLOOKUP(AE56,Sheet3!$K$52:$L$77,2,TRUE)</f>
        <v>1</v>
      </c>
      <c r="AR56">
        <f t="shared" si="8"/>
        <v>0</v>
      </c>
      <c r="AU56">
        <f t="shared" si="28"/>
        <v>1050</v>
      </c>
      <c r="AV56">
        <f t="shared" si="29"/>
        <v>0</v>
      </c>
      <c r="AW56">
        <f t="shared" si="30"/>
        <v>0</v>
      </c>
      <c r="AX56">
        <f>VLOOKUP(AD56,Sheet2!$A$6:$B$262,2,TRUE)</f>
        <v>306.95</v>
      </c>
      <c r="AY56">
        <f t="shared" si="31"/>
        <v>0</v>
      </c>
      <c r="AZ56">
        <f t="shared" si="32"/>
        <v>516.4</v>
      </c>
      <c r="BB56">
        <f t="shared" si="17"/>
        <v>1.0996926471251527</v>
      </c>
    </row>
    <row r="57" spans="4:54" x14ac:dyDescent="0.55000000000000004">
      <c r="D57">
        <f t="shared" si="9"/>
        <v>705</v>
      </c>
      <c r="E57">
        <f t="shared" si="2"/>
        <v>11.75</v>
      </c>
      <c r="F57">
        <f t="shared" si="10"/>
        <v>1050</v>
      </c>
      <c r="H57">
        <f t="shared" si="33"/>
        <v>262.5</v>
      </c>
      <c r="J57">
        <f t="shared" si="34"/>
        <v>21.694214876033058</v>
      </c>
      <c r="K57">
        <f t="shared" si="18"/>
        <v>515.30030735287482</v>
      </c>
      <c r="L57">
        <f>VLOOKUP(V57, Sheet2!E$6:F$261,2,TRUE)</f>
        <v>499.7</v>
      </c>
      <c r="M57">
        <f>VLOOKUP(L57,Sheet3!A$52:B$77,2,TRUE)</f>
        <v>1</v>
      </c>
      <c r="N57">
        <f t="shared" si="3"/>
        <v>0.90030735287484731</v>
      </c>
      <c r="O57">
        <f t="shared" si="13"/>
        <v>0.50030735287487005</v>
      </c>
      <c r="P57">
        <v>0</v>
      </c>
      <c r="Q57">
        <f t="shared" si="0"/>
        <v>1.55</v>
      </c>
      <c r="R57">
        <f t="shared" si="19"/>
        <v>973.20701980536364</v>
      </c>
      <c r="S57">
        <f t="shared" si="4"/>
        <v>1.55</v>
      </c>
      <c r="T57">
        <f t="shared" si="14"/>
        <v>76.791837967717115</v>
      </c>
      <c r="V57">
        <f t="shared" si="35"/>
        <v>1049.9988577730808</v>
      </c>
      <c r="W57">
        <f t="shared" si="36"/>
        <v>1.142226919228051E-3</v>
      </c>
      <c r="X57">
        <f t="shared" si="16"/>
        <v>2.3599729736116754E-5</v>
      </c>
      <c r="Y57">
        <f>VLOOKUP(K57,Sheet2!$A$6:$B$262,2,TRUE)</f>
        <v>302.8125</v>
      </c>
      <c r="Z57">
        <f t="shared" si="37"/>
        <v>7.7935123999559969E-8</v>
      </c>
      <c r="AA57">
        <f t="shared" si="38"/>
        <v>515.30030743080999</v>
      </c>
      <c r="AD57">
        <f t="shared" si="22"/>
        <v>516.4</v>
      </c>
      <c r="AE57">
        <f>VLOOKUP(AU56,Sheet2!$E$6:$F$261,2,TRUE)</f>
        <v>499.7</v>
      </c>
      <c r="AF57">
        <f>VLOOKUP(AE57,Sheet3!A$52:B$77,2,TRUE)</f>
        <v>1</v>
      </c>
      <c r="AG57">
        <f t="shared" si="23"/>
        <v>0</v>
      </c>
      <c r="AH57">
        <f t="shared" si="24"/>
        <v>1</v>
      </c>
      <c r="AI57">
        <f t="shared" si="25"/>
        <v>1050</v>
      </c>
      <c r="AJ57">
        <f t="shared" si="1"/>
        <v>1.55</v>
      </c>
      <c r="AK57">
        <f t="shared" si="6"/>
        <v>0</v>
      </c>
      <c r="AM57">
        <f t="shared" si="26"/>
        <v>-5.1000000000000227</v>
      </c>
      <c r="AN57">
        <f t="shared" si="27"/>
        <v>0</v>
      </c>
      <c r="AP57">
        <f t="shared" si="7"/>
        <v>1.55</v>
      </c>
      <c r="AQ57">
        <f>VLOOKUP(AE57,Sheet3!$K$52:$L$77,2,TRUE)</f>
        <v>1</v>
      </c>
      <c r="AR57">
        <f t="shared" si="8"/>
        <v>0</v>
      </c>
      <c r="AU57">
        <f t="shared" si="28"/>
        <v>1050</v>
      </c>
      <c r="AV57">
        <f t="shared" si="29"/>
        <v>0</v>
      </c>
      <c r="AW57">
        <f t="shared" si="30"/>
        <v>0</v>
      </c>
      <c r="AX57">
        <f>VLOOKUP(AD57,Sheet2!$A$6:$B$262,2,TRUE)</f>
        <v>306.95</v>
      </c>
      <c r="AY57">
        <f t="shared" si="31"/>
        <v>0</v>
      </c>
      <c r="AZ57">
        <f t="shared" si="32"/>
        <v>516.4</v>
      </c>
      <c r="BB57">
        <f t="shared" si="17"/>
        <v>1.0996925691899833</v>
      </c>
    </row>
    <row r="58" spans="4:54" x14ac:dyDescent="0.55000000000000004">
      <c r="D58">
        <f t="shared" si="9"/>
        <v>720</v>
      </c>
      <c r="E58">
        <f t="shared" si="2"/>
        <v>12</v>
      </c>
      <c r="F58">
        <f t="shared" si="10"/>
        <v>1050</v>
      </c>
      <c r="H58">
        <f t="shared" si="33"/>
        <v>262.5</v>
      </c>
      <c r="J58">
        <f t="shared" si="34"/>
        <v>21.694214876033058</v>
      </c>
      <c r="K58">
        <f t="shared" si="18"/>
        <v>515.30030743080999</v>
      </c>
      <c r="L58">
        <f>VLOOKUP(V58, Sheet2!E$6:F$261,2,TRUE)</f>
        <v>499.7</v>
      </c>
      <c r="M58">
        <f>VLOOKUP(L58,Sheet3!A$52:B$77,2,TRUE)</f>
        <v>1</v>
      </c>
      <c r="N58">
        <f t="shared" si="3"/>
        <v>0.90030743081001674</v>
      </c>
      <c r="O58">
        <f t="shared" si="13"/>
        <v>0.50030743081003948</v>
      </c>
      <c r="P58">
        <v>0</v>
      </c>
      <c r="Q58">
        <f t="shared" si="0"/>
        <v>1.55</v>
      </c>
      <c r="R58">
        <f t="shared" si="19"/>
        <v>973.20714617396766</v>
      </c>
      <c r="S58">
        <f t="shared" si="4"/>
        <v>1.55</v>
      </c>
      <c r="T58">
        <f t="shared" si="14"/>
        <v>76.79185591104266</v>
      </c>
      <c r="V58">
        <f t="shared" si="35"/>
        <v>1049.9990020850103</v>
      </c>
      <c r="W58">
        <f t="shared" si="36"/>
        <v>9.9791498973900161E-4</v>
      </c>
      <c r="X58">
        <f t="shared" si="16"/>
        <v>2.0618078300392596E-5</v>
      </c>
      <c r="Y58">
        <f>VLOOKUP(K58,Sheet2!$A$6:$B$262,2,TRUE)</f>
        <v>302.8125</v>
      </c>
      <c r="Z58">
        <f t="shared" si="37"/>
        <v>6.808859707043995E-8</v>
      </c>
      <c r="AA58">
        <f t="shared" si="38"/>
        <v>515.30030749889863</v>
      </c>
      <c r="AD58">
        <f t="shared" si="22"/>
        <v>516.4</v>
      </c>
      <c r="AE58">
        <f>VLOOKUP(AU57,Sheet2!$E$6:$F$261,2,TRUE)</f>
        <v>499.7</v>
      </c>
      <c r="AF58">
        <f>VLOOKUP(AE58,Sheet3!A$52:B$77,2,TRUE)</f>
        <v>1</v>
      </c>
      <c r="AG58">
        <f t="shared" si="23"/>
        <v>0</v>
      </c>
      <c r="AH58">
        <f t="shared" si="24"/>
        <v>1</v>
      </c>
      <c r="AI58">
        <f t="shared" si="25"/>
        <v>1050</v>
      </c>
      <c r="AJ58">
        <f t="shared" si="1"/>
        <v>1.55</v>
      </c>
      <c r="AK58">
        <f t="shared" si="6"/>
        <v>0</v>
      </c>
      <c r="AM58">
        <f t="shared" si="26"/>
        <v>-5.1000000000000227</v>
      </c>
      <c r="AN58">
        <f t="shared" si="27"/>
        <v>0</v>
      </c>
      <c r="AP58">
        <f t="shared" si="7"/>
        <v>1.55</v>
      </c>
      <c r="AQ58">
        <f>VLOOKUP(AE58,Sheet3!$K$52:$L$77,2,TRUE)</f>
        <v>1</v>
      </c>
      <c r="AR58">
        <f t="shared" si="8"/>
        <v>0</v>
      </c>
      <c r="AU58">
        <f t="shared" si="28"/>
        <v>1050</v>
      </c>
      <c r="AV58">
        <f t="shared" si="29"/>
        <v>0</v>
      </c>
      <c r="AW58">
        <f t="shared" si="30"/>
        <v>0</v>
      </c>
      <c r="AX58">
        <f>VLOOKUP(AD58,Sheet2!$A$6:$B$262,2,TRUE)</f>
        <v>306.95</v>
      </c>
      <c r="AY58">
        <f t="shared" si="31"/>
        <v>0</v>
      </c>
      <c r="AZ58">
        <f t="shared" si="32"/>
        <v>516.4</v>
      </c>
      <c r="BB58">
        <f t="shared" si="17"/>
        <v>1.0996925011013445</v>
      </c>
    </row>
    <row r="59" spans="4:54" x14ac:dyDescent="0.55000000000000004">
      <c r="D59">
        <f t="shared" si="9"/>
        <v>735</v>
      </c>
      <c r="E59">
        <f t="shared" si="2"/>
        <v>12.25</v>
      </c>
      <c r="F59">
        <f t="shared" si="10"/>
        <v>1050</v>
      </c>
      <c r="H59">
        <f t="shared" si="33"/>
        <v>262.5</v>
      </c>
      <c r="J59">
        <f t="shared" si="34"/>
        <v>21.694214876033058</v>
      </c>
      <c r="K59">
        <f t="shared" si="18"/>
        <v>515.30030749889863</v>
      </c>
      <c r="L59">
        <f>VLOOKUP(V59, Sheet2!E$6:F$261,2,TRUE)</f>
        <v>499.7</v>
      </c>
      <c r="M59">
        <f>VLOOKUP(L59,Sheet3!A$52:B$77,2,TRUE)</f>
        <v>1</v>
      </c>
      <c r="N59">
        <f t="shared" si="3"/>
        <v>0.90030749889865547</v>
      </c>
      <c r="O59">
        <f t="shared" si="13"/>
        <v>0.5003074988986782</v>
      </c>
      <c r="P59">
        <v>0</v>
      </c>
      <c r="Q59">
        <f t="shared" si="0"/>
        <v>1.55</v>
      </c>
      <c r="R59">
        <f t="shared" si="19"/>
        <v>973.20725657684022</v>
      </c>
      <c r="S59">
        <f t="shared" si="4"/>
        <v>1.55</v>
      </c>
      <c r="T59">
        <f t="shared" si="14"/>
        <v>76.791871587363232</v>
      </c>
      <c r="V59">
        <f t="shared" si="35"/>
        <v>1049.9991281642035</v>
      </c>
      <c r="W59">
        <f t="shared" si="36"/>
        <v>8.7183579648808518E-4</v>
      </c>
      <c r="X59">
        <f t="shared" si="16"/>
        <v>1.8013136291076141E-5</v>
      </c>
      <c r="Y59">
        <f>VLOOKUP(K59,Sheet2!$A$6:$B$262,2,TRUE)</f>
        <v>302.8125</v>
      </c>
      <c r="Z59">
        <f t="shared" si="37"/>
        <v>5.9486105398806654E-8</v>
      </c>
      <c r="AA59">
        <f t="shared" si="38"/>
        <v>515.3003075583847</v>
      </c>
      <c r="AD59">
        <f t="shared" si="22"/>
        <v>516.4</v>
      </c>
      <c r="AE59">
        <f>VLOOKUP(AU58,Sheet2!$E$6:$F$261,2,TRUE)</f>
        <v>499.7</v>
      </c>
      <c r="AF59">
        <f>VLOOKUP(AE59,Sheet3!A$52:B$77,2,TRUE)</f>
        <v>1</v>
      </c>
      <c r="AG59">
        <f t="shared" si="23"/>
        <v>0</v>
      </c>
      <c r="AH59">
        <f t="shared" si="24"/>
        <v>1</v>
      </c>
      <c r="AI59">
        <f t="shared" si="25"/>
        <v>1050</v>
      </c>
      <c r="AJ59">
        <f t="shared" si="1"/>
        <v>1.55</v>
      </c>
      <c r="AK59">
        <f t="shared" si="6"/>
        <v>0</v>
      </c>
      <c r="AM59">
        <f t="shared" si="26"/>
        <v>-5.1000000000000227</v>
      </c>
      <c r="AN59">
        <f t="shared" si="27"/>
        <v>0</v>
      </c>
      <c r="AP59">
        <f t="shared" si="7"/>
        <v>1.55</v>
      </c>
      <c r="AQ59">
        <f>VLOOKUP(AE59,Sheet3!$K$52:$L$77,2,TRUE)</f>
        <v>1</v>
      </c>
      <c r="AR59">
        <f t="shared" si="8"/>
        <v>0</v>
      </c>
      <c r="AU59">
        <f t="shared" si="28"/>
        <v>1050</v>
      </c>
      <c r="AV59">
        <f t="shared" si="29"/>
        <v>0</v>
      </c>
      <c r="AW59">
        <f t="shared" si="30"/>
        <v>0</v>
      </c>
      <c r="AX59">
        <f>VLOOKUP(AD59,Sheet2!$A$6:$B$262,2,TRUE)</f>
        <v>306.95</v>
      </c>
      <c r="AY59">
        <f t="shared" si="31"/>
        <v>0</v>
      </c>
      <c r="AZ59">
        <f t="shared" si="32"/>
        <v>516.4</v>
      </c>
      <c r="BB59">
        <f t="shared" si="17"/>
        <v>1.0996924416152751</v>
      </c>
    </row>
    <row r="60" spans="4:54" x14ac:dyDescent="0.55000000000000004">
      <c r="D60">
        <f t="shared" si="9"/>
        <v>750</v>
      </c>
      <c r="E60">
        <f t="shared" si="2"/>
        <v>12.5</v>
      </c>
      <c r="F60">
        <f t="shared" si="10"/>
        <v>1050</v>
      </c>
      <c r="H60">
        <f t="shared" si="33"/>
        <v>262.5</v>
      </c>
      <c r="J60">
        <f t="shared" si="34"/>
        <v>21.694214876033058</v>
      </c>
      <c r="K60">
        <f t="shared" si="18"/>
        <v>515.3003075583847</v>
      </c>
      <c r="L60">
        <f>VLOOKUP(V60, Sheet2!E$6:F$261,2,TRUE)</f>
        <v>499.7</v>
      </c>
      <c r="M60">
        <f>VLOOKUP(L60,Sheet3!A$52:B$77,2,TRUE)</f>
        <v>1</v>
      </c>
      <c r="N60">
        <f t="shared" si="3"/>
        <v>0.90030755838472487</v>
      </c>
      <c r="O60">
        <f t="shared" si="13"/>
        <v>0.50030755838474761</v>
      </c>
      <c r="P60">
        <v>0</v>
      </c>
      <c r="Q60">
        <f t="shared" si="0"/>
        <v>1.55</v>
      </c>
      <c r="R60">
        <f t="shared" si="19"/>
        <v>973.20735303101083</v>
      </c>
      <c r="S60">
        <f t="shared" si="4"/>
        <v>1.55</v>
      </c>
      <c r="T60">
        <f t="shared" si="14"/>
        <v>76.791885283080617</v>
      </c>
      <c r="V60">
        <f t="shared" si="35"/>
        <v>1049.9992383140914</v>
      </c>
      <c r="W60">
        <f t="shared" si="36"/>
        <v>7.6168590862835117E-4</v>
      </c>
      <c r="X60">
        <f t="shared" si="16"/>
        <v>1.5737312161742793E-5</v>
      </c>
      <c r="Y60">
        <f>VLOOKUP(K60,Sheet2!$A$6:$B$262,2,TRUE)</f>
        <v>302.8125</v>
      </c>
      <c r="Z60">
        <f t="shared" si="37"/>
        <v>5.197048391906805E-8</v>
      </c>
      <c r="AA60">
        <f t="shared" si="38"/>
        <v>515.30030761035516</v>
      </c>
      <c r="AD60">
        <f t="shared" si="22"/>
        <v>516.4</v>
      </c>
      <c r="AE60">
        <f>VLOOKUP(AU59,Sheet2!$E$6:$F$261,2,TRUE)</f>
        <v>499.7</v>
      </c>
      <c r="AF60">
        <f>VLOOKUP(AE60,Sheet3!A$52:B$77,2,TRUE)</f>
        <v>1</v>
      </c>
      <c r="AG60">
        <f t="shared" si="23"/>
        <v>0</v>
      </c>
      <c r="AH60">
        <f t="shared" si="24"/>
        <v>1</v>
      </c>
      <c r="AI60">
        <f t="shared" si="25"/>
        <v>1050</v>
      </c>
      <c r="AJ60">
        <f t="shared" si="1"/>
        <v>1.55</v>
      </c>
      <c r="AK60">
        <f t="shared" si="6"/>
        <v>0</v>
      </c>
      <c r="AM60">
        <f t="shared" si="26"/>
        <v>-5.1000000000000227</v>
      </c>
      <c r="AN60">
        <f t="shared" si="27"/>
        <v>0</v>
      </c>
      <c r="AP60">
        <f t="shared" si="7"/>
        <v>1.55</v>
      </c>
      <c r="AQ60">
        <f>VLOOKUP(AE60,Sheet3!$K$52:$L$77,2,TRUE)</f>
        <v>1</v>
      </c>
      <c r="AR60">
        <f t="shared" si="8"/>
        <v>0</v>
      </c>
      <c r="AU60">
        <f t="shared" si="28"/>
        <v>1050</v>
      </c>
      <c r="AV60">
        <f t="shared" si="29"/>
        <v>0</v>
      </c>
      <c r="AW60">
        <f t="shared" si="30"/>
        <v>0</v>
      </c>
      <c r="AX60">
        <f>VLOOKUP(AD60,Sheet2!$A$6:$B$262,2,TRUE)</f>
        <v>306.95</v>
      </c>
      <c r="AY60">
        <f t="shared" si="31"/>
        <v>0</v>
      </c>
      <c r="AZ60">
        <f t="shared" si="32"/>
        <v>516.4</v>
      </c>
      <c r="BB60">
        <f t="shared" si="17"/>
        <v>1.0996923896448152</v>
      </c>
    </row>
    <row r="61" spans="4:54" x14ac:dyDescent="0.55000000000000004">
      <c r="D61">
        <f t="shared" si="9"/>
        <v>765</v>
      </c>
      <c r="E61">
        <f t="shared" si="2"/>
        <v>12.75</v>
      </c>
      <c r="F61">
        <f t="shared" si="10"/>
        <v>1050</v>
      </c>
      <c r="H61">
        <f t="shared" si="33"/>
        <v>262.5</v>
      </c>
      <c r="J61">
        <f t="shared" si="34"/>
        <v>21.694214876033058</v>
      </c>
      <c r="K61">
        <f t="shared" si="18"/>
        <v>515.30030761035516</v>
      </c>
      <c r="L61">
        <f>VLOOKUP(V61, Sheet2!E$6:F$261,2,TRUE)</f>
        <v>499.7</v>
      </c>
      <c r="M61">
        <f>VLOOKUP(L61,Sheet3!A$52:B$77,2,TRUE)</f>
        <v>1</v>
      </c>
      <c r="N61">
        <f t="shared" si="3"/>
        <v>0.90030761035518481</v>
      </c>
      <c r="O61">
        <f t="shared" si="13"/>
        <v>0.50030761035520754</v>
      </c>
      <c r="P61">
        <v>0</v>
      </c>
      <c r="Q61">
        <f t="shared" si="0"/>
        <v>1.55</v>
      </c>
      <c r="R61">
        <f t="shared" si="19"/>
        <v>973.20743729893798</v>
      </c>
      <c r="S61">
        <f t="shared" si="4"/>
        <v>1.55</v>
      </c>
      <c r="T61">
        <f t="shared" si="14"/>
        <v>76.791897248449615</v>
      </c>
      <c r="V61">
        <f t="shared" si="35"/>
        <v>1049.9993345473877</v>
      </c>
      <c r="W61">
        <f t="shared" si="36"/>
        <v>6.6545261233841302E-4</v>
      </c>
      <c r="X61">
        <f t="shared" si="16"/>
        <v>1.3749020916082914E-5</v>
      </c>
      <c r="Y61">
        <f>VLOOKUP(K61,Sheet2!$A$6:$B$262,2,TRUE)</f>
        <v>302.8125</v>
      </c>
      <c r="Z61">
        <f t="shared" si="37"/>
        <v>4.540440343804471E-8</v>
      </c>
      <c r="AA61">
        <f t="shared" si="38"/>
        <v>515.30030765575953</v>
      </c>
      <c r="AD61">
        <f t="shared" si="22"/>
        <v>516.4</v>
      </c>
      <c r="AE61">
        <f>VLOOKUP(AU60,Sheet2!$E$6:$F$261,2,TRUE)</f>
        <v>499.7</v>
      </c>
      <c r="AF61">
        <f>VLOOKUP(AE61,Sheet3!A$52:B$77,2,TRUE)</f>
        <v>1</v>
      </c>
      <c r="AG61">
        <f t="shared" si="23"/>
        <v>0</v>
      </c>
      <c r="AH61">
        <f t="shared" si="24"/>
        <v>1</v>
      </c>
      <c r="AI61">
        <f t="shared" si="25"/>
        <v>1050</v>
      </c>
      <c r="AJ61">
        <f t="shared" si="1"/>
        <v>1.55</v>
      </c>
      <c r="AK61">
        <f t="shared" si="6"/>
        <v>0</v>
      </c>
      <c r="AM61">
        <f t="shared" si="26"/>
        <v>-5.1000000000000227</v>
      </c>
      <c r="AN61">
        <f t="shared" si="27"/>
        <v>0</v>
      </c>
      <c r="AP61">
        <f t="shared" si="7"/>
        <v>1.55</v>
      </c>
      <c r="AQ61">
        <f>VLOOKUP(AE61,Sheet3!$K$52:$L$77,2,TRUE)</f>
        <v>1</v>
      </c>
      <c r="AR61">
        <f t="shared" si="8"/>
        <v>0</v>
      </c>
      <c r="AU61">
        <f t="shared" si="28"/>
        <v>1050</v>
      </c>
      <c r="AV61">
        <f t="shared" si="29"/>
        <v>0</v>
      </c>
      <c r="AW61">
        <f t="shared" si="30"/>
        <v>0</v>
      </c>
      <c r="AX61">
        <f>VLOOKUP(AD61,Sheet2!$A$6:$B$262,2,TRUE)</f>
        <v>306.95</v>
      </c>
      <c r="AY61">
        <f t="shared" si="31"/>
        <v>0</v>
      </c>
      <c r="AZ61">
        <f t="shared" si="32"/>
        <v>516.4</v>
      </c>
      <c r="BB61">
        <f t="shared" si="17"/>
        <v>1.0996923442404523</v>
      </c>
    </row>
    <row r="62" spans="4:54" x14ac:dyDescent="0.55000000000000004">
      <c r="D62">
        <f t="shared" si="9"/>
        <v>780</v>
      </c>
      <c r="E62">
        <f t="shared" si="2"/>
        <v>13</v>
      </c>
      <c r="F62">
        <f t="shared" si="10"/>
        <v>1050</v>
      </c>
      <c r="H62">
        <f t="shared" si="33"/>
        <v>262.5</v>
      </c>
      <c r="J62">
        <f t="shared" si="34"/>
        <v>21.694214876033058</v>
      </c>
      <c r="K62">
        <f t="shared" si="18"/>
        <v>515.30030765575953</v>
      </c>
      <c r="L62">
        <f>VLOOKUP(V62, Sheet2!E$6:F$261,2,TRUE)</f>
        <v>499.7</v>
      </c>
      <c r="M62">
        <f>VLOOKUP(L62,Sheet3!A$52:B$77,2,TRUE)</f>
        <v>1</v>
      </c>
      <c r="N62">
        <f t="shared" si="3"/>
        <v>0.90030765575954774</v>
      </c>
      <c r="O62">
        <f t="shared" si="13"/>
        <v>0.50030765575957048</v>
      </c>
      <c r="P62">
        <v>0</v>
      </c>
      <c r="Q62">
        <f t="shared" si="0"/>
        <v>1.55</v>
      </c>
      <c r="R62">
        <f t="shared" si="19"/>
        <v>973.20751092021533</v>
      </c>
      <c r="S62">
        <f t="shared" si="4"/>
        <v>1.55</v>
      </c>
      <c r="T62">
        <f t="shared" si="14"/>
        <v>76.791907702080067</v>
      </c>
      <c r="V62">
        <f t="shared" si="35"/>
        <v>1049.9994186222955</v>
      </c>
      <c r="W62">
        <f t="shared" si="36"/>
        <v>5.8137770452049153E-4</v>
      </c>
      <c r="X62">
        <f t="shared" si="16"/>
        <v>1.2011936043811808E-5</v>
      </c>
      <c r="Y62">
        <f>VLOOKUP(K62,Sheet2!$A$6:$B$262,2,TRUE)</f>
        <v>302.8125</v>
      </c>
      <c r="Z62">
        <f t="shared" si="37"/>
        <v>3.966790024788213E-8</v>
      </c>
      <c r="AA62">
        <f t="shared" si="38"/>
        <v>515.30030769542748</v>
      </c>
      <c r="AD62">
        <f t="shared" si="22"/>
        <v>516.4</v>
      </c>
      <c r="AE62">
        <f>VLOOKUP(AU61,Sheet2!$E$6:$F$261,2,TRUE)</f>
        <v>499.7</v>
      </c>
      <c r="AF62">
        <f>VLOOKUP(AE62,Sheet3!A$52:B$77,2,TRUE)</f>
        <v>1</v>
      </c>
      <c r="AG62">
        <f t="shared" si="23"/>
        <v>0</v>
      </c>
      <c r="AH62">
        <f t="shared" si="24"/>
        <v>1</v>
      </c>
      <c r="AI62">
        <f t="shared" si="25"/>
        <v>1050</v>
      </c>
      <c r="AJ62">
        <f t="shared" si="1"/>
        <v>1.55</v>
      </c>
      <c r="AK62">
        <f t="shared" si="6"/>
        <v>0</v>
      </c>
      <c r="AM62">
        <f t="shared" si="26"/>
        <v>-5.1000000000000227</v>
      </c>
      <c r="AN62">
        <f t="shared" si="27"/>
        <v>0</v>
      </c>
      <c r="AP62">
        <f t="shared" si="7"/>
        <v>1.55</v>
      </c>
      <c r="AQ62">
        <f>VLOOKUP(AE62,Sheet3!$K$52:$L$77,2,TRUE)</f>
        <v>1</v>
      </c>
      <c r="AR62">
        <f t="shared" si="8"/>
        <v>0</v>
      </c>
      <c r="AU62">
        <f t="shared" si="28"/>
        <v>1050</v>
      </c>
      <c r="AV62">
        <f t="shared" si="29"/>
        <v>0</v>
      </c>
      <c r="AW62">
        <f t="shared" si="30"/>
        <v>0</v>
      </c>
      <c r="AX62">
        <f>VLOOKUP(AD62,Sheet2!$A$6:$B$262,2,TRUE)</f>
        <v>306.95</v>
      </c>
      <c r="AY62">
        <f t="shared" si="31"/>
        <v>0</v>
      </c>
      <c r="AZ62">
        <f t="shared" si="32"/>
        <v>516.4</v>
      </c>
      <c r="BB62">
        <f t="shared" si="17"/>
        <v>1.0996923045724998</v>
      </c>
    </row>
    <row r="63" spans="4:54" x14ac:dyDescent="0.55000000000000004">
      <c r="D63">
        <f t="shared" si="9"/>
        <v>795</v>
      </c>
      <c r="E63">
        <f t="shared" si="2"/>
        <v>13.25</v>
      </c>
      <c r="F63">
        <f t="shared" si="10"/>
        <v>1050</v>
      </c>
      <c r="H63">
        <f t="shared" si="33"/>
        <v>262.5</v>
      </c>
      <c r="J63">
        <f t="shared" si="34"/>
        <v>21.694214876033058</v>
      </c>
      <c r="K63">
        <f t="shared" si="18"/>
        <v>515.30030769542748</v>
      </c>
      <c r="L63">
        <f>VLOOKUP(V63, Sheet2!E$6:F$261,2,TRUE)</f>
        <v>499.7</v>
      </c>
      <c r="M63">
        <f>VLOOKUP(L63,Sheet3!A$52:B$77,2,TRUE)</f>
        <v>1</v>
      </c>
      <c r="N63">
        <f t="shared" si="3"/>
        <v>0.90030769542750022</v>
      </c>
      <c r="O63">
        <f t="shared" si="13"/>
        <v>0.50030769542752296</v>
      </c>
      <c r="P63">
        <v>0</v>
      </c>
      <c r="Q63">
        <f t="shared" si="0"/>
        <v>1.55</v>
      </c>
      <c r="R63">
        <f t="shared" si="19"/>
        <v>973.20757524014448</v>
      </c>
      <c r="S63">
        <f t="shared" si="4"/>
        <v>1.55</v>
      </c>
      <c r="T63">
        <f t="shared" si="14"/>
        <v>76.791916834993899</v>
      </c>
      <c r="V63">
        <f t="shared" si="35"/>
        <v>1049.9994920751383</v>
      </c>
      <c r="W63">
        <f t="shared" si="36"/>
        <v>5.0792486172213103E-4</v>
      </c>
      <c r="X63">
        <f t="shared" si="16"/>
        <v>1.0494315324837418E-5</v>
      </c>
      <c r="Y63">
        <f>VLOOKUP(K63,Sheet2!$A$6:$B$262,2,TRUE)</f>
        <v>302.8125</v>
      </c>
      <c r="Z63">
        <f t="shared" si="37"/>
        <v>3.4656149679545656E-8</v>
      </c>
      <c r="AA63">
        <f t="shared" si="38"/>
        <v>515.30030773008366</v>
      </c>
      <c r="AD63">
        <f t="shared" si="22"/>
        <v>516.4</v>
      </c>
      <c r="AE63">
        <f>VLOOKUP(AU62,Sheet2!$E$6:$F$261,2,TRUE)</f>
        <v>499.7</v>
      </c>
      <c r="AF63">
        <f>VLOOKUP(AE63,Sheet3!A$52:B$77,2,TRUE)</f>
        <v>1</v>
      </c>
      <c r="AG63">
        <f t="shared" si="23"/>
        <v>0</v>
      </c>
      <c r="AH63">
        <f t="shared" si="24"/>
        <v>1</v>
      </c>
      <c r="AI63">
        <f t="shared" si="25"/>
        <v>1050</v>
      </c>
      <c r="AJ63">
        <f t="shared" si="1"/>
        <v>1.55</v>
      </c>
      <c r="AK63">
        <f t="shared" si="6"/>
        <v>0</v>
      </c>
      <c r="AM63">
        <f t="shared" si="26"/>
        <v>-5.1000000000000227</v>
      </c>
      <c r="AN63">
        <f t="shared" si="27"/>
        <v>0</v>
      </c>
      <c r="AP63">
        <f t="shared" si="7"/>
        <v>1.55</v>
      </c>
      <c r="AQ63">
        <f>VLOOKUP(AE63,Sheet3!$K$52:$L$77,2,TRUE)</f>
        <v>1</v>
      </c>
      <c r="AR63">
        <f t="shared" si="8"/>
        <v>0</v>
      </c>
      <c r="AU63">
        <f t="shared" si="28"/>
        <v>1050</v>
      </c>
      <c r="AV63">
        <f t="shared" si="29"/>
        <v>0</v>
      </c>
      <c r="AW63">
        <f t="shared" si="30"/>
        <v>0</v>
      </c>
      <c r="AX63">
        <f>VLOOKUP(AD63,Sheet2!$A$6:$B$262,2,TRUE)</f>
        <v>306.95</v>
      </c>
      <c r="AY63">
        <f t="shared" si="31"/>
        <v>0</v>
      </c>
      <c r="AZ63">
        <f t="shared" si="32"/>
        <v>516.4</v>
      </c>
      <c r="BB63">
        <f t="shared" si="17"/>
        <v>1.0996922699163179</v>
      </c>
    </row>
    <row r="64" spans="4:54" x14ac:dyDescent="0.55000000000000004">
      <c r="D64">
        <f t="shared" si="9"/>
        <v>810</v>
      </c>
      <c r="E64">
        <f t="shared" si="2"/>
        <v>13.5</v>
      </c>
      <c r="F64">
        <f t="shared" si="10"/>
        <v>1050</v>
      </c>
      <c r="H64">
        <f t="shared" si="33"/>
        <v>262.5</v>
      </c>
      <c r="J64">
        <f t="shared" si="34"/>
        <v>21.694214876033058</v>
      </c>
      <c r="K64">
        <f t="shared" si="18"/>
        <v>515.30030773008366</v>
      </c>
      <c r="L64">
        <f>VLOOKUP(V64, Sheet2!E$6:F$261,2,TRUE)</f>
        <v>499.7</v>
      </c>
      <c r="M64">
        <f>VLOOKUP(L64,Sheet3!A$52:B$77,2,TRUE)</f>
        <v>1</v>
      </c>
      <c r="N64">
        <f t="shared" si="3"/>
        <v>0.90030773008368215</v>
      </c>
      <c r="O64">
        <f t="shared" si="13"/>
        <v>0.50030773008370488</v>
      </c>
      <c r="P64">
        <v>0</v>
      </c>
      <c r="Q64">
        <f t="shared" si="0"/>
        <v>1.55</v>
      </c>
      <c r="R64">
        <f t="shared" si="19"/>
        <v>973.207631433698</v>
      </c>
      <c r="S64">
        <f t="shared" si="4"/>
        <v>1.55</v>
      </c>
      <c r="T64">
        <f t="shared" si="14"/>
        <v>76.791924814027738</v>
      </c>
      <c r="V64">
        <f t="shared" si="35"/>
        <v>1049.9995562477256</v>
      </c>
      <c r="W64">
        <f t="shared" si="36"/>
        <v>4.4375227435011766E-4</v>
      </c>
      <c r="X64">
        <f t="shared" si="16"/>
        <v>9.1684354204569763E-6</v>
      </c>
      <c r="Y64">
        <f>VLOOKUP(K64,Sheet2!$A$6:$B$262,2,TRUE)</f>
        <v>302.8125</v>
      </c>
      <c r="Z64">
        <f t="shared" si="37"/>
        <v>3.0277598911725822E-8</v>
      </c>
      <c r="AA64">
        <f t="shared" si="38"/>
        <v>515.30030776036131</v>
      </c>
      <c r="AD64">
        <f t="shared" si="22"/>
        <v>516.4</v>
      </c>
      <c r="AE64">
        <f>VLOOKUP(AU63,Sheet2!$E$6:$F$261,2,TRUE)</f>
        <v>499.7</v>
      </c>
      <c r="AF64">
        <f>VLOOKUP(AE64,Sheet3!A$52:B$77,2,TRUE)</f>
        <v>1</v>
      </c>
      <c r="AG64">
        <f t="shared" si="23"/>
        <v>0</v>
      </c>
      <c r="AH64">
        <f t="shared" si="24"/>
        <v>1</v>
      </c>
      <c r="AI64">
        <f t="shared" si="25"/>
        <v>1050</v>
      </c>
      <c r="AJ64">
        <f t="shared" si="1"/>
        <v>1.55</v>
      </c>
      <c r="AK64">
        <f t="shared" si="6"/>
        <v>0</v>
      </c>
      <c r="AM64">
        <f t="shared" si="26"/>
        <v>-5.1000000000000227</v>
      </c>
      <c r="AN64">
        <f t="shared" si="27"/>
        <v>0</v>
      </c>
      <c r="AP64">
        <f t="shared" si="7"/>
        <v>1.55</v>
      </c>
      <c r="AQ64">
        <f>VLOOKUP(AE64,Sheet3!$K$52:$L$77,2,TRUE)</f>
        <v>1</v>
      </c>
      <c r="AR64">
        <f t="shared" si="8"/>
        <v>0</v>
      </c>
      <c r="AU64">
        <f t="shared" si="28"/>
        <v>1050</v>
      </c>
      <c r="AV64">
        <f t="shared" si="29"/>
        <v>0</v>
      </c>
      <c r="AW64">
        <f t="shared" si="30"/>
        <v>0</v>
      </c>
      <c r="AX64">
        <f>VLOOKUP(AD64,Sheet2!$A$6:$B$262,2,TRUE)</f>
        <v>306.95</v>
      </c>
      <c r="AY64">
        <f t="shared" si="31"/>
        <v>0</v>
      </c>
      <c r="AZ64">
        <f t="shared" si="32"/>
        <v>516.4</v>
      </c>
      <c r="BB64">
        <f t="shared" si="17"/>
        <v>1.0996922396386708</v>
      </c>
    </row>
    <row r="65" spans="4:54" x14ac:dyDescent="0.55000000000000004">
      <c r="D65">
        <f t="shared" si="9"/>
        <v>825</v>
      </c>
      <c r="E65">
        <f t="shared" si="2"/>
        <v>13.75</v>
      </c>
      <c r="F65">
        <f t="shared" si="10"/>
        <v>1050</v>
      </c>
      <c r="H65">
        <f t="shared" si="33"/>
        <v>262.5</v>
      </c>
      <c r="J65">
        <f t="shared" si="34"/>
        <v>21.694214876033058</v>
      </c>
      <c r="K65">
        <f t="shared" si="18"/>
        <v>515.30030776036131</v>
      </c>
      <c r="L65">
        <f>VLOOKUP(V65, Sheet2!E$6:F$261,2,TRUE)</f>
        <v>499.7</v>
      </c>
      <c r="M65">
        <f>VLOOKUP(L65,Sheet3!A$52:B$77,2,TRUE)</f>
        <v>1</v>
      </c>
      <c r="N65">
        <f t="shared" si="3"/>
        <v>0.9003077603613292</v>
      </c>
      <c r="O65">
        <f t="shared" si="13"/>
        <v>0.50030776036135194</v>
      </c>
      <c r="P65">
        <v>0</v>
      </c>
      <c r="Q65">
        <f t="shared" si="0"/>
        <v>1.55</v>
      </c>
      <c r="R65">
        <f t="shared" si="19"/>
        <v>973.20768052764083</v>
      </c>
      <c r="S65">
        <f t="shared" si="4"/>
        <v>1.55</v>
      </c>
      <c r="T65">
        <f t="shared" si="14"/>
        <v>76.791931784973912</v>
      </c>
      <c r="V65">
        <f t="shared" si="35"/>
        <v>1049.9996123126148</v>
      </c>
      <c r="W65">
        <f t="shared" si="36"/>
        <v>3.8768738522776403E-4</v>
      </c>
      <c r="X65">
        <f t="shared" si="16"/>
        <v>8.0100699427223965E-6</v>
      </c>
      <c r="Y65">
        <f>VLOOKUP(K65,Sheet2!$A$6:$B$262,2,TRUE)</f>
        <v>302.8125</v>
      </c>
      <c r="Z65">
        <f t="shared" si="37"/>
        <v>2.6452243360899555E-8</v>
      </c>
      <c r="AA65">
        <f t="shared" si="38"/>
        <v>515.30030778681351</v>
      </c>
      <c r="AD65">
        <f t="shared" si="22"/>
        <v>516.4</v>
      </c>
      <c r="AE65">
        <f>VLOOKUP(AU64,Sheet2!$E$6:$F$261,2,TRUE)</f>
        <v>499.7</v>
      </c>
      <c r="AF65">
        <f>VLOOKUP(AE65,Sheet3!A$52:B$77,2,TRUE)</f>
        <v>1</v>
      </c>
      <c r="AG65">
        <f t="shared" si="23"/>
        <v>0</v>
      </c>
      <c r="AH65">
        <f t="shared" si="24"/>
        <v>1</v>
      </c>
      <c r="AI65">
        <f t="shared" si="25"/>
        <v>1050</v>
      </c>
      <c r="AJ65">
        <f t="shared" si="1"/>
        <v>1.55</v>
      </c>
      <c r="AK65">
        <f t="shared" si="6"/>
        <v>0</v>
      </c>
      <c r="AM65">
        <f t="shared" si="26"/>
        <v>-5.1000000000000227</v>
      </c>
      <c r="AN65">
        <f t="shared" si="27"/>
        <v>0</v>
      </c>
      <c r="AP65">
        <f t="shared" si="7"/>
        <v>1.55</v>
      </c>
      <c r="AQ65">
        <f>VLOOKUP(AE65,Sheet3!$K$52:$L$77,2,TRUE)</f>
        <v>1</v>
      </c>
      <c r="AR65">
        <f t="shared" si="8"/>
        <v>0</v>
      </c>
      <c r="AU65">
        <f t="shared" si="28"/>
        <v>1050</v>
      </c>
      <c r="AV65">
        <f t="shared" si="29"/>
        <v>0</v>
      </c>
      <c r="AW65">
        <f t="shared" si="30"/>
        <v>0</v>
      </c>
      <c r="AX65">
        <f>VLOOKUP(AD65,Sheet2!$A$6:$B$262,2,TRUE)</f>
        <v>306.95</v>
      </c>
      <c r="AY65">
        <f t="shared" si="31"/>
        <v>0</v>
      </c>
      <c r="AZ65">
        <f t="shared" si="32"/>
        <v>516.4</v>
      </c>
      <c r="BB65">
        <f t="shared" si="17"/>
        <v>1.0996922131864721</v>
      </c>
    </row>
    <row r="66" spans="4:54" x14ac:dyDescent="0.55000000000000004">
      <c r="D66">
        <f t="shared" si="9"/>
        <v>840</v>
      </c>
      <c r="E66">
        <f t="shared" si="2"/>
        <v>14</v>
      </c>
      <c r="F66">
        <f t="shared" si="10"/>
        <v>1050</v>
      </c>
      <c r="H66">
        <f t="shared" si="33"/>
        <v>262.5</v>
      </c>
      <c r="J66">
        <f t="shared" si="34"/>
        <v>21.694214876033058</v>
      </c>
      <c r="K66">
        <f t="shared" si="18"/>
        <v>515.30030778681351</v>
      </c>
      <c r="L66">
        <f>VLOOKUP(V66, Sheet2!E$6:F$261,2,TRUE)</f>
        <v>499.7</v>
      </c>
      <c r="M66">
        <f>VLOOKUP(L66,Sheet3!A$52:B$77,2,TRUE)</f>
        <v>1</v>
      </c>
      <c r="N66">
        <f t="shared" si="3"/>
        <v>0.90030778681352785</v>
      </c>
      <c r="O66">
        <f t="shared" si="13"/>
        <v>0.50030778681355059</v>
      </c>
      <c r="P66">
        <v>0</v>
      </c>
      <c r="Q66">
        <f t="shared" si="0"/>
        <v>1.55</v>
      </c>
      <c r="R66">
        <f t="shared" si="19"/>
        <v>973.20772341877898</v>
      </c>
      <c r="S66">
        <f t="shared" si="4"/>
        <v>1.55</v>
      </c>
      <c r="T66">
        <f t="shared" si="14"/>
        <v>76.791937875171641</v>
      </c>
      <c r="V66">
        <f t="shared" si="35"/>
        <v>1049.9996612939506</v>
      </c>
      <c r="W66">
        <f t="shared" si="36"/>
        <v>3.3870604943331273E-4</v>
      </c>
      <c r="X66">
        <f t="shared" si="16"/>
        <v>6.9980588725891062E-6</v>
      </c>
      <c r="Y66">
        <f>VLOOKUP(K66,Sheet2!$A$6:$B$262,2,TRUE)</f>
        <v>302.8125</v>
      </c>
      <c r="Z66">
        <f t="shared" si="37"/>
        <v>2.3110204739200351E-8</v>
      </c>
      <c r="AA66">
        <f t="shared" si="38"/>
        <v>515.30030780992377</v>
      </c>
      <c r="AD66">
        <f t="shared" si="22"/>
        <v>516.4</v>
      </c>
      <c r="AE66">
        <f>VLOOKUP(AU65,Sheet2!$E$6:$F$261,2,TRUE)</f>
        <v>499.7</v>
      </c>
      <c r="AF66">
        <f>VLOOKUP(AE66,Sheet3!A$52:B$77,2,TRUE)</f>
        <v>1</v>
      </c>
      <c r="AG66">
        <f t="shared" si="23"/>
        <v>0</v>
      </c>
      <c r="AH66">
        <f t="shared" si="24"/>
        <v>1</v>
      </c>
      <c r="AI66">
        <f t="shared" si="25"/>
        <v>1050</v>
      </c>
      <c r="AJ66">
        <f t="shared" si="1"/>
        <v>1.55</v>
      </c>
      <c r="AK66">
        <f t="shared" si="6"/>
        <v>0</v>
      </c>
      <c r="AM66">
        <f t="shared" si="26"/>
        <v>-5.1000000000000227</v>
      </c>
      <c r="AN66">
        <f t="shared" si="27"/>
        <v>0</v>
      </c>
      <c r="AP66">
        <f t="shared" si="7"/>
        <v>1.55</v>
      </c>
      <c r="AQ66">
        <f>VLOOKUP(AE66,Sheet3!$K$52:$L$77,2,TRUE)</f>
        <v>1</v>
      </c>
      <c r="AR66">
        <f t="shared" si="8"/>
        <v>0</v>
      </c>
      <c r="AU66">
        <f t="shared" si="28"/>
        <v>1050</v>
      </c>
      <c r="AV66">
        <f t="shared" si="29"/>
        <v>0</v>
      </c>
      <c r="AW66">
        <f t="shared" si="30"/>
        <v>0</v>
      </c>
      <c r="AX66">
        <f>VLOOKUP(AD66,Sheet2!$A$6:$B$262,2,TRUE)</f>
        <v>306.95</v>
      </c>
      <c r="AY66">
        <f t="shared" si="31"/>
        <v>0</v>
      </c>
      <c r="AZ66">
        <f t="shared" si="32"/>
        <v>516.4</v>
      </c>
      <c r="BB66">
        <f t="shared" si="17"/>
        <v>1.0996921900762118</v>
      </c>
    </row>
    <row r="67" spans="4:54" x14ac:dyDescent="0.55000000000000004">
      <c r="D67">
        <f t="shared" si="9"/>
        <v>855</v>
      </c>
      <c r="E67">
        <f t="shared" si="2"/>
        <v>14.25</v>
      </c>
      <c r="F67">
        <f t="shared" si="10"/>
        <v>1050</v>
      </c>
      <c r="H67">
        <f t="shared" si="33"/>
        <v>262.5</v>
      </c>
      <c r="J67">
        <f t="shared" si="34"/>
        <v>21.694214876033058</v>
      </c>
      <c r="K67">
        <f t="shared" si="18"/>
        <v>515.30030780992377</v>
      </c>
      <c r="L67">
        <f>VLOOKUP(V67, Sheet2!E$6:F$261,2,TRUE)</f>
        <v>499.7</v>
      </c>
      <c r="M67">
        <f>VLOOKUP(L67,Sheet3!A$52:B$77,2,TRUE)</f>
        <v>1</v>
      </c>
      <c r="N67">
        <f t="shared" si="3"/>
        <v>0.90030780992378823</v>
      </c>
      <c r="O67">
        <f t="shared" si="13"/>
        <v>0.50030780992381096</v>
      </c>
      <c r="P67">
        <v>0</v>
      </c>
      <c r="Q67">
        <f t="shared" si="0"/>
        <v>1.55</v>
      </c>
      <c r="R67">
        <f t="shared" si="19"/>
        <v>973.20776089110416</v>
      </c>
      <c r="S67">
        <f t="shared" si="4"/>
        <v>1.55</v>
      </c>
      <c r="T67">
        <f t="shared" si="14"/>
        <v>76.791943195941414</v>
      </c>
      <c r="V67">
        <f t="shared" si="35"/>
        <v>1049.9997040870455</v>
      </c>
      <c r="W67">
        <f t="shared" si="36"/>
        <v>2.9591295447062294E-4</v>
      </c>
      <c r="X67">
        <f t="shared" si="16"/>
        <v>6.1139040179880772E-6</v>
      </c>
      <c r="Y67">
        <f>VLOOKUP(K67,Sheet2!$A$6:$B$262,2,TRUE)</f>
        <v>302.8125</v>
      </c>
      <c r="Z67">
        <f t="shared" si="37"/>
        <v>2.0190395105842978E-8</v>
      </c>
      <c r="AA67">
        <f t="shared" si="38"/>
        <v>515.30030783011421</v>
      </c>
      <c r="AD67">
        <f t="shared" si="22"/>
        <v>516.4</v>
      </c>
      <c r="AE67">
        <f>VLOOKUP(AU66,Sheet2!$E$6:$F$261,2,TRUE)</f>
        <v>499.7</v>
      </c>
      <c r="AF67">
        <f>VLOOKUP(AE67,Sheet3!A$52:B$77,2,TRUE)</f>
        <v>1</v>
      </c>
      <c r="AG67">
        <f t="shared" si="23"/>
        <v>0</v>
      </c>
      <c r="AH67">
        <f t="shared" si="24"/>
        <v>1</v>
      </c>
      <c r="AI67">
        <f t="shared" si="25"/>
        <v>1050</v>
      </c>
      <c r="AJ67">
        <f t="shared" si="1"/>
        <v>1.55</v>
      </c>
      <c r="AK67">
        <f t="shared" si="6"/>
        <v>0</v>
      </c>
      <c r="AM67">
        <f t="shared" si="26"/>
        <v>-5.1000000000000227</v>
      </c>
      <c r="AN67">
        <f t="shared" si="27"/>
        <v>0</v>
      </c>
      <c r="AP67">
        <f t="shared" si="7"/>
        <v>1.55</v>
      </c>
      <c r="AQ67">
        <f>VLOOKUP(AE67,Sheet3!$K$52:$L$77,2,TRUE)</f>
        <v>1</v>
      </c>
      <c r="AR67">
        <f t="shared" si="8"/>
        <v>0</v>
      </c>
      <c r="AU67">
        <f t="shared" si="28"/>
        <v>1050</v>
      </c>
      <c r="AV67">
        <f t="shared" si="29"/>
        <v>0</v>
      </c>
      <c r="AW67">
        <f t="shared" si="30"/>
        <v>0</v>
      </c>
      <c r="AX67">
        <f>VLOOKUP(AD67,Sheet2!$A$6:$B$262,2,TRUE)</f>
        <v>306.95</v>
      </c>
      <c r="AY67">
        <f t="shared" si="31"/>
        <v>0</v>
      </c>
      <c r="AZ67">
        <f t="shared" si="32"/>
        <v>516.4</v>
      </c>
      <c r="BB67">
        <f t="shared" si="17"/>
        <v>1.0996921698857705</v>
      </c>
    </row>
    <row r="68" spans="4:54" x14ac:dyDescent="0.55000000000000004">
      <c r="D68">
        <f t="shared" si="9"/>
        <v>870</v>
      </c>
      <c r="E68">
        <f t="shared" si="2"/>
        <v>14.5</v>
      </c>
      <c r="F68">
        <f t="shared" si="10"/>
        <v>1050</v>
      </c>
      <c r="H68">
        <f t="shared" si="33"/>
        <v>262.5</v>
      </c>
      <c r="J68">
        <f t="shared" si="34"/>
        <v>21.694214876033058</v>
      </c>
      <c r="K68">
        <f t="shared" si="18"/>
        <v>515.30030783011421</v>
      </c>
      <c r="L68">
        <f>VLOOKUP(V68, Sheet2!E$6:F$261,2,TRUE)</f>
        <v>499.7</v>
      </c>
      <c r="M68">
        <f>VLOOKUP(L68,Sheet3!A$52:B$77,2,TRUE)</f>
        <v>1</v>
      </c>
      <c r="N68">
        <f t="shared" si="3"/>
        <v>0.90030783011422955</v>
      </c>
      <c r="O68">
        <f t="shared" si="13"/>
        <v>0.50030783011425228</v>
      </c>
      <c r="P68">
        <v>0</v>
      </c>
      <c r="Q68">
        <f t="shared" si="0"/>
        <v>1.55</v>
      </c>
      <c r="R68">
        <f t="shared" si="19"/>
        <v>973.20779362906444</v>
      </c>
      <c r="S68">
        <f t="shared" si="4"/>
        <v>1.55</v>
      </c>
      <c r="T68">
        <f t="shared" si="14"/>
        <v>76.791947844469405</v>
      </c>
      <c r="V68">
        <f t="shared" si="35"/>
        <v>1049.999741473534</v>
      </c>
      <c r="W68">
        <f t="shared" si="36"/>
        <v>2.5852646604107576E-4</v>
      </c>
      <c r="X68">
        <f t="shared" si="16"/>
        <v>5.3414559099395819E-6</v>
      </c>
      <c r="Y68">
        <f>VLOOKUP(K68,Sheet2!$A$6:$B$262,2,TRUE)</f>
        <v>302.8125</v>
      </c>
      <c r="Z68">
        <f t="shared" si="37"/>
        <v>1.7639482881121426E-8</v>
      </c>
      <c r="AA68">
        <f t="shared" si="38"/>
        <v>515.30030784775374</v>
      </c>
      <c r="AD68">
        <f t="shared" si="22"/>
        <v>516.4</v>
      </c>
      <c r="AE68">
        <f>VLOOKUP(AU67,Sheet2!$E$6:$F$261,2,TRUE)</f>
        <v>499.7</v>
      </c>
      <c r="AF68">
        <f>VLOOKUP(AE68,Sheet3!A$52:B$77,2,TRUE)</f>
        <v>1</v>
      </c>
      <c r="AG68">
        <f t="shared" si="23"/>
        <v>0</v>
      </c>
      <c r="AH68">
        <f t="shared" si="24"/>
        <v>1</v>
      </c>
      <c r="AI68">
        <f t="shared" si="25"/>
        <v>1050</v>
      </c>
      <c r="AJ68">
        <f t="shared" si="1"/>
        <v>1.55</v>
      </c>
      <c r="AK68">
        <f t="shared" si="6"/>
        <v>0</v>
      </c>
      <c r="AM68">
        <f t="shared" si="26"/>
        <v>-5.1000000000000227</v>
      </c>
      <c r="AN68">
        <f t="shared" si="27"/>
        <v>0</v>
      </c>
      <c r="AP68">
        <f t="shared" si="7"/>
        <v>1.55</v>
      </c>
      <c r="AQ68">
        <f>VLOOKUP(AE68,Sheet3!$K$52:$L$77,2,TRUE)</f>
        <v>1</v>
      </c>
      <c r="AR68">
        <f t="shared" si="8"/>
        <v>0</v>
      </c>
      <c r="AU68">
        <f t="shared" si="28"/>
        <v>1050</v>
      </c>
      <c r="AV68">
        <f t="shared" si="29"/>
        <v>0</v>
      </c>
      <c r="AW68">
        <f t="shared" si="30"/>
        <v>0</v>
      </c>
      <c r="AX68">
        <f>VLOOKUP(AD68,Sheet2!$A$6:$B$262,2,TRUE)</f>
        <v>306.95</v>
      </c>
      <c r="AY68">
        <f t="shared" si="31"/>
        <v>0</v>
      </c>
      <c r="AZ68">
        <f t="shared" si="32"/>
        <v>516.4</v>
      </c>
      <c r="BB68">
        <f t="shared" si="17"/>
        <v>1.0996921522462344</v>
      </c>
    </row>
    <row r="69" spans="4:54" x14ac:dyDescent="0.55000000000000004">
      <c r="D69">
        <f t="shared" si="9"/>
        <v>885</v>
      </c>
      <c r="E69">
        <f t="shared" si="2"/>
        <v>14.75</v>
      </c>
      <c r="F69">
        <f t="shared" si="10"/>
        <v>1050</v>
      </c>
      <c r="H69">
        <f t="shared" si="33"/>
        <v>262.5</v>
      </c>
      <c r="J69">
        <f t="shared" si="34"/>
        <v>21.694214876033058</v>
      </c>
      <c r="K69">
        <f t="shared" si="18"/>
        <v>515.30030784775374</v>
      </c>
      <c r="L69">
        <f>VLOOKUP(V69, Sheet2!E$6:F$261,2,TRUE)</f>
        <v>499.7</v>
      </c>
      <c r="M69">
        <f>VLOOKUP(L69,Sheet3!A$52:B$77,2,TRUE)</f>
        <v>1</v>
      </c>
      <c r="N69">
        <f t="shared" si="3"/>
        <v>0.9003078477537656</v>
      </c>
      <c r="O69">
        <f t="shared" si="13"/>
        <v>0.50030784775378834</v>
      </c>
      <c r="P69">
        <v>0</v>
      </c>
      <c r="Q69">
        <f t="shared" si="0"/>
        <v>1.55</v>
      </c>
      <c r="R69">
        <f t="shared" si="19"/>
        <v>973.20782223083847</v>
      </c>
      <c r="S69">
        <f t="shared" si="4"/>
        <v>1.55</v>
      </c>
      <c r="T69">
        <f t="shared" si="14"/>
        <v>76.791951905692102</v>
      </c>
      <c r="V69">
        <f t="shared" si="35"/>
        <v>1049.9997741365305</v>
      </c>
      <c r="W69">
        <f t="shared" si="36"/>
        <v>2.2586346949537983E-4</v>
      </c>
      <c r="X69">
        <f t="shared" si="16"/>
        <v>4.6666006094086742E-6</v>
      </c>
      <c r="Y69">
        <f>VLOOKUP(K69,Sheet2!$A$6:$B$262,2,TRUE)</f>
        <v>302.8125</v>
      </c>
      <c r="Z69">
        <f t="shared" si="37"/>
        <v>1.5410858565642682E-8</v>
      </c>
      <c r="AA69">
        <f t="shared" si="38"/>
        <v>515.30030786316456</v>
      </c>
      <c r="AD69">
        <f t="shared" si="22"/>
        <v>516.4</v>
      </c>
      <c r="AE69">
        <f>VLOOKUP(AU68,Sheet2!$E$6:$F$261,2,TRUE)</f>
        <v>499.7</v>
      </c>
      <c r="AF69">
        <f>VLOOKUP(AE69,Sheet3!A$52:B$77,2,TRUE)</f>
        <v>1</v>
      </c>
      <c r="AG69">
        <f t="shared" si="23"/>
        <v>0</v>
      </c>
      <c r="AH69">
        <f t="shared" si="24"/>
        <v>1</v>
      </c>
      <c r="AI69">
        <f t="shared" si="25"/>
        <v>1050</v>
      </c>
      <c r="AJ69">
        <f t="shared" si="1"/>
        <v>1.55</v>
      </c>
      <c r="AK69">
        <f t="shared" si="6"/>
        <v>0</v>
      </c>
      <c r="AM69">
        <f t="shared" si="26"/>
        <v>-5.1000000000000227</v>
      </c>
      <c r="AN69">
        <f t="shared" si="27"/>
        <v>0</v>
      </c>
      <c r="AP69">
        <f t="shared" si="7"/>
        <v>1.55</v>
      </c>
      <c r="AQ69">
        <f>VLOOKUP(AE69,Sheet3!$K$52:$L$77,2,TRUE)</f>
        <v>1</v>
      </c>
      <c r="AR69">
        <f t="shared" si="8"/>
        <v>0</v>
      </c>
      <c r="AU69">
        <f t="shared" si="28"/>
        <v>1050</v>
      </c>
      <c r="AV69">
        <f t="shared" si="29"/>
        <v>0</v>
      </c>
      <c r="AW69">
        <f t="shared" si="30"/>
        <v>0</v>
      </c>
      <c r="AX69">
        <f>VLOOKUP(AD69,Sheet2!$A$6:$B$262,2,TRUE)</f>
        <v>306.95</v>
      </c>
      <c r="AY69">
        <f t="shared" si="31"/>
        <v>0</v>
      </c>
      <c r="AZ69">
        <f t="shared" si="32"/>
        <v>516.4</v>
      </c>
      <c r="BB69">
        <f t="shared" si="17"/>
        <v>1.0996921368354151</v>
      </c>
    </row>
    <row r="70" spans="4:54" x14ac:dyDescent="0.55000000000000004">
      <c r="D70">
        <f t="shared" si="9"/>
        <v>900</v>
      </c>
      <c r="E70">
        <f t="shared" si="2"/>
        <v>15</v>
      </c>
      <c r="F70">
        <f t="shared" si="10"/>
        <v>1050</v>
      </c>
      <c r="H70">
        <f t="shared" si="33"/>
        <v>262.5</v>
      </c>
      <c r="J70">
        <f t="shared" si="34"/>
        <v>21.694214876033058</v>
      </c>
      <c r="K70">
        <f t="shared" si="18"/>
        <v>515.30030786316456</v>
      </c>
      <c r="L70">
        <f>VLOOKUP(V70, Sheet2!E$6:F$261,2,TRUE)</f>
        <v>499.7</v>
      </c>
      <c r="M70">
        <f>VLOOKUP(L70,Sheet3!A$52:B$77,2,TRUE)</f>
        <v>1</v>
      </c>
      <c r="N70">
        <f t="shared" si="3"/>
        <v>0.90030786316458489</v>
      </c>
      <c r="O70">
        <f t="shared" si="13"/>
        <v>0.50030786316460762</v>
      </c>
      <c r="P70">
        <v>0</v>
      </c>
      <c r="Q70">
        <f t="shared" si="0"/>
        <v>1.55</v>
      </c>
      <c r="R70">
        <f t="shared" si="19"/>
        <v>973.20784721884115</v>
      </c>
      <c r="S70">
        <f t="shared" si="4"/>
        <v>1.55</v>
      </c>
      <c r="T70">
        <f t="shared" si="14"/>
        <v>76.791955453788262</v>
      </c>
      <c r="V70">
        <f t="shared" si="35"/>
        <v>1049.9998026726294</v>
      </c>
      <c r="W70">
        <f t="shared" si="36"/>
        <v>1.9732737064259709E-4</v>
      </c>
      <c r="X70">
        <f t="shared" si="16"/>
        <v>4.0770117901363036E-6</v>
      </c>
      <c r="Y70">
        <f>VLOOKUP(K70,Sheet2!$A$6:$B$262,2,TRUE)</f>
        <v>302.8125</v>
      </c>
      <c r="Z70">
        <f t="shared" si="37"/>
        <v>1.3463816025217928E-8</v>
      </c>
      <c r="AA70">
        <f t="shared" si="38"/>
        <v>515.30030787662838</v>
      </c>
      <c r="AD70">
        <f t="shared" si="22"/>
        <v>516.4</v>
      </c>
      <c r="AE70">
        <f>VLOOKUP(AU69,Sheet2!$E$6:$F$261,2,TRUE)</f>
        <v>499.7</v>
      </c>
      <c r="AF70">
        <f>VLOOKUP(AE70,Sheet3!A$52:B$77,2,TRUE)</f>
        <v>1</v>
      </c>
      <c r="AG70">
        <f t="shared" si="23"/>
        <v>0</v>
      </c>
      <c r="AH70">
        <f t="shared" si="24"/>
        <v>1</v>
      </c>
      <c r="AI70">
        <f t="shared" si="25"/>
        <v>1050</v>
      </c>
      <c r="AJ70">
        <f t="shared" si="1"/>
        <v>1.55</v>
      </c>
      <c r="AK70">
        <f t="shared" si="6"/>
        <v>0</v>
      </c>
      <c r="AM70">
        <f t="shared" si="26"/>
        <v>-5.1000000000000227</v>
      </c>
      <c r="AN70">
        <f t="shared" si="27"/>
        <v>0</v>
      </c>
      <c r="AP70">
        <f t="shared" si="7"/>
        <v>1.55</v>
      </c>
      <c r="AQ70">
        <f>VLOOKUP(AE70,Sheet3!$K$52:$L$77,2,TRUE)</f>
        <v>1</v>
      </c>
      <c r="AR70">
        <f t="shared" si="8"/>
        <v>0</v>
      </c>
      <c r="AU70">
        <f t="shared" si="28"/>
        <v>1050</v>
      </c>
      <c r="AV70">
        <f t="shared" si="29"/>
        <v>0</v>
      </c>
      <c r="AW70">
        <f t="shared" si="30"/>
        <v>0</v>
      </c>
      <c r="AX70">
        <f>VLOOKUP(AD70,Sheet2!$A$6:$B$262,2,TRUE)</f>
        <v>306.95</v>
      </c>
      <c r="AY70">
        <f t="shared" si="31"/>
        <v>0</v>
      </c>
      <c r="AZ70">
        <f t="shared" si="32"/>
        <v>516.4</v>
      </c>
      <c r="BB70">
        <f t="shared" si="17"/>
        <v>1.0996921233715966</v>
      </c>
    </row>
    <row r="71" spans="4:54" x14ac:dyDescent="0.55000000000000004">
      <c r="D71">
        <f t="shared" si="9"/>
        <v>915</v>
      </c>
      <c r="E71">
        <f t="shared" si="2"/>
        <v>15.25</v>
      </c>
      <c r="F71">
        <f t="shared" si="10"/>
        <v>1050</v>
      </c>
      <c r="H71">
        <f t="shared" si="33"/>
        <v>262.5</v>
      </c>
      <c r="J71">
        <f t="shared" si="34"/>
        <v>21.694214876033058</v>
      </c>
      <c r="K71">
        <f t="shared" si="18"/>
        <v>515.30030787662838</v>
      </c>
      <c r="L71">
        <f>VLOOKUP(V71, Sheet2!E$6:F$261,2,TRUE)</f>
        <v>499.7</v>
      </c>
      <c r="M71">
        <f>VLOOKUP(L71,Sheet3!A$52:B$77,2,TRUE)</f>
        <v>1</v>
      </c>
      <c r="N71">
        <f t="shared" si="3"/>
        <v>0.90030787662840339</v>
      </c>
      <c r="O71">
        <f t="shared" si="13"/>
        <v>0.50030787662842613</v>
      </c>
      <c r="P71">
        <v>0</v>
      </c>
      <c r="Q71">
        <f t="shared" si="0"/>
        <v>1.55</v>
      </c>
      <c r="R71">
        <f t="shared" si="19"/>
        <v>973.20786904986312</v>
      </c>
      <c r="S71">
        <f t="shared" si="4"/>
        <v>1.55</v>
      </c>
      <c r="T71">
        <f t="shared" si="14"/>
        <v>76.791958553618485</v>
      </c>
      <c r="V71">
        <f t="shared" si="35"/>
        <v>1049.9998276034817</v>
      </c>
      <c r="W71">
        <f t="shared" si="36"/>
        <v>1.723965183373366E-4</v>
      </c>
      <c r="X71">
        <f t="shared" si="16"/>
        <v>3.5619115358953843E-6</v>
      </c>
      <c r="Y71">
        <f>VLOOKUP(K71,Sheet2!$A$6:$B$262,2,TRUE)</f>
        <v>302.8125</v>
      </c>
      <c r="Z71">
        <f t="shared" si="37"/>
        <v>1.1762762554040485E-8</v>
      </c>
      <c r="AA71">
        <f t="shared" si="38"/>
        <v>515.3003078883911</v>
      </c>
      <c r="AD71">
        <f t="shared" si="22"/>
        <v>516.4</v>
      </c>
      <c r="AE71">
        <f>VLOOKUP(AU70,Sheet2!$E$6:$F$261,2,TRUE)</f>
        <v>499.7</v>
      </c>
      <c r="AF71">
        <f>VLOOKUP(AE71,Sheet3!A$52:B$77,2,TRUE)</f>
        <v>1</v>
      </c>
      <c r="AG71">
        <f t="shared" si="23"/>
        <v>0</v>
      </c>
      <c r="AH71">
        <f t="shared" si="24"/>
        <v>1</v>
      </c>
      <c r="AI71">
        <f t="shared" si="25"/>
        <v>1050</v>
      </c>
      <c r="AJ71">
        <f t="shared" si="1"/>
        <v>1.55</v>
      </c>
      <c r="AK71">
        <f t="shared" si="6"/>
        <v>0</v>
      </c>
      <c r="AM71">
        <f t="shared" si="26"/>
        <v>-5.1000000000000227</v>
      </c>
      <c r="AN71">
        <f t="shared" si="27"/>
        <v>0</v>
      </c>
      <c r="AP71">
        <f t="shared" si="7"/>
        <v>1.55</v>
      </c>
      <c r="AQ71">
        <f>VLOOKUP(AE71,Sheet3!$K$52:$L$77,2,TRUE)</f>
        <v>1</v>
      </c>
      <c r="AR71">
        <f t="shared" si="8"/>
        <v>0</v>
      </c>
      <c r="AU71">
        <f t="shared" si="28"/>
        <v>1050</v>
      </c>
      <c r="AV71">
        <f t="shared" si="29"/>
        <v>0</v>
      </c>
      <c r="AW71">
        <f t="shared" si="30"/>
        <v>0</v>
      </c>
      <c r="AX71">
        <f>VLOOKUP(AD71,Sheet2!$A$6:$B$262,2,TRUE)</f>
        <v>306.95</v>
      </c>
      <c r="AY71">
        <f t="shared" si="31"/>
        <v>0</v>
      </c>
      <c r="AZ71">
        <f t="shared" si="32"/>
        <v>516.4</v>
      </c>
      <c r="BB71">
        <f t="shared" si="17"/>
        <v>1.0996921116088743</v>
      </c>
    </row>
    <row r="72" spans="4:54" x14ac:dyDescent="0.55000000000000004">
      <c r="D72">
        <f t="shared" si="9"/>
        <v>930</v>
      </c>
      <c r="E72">
        <f t="shared" si="2"/>
        <v>15.5</v>
      </c>
      <c r="F72">
        <f t="shared" si="10"/>
        <v>1050</v>
      </c>
      <c r="H72">
        <f t="shared" si="33"/>
        <v>262.5</v>
      </c>
      <c r="J72">
        <f t="shared" si="34"/>
        <v>21.694214876033058</v>
      </c>
      <c r="K72">
        <f t="shared" si="18"/>
        <v>515.3003078883911</v>
      </c>
      <c r="L72">
        <f>VLOOKUP(V72, Sheet2!E$6:F$261,2,TRUE)</f>
        <v>499.7</v>
      </c>
      <c r="M72">
        <f>VLOOKUP(L72,Sheet3!A$52:B$77,2,TRUE)</f>
        <v>1</v>
      </c>
      <c r="N72">
        <f t="shared" si="3"/>
        <v>0.90030788839112574</v>
      </c>
      <c r="O72">
        <f t="shared" si="13"/>
        <v>0.50030788839114848</v>
      </c>
      <c r="P72">
        <v>0</v>
      </c>
      <c r="Q72">
        <f t="shared" si="0"/>
        <v>1.55</v>
      </c>
      <c r="R72">
        <f t="shared" si="19"/>
        <v>973.20788812262867</v>
      </c>
      <c r="S72">
        <f t="shared" si="4"/>
        <v>1.55</v>
      </c>
      <c r="T72">
        <f t="shared" si="14"/>
        <v>76.791961261798392</v>
      </c>
      <c r="V72">
        <f t="shared" si="35"/>
        <v>1049.9998493844271</v>
      </c>
      <c r="W72">
        <f t="shared" si="36"/>
        <v>1.5061557292028738E-4</v>
      </c>
      <c r="X72">
        <f t="shared" si="16"/>
        <v>3.1118920024852764E-6</v>
      </c>
      <c r="Y72">
        <f>VLOOKUP(K72,Sheet2!$A$6:$B$262,2,TRUE)</f>
        <v>302.8125</v>
      </c>
      <c r="Z72">
        <f t="shared" si="37"/>
        <v>1.0276629935967889E-8</v>
      </c>
      <c r="AA72">
        <f t="shared" si="38"/>
        <v>515.30030789866771</v>
      </c>
      <c r="AD72">
        <f t="shared" si="22"/>
        <v>516.4</v>
      </c>
      <c r="AE72">
        <f>VLOOKUP(AU71,Sheet2!$E$6:$F$261,2,TRUE)</f>
        <v>499.7</v>
      </c>
      <c r="AF72">
        <f>VLOOKUP(AE72,Sheet3!A$52:B$77,2,TRUE)</f>
        <v>1</v>
      </c>
      <c r="AG72">
        <f t="shared" si="23"/>
        <v>0</v>
      </c>
      <c r="AH72">
        <f t="shared" si="24"/>
        <v>1</v>
      </c>
      <c r="AI72">
        <f t="shared" si="25"/>
        <v>1050</v>
      </c>
      <c r="AJ72">
        <f t="shared" si="1"/>
        <v>1.55</v>
      </c>
      <c r="AK72">
        <f t="shared" si="6"/>
        <v>0</v>
      </c>
      <c r="AM72">
        <f t="shared" si="26"/>
        <v>-5.1000000000000227</v>
      </c>
      <c r="AN72">
        <f t="shared" si="27"/>
        <v>0</v>
      </c>
      <c r="AP72">
        <f t="shared" si="7"/>
        <v>1.55</v>
      </c>
      <c r="AQ72">
        <f>VLOOKUP(AE72,Sheet3!$K$52:$L$77,2,TRUE)</f>
        <v>1</v>
      </c>
      <c r="AR72">
        <f t="shared" si="8"/>
        <v>0</v>
      </c>
      <c r="AU72">
        <f t="shared" si="28"/>
        <v>1050</v>
      </c>
      <c r="AV72">
        <f t="shared" si="29"/>
        <v>0</v>
      </c>
      <c r="AW72">
        <f t="shared" si="30"/>
        <v>0</v>
      </c>
      <c r="AX72">
        <f>VLOOKUP(AD72,Sheet2!$A$6:$B$262,2,TRUE)</f>
        <v>306.95</v>
      </c>
      <c r="AY72">
        <f t="shared" si="31"/>
        <v>0</v>
      </c>
      <c r="AZ72">
        <f t="shared" si="32"/>
        <v>516.4</v>
      </c>
      <c r="BB72">
        <f t="shared" si="17"/>
        <v>1.0996921013322662</v>
      </c>
    </row>
    <row r="73" spans="4:54" x14ac:dyDescent="0.55000000000000004">
      <c r="D73">
        <f t="shared" si="9"/>
        <v>945</v>
      </c>
      <c r="E73">
        <f t="shared" si="2"/>
        <v>15.75</v>
      </c>
      <c r="F73">
        <f t="shared" si="10"/>
        <v>1050</v>
      </c>
      <c r="H73">
        <f t="shared" si="33"/>
        <v>262.5</v>
      </c>
      <c r="J73">
        <f t="shared" si="34"/>
        <v>21.694214876033058</v>
      </c>
      <c r="K73">
        <f t="shared" si="18"/>
        <v>515.30030789866771</v>
      </c>
      <c r="L73">
        <f>VLOOKUP(V73, Sheet2!E$6:F$261,2,TRUE)</f>
        <v>499.7</v>
      </c>
      <c r="M73">
        <f>VLOOKUP(L73,Sheet3!A$52:B$77,2,TRUE)</f>
        <v>1</v>
      </c>
      <c r="N73">
        <f t="shared" si="3"/>
        <v>0.90030789866773375</v>
      </c>
      <c r="O73">
        <f t="shared" si="13"/>
        <v>0.50030789866775649</v>
      </c>
      <c r="P73">
        <v>0</v>
      </c>
      <c r="Q73">
        <f t="shared" si="0"/>
        <v>1.55</v>
      </c>
      <c r="R73">
        <f t="shared" si="19"/>
        <v>973.20790478572155</v>
      </c>
      <c r="S73">
        <f t="shared" si="4"/>
        <v>1.55</v>
      </c>
      <c r="T73">
        <f t="shared" si="14"/>
        <v>76.791963627824117</v>
      </c>
      <c r="V73">
        <f t="shared" si="35"/>
        <v>1049.9998684135458</v>
      </c>
      <c r="W73">
        <f t="shared" si="36"/>
        <v>1.3158645424482529E-4</v>
      </c>
      <c r="X73">
        <f t="shared" si="16"/>
        <v>2.7187283934881259E-6</v>
      </c>
      <c r="Y73">
        <f>VLOOKUP(K73,Sheet2!$A$6:$B$262,2,TRUE)</f>
        <v>302.8125</v>
      </c>
      <c r="Z73">
        <f t="shared" si="37"/>
        <v>8.9782568206006223E-9</v>
      </c>
      <c r="AA73">
        <f t="shared" si="38"/>
        <v>515.30030790764602</v>
      </c>
      <c r="AD73">
        <f t="shared" si="22"/>
        <v>516.4</v>
      </c>
      <c r="AE73">
        <f>VLOOKUP(AU72,Sheet2!$E$6:$F$261,2,TRUE)</f>
        <v>499.7</v>
      </c>
      <c r="AF73">
        <f>VLOOKUP(AE73,Sheet3!A$52:B$77,2,TRUE)</f>
        <v>1</v>
      </c>
      <c r="AG73">
        <f t="shared" si="23"/>
        <v>0</v>
      </c>
      <c r="AH73">
        <f t="shared" si="24"/>
        <v>1</v>
      </c>
      <c r="AI73">
        <f t="shared" si="25"/>
        <v>1050</v>
      </c>
      <c r="AJ73">
        <f t="shared" si="1"/>
        <v>1.55</v>
      </c>
      <c r="AK73">
        <f t="shared" si="6"/>
        <v>0</v>
      </c>
      <c r="AM73">
        <f t="shared" si="26"/>
        <v>-5.1000000000000227</v>
      </c>
      <c r="AN73">
        <f t="shared" si="27"/>
        <v>0</v>
      </c>
      <c r="AP73">
        <f t="shared" si="7"/>
        <v>1.55</v>
      </c>
      <c r="AQ73">
        <f>VLOOKUP(AE73,Sheet3!$K$52:$L$77,2,TRUE)</f>
        <v>1</v>
      </c>
      <c r="AR73">
        <f t="shared" si="8"/>
        <v>0</v>
      </c>
      <c r="AU73">
        <f t="shared" si="28"/>
        <v>1050</v>
      </c>
      <c r="AV73">
        <f t="shared" si="29"/>
        <v>0</v>
      </c>
      <c r="AW73">
        <f t="shared" si="30"/>
        <v>0</v>
      </c>
      <c r="AX73">
        <f>VLOOKUP(AD73,Sheet2!$A$6:$B$262,2,TRUE)</f>
        <v>306.95</v>
      </c>
      <c r="AY73">
        <f t="shared" si="31"/>
        <v>0</v>
      </c>
      <c r="AZ73">
        <f t="shared" si="32"/>
        <v>516.4</v>
      </c>
      <c r="BB73">
        <f t="shared" si="17"/>
        <v>1.0996920923539619</v>
      </c>
    </row>
    <row r="74" spans="4:54" x14ac:dyDescent="0.55000000000000004">
      <c r="D74">
        <f t="shared" si="9"/>
        <v>960</v>
      </c>
      <c r="E74">
        <f t="shared" si="2"/>
        <v>16</v>
      </c>
      <c r="F74">
        <f t="shared" si="10"/>
        <v>1050</v>
      </c>
      <c r="H74">
        <f t="shared" si="33"/>
        <v>262.5</v>
      </c>
      <c r="J74">
        <f t="shared" si="34"/>
        <v>21.694214876033058</v>
      </c>
      <c r="K74">
        <f t="shared" si="18"/>
        <v>515.30030790764602</v>
      </c>
      <c r="L74">
        <f>VLOOKUP(V74, Sheet2!E$6:F$261,2,TRUE)</f>
        <v>499.7</v>
      </c>
      <c r="M74">
        <f>VLOOKUP(L74,Sheet3!A$52:B$77,2,TRUE)</f>
        <v>1</v>
      </c>
      <c r="N74">
        <f t="shared" si="3"/>
        <v>0.90030790764603807</v>
      </c>
      <c r="O74">
        <f t="shared" si="13"/>
        <v>0.50030790764606081</v>
      </c>
      <c r="P74">
        <v>0</v>
      </c>
      <c r="Q74">
        <f t="shared" ref="Q74:Q137" si="39">VLOOKUP(N74,$A$8:$B$28,2,TRUE)</f>
        <v>1.55</v>
      </c>
      <c r="R74">
        <f t="shared" si="19"/>
        <v>973.20791934366912</v>
      </c>
      <c r="S74">
        <f t="shared" si="4"/>
        <v>1.55</v>
      </c>
      <c r="T74">
        <f t="shared" si="14"/>
        <v>76.791965694936053</v>
      </c>
      <c r="V74">
        <f t="shared" si="35"/>
        <v>1049.9998850386053</v>
      </c>
      <c r="W74">
        <f t="shared" si="36"/>
        <v>1.1496139472910727E-4</v>
      </c>
      <c r="X74">
        <f t="shared" si="16"/>
        <v>2.3752354282873402E-6</v>
      </c>
      <c r="Y74">
        <f>VLOOKUP(K74,Sheet2!$A$6:$B$262,2,TRUE)</f>
        <v>302.8125</v>
      </c>
      <c r="Z74">
        <f t="shared" si="37"/>
        <v>7.8439147270582953E-9</v>
      </c>
      <c r="AA74">
        <f t="shared" si="38"/>
        <v>515.30030791548995</v>
      </c>
      <c r="AD74">
        <f t="shared" si="22"/>
        <v>516.4</v>
      </c>
      <c r="AE74">
        <f>VLOOKUP(AU73,Sheet2!$E$6:$F$261,2,TRUE)</f>
        <v>499.7</v>
      </c>
      <c r="AF74">
        <f>VLOOKUP(AE74,Sheet3!A$52:B$77,2,TRUE)</f>
        <v>1</v>
      </c>
      <c r="AG74">
        <f t="shared" si="23"/>
        <v>0</v>
      </c>
      <c r="AH74">
        <f t="shared" si="24"/>
        <v>1</v>
      </c>
      <c r="AI74">
        <f t="shared" si="25"/>
        <v>1050</v>
      </c>
      <c r="AJ74">
        <f t="shared" ref="AJ74:AJ137" si="40">VLOOKUP(AG74,$A$8:$B$28,2,TRUE)</f>
        <v>1.55</v>
      </c>
      <c r="AK74">
        <f t="shared" si="6"/>
        <v>0</v>
      </c>
      <c r="AM74">
        <f t="shared" si="26"/>
        <v>-5.1000000000000227</v>
      </c>
      <c r="AN74">
        <f t="shared" si="27"/>
        <v>0</v>
      </c>
      <c r="AP74">
        <f t="shared" si="7"/>
        <v>1.55</v>
      </c>
      <c r="AQ74">
        <f>VLOOKUP(AE74,Sheet3!$K$52:$L$77,2,TRUE)</f>
        <v>1</v>
      </c>
      <c r="AR74">
        <f t="shared" si="8"/>
        <v>0</v>
      </c>
      <c r="AU74">
        <f t="shared" si="28"/>
        <v>1050</v>
      </c>
      <c r="AV74">
        <f t="shared" si="29"/>
        <v>0</v>
      </c>
      <c r="AW74">
        <f t="shared" si="30"/>
        <v>0</v>
      </c>
      <c r="AX74">
        <f>VLOOKUP(AD74,Sheet2!$A$6:$B$262,2,TRUE)</f>
        <v>306.95</v>
      </c>
      <c r="AY74">
        <f t="shared" si="31"/>
        <v>0</v>
      </c>
      <c r="AZ74">
        <f t="shared" si="32"/>
        <v>516.4</v>
      </c>
      <c r="BB74">
        <f t="shared" si="17"/>
        <v>1.0996920845100249</v>
      </c>
    </row>
    <row r="75" spans="4:54" x14ac:dyDescent="0.55000000000000004">
      <c r="D75">
        <f t="shared" si="9"/>
        <v>975</v>
      </c>
      <c r="E75">
        <f t="shared" ref="E75:E138" si="41">+D75/60</f>
        <v>16.25</v>
      </c>
      <c r="F75">
        <f t="shared" si="10"/>
        <v>1050</v>
      </c>
      <c r="H75">
        <f t="shared" si="33"/>
        <v>262.5</v>
      </c>
      <c r="J75">
        <f t="shared" si="34"/>
        <v>21.694214876033058</v>
      </c>
      <c r="K75">
        <f t="shared" si="18"/>
        <v>515.30030791548995</v>
      </c>
      <c r="L75">
        <f>VLOOKUP(V75, Sheet2!E$6:F$261,2,TRUE)</f>
        <v>499.7</v>
      </c>
      <c r="M75">
        <f>VLOOKUP(L75,Sheet3!A$52:B$77,2,TRUE)</f>
        <v>1</v>
      </c>
      <c r="N75">
        <f t="shared" ref="N75:N105" si="42">+(K75-J$3)</f>
        <v>0.90030791548997513</v>
      </c>
      <c r="O75">
        <f t="shared" si="13"/>
        <v>0.50030791548999787</v>
      </c>
      <c r="P75">
        <v>0</v>
      </c>
      <c r="Q75">
        <f t="shared" si="39"/>
        <v>1.55</v>
      </c>
      <c r="R75">
        <f t="shared" si="19"/>
        <v>973.20793206228723</v>
      </c>
      <c r="S75">
        <f t="shared" ref="S75:S138" si="43">VLOOKUP(O75,$A$8:$B$28,2,TRUE)</f>
        <v>1.55</v>
      </c>
      <c r="T75">
        <f t="shared" si="14"/>
        <v>76.791967500877988</v>
      </c>
      <c r="V75">
        <f t="shared" si="35"/>
        <v>1049.9998995631652</v>
      </c>
      <c r="W75">
        <f t="shared" si="36"/>
        <v>1.0043683482763299E-4</v>
      </c>
      <c r="X75">
        <f t="shared" si="16"/>
        <v>2.0751412154469627E-6</v>
      </c>
      <c r="Y75">
        <f>VLOOKUP(K75,Sheet2!$A$6:$B$262,2,TRUE)</f>
        <v>302.8125</v>
      </c>
      <c r="Z75">
        <f t="shared" si="37"/>
        <v>6.8528915267598358E-9</v>
      </c>
      <c r="AA75">
        <f t="shared" si="38"/>
        <v>515.30030792234288</v>
      </c>
      <c r="AD75">
        <f t="shared" si="22"/>
        <v>516.4</v>
      </c>
      <c r="AE75">
        <f>VLOOKUP(AU74,Sheet2!$E$6:$F$261,2,TRUE)</f>
        <v>499.7</v>
      </c>
      <c r="AF75">
        <f>VLOOKUP(AE75,Sheet3!A$52:B$77,2,TRUE)</f>
        <v>1</v>
      </c>
      <c r="AG75">
        <f t="shared" si="23"/>
        <v>0</v>
      </c>
      <c r="AH75">
        <f t="shared" si="24"/>
        <v>1</v>
      </c>
      <c r="AI75">
        <f t="shared" si="25"/>
        <v>1050</v>
      </c>
      <c r="AJ75">
        <f t="shared" si="40"/>
        <v>1.55</v>
      </c>
      <c r="AK75">
        <f t="shared" ref="AK75:AK138" si="44">+AJ75*$AD$3*POWER(AG75,1.5)*AF75</f>
        <v>0</v>
      </c>
      <c r="AM75">
        <f t="shared" si="26"/>
        <v>-5.1000000000000227</v>
      </c>
      <c r="AN75">
        <f t="shared" si="27"/>
        <v>0</v>
      </c>
      <c r="AP75">
        <f t="shared" ref="AP75:AP138" si="45">+VLOOKUP(AM75,$A$8:$B$28,2,TRUE)</f>
        <v>1.55</v>
      </c>
      <c r="AQ75">
        <f>VLOOKUP(AE75,Sheet3!$K$52:$L$77,2,TRUE)</f>
        <v>1</v>
      </c>
      <c r="AR75">
        <f t="shared" ref="AR75:AR138" si="46">+AP75*$AH$3*POWER(AN75,1.5)*AQ75</f>
        <v>0</v>
      </c>
      <c r="AU75">
        <f t="shared" si="28"/>
        <v>1050</v>
      </c>
      <c r="AV75">
        <f t="shared" si="29"/>
        <v>0</v>
      </c>
      <c r="AW75">
        <f t="shared" si="30"/>
        <v>0</v>
      </c>
      <c r="AX75">
        <f>VLOOKUP(AD75,Sheet2!$A$6:$B$262,2,TRUE)</f>
        <v>306.95</v>
      </c>
      <c r="AY75">
        <f t="shared" si="31"/>
        <v>0</v>
      </c>
      <c r="AZ75">
        <f t="shared" si="32"/>
        <v>516.4</v>
      </c>
      <c r="BB75">
        <f t="shared" si="17"/>
        <v>1.099692077657096</v>
      </c>
    </row>
    <row r="76" spans="4:54" x14ac:dyDescent="0.55000000000000004">
      <c r="D76">
        <f t="shared" ref="D76:D139" si="47">+D75+15</f>
        <v>990</v>
      </c>
      <c r="E76">
        <f t="shared" si="41"/>
        <v>16.5</v>
      </c>
      <c r="F76">
        <f t="shared" ref="F76:F105" si="48">+F75+(F$106-F$10)*(D76/D$106)</f>
        <v>1050</v>
      </c>
      <c r="H76">
        <f t="shared" si="33"/>
        <v>262.5</v>
      </c>
      <c r="J76">
        <f t="shared" si="34"/>
        <v>21.694214876033058</v>
      </c>
      <c r="K76">
        <f t="shared" si="18"/>
        <v>515.30030792234288</v>
      </c>
      <c r="L76">
        <f>VLOOKUP(V76, Sheet2!E$6:F$261,2,TRUE)</f>
        <v>499.7</v>
      </c>
      <c r="M76">
        <f>VLOOKUP(L76,Sheet3!A$52:B$77,2,TRUE)</f>
        <v>1</v>
      </c>
      <c r="N76">
        <f t="shared" si="42"/>
        <v>0.90030792234290402</v>
      </c>
      <c r="O76">
        <f t="shared" ref="O76:O105" si="49">+K76-O$3</f>
        <v>0.50030792234292676</v>
      </c>
      <c r="P76">
        <v>0</v>
      </c>
      <c r="Q76">
        <f t="shared" si="39"/>
        <v>1.55</v>
      </c>
      <c r="R76">
        <f t="shared" si="19"/>
        <v>973.20794317402692</v>
      </c>
      <c r="S76">
        <f t="shared" si="43"/>
        <v>1.55</v>
      </c>
      <c r="T76">
        <f t="shared" ref="T76:T139" si="50">S76*L$3*POWER(O76,1.5)*M75</f>
        <v>76.791969078656024</v>
      </c>
      <c r="V76">
        <f t="shared" si="35"/>
        <v>1049.9999122526829</v>
      </c>
      <c r="W76">
        <f t="shared" si="36"/>
        <v>8.774731713856454E-5</v>
      </c>
      <c r="X76">
        <f t="shared" ref="X76:X139" si="51">+W76*0.25*3600/43560</f>
        <v>1.8129610979042259E-6</v>
      </c>
      <c r="Y76">
        <f>VLOOKUP(K76,Sheet2!$A$6:$B$262,2,TRUE)</f>
        <v>302.8125</v>
      </c>
      <c r="Z76">
        <f t="shared" si="37"/>
        <v>5.9870748331202505E-9</v>
      </c>
      <c r="AA76">
        <f t="shared" si="38"/>
        <v>515.30030792832997</v>
      </c>
      <c r="AD76">
        <f t="shared" si="22"/>
        <v>516.4</v>
      </c>
      <c r="AE76">
        <f>VLOOKUP(AU75,Sheet2!$E$6:$F$261,2,TRUE)</f>
        <v>499.7</v>
      </c>
      <c r="AF76">
        <f>VLOOKUP(AE76,Sheet3!A$52:B$77,2,TRUE)</f>
        <v>1</v>
      </c>
      <c r="AG76">
        <f t="shared" si="23"/>
        <v>0</v>
      </c>
      <c r="AH76">
        <f t="shared" si="24"/>
        <v>1</v>
      </c>
      <c r="AI76">
        <f t="shared" si="25"/>
        <v>1050</v>
      </c>
      <c r="AJ76">
        <f t="shared" si="40"/>
        <v>1.55</v>
      </c>
      <c r="AK76">
        <f t="shared" si="44"/>
        <v>0</v>
      </c>
      <c r="AM76">
        <f t="shared" si="26"/>
        <v>-5.1000000000000227</v>
      </c>
      <c r="AN76">
        <f t="shared" si="27"/>
        <v>0</v>
      </c>
      <c r="AP76">
        <f t="shared" si="45"/>
        <v>1.55</v>
      </c>
      <c r="AQ76">
        <f>VLOOKUP(AE76,Sheet3!$K$52:$L$77,2,TRUE)</f>
        <v>1</v>
      </c>
      <c r="AR76">
        <f t="shared" si="46"/>
        <v>0</v>
      </c>
      <c r="AU76">
        <f t="shared" si="28"/>
        <v>1050</v>
      </c>
      <c r="AV76">
        <f t="shared" si="29"/>
        <v>0</v>
      </c>
      <c r="AW76">
        <f t="shared" si="30"/>
        <v>0</v>
      </c>
      <c r="AX76">
        <f>VLOOKUP(AD76,Sheet2!$A$6:$B$262,2,TRUE)</f>
        <v>306.95</v>
      </c>
      <c r="AY76">
        <f t="shared" si="31"/>
        <v>0</v>
      </c>
      <c r="AZ76">
        <f t="shared" si="32"/>
        <v>516.4</v>
      </c>
      <c r="BB76">
        <f t="shared" ref="BB76:BB139" si="52">+AZ76-AA76</f>
        <v>1.099692071670006</v>
      </c>
    </row>
    <row r="77" spans="4:54" x14ac:dyDescent="0.55000000000000004">
      <c r="D77">
        <f t="shared" si="47"/>
        <v>1005</v>
      </c>
      <c r="E77">
        <f t="shared" si="41"/>
        <v>16.75</v>
      </c>
      <c r="F77">
        <f t="shared" si="48"/>
        <v>1050</v>
      </c>
      <c r="H77">
        <f t="shared" si="33"/>
        <v>262.5</v>
      </c>
      <c r="J77">
        <f t="shared" si="34"/>
        <v>21.694214876033058</v>
      </c>
      <c r="K77">
        <f t="shared" ref="K77:K105" si="53">+AA76</f>
        <v>515.30030792832997</v>
      </c>
      <c r="L77">
        <f>VLOOKUP(V77, Sheet2!E$6:F$261,2,TRUE)</f>
        <v>499.7</v>
      </c>
      <c r="M77">
        <f>VLOOKUP(L77,Sheet3!A$52:B$77,2,TRUE)</f>
        <v>1</v>
      </c>
      <c r="N77">
        <f t="shared" si="42"/>
        <v>0.90030792832999396</v>
      </c>
      <c r="O77">
        <f t="shared" si="49"/>
        <v>0.50030792833001669</v>
      </c>
      <c r="P77">
        <v>0</v>
      </c>
      <c r="Q77">
        <f t="shared" si="39"/>
        <v>1.55</v>
      </c>
      <c r="R77">
        <f t="shared" ref="R77:R140" si="54">+Q77*H$3*POWER(N77,1.5)*M76</f>
        <v>973.20795288184468</v>
      </c>
      <c r="S77">
        <f t="shared" si="43"/>
        <v>1.55</v>
      </c>
      <c r="T77">
        <f t="shared" si="50"/>
        <v>76.791970457088411</v>
      </c>
      <c r="V77">
        <f t="shared" si="35"/>
        <v>1049.9999233389331</v>
      </c>
      <c r="W77">
        <f t="shared" si="36"/>
        <v>7.66610669415968E-5</v>
      </c>
      <c r="X77">
        <f t="shared" si="51"/>
        <v>1.5839063417685289E-6</v>
      </c>
      <c r="Y77">
        <f>VLOOKUP(K77,Sheet2!$A$6:$B$262,2,TRUE)</f>
        <v>302.8125</v>
      </c>
      <c r="Z77">
        <f t="shared" si="37"/>
        <v>5.2306504578527267E-9</v>
      </c>
      <c r="AA77">
        <f t="shared" si="38"/>
        <v>515.30030793356059</v>
      </c>
      <c r="AD77">
        <f t="shared" ref="AD77:AD140" si="55">+AZ76</f>
        <v>516.4</v>
      </c>
      <c r="AE77">
        <f>VLOOKUP(AU76,Sheet2!$E$6:$F$261,2,TRUE)</f>
        <v>499.7</v>
      </c>
      <c r="AF77">
        <f>VLOOKUP(AE77,Sheet3!A$52:B$77,2,TRUE)</f>
        <v>1</v>
      </c>
      <c r="AG77">
        <f t="shared" ref="AG77:AG140" si="56">+AD77-$AF$3</f>
        <v>0</v>
      </c>
      <c r="AH77">
        <f t="shared" ref="AH77:AH140" si="57">VLOOKUP(F77, $AM$3:$AN$5,2,TRUE)</f>
        <v>1</v>
      </c>
      <c r="AI77">
        <f t="shared" ref="AI77:AI140" si="58">+F77*AH77</f>
        <v>1050</v>
      </c>
      <c r="AJ77">
        <f t="shared" si="40"/>
        <v>1.55</v>
      </c>
      <c r="AK77">
        <f t="shared" si="44"/>
        <v>0</v>
      </c>
      <c r="AM77">
        <f t="shared" ref="AM77:AM140" si="59">+AD77-$AO$3</f>
        <v>-5.1000000000000227</v>
      </c>
      <c r="AN77">
        <f t="shared" ref="AN77:AN140" si="60">+VLOOKUP(AM77,$AQ$3:$AR$5,2,TRUE)</f>
        <v>0</v>
      </c>
      <c r="AP77">
        <f t="shared" si="45"/>
        <v>1.55</v>
      </c>
      <c r="AQ77">
        <f>VLOOKUP(AE77,Sheet3!$K$52:$L$77,2,TRUE)</f>
        <v>1</v>
      </c>
      <c r="AR77">
        <f t="shared" si="46"/>
        <v>0</v>
      </c>
      <c r="AU77">
        <f t="shared" ref="AU77:AU140" si="61">+AI77+AK77+AR77</f>
        <v>1050</v>
      </c>
      <c r="AV77">
        <f t="shared" ref="AV77:AV140" si="62">+F77-AU77</f>
        <v>0</v>
      </c>
      <c r="AW77">
        <f t="shared" ref="AW77:AW140" si="63">+AV77*0.25*3600/43560</f>
        <v>0</v>
      </c>
      <c r="AX77">
        <f>VLOOKUP(AD77,Sheet2!$A$6:$B$262,2,TRUE)</f>
        <v>306.95</v>
      </c>
      <c r="AY77">
        <f t="shared" ref="AY77:AY140" si="64">+AW77/AX77</f>
        <v>0</v>
      </c>
      <c r="AZ77">
        <f t="shared" ref="AZ77:AZ140" si="65">+AD77+AY77</f>
        <v>516.4</v>
      </c>
      <c r="BB77">
        <f t="shared" si="52"/>
        <v>1.0996920664393883</v>
      </c>
    </row>
    <row r="78" spans="4:54" x14ac:dyDescent="0.55000000000000004">
      <c r="D78">
        <f t="shared" si="47"/>
        <v>1020</v>
      </c>
      <c r="E78">
        <f t="shared" si="41"/>
        <v>17</v>
      </c>
      <c r="F78">
        <f t="shared" si="48"/>
        <v>1050</v>
      </c>
      <c r="H78">
        <f t="shared" si="33"/>
        <v>262.5</v>
      </c>
      <c r="J78">
        <f t="shared" si="34"/>
        <v>21.694214876033058</v>
      </c>
      <c r="K78">
        <f t="shared" si="53"/>
        <v>515.30030793356059</v>
      </c>
      <c r="L78">
        <f>VLOOKUP(V78, Sheet2!E$6:F$261,2,TRUE)</f>
        <v>499.7</v>
      </c>
      <c r="M78">
        <f>VLOOKUP(L78,Sheet3!A$52:B$77,2,TRUE)</f>
        <v>1</v>
      </c>
      <c r="N78">
        <f t="shared" si="42"/>
        <v>0.90030793356061167</v>
      </c>
      <c r="O78">
        <f t="shared" si="49"/>
        <v>0.50030793356063441</v>
      </c>
      <c r="P78">
        <v>0</v>
      </c>
      <c r="Q78">
        <f t="shared" si="39"/>
        <v>1.55</v>
      </c>
      <c r="R78">
        <f t="shared" si="54"/>
        <v>973.20796136307422</v>
      </c>
      <c r="S78">
        <f t="shared" si="43"/>
        <v>1.55</v>
      </c>
      <c r="T78">
        <f t="shared" si="50"/>
        <v>76.791971661355078</v>
      </c>
      <c r="V78">
        <f t="shared" si="35"/>
        <v>1049.9999330244293</v>
      </c>
      <c r="W78">
        <f t="shared" si="36"/>
        <v>6.6975570689464803E-5</v>
      </c>
      <c r="X78">
        <f t="shared" si="51"/>
        <v>1.3837927828401818E-6</v>
      </c>
      <c r="Y78">
        <f>VLOOKUP(K78,Sheet2!$A$6:$B$262,2,TRUE)</f>
        <v>302.8125</v>
      </c>
      <c r="Z78">
        <f t="shared" si="37"/>
        <v>4.5698007276455952E-9</v>
      </c>
      <c r="AA78">
        <f t="shared" si="38"/>
        <v>515.30030793813035</v>
      </c>
      <c r="AD78">
        <f t="shared" si="55"/>
        <v>516.4</v>
      </c>
      <c r="AE78">
        <f>VLOOKUP(AU77,Sheet2!$E$6:$F$261,2,TRUE)</f>
        <v>499.7</v>
      </c>
      <c r="AF78">
        <f>VLOOKUP(AE78,Sheet3!A$52:B$77,2,TRUE)</f>
        <v>1</v>
      </c>
      <c r="AG78">
        <f t="shared" si="56"/>
        <v>0</v>
      </c>
      <c r="AH78">
        <f t="shared" si="57"/>
        <v>1</v>
      </c>
      <c r="AI78">
        <f t="shared" si="58"/>
        <v>1050</v>
      </c>
      <c r="AJ78">
        <f t="shared" si="40"/>
        <v>1.55</v>
      </c>
      <c r="AK78">
        <f t="shared" si="44"/>
        <v>0</v>
      </c>
      <c r="AM78">
        <f t="shared" si="59"/>
        <v>-5.1000000000000227</v>
      </c>
      <c r="AN78">
        <f t="shared" si="60"/>
        <v>0</v>
      </c>
      <c r="AP78">
        <f t="shared" si="45"/>
        <v>1.55</v>
      </c>
      <c r="AQ78">
        <f>VLOOKUP(AE78,Sheet3!$K$52:$L$77,2,TRUE)</f>
        <v>1</v>
      </c>
      <c r="AR78">
        <f t="shared" si="46"/>
        <v>0</v>
      </c>
      <c r="AU78">
        <f t="shared" si="61"/>
        <v>1050</v>
      </c>
      <c r="AV78">
        <f t="shared" si="62"/>
        <v>0</v>
      </c>
      <c r="AW78">
        <f t="shared" si="63"/>
        <v>0</v>
      </c>
      <c r="AX78">
        <f>VLOOKUP(AD78,Sheet2!$A$6:$B$262,2,TRUE)</f>
        <v>306.95</v>
      </c>
      <c r="AY78">
        <f t="shared" si="64"/>
        <v>0</v>
      </c>
      <c r="AZ78">
        <f t="shared" si="65"/>
        <v>516.4</v>
      </c>
      <c r="BB78">
        <f t="shared" si="52"/>
        <v>1.0996920618696322</v>
      </c>
    </row>
    <row r="79" spans="4:54" x14ac:dyDescent="0.55000000000000004">
      <c r="D79">
        <f t="shared" si="47"/>
        <v>1035</v>
      </c>
      <c r="E79">
        <f t="shared" si="41"/>
        <v>17.25</v>
      </c>
      <c r="F79">
        <f t="shared" si="48"/>
        <v>1050</v>
      </c>
      <c r="H79">
        <f t="shared" si="33"/>
        <v>262.5</v>
      </c>
      <c r="J79">
        <f t="shared" si="34"/>
        <v>21.694214876033058</v>
      </c>
      <c r="K79">
        <f t="shared" si="53"/>
        <v>515.30030793813035</v>
      </c>
      <c r="L79">
        <f>VLOOKUP(V79, Sheet2!E$6:F$261,2,TRUE)</f>
        <v>499.7</v>
      </c>
      <c r="M79">
        <f>VLOOKUP(L79,Sheet3!A$52:B$77,2,TRUE)</f>
        <v>1</v>
      </c>
      <c r="N79">
        <f t="shared" si="42"/>
        <v>0.9003079381303678</v>
      </c>
      <c r="O79">
        <f t="shared" si="49"/>
        <v>0.50030793813039054</v>
      </c>
      <c r="P79">
        <v>0</v>
      </c>
      <c r="Q79">
        <f t="shared" si="39"/>
        <v>1.55</v>
      </c>
      <c r="R79">
        <f t="shared" si="54"/>
        <v>973.20796877274404</v>
      </c>
      <c r="S79">
        <f t="shared" si="43"/>
        <v>1.55</v>
      </c>
      <c r="T79">
        <f t="shared" si="50"/>
        <v>76.791972713468866</v>
      </c>
      <c r="V79">
        <f t="shared" si="35"/>
        <v>1049.9999414862129</v>
      </c>
      <c r="W79">
        <f t="shared" si="36"/>
        <v>5.8513787053016131E-5</v>
      </c>
      <c r="X79">
        <f t="shared" si="51"/>
        <v>1.2089625424176887E-6</v>
      </c>
      <c r="Y79">
        <f>VLOOKUP(K79,Sheet2!$A$6:$B$262,2,TRUE)</f>
        <v>302.8125</v>
      </c>
      <c r="Z79">
        <f t="shared" si="37"/>
        <v>3.9924459605124913E-9</v>
      </c>
      <c r="AA79">
        <f t="shared" si="38"/>
        <v>515.3003079421228</v>
      </c>
      <c r="AD79">
        <f t="shared" si="55"/>
        <v>516.4</v>
      </c>
      <c r="AE79">
        <f>VLOOKUP(AU78,Sheet2!$E$6:$F$261,2,TRUE)</f>
        <v>499.7</v>
      </c>
      <c r="AF79">
        <f>VLOOKUP(AE79,Sheet3!A$52:B$77,2,TRUE)</f>
        <v>1</v>
      </c>
      <c r="AG79">
        <f t="shared" si="56"/>
        <v>0</v>
      </c>
      <c r="AH79">
        <f t="shared" si="57"/>
        <v>1</v>
      </c>
      <c r="AI79">
        <f t="shared" si="58"/>
        <v>1050</v>
      </c>
      <c r="AJ79">
        <f t="shared" si="40"/>
        <v>1.55</v>
      </c>
      <c r="AK79">
        <f t="shared" si="44"/>
        <v>0</v>
      </c>
      <c r="AM79">
        <f t="shared" si="59"/>
        <v>-5.1000000000000227</v>
      </c>
      <c r="AN79">
        <f t="shared" si="60"/>
        <v>0</v>
      </c>
      <c r="AP79">
        <f t="shared" si="45"/>
        <v>1.55</v>
      </c>
      <c r="AQ79">
        <f>VLOOKUP(AE79,Sheet3!$K$52:$L$77,2,TRUE)</f>
        <v>1</v>
      </c>
      <c r="AR79">
        <f t="shared" si="46"/>
        <v>0</v>
      </c>
      <c r="AU79">
        <f t="shared" si="61"/>
        <v>1050</v>
      </c>
      <c r="AV79">
        <f t="shared" si="62"/>
        <v>0</v>
      </c>
      <c r="AW79">
        <f t="shared" si="63"/>
        <v>0</v>
      </c>
      <c r="AX79">
        <f>VLOOKUP(AD79,Sheet2!$A$6:$B$262,2,TRUE)</f>
        <v>306.95</v>
      </c>
      <c r="AY79">
        <f t="shared" si="64"/>
        <v>0</v>
      </c>
      <c r="AZ79">
        <f t="shared" si="65"/>
        <v>516.4</v>
      </c>
      <c r="BB79">
        <f t="shared" si="52"/>
        <v>1.0996920578771778</v>
      </c>
    </row>
    <row r="80" spans="4:54" x14ac:dyDescent="0.55000000000000004">
      <c r="D80">
        <f t="shared" si="47"/>
        <v>1050</v>
      </c>
      <c r="E80">
        <f t="shared" si="41"/>
        <v>17.5</v>
      </c>
      <c r="F80">
        <f t="shared" si="48"/>
        <v>1050</v>
      </c>
      <c r="H80">
        <f t="shared" si="33"/>
        <v>262.5</v>
      </c>
      <c r="J80">
        <f t="shared" si="34"/>
        <v>21.694214876033058</v>
      </c>
      <c r="K80">
        <f t="shared" si="53"/>
        <v>515.3003079421228</v>
      </c>
      <c r="L80">
        <f>VLOOKUP(V80, Sheet2!E$6:F$261,2,TRUE)</f>
        <v>499.7</v>
      </c>
      <c r="M80">
        <f>VLOOKUP(L80,Sheet3!A$52:B$77,2,TRUE)</f>
        <v>1</v>
      </c>
      <c r="N80">
        <f t="shared" si="42"/>
        <v>0.90030794212282217</v>
      </c>
      <c r="O80">
        <f t="shared" si="49"/>
        <v>0.50030794212284491</v>
      </c>
      <c r="P80">
        <v>0</v>
      </c>
      <c r="Q80">
        <f t="shared" si="39"/>
        <v>1.55</v>
      </c>
      <c r="R80">
        <f t="shared" si="54"/>
        <v>973.20797524634304</v>
      </c>
      <c r="S80">
        <f t="shared" si="43"/>
        <v>1.55</v>
      </c>
      <c r="T80">
        <f t="shared" si="50"/>
        <v>76.791973632668089</v>
      </c>
      <c r="V80">
        <f t="shared" si="35"/>
        <v>1049.9999488790111</v>
      </c>
      <c r="W80">
        <f t="shared" si="36"/>
        <v>5.1120988928232691E-5</v>
      </c>
      <c r="X80">
        <f t="shared" si="51"/>
        <v>1.0562187795089399E-6</v>
      </c>
      <c r="Y80">
        <f>VLOOKUP(K80,Sheet2!$A$6:$B$262,2,TRUE)</f>
        <v>302.8125</v>
      </c>
      <c r="Z80">
        <f t="shared" si="37"/>
        <v>3.4880289932183776E-9</v>
      </c>
      <c r="AA80">
        <f t="shared" si="38"/>
        <v>515.30030794561083</v>
      </c>
      <c r="AD80">
        <f t="shared" si="55"/>
        <v>516.4</v>
      </c>
      <c r="AE80">
        <f>VLOOKUP(AU79,Sheet2!$E$6:$F$261,2,TRUE)</f>
        <v>499.7</v>
      </c>
      <c r="AF80">
        <f>VLOOKUP(AE80,Sheet3!A$52:B$77,2,TRUE)</f>
        <v>1</v>
      </c>
      <c r="AG80">
        <f t="shared" si="56"/>
        <v>0</v>
      </c>
      <c r="AH80">
        <f t="shared" si="57"/>
        <v>1</v>
      </c>
      <c r="AI80">
        <f t="shared" si="58"/>
        <v>1050</v>
      </c>
      <c r="AJ80">
        <f t="shared" si="40"/>
        <v>1.55</v>
      </c>
      <c r="AK80">
        <f t="shared" si="44"/>
        <v>0</v>
      </c>
      <c r="AM80">
        <f t="shared" si="59"/>
        <v>-5.1000000000000227</v>
      </c>
      <c r="AN80">
        <f t="shared" si="60"/>
        <v>0</v>
      </c>
      <c r="AP80">
        <f t="shared" si="45"/>
        <v>1.55</v>
      </c>
      <c r="AQ80">
        <f>VLOOKUP(AE80,Sheet3!$K$52:$L$77,2,TRUE)</f>
        <v>1</v>
      </c>
      <c r="AR80">
        <f t="shared" si="46"/>
        <v>0</v>
      </c>
      <c r="AU80">
        <f t="shared" si="61"/>
        <v>1050</v>
      </c>
      <c r="AV80">
        <f t="shared" si="62"/>
        <v>0</v>
      </c>
      <c r="AW80">
        <f t="shared" si="63"/>
        <v>0</v>
      </c>
      <c r="AX80">
        <f>VLOOKUP(AD80,Sheet2!$A$6:$B$262,2,TRUE)</f>
        <v>306.95</v>
      </c>
      <c r="AY80">
        <f t="shared" si="64"/>
        <v>0</v>
      </c>
      <c r="AZ80">
        <f t="shared" si="65"/>
        <v>516.4</v>
      </c>
      <c r="BB80">
        <f t="shared" si="52"/>
        <v>1.099692054389152</v>
      </c>
    </row>
    <row r="81" spans="4:54" x14ac:dyDescent="0.55000000000000004">
      <c r="D81">
        <f t="shared" si="47"/>
        <v>1065</v>
      </c>
      <c r="E81">
        <f t="shared" si="41"/>
        <v>17.75</v>
      </c>
      <c r="F81">
        <f t="shared" si="48"/>
        <v>1050</v>
      </c>
      <c r="H81">
        <f t="shared" si="33"/>
        <v>262.5</v>
      </c>
      <c r="J81">
        <f t="shared" si="34"/>
        <v>21.694214876033058</v>
      </c>
      <c r="K81">
        <f t="shared" si="53"/>
        <v>515.30030794561083</v>
      </c>
      <c r="L81">
        <f>VLOOKUP(V81, Sheet2!E$6:F$261,2,TRUE)</f>
        <v>499.7</v>
      </c>
      <c r="M81">
        <f>VLOOKUP(L81,Sheet3!A$52:B$77,2,TRUE)</f>
        <v>1</v>
      </c>
      <c r="N81">
        <f t="shared" si="42"/>
        <v>0.90030794561084804</v>
      </c>
      <c r="O81">
        <f t="shared" si="49"/>
        <v>0.50030794561087077</v>
      </c>
      <c r="P81">
        <v>0</v>
      </c>
      <c r="Q81">
        <f t="shared" si="39"/>
        <v>1.55</v>
      </c>
      <c r="R81">
        <f t="shared" si="54"/>
        <v>973.2079809020322</v>
      </c>
      <c r="S81">
        <f t="shared" si="43"/>
        <v>1.55</v>
      </c>
      <c r="T81">
        <f t="shared" si="50"/>
        <v>76.791974435730666</v>
      </c>
      <c r="V81">
        <f t="shared" si="35"/>
        <v>1049.9999553377629</v>
      </c>
      <c r="W81">
        <f t="shared" si="36"/>
        <v>4.4662237087322865E-5</v>
      </c>
      <c r="X81">
        <f t="shared" si="51"/>
        <v>9.2277349353972862E-7</v>
      </c>
      <c r="Y81">
        <f>VLOOKUP(K81,Sheet2!$A$6:$B$262,2,TRUE)</f>
        <v>302.8125</v>
      </c>
      <c r="Z81">
        <f t="shared" si="37"/>
        <v>3.0473428063231493E-9</v>
      </c>
      <c r="AA81">
        <f t="shared" si="38"/>
        <v>515.3003079486582</v>
      </c>
      <c r="AD81">
        <f t="shared" si="55"/>
        <v>516.4</v>
      </c>
      <c r="AE81">
        <f>VLOOKUP(AU80,Sheet2!$E$6:$F$261,2,TRUE)</f>
        <v>499.7</v>
      </c>
      <c r="AF81">
        <f>VLOOKUP(AE81,Sheet3!A$52:B$77,2,TRUE)</f>
        <v>1</v>
      </c>
      <c r="AG81">
        <f t="shared" si="56"/>
        <v>0</v>
      </c>
      <c r="AH81">
        <f t="shared" si="57"/>
        <v>1</v>
      </c>
      <c r="AI81">
        <f t="shared" si="58"/>
        <v>1050</v>
      </c>
      <c r="AJ81">
        <f t="shared" si="40"/>
        <v>1.55</v>
      </c>
      <c r="AK81">
        <f t="shared" si="44"/>
        <v>0</v>
      </c>
      <c r="AM81">
        <f t="shared" si="59"/>
        <v>-5.1000000000000227</v>
      </c>
      <c r="AN81">
        <f t="shared" si="60"/>
        <v>0</v>
      </c>
      <c r="AP81">
        <f t="shared" si="45"/>
        <v>1.55</v>
      </c>
      <c r="AQ81">
        <f>VLOOKUP(AE81,Sheet3!$K$52:$L$77,2,TRUE)</f>
        <v>1</v>
      </c>
      <c r="AR81">
        <f t="shared" si="46"/>
        <v>0</v>
      </c>
      <c r="AU81">
        <f t="shared" si="61"/>
        <v>1050</v>
      </c>
      <c r="AV81">
        <f t="shared" si="62"/>
        <v>0</v>
      </c>
      <c r="AW81">
        <f t="shared" si="63"/>
        <v>0</v>
      </c>
      <c r="AX81">
        <f>VLOOKUP(AD81,Sheet2!$A$6:$B$262,2,TRUE)</f>
        <v>306.95</v>
      </c>
      <c r="AY81">
        <f t="shared" si="64"/>
        <v>0</v>
      </c>
      <c r="AZ81">
        <f t="shared" si="65"/>
        <v>516.4</v>
      </c>
      <c r="BB81">
        <f t="shared" si="52"/>
        <v>1.0996920513417763</v>
      </c>
    </row>
    <row r="82" spans="4:54" x14ac:dyDescent="0.55000000000000004">
      <c r="D82">
        <f t="shared" si="47"/>
        <v>1080</v>
      </c>
      <c r="E82">
        <f t="shared" si="41"/>
        <v>18</v>
      </c>
      <c r="F82">
        <f t="shared" si="48"/>
        <v>1050</v>
      </c>
      <c r="H82">
        <f t="shared" si="33"/>
        <v>262.5</v>
      </c>
      <c r="J82">
        <f t="shared" si="34"/>
        <v>21.694214876033058</v>
      </c>
      <c r="K82">
        <f t="shared" si="53"/>
        <v>515.3003079486582</v>
      </c>
      <c r="L82">
        <f>VLOOKUP(V82, Sheet2!E$6:F$261,2,TRUE)</f>
        <v>499.7</v>
      </c>
      <c r="M82">
        <f>VLOOKUP(L82,Sheet3!A$52:B$77,2,TRUE)</f>
        <v>1</v>
      </c>
      <c r="N82">
        <f t="shared" si="42"/>
        <v>0.90030794865822372</v>
      </c>
      <c r="O82">
        <f t="shared" si="49"/>
        <v>0.50030794865824646</v>
      </c>
      <c r="P82">
        <v>0</v>
      </c>
      <c r="Q82">
        <f t="shared" si="39"/>
        <v>1.55</v>
      </c>
      <c r="R82">
        <f t="shared" si="54"/>
        <v>973.20798584322552</v>
      </c>
      <c r="S82">
        <f t="shared" si="43"/>
        <v>1.55</v>
      </c>
      <c r="T82">
        <f t="shared" si="50"/>
        <v>76.791975137340543</v>
      </c>
      <c r="V82">
        <f t="shared" si="35"/>
        <v>1049.9999609805661</v>
      </c>
      <c r="W82">
        <f t="shared" si="36"/>
        <v>3.9019433870635112E-5</v>
      </c>
      <c r="X82">
        <f t="shared" si="51"/>
        <v>8.0618665021973376E-7</v>
      </c>
      <c r="Y82">
        <f>VLOOKUP(K82,Sheet2!$A$6:$B$262,2,TRUE)</f>
        <v>302.8125</v>
      </c>
      <c r="Z82">
        <f t="shared" si="37"/>
        <v>2.6623294950496885E-9</v>
      </c>
      <c r="AA82">
        <f t="shared" si="38"/>
        <v>515.30030795132052</v>
      </c>
      <c r="AD82">
        <f t="shared" si="55"/>
        <v>516.4</v>
      </c>
      <c r="AE82">
        <f>VLOOKUP(AU81,Sheet2!$E$6:$F$261,2,TRUE)</f>
        <v>499.7</v>
      </c>
      <c r="AF82">
        <f>VLOOKUP(AE82,Sheet3!A$52:B$77,2,TRUE)</f>
        <v>1</v>
      </c>
      <c r="AG82">
        <f t="shared" si="56"/>
        <v>0</v>
      </c>
      <c r="AH82">
        <f t="shared" si="57"/>
        <v>1</v>
      </c>
      <c r="AI82">
        <f t="shared" si="58"/>
        <v>1050</v>
      </c>
      <c r="AJ82">
        <f t="shared" si="40"/>
        <v>1.55</v>
      </c>
      <c r="AK82">
        <f t="shared" si="44"/>
        <v>0</v>
      </c>
      <c r="AM82">
        <f t="shared" si="59"/>
        <v>-5.1000000000000227</v>
      </c>
      <c r="AN82">
        <f t="shared" si="60"/>
        <v>0</v>
      </c>
      <c r="AP82">
        <f t="shared" si="45"/>
        <v>1.55</v>
      </c>
      <c r="AQ82">
        <f>VLOOKUP(AE82,Sheet3!$K$52:$L$77,2,TRUE)</f>
        <v>1</v>
      </c>
      <c r="AR82">
        <f t="shared" si="46"/>
        <v>0</v>
      </c>
      <c r="AU82">
        <f t="shared" si="61"/>
        <v>1050</v>
      </c>
      <c r="AV82">
        <f t="shared" si="62"/>
        <v>0</v>
      </c>
      <c r="AW82">
        <f t="shared" si="63"/>
        <v>0</v>
      </c>
      <c r="AX82">
        <f>VLOOKUP(AD82,Sheet2!$A$6:$B$262,2,TRUE)</f>
        <v>306.95</v>
      </c>
      <c r="AY82">
        <f t="shared" si="64"/>
        <v>0</v>
      </c>
      <c r="AZ82">
        <f t="shared" si="65"/>
        <v>516.4</v>
      </c>
      <c r="BB82">
        <f t="shared" si="52"/>
        <v>1.0996920486794579</v>
      </c>
    </row>
    <row r="83" spans="4:54" x14ac:dyDescent="0.55000000000000004">
      <c r="D83">
        <f t="shared" si="47"/>
        <v>1095</v>
      </c>
      <c r="E83">
        <f t="shared" si="41"/>
        <v>18.25</v>
      </c>
      <c r="F83">
        <f t="shared" si="48"/>
        <v>1050</v>
      </c>
      <c r="H83">
        <f t="shared" si="33"/>
        <v>262.5</v>
      </c>
      <c r="J83">
        <f t="shared" si="34"/>
        <v>21.694214876033058</v>
      </c>
      <c r="K83">
        <f t="shared" si="53"/>
        <v>515.30030795132052</v>
      </c>
      <c r="L83">
        <f>VLOOKUP(V83, Sheet2!E$6:F$261,2,TRUE)</f>
        <v>499.7</v>
      </c>
      <c r="M83">
        <f>VLOOKUP(L83,Sheet3!A$52:B$77,2,TRUE)</f>
        <v>1</v>
      </c>
      <c r="N83">
        <f t="shared" si="42"/>
        <v>0.90030795132054209</v>
      </c>
      <c r="O83">
        <f t="shared" si="49"/>
        <v>0.50030795132056483</v>
      </c>
      <c r="P83">
        <v>0</v>
      </c>
      <c r="Q83">
        <f t="shared" si="39"/>
        <v>1.55</v>
      </c>
      <c r="R83">
        <f t="shared" si="54"/>
        <v>973.20799016006424</v>
      </c>
      <c r="S83">
        <f t="shared" si="43"/>
        <v>1.55</v>
      </c>
      <c r="T83">
        <f t="shared" si="50"/>
        <v>76.791975750297084</v>
      </c>
      <c r="V83">
        <f t="shared" si="35"/>
        <v>1049.9999659103614</v>
      </c>
      <c r="W83">
        <f t="shared" si="36"/>
        <v>3.4089638575096615E-5</v>
      </c>
      <c r="X83">
        <f t="shared" si="51"/>
        <v>7.0433137551852506E-7</v>
      </c>
      <c r="Y83">
        <f>VLOOKUP(K83,Sheet2!$A$6:$B$262,2,TRUE)</f>
        <v>302.8125</v>
      </c>
      <c r="Z83">
        <f t="shared" si="37"/>
        <v>2.325965326789763E-9</v>
      </c>
      <c r="AA83">
        <f t="shared" si="38"/>
        <v>515.30030795364644</v>
      </c>
      <c r="AD83">
        <f t="shared" si="55"/>
        <v>516.4</v>
      </c>
      <c r="AE83">
        <f>VLOOKUP(AU82,Sheet2!$E$6:$F$261,2,TRUE)</f>
        <v>499.7</v>
      </c>
      <c r="AF83">
        <f>VLOOKUP(AE83,Sheet3!A$52:B$77,2,TRUE)</f>
        <v>1</v>
      </c>
      <c r="AG83">
        <f t="shared" si="56"/>
        <v>0</v>
      </c>
      <c r="AH83">
        <f t="shared" si="57"/>
        <v>1</v>
      </c>
      <c r="AI83">
        <f t="shared" si="58"/>
        <v>1050</v>
      </c>
      <c r="AJ83">
        <f t="shared" si="40"/>
        <v>1.55</v>
      </c>
      <c r="AK83">
        <f t="shared" si="44"/>
        <v>0</v>
      </c>
      <c r="AM83">
        <f t="shared" si="59"/>
        <v>-5.1000000000000227</v>
      </c>
      <c r="AN83">
        <f t="shared" si="60"/>
        <v>0</v>
      </c>
      <c r="AP83">
        <f t="shared" si="45"/>
        <v>1.55</v>
      </c>
      <c r="AQ83">
        <f>VLOOKUP(AE83,Sheet3!$K$52:$L$77,2,TRUE)</f>
        <v>1</v>
      </c>
      <c r="AR83">
        <f t="shared" si="46"/>
        <v>0</v>
      </c>
      <c r="AU83">
        <f t="shared" si="61"/>
        <v>1050</v>
      </c>
      <c r="AV83">
        <f t="shared" si="62"/>
        <v>0</v>
      </c>
      <c r="AW83">
        <f t="shared" si="63"/>
        <v>0</v>
      </c>
      <c r="AX83">
        <f>VLOOKUP(AD83,Sheet2!$A$6:$B$262,2,TRUE)</f>
        <v>306.95</v>
      </c>
      <c r="AY83">
        <f t="shared" si="64"/>
        <v>0</v>
      </c>
      <c r="AZ83">
        <f t="shared" si="65"/>
        <v>516.4</v>
      </c>
      <c r="BB83">
        <f t="shared" si="52"/>
        <v>1.0996920463535389</v>
      </c>
    </row>
    <row r="84" spans="4:54" x14ac:dyDescent="0.55000000000000004">
      <c r="D84">
        <f t="shared" si="47"/>
        <v>1110</v>
      </c>
      <c r="E84">
        <f t="shared" si="41"/>
        <v>18.5</v>
      </c>
      <c r="F84">
        <f t="shared" si="48"/>
        <v>1050</v>
      </c>
      <c r="H84">
        <f t="shared" si="33"/>
        <v>262.5</v>
      </c>
      <c r="J84">
        <f t="shared" si="34"/>
        <v>21.694214876033058</v>
      </c>
      <c r="K84">
        <f t="shared" si="53"/>
        <v>515.30030795364644</v>
      </c>
      <c r="L84">
        <f>VLOOKUP(V84, Sheet2!E$6:F$261,2,TRUE)</f>
        <v>499.7</v>
      </c>
      <c r="M84">
        <f>VLOOKUP(L84,Sheet3!A$52:B$77,2,TRUE)</f>
        <v>1</v>
      </c>
      <c r="N84">
        <f t="shared" si="42"/>
        <v>0.9003079536464611</v>
      </c>
      <c r="O84">
        <f t="shared" si="49"/>
        <v>0.50030795364648384</v>
      </c>
      <c r="P84">
        <v>0</v>
      </c>
      <c r="Q84">
        <f t="shared" si="39"/>
        <v>1.55</v>
      </c>
      <c r="R84">
        <f t="shared" si="54"/>
        <v>973.20799393144546</v>
      </c>
      <c r="S84">
        <f t="shared" si="43"/>
        <v>1.55</v>
      </c>
      <c r="T84">
        <f t="shared" si="50"/>
        <v>76.791976285803017</v>
      </c>
      <c r="V84">
        <f t="shared" si="35"/>
        <v>1049.9999702172486</v>
      </c>
      <c r="W84">
        <f t="shared" si="36"/>
        <v>2.9782751425955212E-5</v>
      </c>
      <c r="X84">
        <f t="shared" si="51"/>
        <v>6.1534610384204987E-7</v>
      </c>
      <c r="Y84">
        <f>VLOOKUP(K84,Sheet2!$A$6:$B$262,2,TRUE)</f>
        <v>302.8125</v>
      </c>
      <c r="Z84">
        <f t="shared" si="37"/>
        <v>2.0321027165062535E-9</v>
      </c>
      <c r="AA84">
        <f t="shared" si="38"/>
        <v>515.30030795567859</v>
      </c>
      <c r="AD84">
        <f t="shared" si="55"/>
        <v>516.4</v>
      </c>
      <c r="AE84">
        <f>VLOOKUP(AU83,Sheet2!$E$6:$F$261,2,TRUE)</f>
        <v>499.7</v>
      </c>
      <c r="AF84">
        <f>VLOOKUP(AE84,Sheet3!A$52:B$77,2,TRUE)</f>
        <v>1</v>
      </c>
      <c r="AG84">
        <f t="shared" si="56"/>
        <v>0</v>
      </c>
      <c r="AH84">
        <f t="shared" si="57"/>
        <v>1</v>
      </c>
      <c r="AI84">
        <f t="shared" si="58"/>
        <v>1050</v>
      </c>
      <c r="AJ84">
        <f t="shared" si="40"/>
        <v>1.55</v>
      </c>
      <c r="AK84">
        <f t="shared" si="44"/>
        <v>0</v>
      </c>
      <c r="AM84">
        <f t="shared" si="59"/>
        <v>-5.1000000000000227</v>
      </c>
      <c r="AN84">
        <f t="shared" si="60"/>
        <v>0</v>
      </c>
      <c r="AP84">
        <f t="shared" si="45"/>
        <v>1.55</v>
      </c>
      <c r="AQ84">
        <f>VLOOKUP(AE84,Sheet3!$K$52:$L$77,2,TRUE)</f>
        <v>1</v>
      </c>
      <c r="AR84">
        <f t="shared" si="46"/>
        <v>0</v>
      </c>
      <c r="AU84">
        <f t="shared" si="61"/>
        <v>1050</v>
      </c>
      <c r="AV84">
        <f t="shared" si="62"/>
        <v>0</v>
      </c>
      <c r="AW84">
        <f t="shared" si="63"/>
        <v>0</v>
      </c>
      <c r="AX84">
        <f>VLOOKUP(AD84,Sheet2!$A$6:$B$262,2,TRUE)</f>
        <v>306.95</v>
      </c>
      <c r="AY84">
        <f t="shared" si="64"/>
        <v>0</v>
      </c>
      <c r="AZ84">
        <f t="shared" si="65"/>
        <v>516.4</v>
      </c>
      <c r="BB84">
        <f t="shared" si="52"/>
        <v>1.0996920443213867</v>
      </c>
    </row>
    <row r="85" spans="4:54" x14ac:dyDescent="0.55000000000000004">
      <c r="D85">
        <f t="shared" si="47"/>
        <v>1125</v>
      </c>
      <c r="E85">
        <f t="shared" si="41"/>
        <v>18.75</v>
      </c>
      <c r="F85">
        <f t="shared" si="48"/>
        <v>1050</v>
      </c>
      <c r="H85">
        <f t="shared" si="33"/>
        <v>262.5</v>
      </c>
      <c r="J85">
        <f t="shared" si="34"/>
        <v>21.694214876033058</v>
      </c>
      <c r="K85">
        <f t="shared" si="53"/>
        <v>515.30030795567859</v>
      </c>
      <c r="L85">
        <f>VLOOKUP(V85, Sheet2!E$6:F$261,2,TRUE)</f>
        <v>499.7</v>
      </c>
      <c r="M85">
        <f>VLOOKUP(L85,Sheet3!A$52:B$77,2,TRUE)</f>
        <v>1</v>
      </c>
      <c r="N85">
        <f t="shared" si="42"/>
        <v>0.90030795567861333</v>
      </c>
      <c r="O85">
        <f t="shared" si="49"/>
        <v>0.50030795567863606</v>
      </c>
      <c r="P85">
        <v>0</v>
      </c>
      <c r="Q85">
        <f t="shared" si="39"/>
        <v>1.55</v>
      </c>
      <c r="R85">
        <f t="shared" si="54"/>
        <v>973.20799722649599</v>
      </c>
      <c r="S85">
        <f t="shared" si="43"/>
        <v>1.55</v>
      </c>
      <c r="T85">
        <f t="shared" si="50"/>
        <v>76.791976753673794</v>
      </c>
      <c r="V85">
        <f t="shared" si="35"/>
        <v>1049.9999739801697</v>
      </c>
      <c r="W85">
        <f t="shared" si="36"/>
        <v>2.6019830329460092E-5</v>
      </c>
      <c r="X85">
        <f t="shared" si="51"/>
        <v>5.3759980019545641E-7</v>
      </c>
      <c r="Y85">
        <f>VLOOKUP(K85,Sheet2!$A$6:$B$262,2,TRUE)</f>
        <v>302.8125</v>
      </c>
      <c r="Z85">
        <f t="shared" si="37"/>
        <v>1.7753553773224567E-9</v>
      </c>
      <c r="AA85">
        <f t="shared" si="38"/>
        <v>515.30030795745392</v>
      </c>
      <c r="AD85">
        <f t="shared" si="55"/>
        <v>516.4</v>
      </c>
      <c r="AE85">
        <f>VLOOKUP(AU84,Sheet2!$E$6:$F$261,2,TRUE)</f>
        <v>499.7</v>
      </c>
      <c r="AF85">
        <f>VLOOKUP(AE85,Sheet3!A$52:B$77,2,TRUE)</f>
        <v>1</v>
      </c>
      <c r="AG85">
        <f t="shared" si="56"/>
        <v>0</v>
      </c>
      <c r="AH85">
        <f t="shared" si="57"/>
        <v>1</v>
      </c>
      <c r="AI85">
        <f t="shared" si="58"/>
        <v>1050</v>
      </c>
      <c r="AJ85">
        <f t="shared" si="40"/>
        <v>1.55</v>
      </c>
      <c r="AK85">
        <f t="shared" si="44"/>
        <v>0</v>
      </c>
      <c r="AM85">
        <f t="shared" si="59"/>
        <v>-5.1000000000000227</v>
      </c>
      <c r="AN85">
        <f t="shared" si="60"/>
        <v>0</v>
      </c>
      <c r="AP85">
        <f t="shared" si="45"/>
        <v>1.55</v>
      </c>
      <c r="AQ85">
        <f>VLOOKUP(AE85,Sheet3!$K$52:$L$77,2,TRUE)</f>
        <v>1</v>
      </c>
      <c r="AR85">
        <f t="shared" si="46"/>
        <v>0</v>
      </c>
      <c r="AU85">
        <f t="shared" si="61"/>
        <v>1050</v>
      </c>
      <c r="AV85">
        <f t="shared" si="62"/>
        <v>0</v>
      </c>
      <c r="AW85">
        <f t="shared" si="63"/>
        <v>0</v>
      </c>
      <c r="AX85">
        <f>VLOOKUP(AD85,Sheet2!$A$6:$B$262,2,TRUE)</f>
        <v>306.95</v>
      </c>
      <c r="AY85">
        <f t="shared" si="64"/>
        <v>0</v>
      </c>
      <c r="AZ85">
        <f t="shared" si="65"/>
        <v>516.4</v>
      </c>
      <c r="BB85">
        <f t="shared" si="52"/>
        <v>1.099692042546053</v>
      </c>
    </row>
    <row r="86" spans="4:54" x14ac:dyDescent="0.55000000000000004">
      <c r="D86">
        <f t="shared" si="47"/>
        <v>1140</v>
      </c>
      <c r="E86">
        <f t="shared" si="41"/>
        <v>19</v>
      </c>
      <c r="F86">
        <f t="shared" si="48"/>
        <v>1050</v>
      </c>
      <c r="H86">
        <f t="shared" si="33"/>
        <v>262.5</v>
      </c>
      <c r="J86">
        <f t="shared" si="34"/>
        <v>21.694214876033058</v>
      </c>
      <c r="K86">
        <f t="shared" si="53"/>
        <v>515.30030795745392</v>
      </c>
      <c r="L86">
        <f>VLOOKUP(V86, Sheet2!E$6:F$261,2,TRUE)</f>
        <v>499.7</v>
      </c>
      <c r="M86">
        <f>VLOOKUP(L86,Sheet3!A$52:B$77,2,TRUE)</f>
        <v>1</v>
      </c>
      <c r="N86">
        <f t="shared" si="42"/>
        <v>0.90030795745394698</v>
      </c>
      <c r="O86">
        <f t="shared" si="49"/>
        <v>0.50030795745396972</v>
      </c>
      <c r="P86">
        <v>0</v>
      </c>
      <c r="Q86">
        <f t="shared" si="39"/>
        <v>1.55</v>
      </c>
      <c r="R86">
        <f t="shared" si="54"/>
        <v>973.20800010512585</v>
      </c>
      <c r="S86">
        <f t="shared" si="43"/>
        <v>1.55</v>
      </c>
      <c r="T86">
        <f t="shared" si="50"/>
        <v>76.791977162416202</v>
      </c>
      <c r="V86">
        <f t="shared" si="35"/>
        <v>1049.9999772675421</v>
      </c>
      <c r="W86">
        <f t="shared" si="36"/>
        <v>2.273245786454936E-5</v>
      </c>
      <c r="X86">
        <f t="shared" si="51"/>
        <v>4.6967888149895373E-7</v>
      </c>
      <c r="Y86">
        <f>VLOOKUP(K86,Sheet2!$A$6:$B$262,2,TRUE)</f>
        <v>302.8125</v>
      </c>
      <c r="Z86">
        <f t="shared" si="37"/>
        <v>1.5510551298211063E-9</v>
      </c>
      <c r="AA86">
        <f t="shared" si="38"/>
        <v>515.30030795900495</v>
      </c>
      <c r="AD86">
        <f t="shared" si="55"/>
        <v>516.4</v>
      </c>
      <c r="AE86">
        <f>VLOOKUP(AU85,Sheet2!$E$6:$F$261,2,TRUE)</f>
        <v>499.7</v>
      </c>
      <c r="AF86">
        <f>VLOOKUP(AE86,Sheet3!A$52:B$77,2,TRUE)</f>
        <v>1</v>
      </c>
      <c r="AG86">
        <f t="shared" si="56"/>
        <v>0</v>
      </c>
      <c r="AH86">
        <f t="shared" si="57"/>
        <v>1</v>
      </c>
      <c r="AI86">
        <f t="shared" si="58"/>
        <v>1050</v>
      </c>
      <c r="AJ86">
        <f t="shared" si="40"/>
        <v>1.55</v>
      </c>
      <c r="AK86">
        <f t="shared" si="44"/>
        <v>0</v>
      </c>
      <c r="AM86">
        <f t="shared" si="59"/>
        <v>-5.1000000000000227</v>
      </c>
      <c r="AN86">
        <f t="shared" si="60"/>
        <v>0</v>
      </c>
      <c r="AP86">
        <f t="shared" si="45"/>
        <v>1.55</v>
      </c>
      <c r="AQ86">
        <f>VLOOKUP(AE86,Sheet3!$K$52:$L$77,2,TRUE)</f>
        <v>1</v>
      </c>
      <c r="AR86">
        <f t="shared" si="46"/>
        <v>0</v>
      </c>
      <c r="AU86">
        <f t="shared" si="61"/>
        <v>1050</v>
      </c>
      <c r="AV86">
        <f t="shared" si="62"/>
        <v>0</v>
      </c>
      <c r="AW86">
        <f t="shared" si="63"/>
        <v>0</v>
      </c>
      <c r="AX86">
        <f>VLOOKUP(AD86,Sheet2!$A$6:$B$262,2,TRUE)</f>
        <v>306.95</v>
      </c>
      <c r="AY86">
        <f t="shared" si="64"/>
        <v>0</v>
      </c>
      <c r="AZ86">
        <f t="shared" si="65"/>
        <v>516.4</v>
      </c>
      <c r="BB86">
        <f t="shared" si="52"/>
        <v>1.0996920409950235</v>
      </c>
    </row>
    <row r="87" spans="4:54" x14ac:dyDescent="0.55000000000000004">
      <c r="D87">
        <f t="shared" si="47"/>
        <v>1155</v>
      </c>
      <c r="E87">
        <f t="shared" si="41"/>
        <v>19.25</v>
      </c>
      <c r="F87">
        <f t="shared" si="48"/>
        <v>1050</v>
      </c>
      <c r="H87">
        <f t="shared" si="33"/>
        <v>262.5</v>
      </c>
      <c r="J87">
        <f t="shared" si="34"/>
        <v>21.694214876033058</v>
      </c>
      <c r="K87">
        <f t="shared" si="53"/>
        <v>515.30030795900495</v>
      </c>
      <c r="L87">
        <f>VLOOKUP(V87, Sheet2!E$6:F$261,2,TRUE)</f>
        <v>499.7</v>
      </c>
      <c r="M87">
        <f>VLOOKUP(L87,Sheet3!A$52:B$77,2,TRUE)</f>
        <v>1</v>
      </c>
      <c r="N87">
        <f t="shared" si="42"/>
        <v>0.90030795900497651</v>
      </c>
      <c r="O87">
        <f t="shared" si="49"/>
        <v>0.50030795900499925</v>
      </c>
      <c r="P87">
        <v>0</v>
      </c>
      <c r="Q87">
        <f t="shared" si="39"/>
        <v>1.55</v>
      </c>
      <c r="R87">
        <f t="shared" si="54"/>
        <v>973.20800262005582</v>
      </c>
      <c r="S87">
        <f t="shared" si="43"/>
        <v>1.55</v>
      </c>
      <c r="T87">
        <f t="shared" si="50"/>
        <v>76.791977519516138</v>
      </c>
      <c r="V87">
        <f t="shared" si="35"/>
        <v>1049.999980139572</v>
      </c>
      <c r="W87">
        <f t="shared" si="36"/>
        <v>1.9860427983076079E-5</v>
      </c>
      <c r="X87">
        <f t="shared" si="51"/>
        <v>4.1033942113793553E-7</v>
      </c>
      <c r="Y87">
        <f>VLOOKUP(K87,Sheet2!$A$6:$B$262,2,TRUE)</f>
        <v>302.8125</v>
      </c>
      <c r="Z87">
        <f t="shared" si="37"/>
        <v>1.3550940636134095E-9</v>
      </c>
      <c r="AA87">
        <f t="shared" si="38"/>
        <v>515.3003079603601</v>
      </c>
      <c r="AD87">
        <f t="shared" si="55"/>
        <v>516.4</v>
      </c>
      <c r="AE87">
        <f>VLOOKUP(AU86,Sheet2!$E$6:$F$261,2,TRUE)</f>
        <v>499.7</v>
      </c>
      <c r="AF87">
        <f>VLOOKUP(AE87,Sheet3!A$52:B$77,2,TRUE)</f>
        <v>1</v>
      </c>
      <c r="AG87">
        <f t="shared" si="56"/>
        <v>0</v>
      </c>
      <c r="AH87">
        <f t="shared" si="57"/>
        <v>1</v>
      </c>
      <c r="AI87">
        <f t="shared" si="58"/>
        <v>1050</v>
      </c>
      <c r="AJ87">
        <f t="shared" si="40"/>
        <v>1.55</v>
      </c>
      <c r="AK87">
        <f t="shared" si="44"/>
        <v>0</v>
      </c>
      <c r="AM87">
        <f t="shared" si="59"/>
        <v>-5.1000000000000227</v>
      </c>
      <c r="AN87">
        <f t="shared" si="60"/>
        <v>0</v>
      </c>
      <c r="AP87">
        <f t="shared" si="45"/>
        <v>1.55</v>
      </c>
      <c r="AQ87">
        <f>VLOOKUP(AE87,Sheet3!$K$52:$L$77,2,TRUE)</f>
        <v>1</v>
      </c>
      <c r="AR87">
        <f t="shared" si="46"/>
        <v>0</v>
      </c>
      <c r="AU87">
        <f t="shared" si="61"/>
        <v>1050</v>
      </c>
      <c r="AV87">
        <f t="shared" si="62"/>
        <v>0</v>
      </c>
      <c r="AW87">
        <f t="shared" si="63"/>
        <v>0</v>
      </c>
      <c r="AX87">
        <f>VLOOKUP(AD87,Sheet2!$A$6:$B$262,2,TRUE)</f>
        <v>306.95</v>
      </c>
      <c r="AY87">
        <f t="shared" si="64"/>
        <v>0</v>
      </c>
      <c r="AZ87">
        <f t="shared" si="65"/>
        <v>516.4</v>
      </c>
      <c r="BB87">
        <f t="shared" si="52"/>
        <v>1.0996920396398764</v>
      </c>
    </row>
    <row r="88" spans="4:54" x14ac:dyDescent="0.55000000000000004">
      <c r="D88">
        <f t="shared" si="47"/>
        <v>1170</v>
      </c>
      <c r="E88">
        <f t="shared" si="41"/>
        <v>19.5</v>
      </c>
      <c r="F88">
        <f t="shared" si="48"/>
        <v>1050</v>
      </c>
      <c r="H88">
        <f t="shared" si="33"/>
        <v>262.5</v>
      </c>
      <c r="J88">
        <f t="shared" si="34"/>
        <v>21.694214876033058</v>
      </c>
      <c r="K88">
        <f t="shared" si="53"/>
        <v>515.3003079603601</v>
      </c>
      <c r="L88">
        <f>VLOOKUP(V88, Sheet2!E$6:F$261,2,TRUE)</f>
        <v>499.7</v>
      </c>
      <c r="M88">
        <f>VLOOKUP(L88,Sheet3!A$52:B$77,2,TRUE)</f>
        <v>1</v>
      </c>
      <c r="N88">
        <f t="shared" si="42"/>
        <v>0.90030796036012362</v>
      </c>
      <c r="O88">
        <f t="shared" si="49"/>
        <v>0.50030796036014635</v>
      </c>
      <c r="P88">
        <v>0</v>
      </c>
      <c r="Q88">
        <f t="shared" si="39"/>
        <v>1.55</v>
      </c>
      <c r="R88">
        <f t="shared" si="54"/>
        <v>973.20800481737069</v>
      </c>
      <c r="S88">
        <f t="shared" si="43"/>
        <v>1.55</v>
      </c>
      <c r="T88">
        <f t="shared" si="50"/>
        <v>76.791977831517229</v>
      </c>
      <c r="V88">
        <f t="shared" si="35"/>
        <v>1049.9999826488879</v>
      </c>
      <c r="W88">
        <f t="shared" si="36"/>
        <v>1.7351112092001131E-5</v>
      </c>
      <c r="X88">
        <f t="shared" si="51"/>
        <v>3.5849405148762666E-7</v>
      </c>
      <c r="Y88">
        <f>VLOOKUP(K88,Sheet2!$A$6:$B$262,2,TRUE)</f>
        <v>302.8125</v>
      </c>
      <c r="Z88">
        <f t="shared" si="37"/>
        <v>1.1838812845824616E-9</v>
      </c>
      <c r="AA88">
        <f t="shared" si="38"/>
        <v>515.30030796154404</v>
      </c>
      <c r="AD88">
        <f t="shared" si="55"/>
        <v>516.4</v>
      </c>
      <c r="AE88">
        <f>VLOOKUP(AU87,Sheet2!$E$6:$F$261,2,TRUE)</f>
        <v>499.7</v>
      </c>
      <c r="AF88">
        <f>VLOOKUP(AE88,Sheet3!A$52:B$77,2,TRUE)</f>
        <v>1</v>
      </c>
      <c r="AG88">
        <f t="shared" si="56"/>
        <v>0</v>
      </c>
      <c r="AH88">
        <f t="shared" si="57"/>
        <v>1</v>
      </c>
      <c r="AI88">
        <f t="shared" si="58"/>
        <v>1050</v>
      </c>
      <c r="AJ88">
        <f t="shared" si="40"/>
        <v>1.55</v>
      </c>
      <c r="AK88">
        <f t="shared" si="44"/>
        <v>0</v>
      </c>
      <c r="AM88">
        <f t="shared" si="59"/>
        <v>-5.1000000000000227</v>
      </c>
      <c r="AN88">
        <f t="shared" si="60"/>
        <v>0</v>
      </c>
      <c r="AP88">
        <f t="shared" si="45"/>
        <v>1.55</v>
      </c>
      <c r="AQ88">
        <f>VLOOKUP(AE88,Sheet3!$K$52:$L$77,2,TRUE)</f>
        <v>1</v>
      </c>
      <c r="AR88">
        <f t="shared" si="46"/>
        <v>0</v>
      </c>
      <c r="AU88">
        <f t="shared" si="61"/>
        <v>1050</v>
      </c>
      <c r="AV88">
        <f t="shared" si="62"/>
        <v>0</v>
      </c>
      <c r="AW88">
        <f t="shared" si="63"/>
        <v>0</v>
      </c>
      <c r="AX88">
        <f>VLOOKUP(AD88,Sheet2!$A$6:$B$262,2,TRUE)</f>
        <v>306.95</v>
      </c>
      <c r="AY88">
        <f t="shared" si="64"/>
        <v>0</v>
      </c>
      <c r="AZ88">
        <f t="shared" si="65"/>
        <v>516.4</v>
      </c>
      <c r="BB88">
        <f t="shared" si="52"/>
        <v>1.0996920384559417</v>
      </c>
    </row>
    <row r="89" spans="4:54" x14ac:dyDescent="0.55000000000000004">
      <c r="D89">
        <f t="shared" si="47"/>
        <v>1185</v>
      </c>
      <c r="E89">
        <f t="shared" si="41"/>
        <v>19.75</v>
      </c>
      <c r="F89">
        <f t="shared" si="48"/>
        <v>1050</v>
      </c>
      <c r="H89">
        <f t="shared" si="33"/>
        <v>262.5</v>
      </c>
      <c r="J89">
        <f t="shared" si="34"/>
        <v>21.694214876033058</v>
      </c>
      <c r="K89">
        <f t="shared" si="53"/>
        <v>515.30030796154404</v>
      </c>
      <c r="L89">
        <f>VLOOKUP(V89, Sheet2!E$6:F$261,2,TRUE)</f>
        <v>499.7</v>
      </c>
      <c r="M89">
        <f>VLOOKUP(L89,Sheet3!A$52:B$77,2,TRUE)</f>
        <v>1</v>
      </c>
      <c r="N89">
        <f t="shared" si="42"/>
        <v>0.90030796154405834</v>
      </c>
      <c r="O89">
        <f t="shared" si="49"/>
        <v>0.50030796154408108</v>
      </c>
      <c r="P89">
        <v>0</v>
      </c>
      <c r="Q89">
        <f t="shared" si="39"/>
        <v>1.55</v>
      </c>
      <c r="R89">
        <f t="shared" si="54"/>
        <v>973.20800673707174</v>
      </c>
      <c r="S89">
        <f t="shared" si="43"/>
        <v>1.55</v>
      </c>
      <c r="T89">
        <f t="shared" si="50"/>
        <v>76.791978104099414</v>
      </c>
      <c r="V89">
        <f t="shared" si="35"/>
        <v>1049.9999848411712</v>
      </c>
      <c r="W89">
        <f t="shared" si="36"/>
        <v>1.5158828773564892E-5</v>
      </c>
      <c r="X89">
        <f t="shared" si="51"/>
        <v>3.131989416025804E-7</v>
      </c>
      <c r="Y89">
        <f>VLOOKUP(K89,Sheet2!$A$6:$B$262,2,TRUE)</f>
        <v>302.8125</v>
      </c>
      <c r="Z89">
        <f t="shared" si="37"/>
        <v>1.0342999103490787E-9</v>
      </c>
      <c r="AA89">
        <f t="shared" si="38"/>
        <v>515.30030796257836</v>
      </c>
      <c r="AD89">
        <f t="shared" si="55"/>
        <v>516.4</v>
      </c>
      <c r="AE89">
        <f>VLOOKUP(AU88,Sheet2!$E$6:$F$261,2,TRUE)</f>
        <v>499.7</v>
      </c>
      <c r="AF89">
        <f>VLOOKUP(AE89,Sheet3!A$52:B$77,2,TRUE)</f>
        <v>1</v>
      </c>
      <c r="AG89">
        <f t="shared" si="56"/>
        <v>0</v>
      </c>
      <c r="AH89">
        <f t="shared" si="57"/>
        <v>1</v>
      </c>
      <c r="AI89">
        <f t="shared" si="58"/>
        <v>1050</v>
      </c>
      <c r="AJ89">
        <f t="shared" si="40"/>
        <v>1.55</v>
      </c>
      <c r="AK89">
        <f t="shared" si="44"/>
        <v>0</v>
      </c>
      <c r="AM89">
        <f t="shared" si="59"/>
        <v>-5.1000000000000227</v>
      </c>
      <c r="AN89">
        <f t="shared" si="60"/>
        <v>0</v>
      </c>
      <c r="AP89">
        <f t="shared" si="45"/>
        <v>1.55</v>
      </c>
      <c r="AQ89">
        <f>VLOOKUP(AE89,Sheet3!$K$52:$L$77,2,TRUE)</f>
        <v>1</v>
      </c>
      <c r="AR89">
        <f t="shared" si="46"/>
        <v>0</v>
      </c>
      <c r="AU89">
        <f t="shared" si="61"/>
        <v>1050</v>
      </c>
      <c r="AV89">
        <f t="shared" si="62"/>
        <v>0</v>
      </c>
      <c r="AW89">
        <f t="shared" si="63"/>
        <v>0</v>
      </c>
      <c r="AX89">
        <f>VLOOKUP(AD89,Sheet2!$A$6:$B$262,2,TRUE)</f>
        <v>306.95</v>
      </c>
      <c r="AY89">
        <f t="shared" si="64"/>
        <v>0</v>
      </c>
      <c r="AZ89">
        <f t="shared" si="65"/>
        <v>516.4</v>
      </c>
      <c r="BB89">
        <f t="shared" si="52"/>
        <v>1.0996920374216188</v>
      </c>
    </row>
    <row r="90" spans="4:54" x14ac:dyDescent="0.55000000000000004">
      <c r="D90">
        <f t="shared" si="47"/>
        <v>1200</v>
      </c>
      <c r="E90">
        <f t="shared" si="41"/>
        <v>20</v>
      </c>
      <c r="F90">
        <f t="shared" si="48"/>
        <v>1050</v>
      </c>
      <c r="H90">
        <f t="shared" si="33"/>
        <v>262.5</v>
      </c>
      <c r="J90">
        <f t="shared" si="34"/>
        <v>21.694214876033058</v>
      </c>
      <c r="K90">
        <f t="shared" si="53"/>
        <v>515.30030796257836</v>
      </c>
      <c r="L90">
        <f>VLOOKUP(V90, Sheet2!E$6:F$261,2,TRUE)</f>
        <v>499.7</v>
      </c>
      <c r="M90">
        <f>VLOOKUP(L90,Sheet3!A$52:B$77,2,TRUE)</f>
        <v>1</v>
      </c>
      <c r="N90">
        <f t="shared" si="42"/>
        <v>0.90030796257838119</v>
      </c>
      <c r="O90">
        <f t="shared" si="49"/>
        <v>0.50030796257840393</v>
      </c>
      <c r="P90">
        <v>0</v>
      </c>
      <c r="Q90">
        <f t="shared" si="39"/>
        <v>1.55</v>
      </c>
      <c r="R90">
        <f t="shared" si="54"/>
        <v>973.20800841418327</v>
      </c>
      <c r="S90">
        <f t="shared" si="43"/>
        <v>1.55</v>
      </c>
      <c r="T90">
        <f t="shared" si="50"/>
        <v>76.791978342235851</v>
      </c>
      <c r="V90">
        <f t="shared" si="35"/>
        <v>1049.999986756419</v>
      </c>
      <c r="W90">
        <f t="shared" si="36"/>
        <v>1.3243580951893819E-5</v>
      </c>
      <c r="X90">
        <f t="shared" si="51"/>
        <v>2.736277056176409E-7</v>
      </c>
      <c r="Y90">
        <f>VLOOKUP(K90,Sheet2!$A$6:$B$262,2,TRUE)</f>
        <v>302.8125</v>
      </c>
      <c r="Z90">
        <f t="shared" si="37"/>
        <v>9.0362090606444882E-10</v>
      </c>
      <c r="AA90">
        <f t="shared" si="38"/>
        <v>515.30030796348194</v>
      </c>
      <c r="AD90">
        <f t="shared" si="55"/>
        <v>516.4</v>
      </c>
      <c r="AE90">
        <f>VLOOKUP(AU89,Sheet2!$E$6:$F$261,2,TRUE)</f>
        <v>499.7</v>
      </c>
      <c r="AF90">
        <f>VLOOKUP(AE90,Sheet3!A$52:B$77,2,TRUE)</f>
        <v>1</v>
      </c>
      <c r="AG90">
        <f t="shared" si="56"/>
        <v>0</v>
      </c>
      <c r="AH90">
        <f t="shared" si="57"/>
        <v>1</v>
      </c>
      <c r="AI90">
        <f t="shared" si="58"/>
        <v>1050</v>
      </c>
      <c r="AJ90">
        <f t="shared" si="40"/>
        <v>1.55</v>
      </c>
      <c r="AK90">
        <f t="shared" si="44"/>
        <v>0</v>
      </c>
      <c r="AM90">
        <f t="shared" si="59"/>
        <v>-5.1000000000000227</v>
      </c>
      <c r="AN90">
        <f t="shared" si="60"/>
        <v>0</v>
      </c>
      <c r="AP90">
        <f t="shared" si="45"/>
        <v>1.55</v>
      </c>
      <c r="AQ90">
        <f>VLOOKUP(AE90,Sheet3!$K$52:$L$77,2,TRUE)</f>
        <v>1</v>
      </c>
      <c r="AR90">
        <f t="shared" si="46"/>
        <v>0</v>
      </c>
      <c r="AU90">
        <f t="shared" si="61"/>
        <v>1050</v>
      </c>
      <c r="AV90">
        <f t="shared" si="62"/>
        <v>0</v>
      </c>
      <c r="AW90">
        <f t="shared" si="63"/>
        <v>0</v>
      </c>
      <c r="AX90">
        <f>VLOOKUP(AD90,Sheet2!$A$6:$B$262,2,TRUE)</f>
        <v>306.95</v>
      </c>
      <c r="AY90">
        <f t="shared" si="64"/>
        <v>0</v>
      </c>
      <c r="AZ90">
        <f t="shared" si="65"/>
        <v>516.4</v>
      </c>
      <c r="BB90">
        <f t="shared" si="52"/>
        <v>1.0996920365180358</v>
      </c>
    </row>
    <row r="91" spans="4:54" x14ac:dyDescent="0.55000000000000004">
      <c r="D91">
        <f t="shared" si="47"/>
        <v>1215</v>
      </c>
      <c r="E91">
        <f t="shared" si="41"/>
        <v>20.25</v>
      </c>
      <c r="F91">
        <f t="shared" si="48"/>
        <v>1050</v>
      </c>
      <c r="H91">
        <f t="shared" si="33"/>
        <v>262.5</v>
      </c>
      <c r="J91">
        <f t="shared" si="34"/>
        <v>21.694214876033058</v>
      </c>
      <c r="K91">
        <f t="shared" si="53"/>
        <v>515.30030796348194</v>
      </c>
      <c r="L91">
        <f>VLOOKUP(V91, Sheet2!E$6:F$261,2,TRUE)</f>
        <v>499.7</v>
      </c>
      <c r="M91">
        <f>VLOOKUP(L91,Sheet3!A$52:B$77,2,TRUE)</f>
        <v>1</v>
      </c>
      <c r="N91">
        <f t="shared" si="42"/>
        <v>0.90030796348196418</v>
      </c>
      <c r="O91">
        <f t="shared" si="49"/>
        <v>0.50030796348198692</v>
      </c>
      <c r="P91">
        <v>0</v>
      </c>
      <c r="Q91">
        <f t="shared" si="39"/>
        <v>1.55</v>
      </c>
      <c r="R91">
        <f t="shared" si="54"/>
        <v>973.20800987930568</v>
      </c>
      <c r="S91">
        <f t="shared" si="43"/>
        <v>1.55</v>
      </c>
      <c r="T91">
        <f t="shared" si="50"/>
        <v>76.791978550271466</v>
      </c>
      <c r="V91">
        <f t="shared" si="35"/>
        <v>1049.9999884295771</v>
      </c>
      <c r="W91">
        <f t="shared" si="36"/>
        <v>1.1570422884688014E-5</v>
      </c>
      <c r="X91">
        <f t="shared" si="51"/>
        <v>2.3905832406380194E-7</v>
      </c>
      <c r="Y91">
        <f>VLOOKUP(K91,Sheet2!$A$6:$B$262,2,TRUE)</f>
        <v>302.8125</v>
      </c>
      <c r="Z91">
        <f t="shared" si="37"/>
        <v>7.8945989370914984E-10</v>
      </c>
      <c r="AA91">
        <f t="shared" si="38"/>
        <v>515.30030796427138</v>
      </c>
      <c r="AD91">
        <f t="shared" si="55"/>
        <v>516.4</v>
      </c>
      <c r="AE91">
        <f>VLOOKUP(AU90,Sheet2!$E$6:$F$261,2,TRUE)</f>
        <v>499.7</v>
      </c>
      <c r="AF91">
        <f>VLOOKUP(AE91,Sheet3!A$52:B$77,2,TRUE)</f>
        <v>1</v>
      </c>
      <c r="AG91">
        <f t="shared" si="56"/>
        <v>0</v>
      </c>
      <c r="AH91">
        <f t="shared" si="57"/>
        <v>1</v>
      </c>
      <c r="AI91">
        <f t="shared" si="58"/>
        <v>1050</v>
      </c>
      <c r="AJ91">
        <f t="shared" si="40"/>
        <v>1.55</v>
      </c>
      <c r="AK91">
        <f t="shared" si="44"/>
        <v>0</v>
      </c>
      <c r="AM91">
        <f t="shared" si="59"/>
        <v>-5.1000000000000227</v>
      </c>
      <c r="AN91">
        <f t="shared" si="60"/>
        <v>0</v>
      </c>
      <c r="AP91">
        <f t="shared" si="45"/>
        <v>1.55</v>
      </c>
      <c r="AQ91">
        <f>VLOOKUP(AE91,Sheet3!$K$52:$L$77,2,TRUE)</f>
        <v>1</v>
      </c>
      <c r="AR91">
        <f t="shared" si="46"/>
        <v>0</v>
      </c>
      <c r="AU91">
        <f t="shared" si="61"/>
        <v>1050</v>
      </c>
      <c r="AV91">
        <f t="shared" si="62"/>
        <v>0</v>
      </c>
      <c r="AW91">
        <f t="shared" si="63"/>
        <v>0</v>
      </c>
      <c r="AX91">
        <f>VLOOKUP(AD91,Sheet2!$A$6:$B$262,2,TRUE)</f>
        <v>306.95</v>
      </c>
      <c r="AY91">
        <f t="shared" si="64"/>
        <v>0</v>
      </c>
      <c r="AZ91">
        <f t="shared" si="65"/>
        <v>516.4</v>
      </c>
      <c r="BB91">
        <f t="shared" si="52"/>
        <v>1.0996920357285944</v>
      </c>
    </row>
    <row r="92" spans="4:54" x14ac:dyDescent="0.55000000000000004">
      <c r="D92">
        <f t="shared" si="47"/>
        <v>1230</v>
      </c>
      <c r="E92">
        <f t="shared" si="41"/>
        <v>20.5</v>
      </c>
      <c r="F92">
        <f t="shared" si="48"/>
        <v>1050</v>
      </c>
      <c r="H92">
        <f t="shared" si="33"/>
        <v>262.5</v>
      </c>
      <c r="J92">
        <f t="shared" si="34"/>
        <v>21.694214876033058</v>
      </c>
      <c r="K92">
        <f t="shared" si="53"/>
        <v>515.30030796427138</v>
      </c>
      <c r="L92">
        <f>VLOOKUP(V92, Sheet2!E$6:F$261,2,TRUE)</f>
        <v>499.7</v>
      </c>
      <c r="M92">
        <f>VLOOKUP(L92,Sheet3!A$52:B$77,2,TRUE)</f>
        <v>1</v>
      </c>
      <c r="N92">
        <f t="shared" si="42"/>
        <v>0.90030796427140558</v>
      </c>
      <c r="O92">
        <f t="shared" si="49"/>
        <v>0.50030796427142832</v>
      </c>
      <c r="P92">
        <v>0</v>
      </c>
      <c r="Q92">
        <f t="shared" si="39"/>
        <v>1.55</v>
      </c>
      <c r="R92">
        <f t="shared" si="54"/>
        <v>973.20801115935217</v>
      </c>
      <c r="S92">
        <f t="shared" si="43"/>
        <v>1.55</v>
      </c>
      <c r="T92">
        <f t="shared" si="50"/>
        <v>76.791978732027829</v>
      </c>
      <c r="V92">
        <f t="shared" si="35"/>
        <v>1049.99998989138</v>
      </c>
      <c r="W92">
        <f t="shared" si="36"/>
        <v>1.0108620017490466E-5</v>
      </c>
      <c r="X92">
        <f t="shared" si="51"/>
        <v>2.0885578548534021E-7</v>
      </c>
      <c r="Y92">
        <f>VLOOKUP(K92,Sheet2!$A$6:$B$262,2,TRUE)</f>
        <v>302.8125</v>
      </c>
      <c r="Z92">
        <f t="shared" si="37"/>
        <v>6.897198282281617E-10</v>
      </c>
      <c r="AA92">
        <f t="shared" si="38"/>
        <v>515.30030796496112</v>
      </c>
      <c r="AD92">
        <f t="shared" si="55"/>
        <v>516.4</v>
      </c>
      <c r="AE92">
        <f>VLOOKUP(AU91,Sheet2!$E$6:$F$261,2,TRUE)</f>
        <v>499.7</v>
      </c>
      <c r="AF92">
        <f>VLOOKUP(AE92,Sheet3!A$52:B$77,2,TRUE)</f>
        <v>1</v>
      </c>
      <c r="AG92">
        <f t="shared" si="56"/>
        <v>0</v>
      </c>
      <c r="AH92">
        <f t="shared" si="57"/>
        <v>1</v>
      </c>
      <c r="AI92">
        <f t="shared" si="58"/>
        <v>1050</v>
      </c>
      <c r="AJ92">
        <f t="shared" si="40"/>
        <v>1.55</v>
      </c>
      <c r="AK92">
        <f t="shared" si="44"/>
        <v>0</v>
      </c>
      <c r="AM92">
        <f t="shared" si="59"/>
        <v>-5.1000000000000227</v>
      </c>
      <c r="AN92">
        <f t="shared" si="60"/>
        <v>0</v>
      </c>
      <c r="AP92">
        <f t="shared" si="45"/>
        <v>1.55</v>
      </c>
      <c r="AQ92">
        <f>VLOOKUP(AE92,Sheet3!$K$52:$L$77,2,TRUE)</f>
        <v>1</v>
      </c>
      <c r="AR92">
        <f t="shared" si="46"/>
        <v>0</v>
      </c>
      <c r="AU92">
        <f t="shared" si="61"/>
        <v>1050</v>
      </c>
      <c r="AV92">
        <f t="shared" si="62"/>
        <v>0</v>
      </c>
      <c r="AW92">
        <f t="shared" si="63"/>
        <v>0</v>
      </c>
      <c r="AX92">
        <f>VLOOKUP(AD92,Sheet2!$A$6:$B$262,2,TRUE)</f>
        <v>306.95</v>
      </c>
      <c r="AY92">
        <f t="shared" si="64"/>
        <v>0</v>
      </c>
      <c r="AZ92">
        <f t="shared" si="65"/>
        <v>516.4</v>
      </c>
      <c r="BB92">
        <f t="shared" si="52"/>
        <v>1.0996920350388564</v>
      </c>
    </row>
    <row r="93" spans="4:54" x14ac:dyDescent="0.55000000000000004">
      <c r="D93">
        <f t="shared" si="47"/>
        <v>1245</v>
      </c>
      <c r="E93">
        <f t="shared" si="41"/>
        <v>20.75</v>
      </c>
      <c r="F93">
        <f t="shared" si="48"/>
        <v>1050</v>
      </c>
      <c r="H93">
        <f t="shared" ref="H93:H105" si="66">+F93*0.25</f>
        <v>262.5</v>
      </c>
      <c r="J93">
        <f t="shared" ref="J93:J105" si="67">+H93*3600/43560</f>
        <v>21.694214876033058</v>
      </c>
      <c r="K93">
        <f t="shared" si="53"/>
        <v>515.30030796496112</v>
      </c>
      <c r="L93">
        <f>VLOOKUP(V93, Sheet2!E$6:F$261,2,TRUE)</f>
        <v>499.7</v>
      </c>
      <c r="M93">
        <f>VLOOKUP(L93,Sheet3!A$52:B$77,2,TRUE)</f>
        <v>1</v>
      </c>
      <c r="N93">
        <f t="shared" si="42"/>
        <v>0.90030796496114363</v>
      </c>
      <c r="O93">
        <f t="shared" si="49"/>
        <v>0.50030796496116636</v>
      </c>
      <c r="P93">
        <v>0</v>
      </c>
      <c r="Q93">
        <f t="shared" si="39"/>
        <v>1.55</v>
      </c>
      <c r="R93">
        <f t="shared" si="54"/>
        <v>973.2080122777337</v>
      </c>
      <c r="S93">
        <f t="shared" si="43"/>
        <v>1.55</v>
      </c>
      <c r="T93">
        <f t="shared" si="50"/>
        <v>76.791978890829071</v>
      </c>
      <c r="V93">
        <f t="shared" ref="V93:V105" si="68">+R93+T93</f>
        <v>1049.9999911685627</v>
      </c>
      <c r="W93">
        <f t="shared" ref="W93:W105" si="69">+F93-V93</f>
        <v>8.8314372987952083E-6</v>
      </c>
      <c r="X93">
        <f t="shared" si="51"/>
        <v>1.8246771278502498E-7</v>
      </c>
      <c r="Y93">
        <f>VLOOKUP(K93,Sheet2!$A$6:$B$262,2,TRUE)</f>
        <v>302.8125</v>
      </c>
      <c r="Z93">
        <f t="shared" si="37"/>
        <v>6.0257655408883373E-10</v>
      </c>
      <c r="AA93">
        <f t="shared" si="38"/>
        <v>515.30030796556366</v>
      </c>
      <c r="AD93">
        <f t="shared" si="55"/>
        <v>516.4</v>
      </c>
      <c r="AE93">
        <f>VLOOKUP(AU92,Sheet2!$E$6:$F$261,2,TRUE)</f>
        <v>499.7</v>
      </c>
      <c r="AF93">
        <f>VLOOKUP(AE93,Sheet3!A$52:B$77,2,TRUE)</f>
        <v>1</v>
      </c>
      <c r="AG93">
        <f t="shared" si="56"/>
        <v>0</v>
      </c>
      <c r="AH93">
        <f t="shared" si="57"/>
        <v>1</v>
      </c>
      <c r="AI93">
        <f t="shared" si="58"/>
        <v>1050</v>
      </c>
      <c r="AJ93">
        <f t="shared" si="40"/>
        <v>1.55</v>
      </c>
      <c r="AK93">
        <f t="shared" si="44"/>
        <v>0</v>
      </c>
      <c r="AM93">
        <f t="shared" si="59"/>
        <v>-5.1000000000000227</v>
      </c>
      <c r="AN93">
        <f t="shared" si="60"/>
        <v>0</v>
      </c>
      <c r="AP93">
        <f t="shared" si="45"/>
        <v>1.55</v>
      </c>
      <c r="AQ93">
        <f>VLOOKUP(AE93,Sheet3!$K$52:$L$77,2,TRUE)</f>
        <v>1</v>
      </c>
      <c r="AR93">
        <f t="shared" si="46"/>
        <v>0</v>
      </c>
      <c r="AU93">
        <f t="shared" si="61"/>
        <v>1050</v>
      </c>
      <c r="AV93">
        <f t="shared" si="62"/>
        <v>0</v>
      </c>
      <c r="AW93">
        <f t="shared" si="63"/>
        <v>0</v>
      </c>
      <c r="AX93">
        <f>VLOOKUP(AD93,Sheet2!$A$6:$B$262,2,TRUE)</f>
        <v>306.95</v>
      </c>
      <c r="AY93">
        <f t="shared" si="64"/>
        <v>0</v>
      </c>
      <c r="AZ93">
        <f t="shared" si="65"/>
        <v>516.4</v>
      </c>
      <c r="BB93">
        <f t="shared" si="52"/>
        <v>1.0996920344363161</v>
      </c>
    </row>
    <row r="94" spans="4:54" x14ac:dyDescent="0.55000000000000004">
      <c r="D94">
        <f t="shared" si="47"/>
        <v>1260</v>
      </c>
      <c r="E94">
        <f t="shared" si="41"/>
        <v>21</v>
      </c>
      <c r="F94">
        <f t="shared" si="48"/>
        <v>1050</v>
      </c>
      <c r="H94">
        <f t="shared" si="66"/>
        <v>262.5</v>
      </c>
      <c r="J94">
        <f t="shared" si="67"/>
        <v>21.694214876033058</v>
      </c>
      <c r="K94">
        <f t="shared" si="53"/>
        <v>515.30030796556366</v>
      </c>
      <c r="L94">
        <f>VLOOKUP(V94, Sheet2!E$6:F$261,2,TRUE)</f>
        <v>499.7</v>
      </c>
      <c r="M94">
        <f>VLOOKUP(L94,Sheet3!A$52:B$77,2,TRUE)</f>
        <v>1</v>
      </c>
      <c r="N94">
        <f t="shared" si="42"/>
        <v>0.90030796556368387</v>
      </c>
      <c r="O94">
        <f t="shared" si="49"/>
        <v>0.5003079655637066</v>
      </c>
      <c r="P94">
        <v>0</v>
      </c>
      <c r="Q94">
        <f t="shared" si="39"/>
        <v>1.55</v>
      </c>
      <c r="R94">
        <f t="shared" si="54"/>
        <v>973.20801325472769</v>
      </c>
      <c r="S94">
        <f t="shared" si="43"/>
        <v>1.55</v>
      </c>
      <c r="T94">
        <f t="shared" si="50"/>
        <v>76.791979029554398</v>
      </c>
      <c r="V94">
        <f t="shared" si="68"/>
        <v>1049.9999922842821</v>
      </c>
      <c r="W94">
        <f t="shared" si="69"/>
        <v>7.7157178566267248E-6</v>
      </c>
      <c r="X94">
        <f t="shared" si="51"/>
        <v>1.5941565819476705E-7</v>
      </c>
      <c r="Y94">
        <f>VLOOKUP(K94,Sheet2!$A$6:$B$262,2,TRUE)</f>
        <v>302.8125</v>
      </c>
      <c r="Z94">
        <f t="shared" si="37"/>
        <v>5.264500580219345E-10</v>
      </c>
      <c r="AA94">
        <f t="shared" si="38"/>
        <v>515.30030796609014</v>
      </c>
      <c r="AD94">
        <f t="shared" si="55"/>
        <v>516.4</v>
      </c>
      <c r="AE94">
        <f>VLOOKUP(AU93,Sheet2!$E$6:$F$261,2,TRUE)</f>
        <v>499.7</v>
      </c>
      <c r="AF94">
        <f>VLOOKUP(AE94,Sheet3!A$52:B$77,2,TRUE)</f>
        <v>1</v>
      </c>
      <c r="AG94">
        <f t="shared" si="56"/>
        <v>0</v>
      </c>
      <c r="AH94">
        <f t="shared" si="57"/>
        <v>1</v>
      </c>
      <c r="AI94">
        <f t="shared" si="58"/>
        <v>1050</v>
      </c>
      <c r="AJ94">
        <f t="shared" si="40"/>
        <v>1.55</v>
      </c>
      <c r="AK94">
        <f t="shared" si="44"/>
        <v>0</v>
      </c>
      <c r="AM94">
        <f t="shared" si="59"/>
        <v>-5.1000000000000227</v>
      </c>
      <c r="AN94">
        <f t="shared" si="60"/>
        <v>0</v>
      </c>
      <c r="AP94">
        <f t="shared" si="45"/>
        <v>1.55</v>
      </c>
      <c r="AQ94">
        <f>VLOOKUP(AE94,Sheet3!$K$52:$L$77,2,TRUE)</f>
        <v>1</v>
      </c>
      <c r="AR94">
        <f t="shared" si="46"/>
        <v>0</v>
      </c>
      <c r="AU94">
        <f t="shared" si="61"/>
        <v>1050</v>
      </c>
      <c r="AV94">
        <f t="shared" si="62"/>
        <v>0</v>
      </c>
      <c r="AW94">
        <f t="shared" si="63"/>
        <v>0</v>
      </c>
      <c r="AX94">
        <f>VLOOKUP(AD94,Sheet2!$A$6:$B$262,2,TRUE)</f>
        <v>306.95</v>
      </c>
      <c r="AY94">
        <f t="shared" si="64"/>
        <v>0</v>
      </c>
      <c r="AZ94">
        <f t="shared" si="65"/>
        <v>516.4</v>
      </c>
      <c r="BB94">
        <f t="shared" si="52"/>
        <v>1.0996920339098324</v>
      </c>
    </row>
    <row r="95" spans="4:54" x14ac:dyDescent="0.55000000000000004">
      <c r="D95">
        <f t="shared" si="47"/>
        <v>1275</v>
      </c>
      <c r="E95">
        <f t="shared" si="41"/>
        <v>21.25</v>
      </c>
      <c r="F95">
        <f t="shared" si="48"/>
        <v>1050</v>
      </c>
      <c r="H95">
        <f t="shared" si="66"/>
        <v>262.5</v>
      </c>
      <c r="J95">
        <f t="shared" si="67"/>
        <v>21.694214876033058</v>
      </c>
      <c r="K95">
        <f t="shared" si="53"/>
        <v>515.30030796609014</v>
      </c>
      <c r="L95">
        <f>VLOOKUP(V95, Sheet2!E$6:F$261,2,TRUE)</f>
        <v>499.7</v>
      </c>
      <c r="M95">
        <f>VLOOKUP(L95,Sheet3!A$52:B$77,2,TRUE)</f>
        <v>1</v>
      </c>
      <c r="N95">
        <f t="shared" si="42"/>
        <v>0.90030796609016761</v>
      </c>
      <c r="O95">
        <f t="shared" si="49"/>
        <v>0.50030796609019035</v>
      </c>
      <c r="P95">
        <v>0</v>
      </c>
      <c r="Q95">
        <f t="shared" si="39"/>
        <v>1.55</v>
      </c>
      <c r="R95">
        <f t="shared" si="54"/>
        <v>973.2080141083992</v>
      </c>
      <c r="S95">
        <f t="shared" si="43"/>
        <v>1.55</v>
      </c>
      <c r="T95">
        <f t="shared" si="50"/>
        <v>76.791979150768924</v>
      </c>
      <c r="V95">
        <f t="shared" si="68"/>
        <v>1049.9999932591681</v>
      </c>
      <c r="W95">
        <f t="shared" si="69"/>
        <v>6.7408318500383757E-6</v>
      </c>
      <c r="X95">
        <f t="shared" si="51"/>
        <v>1.3927338533137141E-7</v>
      </c>
      <c r="Y95">
        <f>VLOOKUP(K95,Sheet2!$A$6:$B$262,2,TRUE)</f>
        <v>302.8125</v>
      </c>
      <c r="Z95">
        <f t="shared" si="37"/>
        <v>4.5993274825633489E-10</v>
      </c>
      <c r="AA95">
        <f t="shared" si="38"/>
        <v>515.30030796655012</v>
      </c>
      <c r="AD95">
        <f t="shared" si="55"/>
        <v>516.4</v>
      </c>
      <c r="AE95">
        <f>VLOOKUP(AU94,Sheet2!$E$6:$F$261,2,TRUE)</f>
        <v>499.7</v>
      </c>
      <c r="AF95">
        <f>VLOOKUP(AE95,Sheet3!A$52:B$77,2,TRUE)</f>
        <v>1</v>
      </c>
      <c r="AG95">
        <f t="shared" si="56"/>
        <v>0</v>
      </c>
      <c r="AH95">
        <f t="shared" si="57"/>
        <v>1</v>
      </c>
      <c r="AI95">
        <f t="shared" si="58"/>
        <v>1050</v>
      </c>
      <c r="AJ95">
        <f t="shared" si="40"/>
        <v>1.55</v>
      </c>
      <c r="AK95">
        <f t="shared" si="44"/>
        <v>0</v>
      </c>
      <c r="AM95">
        <f t="shared" si="59"/>
        <v>-5.1000000000000227</v>
      </c>
      <c r="AN95">
        <f t="shared" si="60"/>
        <v>0</v>
      </c>
      <c r="AP95">
        <f t="shared" si="45"/>
        <v>1.55</v>
      </c>
      <c r="AQ95">
        <f>VLOOKUP(AE95,Sheet3!$K$52:$L$77,2,TRUE)</f>
        <v>1</v>
      </c>
      <c r="AR95">
        <f t="shared" si="46"/>
        <v>0</v>
      </c>
      <c r="AU95">
        <f t="shared" si="61"/>
        <v>1050</v>
      </c>
      <c r="AV95">
        <f t="shared" si="62"/>
        <v>0</v>
      </c>
      <c r="AW95">
        <f t="shared" si="63"/>
        <v>0</v>
      </c>
      <c r="AX95">
        <f>VLOOKUP(AD95,Sheet2!$A$6:$B$262,2,TRUE)</f>
        <v>306.95</v>
      </c>
      <c r="AY95">
        <f t="shared" si="64"/>
        <v>0</v>
      </c>
      <c r="AZ95">
        <f t="shared" si="65"/>
        <v>516.4</v>
      </c>
      <c r="BB95">
        <f t="shared" si="52"/>
        <v>1.0996920334498554</v>
      </c>
    </row>
    <row r="96" spans="4:54" x14ac:dyDescent="0.55000000000000004">
      <c r="D96">
        <f t="shared" si="47"/>
        <v>1290</v>
      </c>
      <c r="E96">
        <f t="shared" si="41"/>
        <v>21.5</v>
      </c>
      <c r="F96">
        <f t="shared" si="48"/>
        <v>1050</v>
      </c>
      <c r="H96">
        <f t="shared" si="66"/>
        <v>262.5</v>
      </c>
      <c r="J96">
        <f t="shared" si="67"/>
        <v>21.694214876033058</v>
      </c>
      <c r="K96">
        <f t="shared" si="53"/>
        <v>515.30030796655012</v>
      </c>
      <c r="L96">
        <f>VLOOKUP(V96, Sheet2!E$6:F$261,2,TRUE)</f>
        <v>499.7</v>
      </c>
      <c r="M96">
        <f>VLOOKUP(L96,Sheet3!A$52:B$77,2,TRUE)</f>
        <v>1</v>
      </c>
      <c r="N96">
        <f t="shared" si="42"/>
        <v>0.90030796655014456</v>
      </c>
      <c r="O96">
        <f t="shared" si="49"/>
        <v>0.50030796655016729</v>
      </c>
      <c r="P96">
        <v>0</v>
      </c>
      <c r="Q96">
        <f t="shared" si="39"/>
        <v>1.55</v>
      </c>
      <c r="R96">
        <f t="shared" si="54"/>
        <v>973.20801485423283</v>
      </c>
      <c r="S96">
        <f t="shared" si="43"/>
        <v>1.55</v>
      </c>
      <c r="T96">
        <f t="shared" si="50"/>
        <v>76.791979256671311</v>
      </c>
      <c r="V96">
        <f t="shared" si="68"/>
        <v>1049.999994110904</v>
      </c>
      <c r="W96">
        <f t="shared" si="69"/>
        <v>5.8890959735435899E-6</v>
      </c>
      <c r="X96">
        <f t="shared" si="51"/>
        <v>1.216755366434626E-7</v>
      </c>
      <c r="Y96">
        <f>VLOOKUP(K96,Sheet2!$A$6:$B$262,2,TRUE)</f>
        <v>302.8125</v>
      </c>
      <c r="Z96">
        <f t="shared" si="37"/>
        <v>4.0181807766674956E-10</v>
      </c>
      <c r="AA96">
        <f t="shared" si="38"/>
        <v>515.30030796695189</v>
      </c>
      <c r="AD96">
        <f t="shared" si="55"/>
        <v>516.4</v>
      </c>
      <c r="AE96">
        <f>VLOOKUP(AU95,Sheet2!$E$6:$F$261,2,TRUE)</f>
        <v>499.7</v>
      </c>
      <c r="AF96">
        <f>VLOOKUP(AE96,Sheet3!A$52:B$77,2,TRUE)</f>
        <v>1</v>
      </c>
      <c r="AG96">
        <f t="shared" si="56"/>
        <v>0</v>
      </c>
      <c r="AH96">
        <f t="shared" si="57"/>
        <v>1</v>
      </c>
      <c r="AI96">
        <f t="shared" si="58"/>
        <v>1050</v>
      </c>
      <c r="AJ96">
        <f t="shared" si="40"/>
        <v>1.55</v>
      </c>
      <c r="AK96">
        <f t="shared" si="44"/>
        <v>0</v>
      </c>
      <c r="AM96">
        <f t="shared" si="59"/>
        <v>-5.1000000000000227</v>
      </c>
      <c r="AN96">
        <f t="shared" si="60"/>
        <v>0</v>
      </c>
      <c r="AP96">
        <f t="shared" si="45"/>
        <v>1.55</v>
      </c>
      <c r="AQ96">
        <f>VLOOKUP(AE96,Sheet3!$K$52:$L$77,2,TRUE)</f>
        <v>1</v>
      </c>
      <c r="AR96">
        <f t="shared" si="46"/>
        <v>0</v>
      </c>
      <c r="AU96">
        <f t="shared" si="61"/>
        <v>1050</v>
      </c>
      <c r="AV96">
        <f t="shared" si="62"/>
        <v>0</v>
      </c>
      <c r="AW96">
        <f t="shared" si="63"/>
        <v>0</v>
      </c>
      <c r="AX96">
        <f>VLOOKUP(AD96,Sheet2!$A$6:$B$262,2,TRUE)</f>
        <v>306.95</v>
      </c>
      <c r="AY96">
        <f t="shared" si="64"/>
        <v>0</v>
      </c>
      <c r="AZ96">
        <f t="shared" si="65"/>
        <v>516.4</v>
      </c>
      <c r="BB96">
        <f t="shared" si="52"/>
        <v>1.0996920330480862</v>
      </c>
    </row>
    <row r="97" spans="4:54" x14ac:dyDescent="0.55000000000000004">
      <c r="D97">
        <f t="shared" si="47"/>
        <v>1305</v>
      </c>
      <c r="E97">
        <f t="shared" si="41"/>
        <v>21.75</v>
      </c>
      <c r="F97">
        <f t="shared" si="48"/>
        <v>1050</v>
      </c>
      <c r="H97">
        <f t="shared" si="66"/>
        <v>262.5</v>
      </c>
      <c r="J97">
        <f t="shared" si="67"/>
        <v>21.694214876033058</v>
      </c>
      <c r="K97">
        <f t="shared" si="53"/>
        <v>515.30030796695189</v>
      </c>
      <c r="L97">
        <f>VLOOKUP(V97, Sheet2!E$6:F$261,2,TRUE)</f>
        <v>499.7</v>
      </c>
      <c r="M97">
        <f>VLOOKUP(L97,Sheet3!A$52:B$77,2,TRUE)</f>
        <v>1</v>
      </c>
      <c r="N97">
        <f t="shared" si="42"/>
        <v>0.90030796695191384</v>
      </c>
      <c r="O97">
        <f t="shared" si="49"/>
        <v>0.50030796695193658</v>
      </c>
      <c r="P97">
        <v>0</v>
      </c>
      <c r="Q97">
        <f t="shared" si="39"/>
        <v>1.55</v>
      </c>
      <c r="R97">
        <f t="shared" si="54"/>
        <v>973.20801550568513</v>
      </c>
      <c r="S97">
        <f t="shared" si="43"/>
        <v>1.55</v>
      </c>
      <c r="T97">
        <f t="shared" si="50"/>
        <v>76.791979349172323</v>
      </c>
      <c r="V97">
        <f t="shared" si="68"/>
        <v>1049.9999948548575</v>
      </c>
      <c r="W97">
        <f t="shared" si="69"/>
        <v>5.1451424951665103E-6</v>
      </c>
      <c r="X97">
        <f t="shared" si="51"/>
        <v>1.0630459700757253E-7</v>
      </c>
      <c r="Y97">
        <f>VLOOKUP(K97,Sheet2!$A$6:$B$262,2,TRUE)</f>
        <v>302.8125</v>
      </c>
      <c r="Z97">
        <f t="shared" si="37"/>
        <v>3.5105749269786597E-10</v>
      </c>
      <c r="AA97">
        <f t="shared" si="38"/>
        <v>515.30030796730296</v>
      </c>
      <c r="AD97">
        <f t="shared" si="55"/>
        <v>516.4</v>
      </c>
      <c r="AE97">
        <f>VLOOKUP(AU96,Sheet2!$E$6:$F$261,2,TRUE)</f>
        <v>499.7</v>
      </c>
      <c r="AF97">
        <f>VLOOKUP(AE97,Sheet3!A$52:B$77,2,TRUE)</f>
        <v>1</v>
      </c>
      <c r="AG97">
        <f t="shared" si="56"/>
        <v>0</v>
      </c>
      <c r="AH97">
        <f t="shared" si="57"/>
        <v>1</v>
      </c>
      <c r="AI97">
        <f t="shared" si="58"/>
        <v>1050</v>
      </c>
      <c r="AJ97">
        <f t="shared" si="40"/>
        <v>1.55</v>
      </c>
      <c r="AK97">
        <f t="shared" si="44"/>
        <v>0</v>
      </c>
      <c r="AM97">
        <f t="shared" si="59"/>
        <v>-5.1000000000000227</v>
      </c>
      <c r="AN97">
        <f t="shared" si="60"/>
        <v>0</v>
      </c>
      <c r="AP97">
        <f t="shared" si="45"/>
        <v>1.55</v>
      </c>
      <c r="AQ97">
        <f>VLOOKUP(AE97,Sheet3!$K$52:$L$77,2,TRUE)</f>
        <v>1</v>
      </c>
      <c r="AR97">
        <f t="shared" si="46"/>
        <v>0</v>
      </c>
      <c r="AU97">
        <f t="shared" si="61"/>
        <v>1050</v>
      </c>
      <c r="AV97">
        <f t="shared" si="62"/>
        <v>0</v>
      </c>
      <c r="AW97">
        <f t="shared" si="63"/>
        <v>0</v>
      </c>
      <c r="AX97">
        <f>VLOOKUP(AD97,Sheet2!$A$6:$B$262,2,TRUE)</f>
        <v>306.95</v>
      </c>
      <c r="AY97">
        <f t="shared" si="64"/>
        <v>0</v>
      </c>
      <c r="AZ97">
        <f t="shared" si="65"/>
        <v>516.4</v>
      </c>
      <c r="BB97">
        <f t="shared" si="52"/>
        <v>1.0996920326970212</v>
      </c>
    </row>
    <row r="98" spans="4:54" x14ac:dyDescent="0.55000000000000004">
      <c r="D98">
        <f t="shared" si="47"/>
        <v>1320</v>
      </c>
      <c r="E98">
        <f t="shared" si="41"/>
        <v>22</v>
      </c>
      <c r="F98">
        <f t="shared" si="48"/>
        <v>1050</v>
      </c>
      <c r="H98">
        <f t="shared" si="66"/>
        <v>262.5</v>
      </c>
      <c r="J98">
        <f t="shared" si="67"/>
        <v>21.694214876033058</v>
      </c>
      <c r="K98">
        <f t="shared" si="53"/>
        <v>515.30030796730296</v>
      </c>
      <c r="L98">
        <f>VLOOKUP(V98, Sheet2!E$6:F$261,2,TRUE)</f>
        <v>499.7</v>
      </c>
      <c r="M98">
        <f>VLOOKUP(L98,Sheet3!A$52:B$77,2,TRUE)</f>
        <v>1</v>
      </c>
      <c r="N98">
        <f t="shared" si="42"/>
        <v>0.9003079673029788</v>
      </c>
      <c r="O98">
        <f t="shared" si="49"/>
        <v>0.50030796730300153</v>
      </c>
      <c r="P98">
        <v>0</v>
      </c>
      <c r="Q98">
        <f t="shared" si="39"/>
        <v>1.55</v>
      </c>
      <c r="R98">
        <f t="shared" si="54"/>
        <v>973.20801607492217</v>
      </c>
      <c r="S98">
        <f t="shared" si="43"/>
        <v>1.55</v>
      </c>
      <c r="T98">
        <f t="shared" si="50"/>
        <v>76.791979429999458</v>
      </c>
      <c r="V98">
        <f t="shared" si="68"/>
        <v>1049.9999955049216</v>
      </c>
      <c r="W98">
        <f t="shared" si="69"/>
        <v>4.4950784285902046E-6</v>
      </c>
      <c r="X98">
        <f t="shared" si="51"/>
        <v>9.2873521251863736E-8</v>
      </c>
      <c r="Y98">
        <f>VLOOKUP(K98,Sheet2!$A$6:$B$262,2,TRUE)</f>
        <v>302.8125</v>
      </c>
      <c r="Z98">
        <f t="shared" ref="Z98:Z105" si="70">+X98/Y98</f>
        <v>3.0670306295765115E-10</v>
      </c>
      <c r="AA98">
        <f t="shared" ref="AA98:AA105" si="71">+K98+Z98</f>
        <v>515.30030796760968</v>
      </c>
      <c r="AD98">
        <f t="shared" si="55"/>
        <v>516.4</v>
      </c>
      <c r="AE98">
        <f>VLOOKUP(AU97,Sheet2!$E$6:$F$261,2,TRUE)</f>
        <v>499.7</v>
      </c>
      <c r="AF98">
        <f>VLOOKUP(AE98,Sheet3!A$52:B$77,2,TRUE)</f>
        <v>1</v>
      </c>
      <c r="AG98">
        <f t="shared" si="56"/>
        <v>0</v>
      </c>
      <c r="AH98">
        <f t="shared" si="57"/>
        <v>1</v>
      </c>
      <c r="AI98">
        <f t="shared" si="58"/>
        <v>1050</v>
      </c>
      <c r="AJ98">
        <f t="shared" si="40"/>
        <v>1.55</v>
      </c>
      <c r="AK98">
        <f t="shared" si="44"/>
        <v>0</v>
      </c>
      <c r="AM98">
        <f t="shared" si="59"/>
        <v>-5.1000000000000227</v>
      </c>
      <c r="AN98">
        <f t="shared" si="60"/>
        <v>0</v>
      </c>
      <c r="AP98">
        <f t="shared" si="45"/>
        <v>1.55</v>
      </c>
      <c r="AQ98">
        <f>VLOOKUP(AE98,Sheet3!$K$52:$L$77,2,TRUE)</f>
        <v>1</v>
      </c>
      <c r="AR98">
        <f t="shared" si="46"/>
        <v>0</v>
      </c>
      <c r="AU98">
        <f t="shared" si="61"/>
        <v>1050</v>
      </c>
      <c r="AV98">
        <f t="shared" si="62"/>
        <v>0</v>
      </c>
      <c r="AW98">
        <f t="shared" si="63"/>
        <v>0</v>
      </c>
      <c r="AX98">
        <f>VLOOKUP(AD98,Sheet2!$A$6:$B$262,2,TRUE)</f>
        <v>306.95</v>
      </c>
      <c r="AY98">
        <f t="shared" si="64"/>
        <v>0</v>
      </c>
      <c r="AZ98">
        <f t="shared" si="65"/>
        <v>516.4</v>
      </c>
      <c r="BB98">
        <f t="shared" si="52"/>
        <v>1.0996920323902941</v>
      </c>
    </row>
    <row r="99" spans="4:54" x14ac:dyDescent="0.55000000000000004">
      <c r="D99">
        <f t="shared" si="47"/>
        <v>1335</v>
      </c>
      <c r="E99">
        <f t="shared" si="41"/>
        <v>22.25</v>
      </c>
      <c r="F99">
        <f t="shared" si="48"/>
        <v>1050</v>
      </c>
      <c r="H99">
        <f t="shared" si="66"/>
        <v>262.5</v>
      </c>
      <c r="J99">
        <f t="shared" si="67"/>
        <v>21.694214876033058</v>
      </c>
      <c r="K99">
        <f t="shared" si="53"/>
        <v>515.30030796760968</v>
      </c>
      <c r="L99">
        <f>VLOOKUP(V99, Sheet2!E$6:F$261,2,TRUE)</f>
        <v>499.7</v>
      </c>
      <c r="M99">
        <f>VLOOKUP(L99,Sheet3!A$52:B$77,2,TRUE)</f>
        <v>1</v>
      </c>
      <c r="N99">
        <f t="shared" si="42"/>
        <v>0.90030796760970588</v>
      </c>
      <c r="O99">
        <f t="shared" si="49"/>
        <v>0.50030796760972862</v>
      </c>
      <c r="P99">
        <v>0</v>
      </c>
      <c r="Q99">
        <f t="shared" si="39"/>
        <v>1.55</v>
      </c>
      <c r="R99">
        <f t="shared" si="54"/>
        <v>973.20801657226752</v>
      </c>
      <c r="S99">
        <f t="shared" si="43"/>
        <v>1.55</v>
      </c>
      <c r="T99">
        <f t="shared" si="50"/>
        <v>76.791979500618496</v>
      </c>
      <c r="V99">
        <f t="shared" si="68"/>
        <v>1049.999996072886</v>
      </c>
      <c r="W99">
        <f t="shared" si="69"/>
        <v>3.9271139939955901E-6</v>
      </c>
      <c r="X99">
        <f t="shared" si="51"/>
        <v>8.113871888420641E-8</v>
      </c>
      <c r="Y99">
        <f>VLOOKUP(K99,Sheet2!$A$6:$B$262,2,TRUE)</f>
        <v>302.8125</v>
      </c>
      <c r="Z99">
        <f t="shared" si="70"/>
        <v>2.6795036164031011E-10</v>
      </c>
      <c r="AA99">
        <f t="shared" si="71"/>
        <v>515.30030796787764</v>
      </c>
      <c r="AD99">
        <f t="shared" si="55"/>
        <v>516.4</v>
      </c>
      <c r="AE99">
        <f>VLOOKUP(AU98,Sheet2!$E$6:$F$261,2,TRUE)</f>
        <v>499.7</v>
      </c>
      <c r="AF99">
        <f>VLOOKUP(AE99,Sheet3!A$52:B$77,2,TRUE)</f>
        <v>1</v>
      </c>
      <c r="AG99">
        <f t="shared" si="56"/>
        <v>0</v>
      </c>
      <c r="AH99">
        <f t="shared" si="57"/>
        <v>1</v>
      </c>
      <c r="AI99">
        <f t="shared" si="58"/>
        <v>1050</v>
      </c>
      <c r="AJ99">
        <f t="shared" si="40"/>
        <v>1.55</v>
      </c>
      <c r="AK99">
        <f t="shared" si="44"/>
        <v>0</v>
      </c>
      <c r="AM99">
        <f t="shared" si="59"/>
        <v>-5.1000000000000227</v>
      </c>
      <c r="AN99">
        <f t="shared" si="60"/>
        <v>0</v>
      </c>
      <c r="AP99">
        <f t="shared" si="45"/>
        <v>1.55</v>
      </c>
      <c r="AQ99">
        <f>VLOOKUP(AE99,Sheet3!$K$52:$L$77,2,TRUE)</f>
        <v>1</v>
      </c>
      <c r="AR99">
        <f t="shared" si="46"/>
        <v>0</v>
      </c>
      <c r="AU99">
        <f t="shared" si="61"/>
        <v>1050</v>
      </c>
      <c r="AV99">
        <f t="shared" si="62"/>
        <v>0</v>
      </c>
      <c r="AW99">
        <f t="shared" si="63"/>
        <v>0</v>
      </c>
      <c r="AX99">
        <f>VLOOKUP(AD99,Sheet2!$A$6:$B$262,2,TRUE)</f>
        <v>306.95</v>
      </c>
      <c r="AY99">
        <f t="shared" si="64"/>
        <v>0</v>
      </c>
      <c r="AZ99">
        <f t="shared" si="65"/>
        <v>516.4</v>
      </c>
      <c r="BB99">
        <f t="shared" si="52"/>
        <v>1.0996920321223342</v>
      </c>
    </row>
    <row r="100" spans="4:54" x14ac:dyDescent="0.55000000000000004">
      <c r="D100">
        <f t="shared" si="47"/>
        <v>1350</v>
      </c>
      <c r="E100">
        <f t="shared" si="41"/>
        <v>22.5</v>
      </c>
      <c r="F100">
        <f t="shared" si="48"/>
        <v>1050</v>
      </c>
      <c r="H100">
        <f t="shared" si="66"/>
        <v>262.5</v>
      </c>
      <c r="J100">
        <f t="shared" si="67"/>
        <v>21.694214876033058</v>
      </c>
      <c r="K100">
        <f t="shared" si="53"/>
        <v>515.30030796787764</v>
      </c>
      <c r="L100">
        <f>VLOOKUP(V100, Sheet2!E$6:F$261,2,TRUE)</f>
        <v>499.7</v>
      </c>
      <c r="M100">
        <f>VLOOKUP(L100,Sheet3!A$52:B$77,2,TRUE)</f>
        <v>1</v>
      </c>
      <c r="N100">
        <f t="shared" si="42"/>
        <v>0.90030796787766576</v>
      </c>
      <c r="O100">
        <f t="shared" si="49"/>
        <v>0.5003079678776885</v>
      </c>
      <c r="P100">
        <v>0</v>
      </c>
      <c r="Q100">
        <f t="shared" si="39"/>
        <v>1.55</v>
      </c>
      <c r="R100">
        <f t="shared" si="54"/>
        <v>973.20801700675338</v>
      </c>
      <c r="S100">
        <f t="shared" si="43"/>
        <v>1.55</v>
      </c>
      <c r="T100">
        <f t="shared" si="50"/>
        <v>76.791979562311994</v>
      </c>
      <c r="V100">
        <f t="shared" si="68"/>
        <v>1049.9999965690654</v>
      </c>
      <c r="W100">
        <f t="shared" si="69"/>
        <v>3.4309346119698603E-6</v>
      </c>
      <c r="X100">
        <f t="shared" si="51"/>
        <v>7.0887078759707857E-8</v>
      </c>
      <c r="Y100">
        <f>VLOOKUP(K100,Sheet2!$A$6:$B$262,2,TRUE)</f>
        <v>302.8125</v>
      </c>
      <c r="Z100">
        <f t="shared" si="70"/>
        <v>2.340956161311302E-10</v>
      </c>
      <c r="AA100">
        <f t="shared" si="71"/>
        <v>515.30030796811172</v>
      </c>
      <c r="AD100">
        <f t="shared" si="55"/>
        <v>516.4</v>
      </c>
      <c r="AE100">
        <f>VLOOKUP(AU99,Sheet2!$E$6:$F$261,2,TRUE)</f>
        <v>499.7</v>
      </c>
      <c r="AF100">
        <f>VLOOKUP(AE100,Sheet3!A$52:B$77,2,TRUE)</f>
        <v>1</v>
      </c>
      <c r="AG100">
        <f t="shared" si="56"/>
        <v>0</v>
      </c>
      <c r="AH100">
        <f t="shared" si="57"/>
        <v>1</v>
      </c>
      <c r="AI100">
        <f t="shared" si="58"/>
        <v>1050</v>
      </c>
      <c r="AJ100">
        <f t="shared" si="40"/>
        <v>1.55</v>
      </c>
      <c r="AK100">
        <f t="shared" si="44"/>
        <v>0</v>
      </c>
      <c r="AM100">
        <f t="shared" si="59"/>
        <v>-5.1000000000000227</v>
      </c>
      <c r="AN100">
        <f t="shared" si="60"/>
        <v>0</v>
      </c>
      <c r="AP100">
        <f t="shared" si="45"/>
        <v>1.55</v>
      </c>
      <c r="AQ100">
        <f>VLOOKUP(AE100,Sheet3!$K$52:$L$77,2,TRUE)</f>
        <v>1</v>
      </c>
      <c r="AR100">
        <f t="shared" si="46"/>
        <v>0</v>
      </c>
      <c r="AU100">
        <f t="shared" si="61"/>
        <v>1050</v>
      </c>
      <c r="AV100">
        <f t="shared" si="62"/>
        <v>0</v>
      </c>
      <c r="AW100">
        <f t="shared" si="63"/>
        <v>0</v>
      </c>
      <c r="AX100">
        <f>VLOOKUP(AD100,Sheet2!$A$6:$B$262,2,TRUE)</f>
        <v>306.95</v>
      </c>
      <c r="AY100">
        <f t="shared" si="64"/>
        <v>0</v>
      </c>
      <c r="AZ100">
        <f t="shared" si="65"/>
        <v>516.4</v>
      </c>
      <c r="BB100">
        <f t="shared" si="52"/>
        <v>1.099692031888253</v>
      </c>
    </row>
    <row r="101" spans="4:54" x14ac:dyDescent="0.55000000000000004">
      <c r="D101">
        <f t="shared" si="47"/>
        <v>1365</v>
      </c>
      <c r="E101">
        <f t="shared" si="41"/>
        <v>22.75</v>
      </c>
      <c r="F101">
        <f t="shared" si="48"/>
        <v>1050</v>
      </c>
      <c r="H101">
        <f t="shared" si="66"/>
        <v>262.5</v>
      </c>
      <c r="J101">
        <f t="shared" si="67"/>
        <v>21.694214876033058</v>
      </c>
      <c r="K101">
        <f t="shared" si="53"/>
        <v>515.30030796811172</v>
      </c>
      <c r="L101">
        <f>VLOOKUP(V101, Sheet2!E$6:F$261,2,TRUE)</f>
        <v>499.7</v>
      </c>
      <c r="M101">
        <f>VLOOKUP(L101,Sheet3!A$52:B$77,2,TRUE)</f>
        <v>1</v>
      </c>
      <c r="N101">
        <f t="shared" si="42"/>
        <v>0.90030796811174696</v>
      </c>
      <c r="O101">
        <f t="shared" si="49"/>
        <v>0.5003079681117697</v>
      </c>
      <c r="P101">
        <v>0</v>
      </c>
      <c r="Q101">
        <f t="shared" si="39"/>
        <v>1.55</v>
      </c>
      <c r="R101">
        <f t="shared" si="54"/>
        <v>973.20801738630632</v>
      </c>
      <c r="S101">
        <f t="shared" si="43"/>
        <v>1.55</v>
      </c>
      <c r="T101">
        <f t="shared" si="50"/>
        <v>76.791979616205495</v>
      </c>
      <c r="V101">
        <f t="shared" si="68"/>
        <v>1049.9999970025119</v>
      </c>
      <c r="W101">
        <f t="shared" si="69"/>
        <v>2.997488081746269E-6</v>
      </c>
      <c r="X101">
        <f t="shared" si="51"/>
        <v>6.1931571936906379E-8</v>
      </c>
      <c r="Y101">
        <f>VLOOKUP(K101,Sheet2!$A$6:$B$262,2,TRUE)</f>
        <v>302.8125</v>
      </c>
      <c r="Z101">
        <f t="shared" si="70"/>
        <v>2.0452118699494368E-10</v>
      </c>
      <c r="AA101">
        <f t="shared" si="71"/>
        <v>515.30030796831625</v>
      </c>
      <c r="AD101">
        <f t="shared" si="55"/>
        <v>516.4</v>
      </c>
      <c r="AE101">
        <f>VLOOKUP(AU100,Sheet2!$E$6:$F$261,2,TRUE)</f>
        <v>499.7</v>
      </c>
      <c r="AF101">
        <f>VLOOKUP(AE101,Sheet3!A$52:B$77,2,TRUE)</f>
        <v>1</v>
      </c>
      <c r="AG101">
        <f t="shared" si="56"/>
        <v>0</v>
      </c>
      <c r="AH101">
        <f t="shared" si="57"/>
        <v>1</v>
      </c>
      <c r="AI101">
        <f t="shared" si="58"/>
        <v>1050</v>
      </c>
      <c r="AJ101">
        <f t="shared" si="40"/>
        <v>1.55</v>
      </c>
      <c r="AK101">
        <f t="shared" si="44"/>
        <v>0</v>
      </c>
      <c r="AM101">
        <f t="shared" si="59"/>
        <v>-5.1000000000000227</v>
      </c>
      <c r="AN101">
        <f t="shared" si="60"/>
        <v>0</v>
      </c>
      <c r="AP101">
        <f t="shared" si="45"/>
        <v>1.55</v>
      </c>
      <c r="AQ101">
        <f>VLOOKUP(AE101,Sheet3!$K$52:$L$77,2,TRUE)</f>
        <v>1</v>
      </c>
      <c r="AR101">
        <f t="shared" si="46"/>
        <v>0</v>
      </c>
      <c r="AU101">
        <f t="shared" si="61"/>
        <v>1050</v>
      </c>
      <c r="AV101">
        <f t="shared" si="62"/>
        <v>0</v>
      </c>
      <c r="AW101">
        <f t="shared" si="63"/>
        <v>0</v>
      </c>
      <c r="AX101">
        <f>VLOOKUP(AD101,Sheet2!$A$6:$B$262,2,TRUE)</f>
        <v>306.95</v>
      </c>
      <c r="AY101">
        <f t="shared" si="64"/>
        <v>0</v>
      </c>
      <c r="AZ101">
        <f t="shared" si="65"/>
        <v>516.4</v>
      </c>
      <c r="BB101">
        <f t="shared" si="52"/>
        <v>1.0996920316837304</v>
      </c>
    </row>
    <row r="102" spans="4:54" x14ac:dyDescent="0.55000000000000004">
      <c r="D102">
        <f t="shared" si="47"/>
        <v>1380</v>
      </c>
      <c r="E102">
        <f t="shared" si="41"/>
        <v>23</v>
      </c>
      <c r="F102">
        <f t="shared" si="48"/>
        <v>1050</v>
      </c>
      <c r="H102">
        <f t="shared" si="66"/>
        <v>262.5</v>
      </c>
      <c r="J102">
        <f t="shared" si="67"/>
        <v>21.694214876033058</v>
      </c>
      <c r="K102">
        <f t="shared" si="53"/>
        <v>515.30030796831625</v>
      </c>
      <c r="L102">
        <f>VLOOKUP(V102, Sheet2!E$6:F$261,2,TRUE)</f>
        <v>499.7</v>
      </c>
      <c r="M102">
        <f>VLOOKUP(L102,Sheet3!A$52:B$77,2,TRUE)</f>
        <v>1</v>
      </c>
      <c r="N102">
        <f t="shared" si="42"/>
        <v>0.90030796831626958</v>
      </c>
      <c r="O102">
        <f t="shared" si="49"/>
        <v>0.50030796831629232</v>
      </c>
      <c r="P102">
        <v>0</v>
      </c>
      <c r="Q102">
        <f t="shared" si="39"/>
        <v>1.55</v>
      </c>
      <c r="R102">
        <f t="shared" si="54"/>
        <v>973.20801771793128</v>
      </c>
      <c r="S102">
        <f t="shared" si="43"/>
        <v>1.55</v>
      </c>
      <c r="T102">
        <f t="shared" si="50"/>
        <v>76.791979663293574</v>
      </c>
      <c r="V102">
        <f t="shared" si="68"/>
        <v>1049.9999973812248</v>
      </c>
      <c r="W102">
        <f t="shared" si="69"/>
        <v>2.618775170049048E-6</v>
      </c>
      <c r="X102">
        <f t="shared" si="51"/>
        <v>5.4106925001013391E-8</v>
      </c>
      <c r="Y102">
        <f>VLOOKUP(K102,Sheet2!$A$6:$B$262,2,TRUE)</f>
        <v>302.8125</v>
      </c>
      <c r="Z102">
        <f t="shared" si="70"/>
        <v>1.7868127967310925E-10</v>
      </c>
      <c r="AA102">
        <f t="shared" si="71"/>
        <v>515.30030796849496</v>
      </c>
      <c r="AD102">
        <f t="shared" si="55"/>
        <v>516.4</v>
      </c>
      <c r="AE102">
        <f>VLOOKUP(AU101,Sheet2!$E$6:$F$261,2,TRUE)</f>
        <v>499.7</v>
      </c>
      <c r="AF102">
        <f>VLOOKUP(AE102,Sheet3!A$52:B$77,2,TRUE)</f>
        <v>1</v>
      </c>
      <c r="AG102">
        <f t="shared" si="56"/>
        <v>0</v>
      </c>
      <c r="AH102">
        <f t="shared" si="57"/>
        <v>1</v>
      </c>
      <c r="AI102">
        <f t="shared" si="58"/>
        <v>1050</v>
      </c>
      <c r="AJ102">
        <f t="shared" si="40"/>
        <v>1.55</v>
      </c>
      <c r="AK102">
        <f t="shared" si="44"/>
        <v>0</v>
      </c>
      <c r="AM102">
        <f t="shared" si="59"/>
        <v>-5.1000000000000227</v>
      </c>
      <c r="AN102">
        <f t="shared" si="60"/>
        <v>0</v>
      </c>
      <c r="AP102">
        <f t="shared" si="45"/>
        <v>1.55</v>
      </c>
      <c r="AQ102">
        <f>VLOOKUP(AE102,Sheet3!$K$52:$L$77,2,TRUE)</f>
        <v>1</v>
      </c>
      <c r="AR102">
        <f t="shared" si="46"/>
        <v>0</v>
      </c>
      <c r="AU102">
        <f t="shared" si="61"/>
        <v>1050</v>
      </c>
      <c r="AV102">
        <f t="shared" si="62"/>
        <v>0</v>
      </c>
      <c r="AW102">
        <f t="shared" si="63"/>
        <v>0</v>
      </c>
      <c r="AX102">
        <f>VLOOKUP(AD102,Sheet2!$A$6:$B$262,2,TRUE)</f>
        <v>306.95</v>
      </c>
      <c r="AY102">
        <f t="shared" si="64"/>
        <v>0</v>
      </c>
      <c r="AZ102">
        <f t="shared" si="65"/>
        <v>516.4</v>
      </c>
      <c r="BB102">
        <f t="shared" si="52"/>
        <v>1.0996920315050147</v>
      </c>
    </row>
    <row r="103" spans="4:54" x14ac:dyDescent="0.55000000000000004">
      <c r="D103">
        <f t="shared" si="47"/>
        <v>1395</v>
      </c>
      <c r="E103">
        <f t="shared" si="41"/>
        <v>23.25</v>
      </c>
      <c r="F103">
        <f t="shared" si="48"/>
        <v>1050</v>
      </c>
      <c r="H103">
        <f t="shared" si="66"/>
        <v>262.5</v>
      </c>
      <c r="J103">
        <f t="shared" si="67"/>
        <v>21.694214876033058</v>
      </c>
      <c r="K103">
        <f t="shared" si="53"/>
        <v>515.30030796849496</v>
      </c>
      <c r="L103">
        <f>VLOOKUP(V103, Sheet2!E$6:F$261,2,TRUE)</f>
        <v>499.7</v>
      </c>
      <c r="M103">
        <f>VLOOKUP(L103,Sheet3!A$52:B$77,2,TRUE)</f>
        <v>1</v>
      </c>
      <c r="N103">
        <f t="shared" si="42"/>
        <v>0.90030796849498529</v>
      </c>
      <c r="O103">
        <f t="shared" si="49"/>
        <v>0.50030796849500803</v>
      </c>
      <c r="P103">
        <v>0</v>
      </c>
      <c r="Q103">
        <f t="shared" si="39"/>
        <v>1.55</v>
      </c>
      <c r="R103">
        <f t="shared" si="54"/>
        <v>973.20801800771142</v>
      </c>
      <c r="S103">
        <f t="shared" si="43"/>
        <v>1.55</v>
      </c>
      <c r="T103">
        <f t="shared" si="50"/>
        <v>76.791979704440038</v>
      </c>
      <c r="V103">
        <f t="shared" si="68"/>
        <v>1049.9999977121515</v>
      </c>
      <c r="W103">
        <f t="shared" si="69"/>
        <v>2.2878484742250293E-6</v>
      </c>
      <c r="X103">
        <f t="shared" si="51"/>
        <v>4.7269596574897298E-8</v>
      </c>
      <c r="Y103">
        <f>VLOOKUP(K103,Sheet2!$A$6:$B$262,2,TRUE)</f>
        <v>302.8125</v>
      </c>
      <c r="Z103">
        <f t="shared" si="70"/>
        <v>1.5610186691400554E-10</v>
      </c>
      <c r="AA103">
        <f t="shared" si="71"/>
        <v>515.30030796865105</v>
      </c>
      <c r="AD103">
        <f t="shared" si="55"/>
        <v>516.4</v>
      </c>
      <c r="AE103">
        <f>VLOOKUP(AU102,Sheet2!$E$6:$F$261,2,TRUE)</f>
        <v>499.7</v>
      </c>
      <c r="AF103">
        <f>VLOOKUP(AE103,Sheet3!A$52:B$77,2,TRUE)</f>
        <v>1</v>
      </c>
      <c r="AG103">
        <f t="shared" si="56"/>
        <v>0</v>
      </c>
      <c r="AH103">
        <f t="shared" si="57"/>
        <v>1</v>
      </c>
      <c r="AI103">
        <f t="shared" si="58"/>
        <v>1050</v>
      </c>
      <c r="AJ103">
        <f t="shared" si="40"/>
        <v>1.55</v>
      </c>
      <c r="AK103">
        <f t="shared" si="44"/>
        <v>0</v>
      </c>
      <c r="AM103">
        <f t="shared" si="59"/>
        <v>-5.1000000000000227</v>
      </c>
      <c r="AN103">
        <f t="shared" si="60"/>
        <v>0</v>
      </c>
      <c r="AP103">
        <f t="shared" si="45"/>
        <v>1.55</v>
      </c>
      <c r="AQ103">
        <f>VLOOKUP(AE103,Sheet3!$K$52:$L$77,2,TRUE)</f>
        <v>1</v>
      </c>
      <c r="AR103">
        <f t="shared" si="46"/>
        <v>0</v>
      </c>
      <c r="AU103">
        <f t="shared" si="61"/>
        <v>1050</v>
      </c>
      <c r="AV103">
        <f t="shared" si="62"/>
        <v>0</v>
      </c>
      <c r="AW103">
        <f t="shared" si="63"/>
        <v>0</v>
      </c>
      <c r="AX103">
        <f>VLOOKUP(AD103,Sheet2!$A$6:$B$262,2,TRUE)</f>
        <v>306.95</v>
      </c>
      <c r="AY103">
        <f t="shared" si="64"/>
        <v>0</v>
      </c>
      <c r="AZ103">
        <f t="shared" si="65"/>
        <v>516.4</v>
      </c>
      <c r="BB103">
        <f t="shared" si="52"/>
        <v>1.0996920313489227</v>
      </c>
    </row>
    <row r="104" spans="4:54" x14ac:dyDescent="0.55000000000000004">
      <c r="D104">
        <f t="shared" si="47"/>
        <v>1410</v>
      </c>
      <c r="E104">
        <f t="shared" si="41"/>
        <v>23.5</v>
      </c>
      <c r="F104">
        <f t="shared" si="48"/>
        <v>1050</v>
      </c>
      <c r="H104">
        <f t="shared" si="66"/>
        <v>262.5</v>
      </c>
      <c r="J104">
        <f t="shared" si="67"/>
        <v>21.694214876033058</v>
      </c>
      <c r="K104">
        <f t="shared" si="53"/>
        <v>515.30030796865105</v>
      </c>
      <c r="L104">
        <f>VLOOKUP(V104, Sheet2!E$6:F$261,2,TRUE)</f>
        <v>499.7</v>
      </c>
      <c r="M104">
        <f>VLOOKUP(L104,Sheet3!A$52:B$77,2,TRUE)</f>
        <v>1</v>
      </c>
      <c r="N104">
        <f t="shared" si="42"/>
        <v>0.90030796865107732</v>
      </c>
      <c r="O104">
        <f t="shared" si="49"/>
        <v>0.50030796865110005</v>
      </c>
      <c r="P104">
        <v>0</v>
      </c>
      <c r="Q104">
        <f t="shared" si="39"/>
        <v>1.55</v>
      </c>
      <c r="R104">
        <f t="shared" si="54"/>
        <v>973.2080182608081</v>
      </c>
      <c r="S104">
        <f t="shared" si="43"/>
        <v>1.55</v>
      </c>
      <c r="T104">
        <f t="shared" si="50"/>
        <v>76.791979740377727</v>
      </c>
      <c r="V104">
        <f t="shared" si="68"/>
        <v>1049.9999980011858</v>
      </c>
      <c r="W104">
        <f t="shared" si="69"/>
        <v>1.998814241233049E-6</v>
      </c>
      <c r="X104">
        <f t="shared" si="51"/>
        <v>4.1297814901509273E-8</v>
      </c>
      <c r="Y104">
        <f>VLOOKUP(K104,Sheet2!$A$6:$B$262,2,TRUE)</f>
        <v>302.8125</v>
      </c>
      <c r="Z104">
        <f t="shared" si="70"/>
        <v>1.3638081288424116E-10</v>
      </c>
      <c r="AA104">
        <f t="shared" si="71"/>
        <v>515.30030796878748</v>
      </c>
      <c r="AD104">
        <f t="shared" si="55"/>
        <v>516.4</v>
      </c>
      <c r="AE104">
        <f>VLOOKUP(AU103,Sheet2!$E$6:$F$261,2,TRUE)</f>
        <v>499.7</v>
      </c>
      <c r="AF104">
        <f>VLOOKUP(AE104,Sheet3!A$52:B$77,2,TRUE)</f>
        <v>1</v>
      </c>
      <c r="AG104">
        <f t="shared" si="56"/>
        <v>0</v>
      </c>
      <c r="AH104">
        <f t="shared" si="57"/>
        <v>1</v>
      </c>
      <c r="AI104">
        <f t="shared" si="58"/>
        <v>1050</v>
      </c>
      <c r="AJ104">
        <f t="shared" si="40"/>
        <v>1.55</v>
      </c>
      <c r="AK104">
        <f t="shared" si="44"/>
        <v>0</v>
      </c>
      <c r="AM104">
        <f t="shared" si="59"/>
        <v>-5.1000000000000227</v>
      </c>
      <c r="AN104">
        <f t="shared" si="60"/>
        <v>0</v>
      </c>
      <c r="AP104">
        <f t="shared" si="45"/>
        <v>1.55</v>
      </c>
      <c r="AQ104">
        <f>VLOOKUP(AE104,Sheet3!$K$52:$L$77,2,TRUE)</f>
        <v>1</v>
      </c>
      <c r="AR104">
        <f t="shared" si="46"/>
        <v>0</v>
      </c>
      <c r="AU104">
        <f t="shared" si="61"/>
        <v>1050</v>
      </c>
      <c r="AV104">
        <f t="shared" si="62"/>
        <v>0</v>
      </c>
      <c r="AW104">
        <f t="shared" si="63"/>
        <v>0</v>
      </c>
      <c r="AX104">
        <f>VLOOKUP(AD104,Sheet2!$A$6:$B$262,2,TRUE)</f>
        <v>306.95</v>
      </c>
      <c r="AY104">
        <f t="shared" si="64"/>
        <v>0</v>
      </c>
      <c r="AZ104">
        <f t="shared" si="65"/>
        <v>516.4</v>
      </c>
      <c r="BB104">
        <f t="shared" si="52"/>
        <v>1.0996920312124985</v>
      </c>
    </row>
    <row r="105" spans="4:54" x14ac:dyDescent="0.55000000000000004">
      <c r="D105">
        <f t="shared" si="47"/>
        <v>1425</v>
      </c>
      <c r="E105">
        <f t="shared" si="41"/>
        <v>23.75</v>
      </c>
      <c r="F105">
        <f t="shared" si="48"/>
        <v>1050</v>
      </c>
      <c r="H105">
        <f t="shared" si="66"/>
        <v>262.5</v>
      </c>
      <c r="J105">
        <f t="shared" si="67"/>
        <v>21.694214876033058</v>
      </c>
      <c r="K105">
        <f t="shared" si="53"/>
        <v>515.30030796878748</v>
      </c>
      <c r="L105">
        <f>VLOOKUP(V105, Sheet2!E$6:F$261,2,TRUE)</f>
        <v>499.7</v>
      </c>
      <c r="M105">
        <f>VLOOKUP(L105,Sheet3!A$52:B$77,2,TRUE)</f>
        <v>1</v>
      </c>
      <c r="N105">
        <f t="shared" si="42"/>
        <v>0.90030796878750152</v>
      </c>
      <c r="O105">
        <f t="shared" si="49"/>
        <v>0.50030796878752426</v>
      </c>
      <c r="P105">
        <v>0</v>
      </c>
      <c r="Q105">
        <f t="shared" si="39"/>
        <v>1.55</v>
      </c>
      <c r="R105">
        <f t="shared" si="54"/>
        <v>973.20801848201427</v>
      </c>
      <c r="S105">
        <f t="shared" si="43"/>
        <v>1.55</v>
      </c>
      <c r="T105">
        <f t="shared" si="50"/>
        <v>76.79197977178724</v>
      </c>
      <c r="V105">
        <f t="shared" si="68"/>
        <v>1049.9999982538016</v>
      </c>
      <c r="W105">
        <f t="shared" si="69"/>
        <v>1.7461984498368111E-6</v>
      </c>
      <c r="X105">
        <f t="shared" si="51"/>
        <v>3.6078480368529154E-8</v>
      </c>
      <c r="Y105">
        <f>VLOOKUP(K105,Sheet2!$A$6:$B$262,2,TRUE)</f>
        <v>302.8125</v>
      </c>
      <c r="Z105">
        <f t="shared" si="70"/>
        <v>1.1914462041206738E-10</v>
      </c>
      <c r="AA105">
        <f t="shared" si="71"/>
        <v>515.30030796890662</v>
      </c>
      <c r="AD105">
        <f t="shared" si="55"/>
        <v>516.4</v>
      </c>
      <c r="AE105">
        <f>VLOOKUP(AU104,Sheet2!$E$6:$F$261,2,TRUE)</f>
        <v>499.7</v>
      </c>
      <c r="AF105">
        <f>VLOOKUP(AE105,Sheet3!A$52:B$77,2,TRUE)</f>
        <v>1</v>
      </c>
      <c r="AG105">
        <f t="shared" si="56"/>
        <v>0</v>
      </c>
      <c r="AH105">
        <f t="shared" si="57"/>
        <v>1</v>
      </c>
      <c r="AI105">
        <f t="shared" si="58"/>
        <v>1050</v>
      </c>
      <c r="AJ105">
        <f t="shared" si="40"/>
        <v>1.55</v>
      </c>
      <c r="AK105">
        <f t="shared" si="44"/>
        <v>0</v>
      </c>
      <c r="AM105">
        <f t="shared" si="59"/>
        <v>-5.1000000000000227</v>
      </c>
      <c r="AN105">
        <f t="shared" si="60"/>
        <v>0</v>
      </c>
      <c r="AP105">
        <f t="shared" si="45"/>
        <v>1.55</v>
      </c>
      <c r="AQ105">
        <f>VLOOKUP(AE105,Sheet3!$K$52:$L$77,2,TRUE)</f>
        <v>1</v>
      </c>
      <c r="AR105">
        <f t="shared" si="46"/>
        <v>0</v>
      </c>
      <c r="AU105">
        <f t="shared" si="61"/>
        <v>1050</v>
      </c>
      <c r="AV105">
        <f t="shared" si="62"/>
        <v>0</v>
      </c>
      <c r="AW105">
        <f t="shared" si="63"/>
        <v>0</v>
      </c>
      <c r="AX105">
        <f>VLOOKUP(AD105,Sheet2!$A$6:$B$262,2,TRUE)</f>
        <v>306.95</v>
      </c>
      <c r="AY105">
        <f t="shared" si="64"/>
        <v>0</v>
      </c>
      <c r="AZ105">
        <f t="shared" si="65"/>
        <v>516.4</v>
      </c>
      <c r="BB105">
        <f t="shared" si="52"/>
        <v>1.0996920310933547</v>
      </c>
    </row>
    <row r="106" spans="4:54" x14ac:dyDescent="0.55000000000000004">
      <c r="D106">
        <f t="shared" si="47"/>
        <v>1440</v>
      </c>
      <c r="E106">
        <f t="shared" si="41"/>
        <v>24</v>
      </c>
      <c r="F106">
        <v>1050</v>
      </c>
      <c r="G106">
        <f>+SUM(F11:F106)/96</f>
        <v>1050</v>
      </c>
      <c r="H106">
        <f t="shared" ref="H106:H169" si="72">+F106*0.25</f>
        <v>262.5</v>
      </c>
      <c r="J106">
        <f t="shared" ref="J106:J169" si="73">+H106*3600/43560</f>
        <v>21.694214876033058</v>
      </c>
      <c r="K106">
        <f t="shared" ref="K106:K169" si="74">+AA105</f>
        <v>515.30030796890662</v>
      </c>
      <c r="L106">
        <f>VLOOKUP(V106, Sheet2!E$6:F$261,2,TRUE)</f>
        <v>499.7</v>
      </c>
      <c r="M106">
        <f>VLOOKUP(L106,Sheet3!A$52:B$77,2,TRUE)</f>
        <v>1</v>
      </c>
      <c r="N106">
        <f t="shared" ref="N106:N169" si="75">+(K106-J$3)</f>
        <v>0.90030796890664533</v>
      </c>
      <c r="O106">
        <f t="shared" ref="O106:O169" si="76">+K106-O$3</f>
        <v>0.50030796890666807</v>
      </c>
      <c r="P106">
        <v>0</v>
      </c>
      <c r="Q106">
        <f t="shared" si="39"/>
        <v>1.55</v>
      </c>
      <c r="R106">
        <f t="shared" si="54"/>
        <v>973.20801867520106</v>
      </c>
      <c r="S106">
        <f t="shared" si="43"/>
        <v>1.55</v>
      </c>
      <c r="T106">
        <f t="shared" si="50"/>
        <v>76.791979799218225</v>
      </c>
      <c r="V106">
        <f t="shared" ref="V106:V169" si="77">+R106+T106</f>
        <v>1049.9999984744193</v>
      </c>
      <c r="W106">
        <f t="shared" ref="W106:W169" si="78">+F106-V106</f>
        <v>1.5255807284120237E-6</v>
      </c>
      <c r="X106">
        <f t="shared" si="51"/>
        <v>3.1520262983719499E-8</v>
      </c>
      <c r="Y106">
        <f>VLOOKUP(K106,Sheet2!$A$6:$B$262,2,TRUE)</f>
        <v>302.8125</v>
      </c>
      <c r="Z106">
        <f t="shared" ref="Z106:Z169" si="79">+X106/Y106</f>
        <v>1.0409168374396532E-10</v>
      </c>
      <c r="AA106">
        <f t="shared" ref="AA106:AA169" si="80">+K106+Z106</f>
        <v>515.30030796901076</v>
      </c>
      <c r="AD106">
        <f t="shared" si="55"/>
        <v>516.4</v>
      </c>
      <c r="AE106">
        <f>VLOOKUP(AU105,Sheet2!$E$6:$F$261,2,TRUE)</f>
        <v>499.7</v>
      </c>
      <c r="AF106">
        <f>VLOOKUP(AE106,Sheet3!A$52:B$77,2,TRUE)</f>
        <v>1</v>
      </c>
      <c r="AG106">
        <f t="shared" si="56"/>
        <v>0</v>
      </c>
      <c r="AH106">
        <f t="shared" si="57"/>
        <v>1</v>
      </c>
      <c r="AI106">
        <f t="shared" si="58"/>
        <v>1050</v>
      </c>
      <c r="AJ106">
        <f t="shared" si="40"/>
        <v>1.55</v>
      </c>
      <c r="AK106">
        <f t="shared" si="44"/>
        <v>0</v>
      </c>
      <c r="AM106">
        <f t="shared" si="59"/>
        <v>-5.1000000000000227</v>
      </c>
      <c r="AN106">
        <f t="shared" si="60"/>
        <v>0</v>
      </c>
      <c r="AP106">
        <f t="shared" si="45"/>
        <v>1.55</v>
      </c>
      <c r="AQ106">
        <f>VLOOKUP(AE106,Sheet3!$K$52:$L$77,2,TRUE)</f>
        <v>1</v>
      </c>
      <c r="AR106">
        <f t="shared" si="46"/>
        <v>0</v>
      </c>
      <c r="AU106">
        <f t="shared" si="61"/>
        <v>1050</v>
      </c>
      <c r="AV106">
        <f t="shared" si="62"/>
        <v>0</v>
      </c>
      <c r="AW106">
        <f t="shared" si="63"/>
        <v>0</v>
      </c>
      <c r="AX106">
        <f>VLOOKUP(AD106,Sheet2!$A$6:$B$262,2,TRUE)</f>
        <v>306.95</v>
      </c>
      <c r="AY106">
        <f t="shared" si="64"/>
        <v>0</v>
      </c>
      <c r="AZ106">
        <f t="shared" si="65"/>
        <v>516.4</v>
      </c>
      <c r="BB106">
        <f t="shared" si="52"/>
        <v>1.0996920309892175</v>
      </c>
    </row>
    <row r="107" spans="4:54" x14ac:dyDescent="0.55000000000000004">
      <c r="D107">
        <f t="shared" si="47"/>
        <v>1455</v>
      </c>
      <c r="E107">
        <f t="shared" si="41"/>
        <v>24.25</v>
      </c>
      <c r="F107">
        <v>1100</v>
      </c>
      <c r="H107">
        <f t="shared" si="72"/>
        <v>275</v>
      </c>
      <c r="J107">
        <f t="shared" si="73"/>
        <v>22.727272727272727</v>
      </c>
      <c r="K107">
        <f t="shared" si="74"/>
        <v>515.30030796901076</v>
      </c>
      <c r="L107">
        <f>VLOOKUP(V107, Sheet2!E$6:F$261,2,TRUE)</f>
        <v>499.7</v>
      </c>
      <c r="M107">
        <f>VLOOKUP(L107,Sheet3!A$52:B$77,2,TRUE)</f>
        <v>1</v>
      </c>
      <c r="N107">
        <f t="shared" si="75"/>
        <v>0.90030796901078247</v>
      </c>
      <c r="O107">
        <f t="shared" si="76"/>
        <v>0.50030796901080521</v>
      </c>
      <c r="P107">
        <v>0</v>
      </c>
      <c r="Q107">
        <f t="shared" si="39"/>
        <v>1.55</v>
      </c>
      <c r="R107">
        <f t="shared" si="54"/>
        <v>973.20801884405512</v>
      </c>
      <c r="S107">
        <f t="shared" si="43"/>
        <v>1.55</v>
      </c>
      <c r="T107">
        <f t="shared" si="50"/>
        <v>76.79197982319414</v>
      </c>
      <c r="V107">
        <f t="shared" si="77"/>
        <v>1049.9999986672492</v>
      </c>
      <c r="W107">
        <f t="shared" si="78"/>
        <v>50.000001332750799</v>
      </c>
      <c r="X107">
        <f t="shared" si="51"/>
        <v>1.0330578787758431</v>
      </c>
      <c r="Y107">
        <f>VLOOKUP(K107,Sheet2!$A$6:$B$262,2,TRUE)</f>
        <v>302.8125</v>
      </c>
      <c r="Z107">
        <f t="shared" si="79"/>
        <v>3.4115430465249722E-3</v>
      </c>
      <c r="AA107">
        <f t="shared" si="80"/>
        <v>515.30371951205734</v>
      </c>
      <c r="AD107">
        <f t="shared" si="55"/>
        <v>516.4</v>
      </c>
      <c r="AE107">
        <f>VLOOKUP(AU106,Sheet2!$E$6:$F$261,2,TRUE)</f>
        <v>499.7</v>
      </c>
      <c r="AF107">
        <f>VLOOKUP(AE107,Sheet3!A$52:B$77,2,TRUE)</f>
        <v>1</v>
      </c>
      <c r="AG107">
        <f t="shared" si="56"/>
        <v>0</v>
      </c>
      <c r="AH107">
        <f t="shared" si="57"/>
        <v>1</v>
      </c>
      <c r="AI107">
        <f t="shared" si="58"/>
        <v>1100</v>
      </c>
      <c r="AJ107">
        <f t="shared" si="40"/>
        <v>1.55</v>
      </c>
      <c r="AK107">
        <f t="shared" si="44"/>
        <v>0</v>
      </c>
      <c r="AM107">
        <f t="shared" si="59"/>
        <v>-5.1000000000000227</v>
      </c>
      <c r="AN107">
        <f t="shared" si="60"/>
        <v>0</v>
      </c>
      <c r="AP107">
        <f t="shared" si="45"/>
        <v>1.55</v>
      </c>
      <c r="AQ107">
        <f>VLOOKUP(AE107,Sheet3!$K$52:$L$77,2,TRUE)</f>
        <v>1</v>
      </c>
      <c r="AR107">
        <f t="shared" si="46"/>
        <v>0</v>
      </c>
      <c r="AU107">
        <f t="shared" si="61"/>
        <v>1100</v>
      </c>
      <c r="AV107">
        <f t="shared" si="62"/>
        <v>0</v>
      </c>
      <c r="AW107">
        <f t="shared" si="63"/>
        <v>0</v>
      </c>
      <c r="AX107">
        <f>VLOOKUP(AD107,Sheet2!$A$6:$B$262,2,TRUE)</f>
        <v>306.95</v>
      </c>
      <c r="AY107">
        <f t="shared" si="64"/>
        <v>0</v>
      </c>
      <c r="AZ107">
        <f t="shared" si="65"/>
        <v>516.4</v>
      </c>
      <c r="BB107">
        <f t="shared" si="52"/>
        <v>1.0962804879426358</v>
      </c>
    </row>
    <row r="108" spans="4:54" x14ac:dyDescent="0.55000000000000004">
      <c r="D108">
        <f t="shared" si="47"/>
        <v>1470</v>
      </c>
      <c r="E108">
        <f t="shared" si="41"/>
        <v>24.5</v>
      </c>
      <c r="F108">
        <f>+F$107+(F$202-F$107)*(E108-E$107)/(E$202-E$107)</f>
        <v>1173.4736842105262</v>
      </c>
      <c r="H108">
        <f t="shared" si="72"/>
        <v>293.36842105263156</v>
      </c>
      <c r="J108">
        <f t="shared" si="73"/>
        <v>24.245324053936496</v>
      </c>
      <c r="K108">
        <f t="shared" si="74"/>
        <v>515.30371951205734</v>
      </c>
      <c r="L108">
        <f>VLOOKUP(V108, Sheet2!E$6:F$261,2,TRUE)</f>
        <v>499.7</v>
      </c>
      <c r="M108">
        <f>VLOOKUP(L108,Sheet3!A$52:B$77,2,TRUE)</f>
        <v>1</v>
      </c>
      <c r="N108">
        <f t="shared" si="75"/>
        <v>0.90371951205736423</v>
      </c>
      <c r="O108">
        <f t="shared" si="76"/>
        <v>0.50371951205738696</v>
      </c>
      <c r="P108">
        <v>0</v>
      </c>
      <c r="Q108">
        <f t="shared" si="39"/>
        <v>1.55</v>
      </c>
      <c r="R108">
        <f t="shared" si="54"/>
        <v>978.7449313871856</v>
      </c>
      <c r="S108">
        <f t="shared" si="43"/>
        <v>1.55</v>
      </c>
      <c r="T108">
        <f t="shared" si="50"/>
        <v>77.578770928710583</v>
      </c>
      <c r="V108">
        <f t="shared" si="77"/>
        <v>1056.3237023158963</v>
      </c>
      <c r="W108">
        <f t="shared" si="78"/>
        <v>117.14998189462995</v>
      </c>
      <c r="X108">
        <f t="shared" si="51"/>
        <v>2.4204541713766519</v>
      </c>
      <c r="Y108">
        <f>VLOOKUP(K108,Sheet2!$A$6:$B$262,2,TRUE)</f>
        <v>302.8125</v>
      </c>
      <c r="Z108">
        <f t="shared" si="79"/>
        <v>7.9932439096029786E-3</v>
      </c>
      <c r="AA108">
        <f t="shared" si="80"/>
        <v>515.31171275596694</v>
      </c>
      <c r="AD108">
        <f t="shared" si="55"/>
        <v>516.4</v>
      </c>
      <c r="AE108">
        <f>VLOOKUP(AU107,Sheet2!$E$6:$F$261,2,TRUE)</f>
        <v>499.7</v>
      </c>
      <c r="AF108">
        <f>VLOOKUP(AE108,Sheet3!A$52:B$77,2,TRUE)</f>
        <v>1</v>
      </c>
      <c r="AG108">
        <f t="shared" si="56"/>
        <v>0</v>
      </c>
      <c r="AH108">
        <f t="shared" si="57"/>
        <v>1</v>
      </c>
      <c r="AI108">
        <f t="shared" si="58"/>
        <v>1173.4736842105262</v>
      </c>
      <c r="AJ108">
        <f t="shared" si="40"/>
        <v>1.55</v>
      </c>
      <c r="AK108">
        <f t="shared" si="44"/>
        <v>0</v>
      </c>
      <c r="AM108">
        <f t="shared" si="59"/>
        <v>-5.1000000000000227</v>
      </c>
      <c r="AN108">
        <f t="shared" si="60"/>
        <v>0</v>
      </c>
      <c r="AP108">
        <f t="shared" si="45"/>
        <v>1.55</v>
      </c>
      <c r="AQ108">
        <f>VLOOKUP(AE108,Sheet3!$K$52:$L$77,2,TRUE)</f>
        <v>1</v>
      </c>
      <c r="AR108">
        <f t="shared" si="46"/>
        <v>0</v>
      </c>
      <c r="AU108">
        <f t="shared" si="61"/>
        <v>1173.4736842105262</v>
      </c>
      <c r="AV108">
        <f t="shared" si="62"/>
        <v>0</v>
      </c>
      <c r="AW108">
        <f t="shared" si="63"/>
        <v>0</v>
      </c>
      <c r="AX108">
        <f>VLOOKUP(AD108,Sheet2!$A$6:$B$262,2,TRUE)</f>
        <v>306.95</v>
      </c>
      <c r="AY108">
        <f t="shared" si="64"/>
        <v>0</v>
      </c>
      <c r="AZ108">
        <f t="shared" si="65"/>
        <v>516.4</v>
      </c>
      <c r="BB108">
        <f t="shared" si="52"/>
        <v>1.0882872440330402</v>
      </c>
    </row>
    <row r="109" spans="4:54" x14ac:dyDescent="0.55000000000000004">
      <c r="D109">
        <f t="shared" si="47"/>
        <v>1485</v>
      </c>
      <c r="E109">
        <f t="shared" si="41"/>
        <v>24.75</v>
      </c>
      <c r="F109">
        <f t="shared" ref="F109:F172" si="81">+F$107+(F$202-F$107)*(E109-E$107)/(E$202-E$107)</f>
        <v>1246.9473684210527</v>
      </c>
      <c r="H109">
        <f t="shared" si="72"/>
        <v>311.73684210526318</v>
      </c>
      <c r="J109">
        <f t="shared" si="73"/>
        <v>25.763375380600262</v>
      </c>
      <c r="K109">
        <f t="shared" si="74"/>
        <v>515.31171275596694</v>
      </c>
      <c r="L109">
        <f>VLOOKUP(V109, Sheet2!E$6:F$261,2,TRUE)</f>
        <v>499.7</v>
      </c>
      <c r="M109">
        <f>VLOOKUP(L109,Sheet3!A$52:B$77,2,TRUE)</f>
        <v>1</v>
      </c>
      <c r="N109">
        <f t="shared" si="75"/>
        <v>0.91171275596695978</v>
      </c>
      <c r="O109">
        <f t="shared" si="76"/>
        <v>0.51171275596698251</v>
      </c>
      <c r="P109">
        <v>0</v>
      </c>
      <c r="Q109">
        <f t="shared" si="39"/>
        <v>1.55</v>
      </c>
      <c r="R109">
        <f t="shared" si="54"/>
        <v>991.75884856020059</v>
      </c>
      <c r="S109">
        <f t="shared" si="43"/>
        <v>1.55</v>
      </c>
      <c r="T109">
        <f t="shared" si="50"/>
        <v>79.432658612633162</v>
      </c>
      <c r="V109">
        <f t="shared" si="77"/>
        <v>1071.1915071728338</v>
      </c>
      <c r="W109">
        <f t="shared" si="78"/>
        <v>175.75586124821893</v>
      </c>
      <c r="X109">
        <f t="shared" si="51"/>
        <v>3.6313194472772508</v>
      </c>
      <c r="Y109">
        <f>VLOOKUP(K109,Sheet2!$A$6:$B$262,2,TRUE)</f>
        <v>302.8125</v>
      </c>
      <c r="Z109">
        <f t="shared" si="79"/>
        <v>1.1991973406901137E-2</v>
      </c>
      <c r="AA109">
        <f t="shared" si="80"/>
        <v>515.32370472937384</v>
      </c>
      <c r="AD109">
        <f t="shared" si="55"/>
        <v>516.4</v>
      </c>
      <c r="AE109">
        <f>VLOOKUP(AU108,Sheet2!$E$6:$F$261,2,TRUE)</f>
        <v>499.7</v>
      </c>
      <c r="AF109">
        <f>VLOOKUP(AE109,Sheet3!A$52:B$77,2,TRUE)</f>
        <v>1</v>
      </c>
      <c r="AG109">
        <f t="shared" si="56"/>
        <v>0</v>
      </c>
      <c r="AH109">
        <f t="shared" si="57"/>
        <v>1</v>
      </c>
      <c r="AI109">
        <f t="shared" si="58"/>
        <v>1246.9473684210527</v>
      </c>
      <c r="AJ109">
        <f t="shared" si="40"/>
        <v>1.55</v>
      </c>
      <c r="AK109">
        <f t="shared" si="44"/>
        <v>0</v>
      </c>
      <c r="AM109">
        <f t="shared" si="59"/>
        <v>-5.1000000000000227</v>
      </c>
      <c r="AN109">
        <f t="shared" si="60"/>
        <v>0</v>
      </c>
      <c r="AP109">
        <f t="shared" si="45"/>
        <v>1.55</v>
      </c>
      <c r="AQ109">
        <f>VLOOKUP(AE109,Sheet3!$K$52:$L$77,2,TRUE)</f>
        <v>1</v>
      </c>
      <c r="AR109">
        <f t="shared" si="46"/>
        <v>0</v>
      </c>
      <c r="AU109">
        <f t="shared" si="61"/>
        <v>1246.9473684210527</v>
      </c>
      <c r="AV109">
        <f t="shared" si="62"/>
        <v>0</v>
      </c>
      <c r="AW109">
        <f t="shared" si="63"/>
        <v>0</v>
      </c>
      <c r="AX109">
        <f>VLOOKUP(AD109,Sheet2!$A$6:$B$262,2,TRUE)</f>
        <v>306.95</v>
      </c>
      <c r="AY109">
        <f t="shared" si="64"/>
        <v>0</v>
      </c>
      <c r="AZ109">
        <f t="shared" si="65"/>
        <v>516.4</v>
      </c>
      <c r="BB109">
        <f t="shared" si="52"/>
        <v>1.0762952706261331</v>
      </c>
    </row>
    <row r="110" spans="4:54" x14ac:dyDescent="0.55000000000000004">
      <c r="D110">
        <f t="shared" si="47"/>
        <v>1500</v>
      </c>
      <c r="E110">
        <f t="shared" si="41"/>
        <v>25</v>
      </c>
      <c r="F110">
        <f t="shared" si="81"/>
        <v>1320.421052631579</v>
      </c>
      <c r="H110">
        <f t="shared" si="72"/>
        <v>330.10526315789474</v>
      </c>
      <c r="J110">
        <f t="shared" si="73"/>
        <v>27.281426707264028</v>
      </c>
      <c r="K110">
        <f t="shared" si="74"/>
        <v>515.32370472937384</v>
      </c>
      <c r="L110">
        <f>VLOOKUP(V110, Sheet2!E$6:F$261,2,TRUE)</f>
        <v>499.7</v>
      </c>
      <c r="M110">
        <f>VLOOKUP(L110,Sheet3!A$52:B$77,2,TRUE)</f>
        <v>1</v>
      </c>
      <c r="N110">
        <f t="shared" si="75"/>
        <v>0.92370472937386694</v>
      </c>
      <c r="O110">
        <f t="shared" si="76"/>
        <v>0.52370472937388968</v>
      </c>
      <c r="P110">
        <v>0</v>
      </c>
      <c r="Q110">
        <f t="shared" si="39"/>
        <v>1.55</v>
      </c>
      <c r="R110">
        <f t="shared" si="54"/>
        <v>1011.3903092683646</v>
      </c>
      <c r="S110">
        <f t="shared" si="43"/>
        <v>1.55</v>
      </c>
      <c r="T110">
        <f t="shared" si="50"/>
        <v>82.241207396244576</v>
      </c>
      <c r="V110">
        <f t="shared" si="77"/>
        <v>1093.6315166646091</v>
      </c>
      <c r="W110">
        <f t="shared" si="78"/>
        <v>226.78953596696988</v>
      </c>
      <c r="X110">
        <f t="shared" si="51"/>
        <v>4.6857342141935927</v>
      </c>
      <c r="Y110">
        <f>VLOOKUP(K110,Sheet2!$A$6:$B$262,2,TRUE)</f>
        <v>302.8125</v>
      </c>
      <c r="Z110">
        <f t="shared" si="79"/>
        <v>1.5474044876593908E-2</v>
      </c>
      <c r="AA110">
        <f t="shared" si="80"/>
        <v>515.3391787742504</v>
      </c>
      <c r="AD110">
        <f t="shared" si="55"/>
        <v>516.4</v>
      </c>
      <c r="AE110">
        <f>VLOOKUP(AU109,Sheet2!$E$6:$F$261,2,TRUE)</f>
        <v>499.7</v>
      </c>
      <c r="AF110">
        <f>VLOOKUP(AE110,Sheet3!A$52:B$77,2,TRUE)</f>
        <v>1</v>
      </c>
      <c r="AG110">
        <f t="shared" si="56"/>
        <v>0</v>
      </c>
      <c r="AH110">
        <f t="shared" si="57"/>
        <v>1</v>
      </c>
      <c r="AI110">
        <f t="shared" si="58"/>
        <v>1320.421052631579</v>
      </c>
      <c r="AJ110">
        <f t="shared" si="40"/>
        <v>1.55</v>
      </c>
      <c r="AK110">
        <f t="shared" si="44"/>
        <v>0</v>
      </c>
      <c r="AM110">
        <f t="shared" si="59"/>
        <v>-5.1000000000000227</v>
      </c>
      <c r="AN110">
        <f t="shared" si="60"/>
        <v>0</v>
      </c>
      <c r="AP110">
        <f t="shared" si="45"/>
        <v>1.55</v>
      </c>
      <c r="AQ110">
        <f>VLOOKUP(AE110,Sheet3!$K$52:$L$77,2,TRUE)</f>
        <v>1</v>
      </c>
      <c r="AR110">
        <f t="shared" si="46"/>
        <v>0</v>
      </c>
      <c r="AU110">
        <f t="shared" si="61"/>
        <v>1320.421052631579</v>
      </c>
      <c r="AV110">
        <f t="shared" si="62"/>
        <v>0</v>
      </c>
      <c r="AW110">
        <f t="shared" si="63"/>
        <v>0</v>
      </c>
      <c r="AX110">
        <f>VLOOKUP(AD110,Sheet2!$A$6:$B$262,2,TRUE)</f>
        <v>306.95</v>
      </c>
      <c r="AY110">
        <f t="shared" si="64"/>
        <v>0</v>
      </c>
      <c r="AZ110">
        <f t="shared" si="65"/>
        <v>516.4</v>
      </c>
      <c r="BB110">
        <f t="shared" si="52"/>
        <v>1.0608212257495779</v>
      </c>
    </row>
    <row r="111" spans="4:54" x14ac:dyDescent="0.55000000000000004">
      <c r="D111">
        <f t="shared" si="47"/>
        <v>1515</v>
      </c>
      <c r="E111">
        <f t="shared" si="41"/>
        <v>25.25</v>
      </c>
      <c r="F111">
        <f t="shared" si="81"/>
        <v>1393.8947368421052</v>
      </c>
      <c r="H111">
        <f t="shared" si="72"/>
        <v>348.4736842105263</v>
      </c>
      <c r="J111">
        <f t="shared" si="73"/>
        <v>28.799478033927791</v>
      </c>
      <c r="K111">
        <f t="shared" si="74"/>
        <v>515.3391787742504</v>
      </c>
      <c r="L111">
        <f>VLOOKUP(V111, Sheet2!E$6:F$261,2,TRUE)</f>
        <v>499.7</v>
      </c>
      <c r="M111">
        <f>VLOOKUP(L111,Sheet3!A$52:B$77,2,TRUE)</f>
        <v>1</v>
      </c>
      <c r="N111">
        <f t="shared" si="75"/>
        <v>0.93917877425042207</v>
      </c>
      <c r="O111">
        <f t="shared" si="76"/>
        <v>0.5391787742504448</v>
      </c>
      <c r="P111">
        <v>0</v>
      </c>
      <c r="Q111">
        <f t="shared" si="39"/>
        <v>1.55</v>
      </c>
      <c r="R111">
        <f t="shared" si="54"/>
        <v>1036.9109016157981</v>
      </c>
      <c r="S111">
        <f t="shared" si="43"/>
        <v>1.55</v>
      </c>
      <c r="T111">
        <f t="shared" si="50"/>
        <v>85.913005936820326</v>
      </c>
      <c r="V111">
        <f t="shared" si="77"/>
        <v>1122.8239075526185</v>
      </c>
      <c r="W111">
        <f t="shared" si="78"/>
        <v>271.07082928948671</v>
      </c>
      <c r="X111">
        <f t="shared" si="51"/>
        <v>5.600636968791048</v>
      </c>
      <c r="Y111">
        <f>VLOOKUP(K111,Sheet2!$A$6:$B$262,2,TRUE)</f>
        <v>302.8125</v>
      </c>
      <c r="Z111">
        <f t="shared" si="79"/>
        <v>1.8495395562571057E-2</v>
      </c>
      <c r="AA111">
        <f t="shared" si="80"/>
        <v>515.35767416981298</v>
      </c>
      <c r="AD111">
        <f t="shared" si="55"/>
        <v>516.4</v>
      </c>
      <c r="AE111">
        <f>VLOOKUP(AU110,Sheet2!$E$6:$F$261,2,TRUE)</f>
        <v>499.7</v>
      </c>
      <c r="AF111">
        <f>VLOOKUP(AE111,Sheet3!A$52:B$77,2,TRUE)</f>
        <v>1</v>
      </c>
      <c r="AG111">
        <f t="shared" si="56"/>
        <v>0</v>
      </c>
      <c r="AH111">
        <f t="shared" si="57"/>
        <v>1</v>
      </c>
      <c r="AI111">
        <f t="shared" si="58"/>
        <v>1393.8947368421052</v>
      </c>
      <c r="AJ111">
        <f t="shared" si="40"/>
        <v>1.55</v>
      </c>
      <c r="AK111">
        <f t="shared" si="44"/>
        <v>0</v>
      </c>
      <c r="AM111">
        <f t="shared" si="59"/>
        <v>-5.1000000000000227</v>
      </c>
      <c r="AN111">
        <f t="shared" si="60"/>
        <v>0</v>
      </c>
      <c r="AP111">
        <f t="shared" si="45"/>
        <v>1.55</v>
      </c>
      <c r="AQ111">
        <f>VLOOKUP(AE111,Sheet3!$K$52:$L$77,2,TRUE)</f>
        <v>1</v>
      </c>
      <c r="AR111">
        <f t="shared" si="46"/>
        <v>0</v>
      </c>
      <c r="AU111">
        <f t="shared" si="61"/>
        <v>1393.8947368421052</v>
      </c>
      <c r="AV111">
        <f t="shared" si="62"/>
        <v>0</v>
      </c>
      <c r="AW111">
        <f t="shared" si="63"/>
        <v>0</v>
      </c>
      <c r="AX111">
        <f>VLOOKUP(AD111,Sheet2!$A$6:$B$262,2,TRUE)</f>
        <v>306.95</v>
      </c>
      <c r="AY111">
        <f t="shared" si="64"/>
        <v>0</v>
      </c>
      <c r="AZ111">
        <f t="shared" si="65"/>
        <v>516.4</v>
      </c>
      <c r="BB111">
        <f t="shared" si="52"/>
        <v>1.0423258301869964</v>
      </c>
    </row>
    <row r="112" spans="4:54" x14ac:dyDescent="0.55000000000000004">
      <c r="D112">
        <f t="shared" si="47"/>
        <v>1530</v>
      </c>
      <c r="E112">
        <f t="shared" si="41"/>
        <v>25.5</v>
      </c>
      <c r="F112">
        <f t="shared" si="81"/>
        <v>1467.3684210526317</v>
      </c>
      <c r="H112">
        <f t="shared" si="72"/>
        <v>366.84210526315792</v>
      </c>
      <c r="J112">
        <f t="shared" si="73"/>
        <v>30.317529360591564</v>
      </c>
      <c r="K112">
        <f t="shared" si="74"/>
        <v>515.35767416981298</v>
      </c>
      <c r="L112">
        <f>VLOOKUP(V112, Sheet2!E$6:F$261,2,TRUE)</f>
        <v>499.7</v>
      </c>
      <c r="M112">
        <f>VLOOKUP(L112,Sheet3!A$52:B$77,2,TRUE)</f>
        <v>1</v>
      </c>
      <c r="N112">
        <f t="shared" si="75"/>
        <v>0.95767416981300357</v>
      </c>
      <c r="O112">
        <f t="shared" si="76"/>
        <v>0.55767416981302631</v>
      </c>
      <c r="P112">
        <v>0</v>
      </c>
      <c r="Q112">
        <f t="shared" si="39"/>
        <v>1.55</v>
      </c>
      <c r="R112">
        <f t="shared" si="54"/>
        <v>1067.6912856153583</v>
      </c>
      <c r="S112">
        <f t="shared" si="43"/>
        <v>1.55</v>
      </c>
      <c r="T112">
        <f t="shared" si="50"/>
        <v>90.371299647427037</v>
      </c>
      <c r="V112">
        <f t="shared" si="77"/>
        <v>1158.0625852627854</v>
      </c>
      <c r="W112">
        <f t="shared" si="78"/>
        <v>309.30583578984624</v>
      </c>
      <c r="X112">
        <f t="shared" si="51"/>
        <v>6.3906164419389713</v>
      </c>
      <c r="Y112">
        <f>VLOOKUP(K112,Sheet2!$A$6:$B$262,2,TRUE)</f>
        <v>302.8125</v>
      </c>
      <c r="Z112">
        <f t="shared" si="79"/>
        <v>2.1104202904236025E-2</v>
      </c>
      <c r="AA112">
        <f t="shared" si="80"/>
        <v>515.37877837271719</v>
      </c>
      <c r="AD112">
        <f t="shared" si="55"/>
        <v>516.4</v>
      </c>
      <c r="AE112">
        <f>VLOOKUP(AU111,Sheet2!$E$6:$F$261,2,TRUE)</f>
        <v>499.7</v>
      </c>
      <c r="AF112">
        <f>VLOOKUP(AE112,Sheet3!A$52:B$77,2,TRUE)</f>
        <v>1</v>
      </c>
      <c r="AG112">
        <f t="shared" si="56"/>
        <v>0</v>
      </c>
      <c r="AH112">
        <f t="shared" si="57"/>
        <v>1</v>
      </c>
      <c r="AI112">
        <f t="shared" si="58"/>
        <v>1467.3684210526317</v>
      </c>
      <c r="AJ112">
        <f t="shared" si="40"/>
        <v>1.55</v>
      </c>
      <c r="AK112">
        <f t="shared" si="44"/>
        <v>0</v>
      </c>
      <c r="AM112">
        <f t="shared" si="59"/>
        <v>-5.1000000000000227</v>
      </c>
      <c r="AN112">
        <f t="shared" si="60"/>
        <v>0</v>
      </c>
      <c r="AP112">
        <f t="shared" si="45"/>
        <v>1.55</v>
      </c>
      <c r="AQ112">
        <f>VLOOKUP(AE112,Sheet3!$K$52:$L$77,2,TRUE)</f>
        <v>1</v>
      </c>
      <c r="AR112">
        <f t="shared" si="46"/>
        <v>0</v>
      </c>
      <c r="AU112">
        <f t="shared" si="61"/>
        <v>1467.3684210526317</v>
      </c>
      <c r="AV112">
        <f t="shared" si="62"/>
        <v>0</v>
      </c>
      <c r="AW112">
        <f t="shared" si="63"/>
        <v>0</v>
      </c>
      <c r="AX112">
        <f>VLOOKUP(AD112,Sheet2!$A$6:$B$262,2,TRUE)</f>
        <v>306.95</v>
      </c>
      <c r="AY112">
        <f t="shared" si="64"/>
        <v>0</v>
      </c>
      <c r="AZ112">
        <f t="shared" si="65"/>
        <v>516.4</v>
      </c>
      <c r="BB112">
        <f t="shared" si="52"/>
        <v>1.0212216272827845</v>
      </c>
    </row>
    <row r="113" spans="4:54" x14ac:dyDescent="0.55000000000000004">
      <c r="D113">
        <f t="shared" si="47"/>
        <v>1545</v>
      </c>
      <c r="E113">
        <f t="shared" si="41"/>
        <v>25.75</v>
      </c>
      <c r="F113">
        <f t="shared" si="81"/>
        <v>1540.8421052631579</v>
      </c>
      <c r="H113">
        <f t="shared" si="72"/>
        <v>385.21052631578948</v>
      </c>
      <c r="J113">
        <f t="shared" si="73"/>
        <v>31.835580687255327</v>
      </c>
      <c r="K113">
        <f t="shared" si="74"/>
        <v>515.37877837271719</v>
      </c>
      <c r="L113">
        <f>VLOOKUP(V113, Sheet2!E$6:F$261,2,TRUE)</f>
        <v>499.7</v>
      </c>
      <c r="M113">
        <f>VLOOKUP(L113,Sheet3!A$52:B$77,2,TRUE)</f>
        <v>1</v>
      </c>
      <c r="N113">
        <f t="shared" si="75"/>
        <v>0.97877837271721546</v>
      </c>
      <c r="O113">
        <f t="shared" si="76"/>
        <v>0.5787783727172382</v>
      </c>
      <c r="P113">
        <v>0</v>
      </c>
      <c r="Q113">
        <f t="shared" si="39"/>
        <v>1.55</v>
      </c>
      <c r="R113">
        <f t="shared" si="54"/>
        <v>1103.1779788148733</v>
      </c>
      <c r="S113">
        <f t="shared" si="43"/>
        <v>1.55</v>
      </c>
      <c r="T113">
        <f t="shared" si="50"/>
        <v>95.549446468925979</v>
      </c>
      <c r="V113">
        <f t="shared" si="77"/>
        <v>1198.7274252837992</v>
      </c>
      <c r="W113">
        <f t="shared" si="78"/>
        <v>342.1146799793587</v>
      </c>
      <c r="X113">
        <f t="shared" si="51"/>
        <v>7.0684851235404693</v>
      </c>
      <c r="Y113">
        <f>VLOOKUP(K113,Sheet2!$A$6:$B$262,2,TRUE)</f>
        <v>302.8125</v>
      </c>
      <c r="Z113">
        <f t="shared" si="79"/>
        <v>2.3342778529751806E-2</v>
      </c>
      <c r="AA113">
        <f t="shared" si="80"/>
        <v>515.40212115124689</v>
      </c>
      <c r="AD113">
        <f t="shared" si="55"/>
        <v>516.4</v>
      </c>
      <c r="AE113">
        <f>VLOOKUP(AU112,Sheet2!$E$6:$F$261,2,TRUE)</f>
        <v>499.7</v>
      </c>
      <c r="AF113">
        <f>VLOOKUP(AE113,Sheet3!A$52:B$77,2,TRUE)</f>
        <v>1</v>
      </c>
      <c r="AG113">
        <f t="shared" si="56"/>
        <v>0</v>
      </c>
      <c r="AH113">
        <f t="shared" si="57"/>
        <v>1</v>
      </c>
      <c r="AI113">
        <f t="shared" si="58"/>
        <v>1540.8421052631579</v>
      </c>
      <c r="AJ113">
        <f t="shared" si="40"/>
        <v>1.55</v>
      </c>
      <c r="AK113">
        <f t="shared" si="44"/>
        <v>0</v>
      </c>
      <c r="AM113">
        <f t="shared" si="59"/>
        <v>-5.1000000000000227</v>
      </c>
      <c r="AN113">
        <f t="shared" si="60"/>
        <v>0</v>
      </c>
      <c r="AP113">
        <f t="shared" si="45"/>
        <v>1.55</v>
      </c>
      <c r="AQ113">
        <f>VLOOKUP(AE113,Sheet3!$K$52:$L$77,2,TRUE)</f>
        <v>1</v>
      </c>
      <c r="AR113">
        <f t="shared" si="46"/>
        <v>0</v>
      </c>
      <c r="AU113">
        <f t="shared" si="61"/>
        <v>1540.8421052631579</v>
      </c>
      <c r="AV113">
        <f t="shared" si="62"/>
        <v>0</v>
      </c>
      <c r="AW113">
        <f t="shared" si="63"/>
        <v>0</v>
      </c>
      <c r="AX113">
        <f>VLOOKUP(AD113,Sheet2!$A$6:$B$262,2,TRUE)</f>
        <v>306.95</v>
      </c>
      <c r="AY113">
        <f t="shared" si="64"/>
        <v>0</v>
      </c>
      <c r="AZ113">
        <f t="shared" si="65"/>
        <v>516.4</v>
      </c>
      <c r="BB113">
        <f t="shared" si="52"/>
        <v>0.99787884875308919</v>
      </c>
    </row>
    <row r="114" spans="4:54" x14ac:dyDescent="0.55000000000000004">
      <c r="D114">
        <f t="shared" si="47"/>
        <v>1560</v>
      </c>
      <c r="E114">
        <f t="shared" si="41"/>
        <v>26</v>
      </c>
      <c r="F114">
        <f t="shared" si="81"/>
        <v>1614.3157894736842</v>
      </c>
      <c r="H114">
        <f t="shared" si="72"/>
        <v>403.57894736842104</v>
      </c>
      <c r="J114">
        <f t="shared" si="73"/>
        <v>33.353632013919096</v>
      </c>
      <c r="K114">
        <f t="shared" si="74"/>
        <v>515.40212115124689</v>
      </c>
      <c r="L114">
        <f>VLOOKUP(V114, Sheet2!E$6:F$261,2,TRUE)</f>
        <v>499.7</v>
      </c>
      <c r="M114">
        <f>VLOOKUP(L114,Sheet3!A$52:B$77,2,TRUE)</f>
        <v>1</v>
      </c>
      <c r="N114">
        <f t="shared" si="75"/>
        <v>1.0021211512469108</v>
      </c>
      <c r="O114">
        <f t="shared" si="76"/>
        <v>0.60212115124693355</v>
      </c>
      <c r="P114">
        <v>0</v>
      </c>
      <c r="Q114">
        <f t="shared" si="39"/>
        <v>1.55</v>
      </c>
      <c r="R114">
        <f t="shared" si="54"/>
        <v>1142.8767038359597</v>
      </c>
      <c r="S114">
        <f t="shared" si="43"/>
        <v>1.55</v>
      </c>
      <c r="T114">
        <f t="shared" si="50"/>
        <v>101.38776717063867</v>
      </c>
      <c r="V114">
        <f t="shared" si="77"/>
        <v>1244.2644710065983</v>
      </c>
      <c r="W114">
        <f t="shared" si="78"/>
        <v>370.05131846708582</v>
      </c>
      <c r="X114">
        <f t="shared" si="51"/>
        <v>7.6456883980802859</v>
      </c>
      <c r="Y114">
        <f>VLOOKUP(K114,Sheet2!$A$6:$B$262,2,TRUE)</f>
        <v>303.125</v>
      </c>
      <c r="Z114">
        <f t="shared" si="79"/>
        <v>2.5222889560677232E-2</v>
      </c>
      <c r="AA114">
        <f t="shared" si="80"/>
        <v>515.42734404080761</v>
      </c>
      <c r="AD114">
        <f t="shared" si="55"/>
        <v>516.4</v>
      </c>
      <c r="AE114">
        <f>VLOOKUP(AU113,Sheet2!$E$6:$F$261,2,TRUE)</f>
        <v>499.7</v>
      </c>
      <c r="AF114">
        <f>VLOOKUP(AE114,Sheet3!A$52:B$77,2,TRUE)</f>
        <v>1</v>
      </c>
      <c r="AG114">
        <f t="shared" si="56"/>
        <v>0</v>
      </c>
      <c r="AH114">
        <f t="shared" si="57"/>
        <v>1</v>
      </c>
      <c r="AI114">
        <f t="shared" si="58"/>
        <v>1614.3157894736842</v>
      </c>
      <c r="AJ114">
        <f t="shared" si="40"/>
        <v>1.55</v>
      </c>
      <c r="AK114">
        <f t="shared" si="44"/>
        <v>0</v>
      </c>
      <c r="AM114">
        <f t="shared" si="59"/>
        <v>-5.1000000000000227</v>
      </c>
      <c r="AN114">
        <f t="shared" si="60"/>
        <v>0</v>
      </c>
      <c r="AP114">
        <f t="shared" si="45"/>
        <v>1.55</v>
      </c>
      <c r="AQ114">
        <f>VLOOKUP(AE114,Sheet3!$K$52:$L$77,2,TRUE)</f>
        <v>1</v>
      </c>
      <c r="AR114">
        <f t="shared" si="46"/>
        <v>0</v>
      </c>
      <c r="AU114">
        <f t="shared" si="61"/>
        <v>1614.3157894736842</v>
      </c>
      <c r="AV114">
        <f t="shared" si="62"/>
        <v>0</v>
      </c>
      <c r="AW114">
        <f t="shared" si="63"/>
        <v>0</v>
      </c>
      <c r="AX114">
        <f>VLOOKUP(AD114,Sheet2!$A$6:$B$262,2,TRUE)</f>
        <v>306.95</v>
      </c>
      <c r="AY114">
        <f t="shared" si="64"/>
        <v>0</v>
      </c>
      <c r="AZ114">
        <f t="shared" si="65"/>
        <v>516.4</v>
      </c>
      <c r="BB114">
        <f t="shared" si="52"/>
        <v>0.97265595919236603</v>
      </c>
    </row>
    <row r="115" spans="4:54" x14ac:dyDescent="0.55000000000000004">
      <c r="D115">
        <f t="shared" si="47"/>
        <v>1575</v>
      </c>
      <c r="E115">
        <f t="shared" si="41"/>
        <v>26.25</v>
      </c>
      <c r="F115">
        <f t="shared" si="81"/>
        <v>1687.7894736842104</v>
      </c>
      <c r="H115">
        <f t="shared" si="72"/>
        <v>421.9473684210526</v>
      </c>
      <c r="J115">
        <f t="shared" si="73"/>
        <v>34.871683340582862</v>
      </c>
      <c r="K115">
        <f t="shared" si="74"/>
        <v>515.42734404080761</v>
      </c>
      <c r="L115">
        <f>VLOOKUP(V115, Sheet2!E$6:F$261,2,TRUE)</f>
        <v>499.7</v>
      </c>
      <c r="M115">
        <f>VLOOKUP(L115,Sheet3!A$52:B$77,2,TRUE)</f>
        <v>1</v>
      </c>
      <c r="N115">
        <f t="shared" si="75"/>
        <v>1.027344040807634</v>
      </c>
      <c r="O115">
        <f t="shared" si="76"/>
        <v>0.62734404080765671</v>
      </c>
      <c r="P115">
        <v>0</v>
      </c>
      <c r="Q115">
        <f t="shared" si="39"/>
        <v>1.55</v>
      </c>
      <c r="R115">
        <f t="shared" si="54"/>
        <v>1186.2955367034529</v>
      </c>
      <c r="S115">
        <f t="shared" si="43"/>
        <v>1.55</v>
      </c>
      <c r="T115">
        <f t="shared" si="50"/>
        <v>107.82473495428346</v>
      </c>
      <c r="V115">
        <f t="shared" si="77"/>
        <v>1294.1202716577363</v>
      </c>
      <c r="W115">
        <f t="shared" si="78"/>
        <v>393.66920202647407</v>
      </c>
      <c r="X115">
        <f t="shared" si="51"/>
        <v>8.1336611988940923</v>
      </c>
      <c r="Y115">
        <f>VLOOKUP(K115,Sheet2!$A$6:$B$262,2,TRUE)</f>
        <v>303.125</v>
      </c>
      <c r="Z115">
        <f t="shared" si="79"/>
        <v>2.6832696738619686E-2</v>
      </c>
      <c r="AA115">
        <f t="shared" si="80"/>
        <v>515.45417673754628</v>
      </c>
      <c r="AD115">
        <f t="shared" si="55"/>
        <v>516.4</v>
      </c>
      <c r="AE115">
        <f>VLOOKUP(AU114,Sheet2!$E$6:$F$261,2,TRUE)</f>
        <v>499.7</v>
      </c>
      <c r="AF115">
        <f>VLOOKUP(AE115,Sheet3!A$52:B$77,2,TRUE)</f>
        <v>1</v>
      </c>
      <c r="AG115">
        <f t="shared" si="56"/>
        <v>0</v>
      </c>
      <c r="AH115">
        <f t="shared" si="57"/>
        <v>1</v>
      </c>
      <c r="AI115">
        <f t="shared" si="58"/>
        <v>1687.7894736842104</v>
      </c>
      <c r="AJ115">
        <f t="shared" si="40"/>
        <v>1.55</v>
      </c>
      <c r="AK115">
        <f t="shared" si="44"/>
        <v>0</v>
      </c>
      <c r="AM115">
        <f t="shared" si="59"/>
        <v>-5.1000000000000227</v>
      </c>
      <c r="AN115">
        <f t="shared" si="60"/>
        <v>0</v>
      </c>
      <c r="AP115">
        <f t="shared" si="45"/>
        <v>1.55</v>
      </c>
      <c r="AQ115">
        <f>VLOOKUP(AE115,Sheet3!$K$52:$L$77,2,TRUE)</f>
        <v>1</v>
      </c>
      <c r="AR115">
        <f t="shared" si="46"/>
        <v>0</v>
      </c>
      <c r="AU115">
        <f t="shared" si="61"/>
        <v>1687.7894736842104</v>
      </c>
      <c r="AV115">
        <f t="shared" si="62"/>
        <v>0</v>
      </c>
      <c r="AW115">
        <f t="shared" si="63"/>
        <v>0</v>
      </c>
      <c r="AX115">
        <f>VLOOKUP(AD115,Sheet2!$A$6:$B$262,2,TRUE)</f>
        <v>306.95</v>
      </c>
      <c r="AY115">
        <f t="shared" si="64"/>
        <v>0</v>
      </c>
      <c r="AZ115">
        <f t="shared" si="65"/>
        <v>516.4</v>
      </c>
      <c r="BB115">
        <f t="shared" si="52"/>
        <v>0.94582326245370041</v>
      </c>
    </row>
    <row r="116" spans="4:54" x14ac:dyDescent="0.55000000000000004">
      <c r="D116">
        <f t="shared" si="47"/>
        <v>1590</v>
      </c>
      <c r="E116">
        <f t="shared" si="41"/>
        <v>26.5</v>
      </c>
      <c r="F116">
        <f t="shared" si="81"/>
        <v>1761.2631578947369</v>
      </c>
      <c r="H116">
        <f t="shared" si="72"/>
        <v>440.31578947368422</v>
      </c>
      <c r="J116">
        <f t="shared" si="73"/>
        <v>36.389734667246628</v>
      </c>
      <c r="K116">
        <f t="shared" si="74"/>
        <v>515.45417673754628</v>
      </c>
      <c r="L116">
        <f>VLOOKUP(V116, Sheet2!E$6:F$261,2,TRUE)</f>
        <v>499.7</v>
      </c>
      <c r="M116">
        <f>VLOOKUP(L116,Sheet3!A$52:B$77,2,TRUE)</f>
        <v>1</v>
      </c>
      <c r="N116">
        <f t="shared" si="75"/>
        <v>1.0541767375462996</v>
      </c>
      <c r="O116">
        <f t="shared" si="76"/>
        <v>0.65417673754632233</v>
      </c>
      <c r="P116">
        <v>0</v>
      </c>
      <c r="Q116">
        <f t="shared" si="39"/>
        <v>1.55</v>
      </c>
      <c r="R116">
        <f t="shared" si="54"/>
        <v>1233.0741118092349</v>
      </c>
      <c r="S116">
        <f t="shared" si="43"/>
        <v>1.55</v>
      </c>
      <c r="T116">
        <f t="shared" si="50"/>
        <v>114.81599102584526</v>
      </c>
      <c r="V116">
        <f t="shared" si="77"/>
        <v>1347.8901028350801</v>
      </c>
      <c r="W116">
        <f t="shared" si="78"/>
        <v>413.37305505965674</v>
      </c>
      <c r="X116">
        <f t="shared" si="51"/>
        <v>8.5407656004061305</v>
      </c>
      <c r="Y116">
        <f>VLOOKUP(K116,Sheet2!$A$6:$B$262,2,TRUE)</f>
        <v>303.125</v>
      </c>
      <c r="Z116">
        <f t="shared" si="79"/>
        <v>2.8175721568350121E-2</v>
      </c>
      <c r="AA116">
        <f t="shared" si="80"/>
        <v>515.48235245911462</v>
      </c>
      <c r="AD116">
        <f t="shared" si="55"/>
        <v>516.4</v>
      </c>
      <c r="AE116">
        <f>VLOOKUP(AU115,Sheet2!$E$6:$F$261,2,TRUE)</f>
        <v>499.7</v>
      </c>
      <c r="AF116">
        <f>VLOOKUP(AE116,Sheet3!A$52:B$77,2,TRUE)</f>
        <v>1</v>
      </c>
      <c r="AG116">
        <f t="shared" si="56"/>
        <v>0</v>
      </c>
      <c r="AH116">
        <f t="shared" si="57"/>
        <v>1</v>
      </c>
      <c r="AI116">
        <f t="shared" si="58"/>
        <v>1761.2631578947369</v>
      </c>
      <c r="AJ116">
        <f t="shared" si="40"/>
        <v>1.55</v>
      </c>
      <c r="AK116">
        <f t="shared" si="44"/>
        <v>0</v>
      </c>
      <c r="AM116">
        <f t="shared" si="59"/>
        <v>-5.1000000000000227</v>
      </c>
      <c r="AN116">
        <f t="shared" si="60"/>
        <v>0</v>
      </c>
      <c r="AP116">
        <f t="shared" si="45"/>
        <v>1.55</v>
      </c>
      <c r="AQ116">
        <f>VLOOKUP(AE116,Sheet3!$K$52:$L$77,2,TRUE)</f>
        <v>1</v>
      </c>
      <c r="AR116">
        <f t="shared" si="46"/>
        <v>0</v>
      </c>
      <c r="AU116">
        <f t="shared" si="61"/>
        <v>1761.2631578947369</v>
      </c>
      <c r="AV116">
        <f t="shared" si="62"/>
        <v>0</v>
      </c>
      <c r="AW116">
        <f t="shared" si="63"/>
        <v>0</v>
      </c>
      <c r="AX116">
        <f>VLOOKUP(AD116,Sheet2!$A$6:$B$262,2,TRUE)</f>
        <v>306.95</v>
      </c>
      <c r="AY116">
        <f t="shared" si="64"/>
        <v>0</v>
      </c>
      <c r="AZ116">
        <f t="shared" si="65"/>
        <v>516.4</v>
      </c>
      <c r="BB116">
        <f t="shared" si="52"/>
        <v>0.91764754088535483</v>
      </c>
    </row>
    <row r="117" spans="4:54" x14ac:dyDescent="0.55000000000000004">
      <c r="D117">
        <f t="shared" si="47"/>
        <v>1605</v>
      </c>
      <c r="E117">
        <f t="shared" si="41"/>
        <v>26.75</v>
      </c>
      <c r="F117">
        <f t="shared" si="81"/>
        <v>1834.7368421052631</v>
      </c>
      <c r="H117">
        <f t="shared" si="72"/>
        <v>458.68421052631578</v>
      </c>
      <c r="J117">
        <f t="shared" si="73"/>
        <v>37.907785993910394</v>
      </c>
      <c r="K117">
        <f t="shared" si="74"/>
        <v>515.48235245911462</v>
      </c>
      <c r="L117">
        <f>VLOOKUP(V117, Sheet2!E$6:F$261,2,TRUE)</f>
        <v>499.7</v>
      </c>
      <c r="M117">
        <f>VLOOKUP(L117,Sheet3!A$52:B$77,2,TRUE)</f>
        <v>1</v>
      </c>
      <c r="N117">
        <f t="shared" si="75"/>
        <v>1.0823524591146452</v>
      </c>
      <c r="O117">
        <f t="shared" si="76"/>
        <v>0.68235245911466791</v>
      </c>
      <c r="P117">
        <v>0</v>
      </c>
      <c r="Q117">
        <f t="shared" si="39"/>
        <v>1.55</v>
      </c>
      <c r="R117">
        <f t="shared" si="54"/>
        <v>1282.8388374709371</v>
      </c>
      <c r="S117">
        <f t="shared" si="43"/>
        <v>1.55</v>
      </c>
      <c r="T117">
        <f t="shared" si="50"/>
        <v>122.31307239486591</v>
      </c>
      <c r="V117">
        <f t="shared" si="77"/>
        <v>1405.151909865803</v>
      </c>
      <c r="W117">
        <f t="shared" si="78"/>
        <v>429.58493223946016</v>
      </c>
      <c r="X117">
        <f t="shared" si="51"/>
        <v>8.875721740484714</v>
      </c>
      <c r="Y117">
        <f>VLOOKUP(K117,Sheet2!$A$6:$B$262,2,TRUE)</f>
        <v>303.125</v>
      </c>
      <c r="Z117">
        <f t="shared" si="79"/>
        <v>2.9280731515001119E-2</v>
      </c>
      <c r="AA117">
        <f t="shared" si="80"/>
        <v>515.5116331906296</v>
      </c>
      <c r="AD117">
        <f t="shared" si="55"/>
        <v>516.4</v>
      </c>
      <c r="AE117">
        <f>VLOOKUP(AU116,Sheet2!$E$6:$F$261,2,TRUE)</f>
        <v>499.7</v>
      </c>
      <c r="AF117">
        <f>VLOOKUP(AE117,Sheet3!A$52:B$77,2,TRUE)</f>
        <v>1</v>
      </c>
      <c r="AG117">
        <f t="shared" si="56"/>
        <v>0</v>
      </c>
      <c r="AH117">
        <f t="shared" si="57"/>
        <v>1</v>
      </c>
      <c r="AI117">
        <f t="shared" si="58"/>
        <v>1834.7368421052631</v>
      </c>
      <c r="AJ117">
        <f t="shared" si="40"/>
        <v>1.55</v>
      </c>
      <c r="AK117">
        <f t="shared" si="44"/>
        <v>0</v>
      </c>
      <c r="AM117">
        <f t="shared" si="59"/>
        <v>-5.1000000000000227</v>
      </c>
      <c r="AN117">
        <f t="shared" si="60"/>
        <v>0</v>
      </c>
      <c r="AP117">
        <f t="shared" si="45"/>
        <v>1.55</v>
      </c>
      <c r="AQ117">
        <f>VLOOKUP(AE117,Sheet3!$K$52:$L$77,2,TRUE)</f>
        <v>1</v>
      </c>
      <c r="AR117">
        <f t="shared" si="46"/>
        <v>0</v>
      </c>
      <c r="AU117">
        <f t="shared" si="61"/>
        <v>1834.7368421052631</v>
      </c>
      <c r="AV117">
        <f t="shared" si="62"/>
        <v>0</v>
      </c>
      <c r="AW117">
        <f t="shared" si="63"/>
        <v>0</v>
      </c>
      <c r="AX117">
        <f>VLOOKUP(AD117,Sheet2!$A$6:$B$262,2,TRUE)</f>
        <v>306.95</v>
      </c>
      <c r="AY117">
        <f t="shared" si="64"/>
        <v>0</v>
      </c>
      <c r="AZ117">
        <f t="shared" si="65"/>
        <v>516.4</v>
      </c>
      <c r="BB117">
        <f t="shared" si="52"/>
        <v>0.88836680937038182</v>
      </c>
    </row>
    <row r="118" spans="4:54" x14ac:dyDescent="0.55000000000000004">
      <c r="D118">
        <f t="shared" si="47"/>
        <v>1620</v>
      </c>
      <c r="E118">
        <f t="shared" si="41"/>
        <v>27</v>
      </c>
      <c r="F118">
        <f t="shared" si="81"/>
        <v>1908.2105263157896</v>
      </c>
      <c r="H118">
        <f t="shared" si="72"/>
        <v>477.0526315789474</v>
      </c>
      <c r="J118">
        <f t="shared" si="73"/>
        <v>39.425837320574161</v>
      </c>
      <c r="K118">
        <f t="shared" si="74"/>
        <v>515.5116331906296</v>
      </c>
      <c r="L118">
        <f>VLOOKUP(V118, Sheet2!E$6:F$261,2,TRUE)</f>
        <v>499.7</v>
      </c>
      <c r="M118">
        <f>VLOOKUP(L118,Sheet3!A$52:B$77,2,TRUE)</f>
        <v>1</v>
      </c>
      <c r="N118">
        <f t="shared" si="75"/>
        <v>1.1116331906296182</v>
      </c>
      <c r="O118">
        <f t="shared" si="76"/>
        <v>0.71163319062964092</v>
      </c>
      <c r="P118">
        <v>0</v>
      </c>
      <c r="Q118">
        <f t="shared" si="39"/>
        <v>1.7</v>
      </c>
      <c r="R118">
        <f t="shared" si="54"/>
        <v>1464.4633869491156</v>
      </c>
      <c r="S118">
        <f t="shared" si="43"/>
        <v>1.55</v>
      </c>
      <c r="T118">
        <f t="shared" si="50"/>
        <v>130.2698841637459</v>
      </c>
      <c r="V118">
        <f t="shared" si="77"/>
        <v>1594.7332711128615</v>
      </c>
      <c r="W118">
        <f t="shared" si="78"/>
        <v>313.47725520292806</v>
      </c>
      <c r="X118">
        <f t="shared" si="51"/>
        <v>6.4768027934489272</v>
      </c>
      <c r="Y118">
        <f>VLOOKUP(K118,Sheet2!$A$6:$B$262,2,TRUE)</f>
        <v>303.4375</v>
      </c>
      <c r="Z118">
        <f t="shared" si="79"/>
        <v>2.1344767187473291E-2</v>
      </c>
      <c r="AA118">
        <f t="shared" si="80"/>
        <v>515.53297795781702</v>
      </c>
      <c r="AD118">
        <f t="shared" si="55"/>
        <v>516.4</v>
      </c>
      <c r="AE118">
        <f>VLOOKUP(AU117,Sheet2!$E$6:$F$261,2,TRUE)</f>
        <v>499.7</v>
      </c>
      <c r="AF118">
        <f>VLOOKUP(AE118,Sheet3!A$52:B$77,2,TRUE)</f>
        <v>1</v>
      </c>
      <c r="AG118">
        <f t="shared" si="56"/>
        <v>0</v>
      </c>
      <c r="AH118">
        <f t="shared" si="57"/>
        <v>1</v>
      </c>
      <c r="AI118">
        <f t="shared" si="58"/>
        <v>1908.2105263157896</v>
      </c>
      <c r="AJ118">
        <f t="shared" si="40"/>
        <v>1.55</v>
      </c>
      <c r="AK118">
        <f t="shared" si="44"/>
        <v>0</v>
      </c>
      <c r="AM118">
        <f t="shared" si="59"/>
        <v>-5.1000000000000227</v>
      </c>
      <c r="AN118">
        <f t="shared" si="60"/>
        <v>0</v>
      </c>
      <c r="AP118">
        <f t="shared" si="45"/>
        <v>1.55</v>
      </c>
      <c r="AQ118">
        <f>VLOOKUP(AE118,Sheet3!$K$52:$L$77,2,TRUE)</f>
        <v>1</v>
      </c>
      <c r="AR118">
        <f t="shared" si="46"/>
        <v>0</v>
      </c>
      <c r="AU118">
        <f t="shared" si="61"/>
        <v>1908.2105263157896</v>
      </c>
      <c r="AV118">
        <f t="shared" si="62"/>
        <v>0</v>
      </c>
      <c r="AW118">
        <f t="shared" si="63"/>
        <v>0</v>
      </c>
      <c r="AX118">
        <f>VLOOKUP(AD118,Sheet2!$A$6:$B$262,2,TRUE)</f>
        <v>306.95</v>
      </c>
      <c r="AY118">
        <f t="shared" si="64"/>
        <v>0</v>
      </c>
      <c r="AZ118">
        <f t="shared" si="65"/>
        <v>516.4</v>
      </c>
      <c r="BB118">
        <f t="shared" si="52"/>
        <v>0.86702204218295265</v>
      </c>
    </row>
    <row r="119" spans="4:54" x14ac:dyDescent="0.55000000000000004">
      <c r="D119">
        <f t="shared" si="47"/>
        <v>1635</v>
      </c>
      <c r="E119">
        <f t="shared" si="41"/>
        <v>27.25</v>
      </c>
      <c r="F119">
        <f t="shared" si="81"/>
        <v>1981.6842105263158</v>
      </c>
      <c r="H119">
        <f t="shared" si="72"/>
        <v>495.42105263157896</v>
      </c>
      <c r="J119">
        <f t="shared" si="73"/>
        <v>40.943888647237934</v>
      </c>
      <c r="K119">
        <f t="shared" si="74"/>
        <v>515.53297795781702</v>
      </c>
      <c r="L119">
        <f>VLOOKUP(V119, Sheet2!E$6:F$261,2,TRUE)</f>
        <v>499.7</v>
      </c>
      <c r="M119">
        <f>VLOOKUP(L119,Sheet3!A$52:B$77,2,TRUE)</f>
        <v>1</v>
      </c>
      <c r="N119">
        <f t="shared" si="75"/>
        <v>1.1329779578170474</v>
      </c>
      <c r="O119">
        <f t="shared" si="76"/>
        <v>0.73297795781707009</v>
      </c>
      <c r="P119">
        <v>0</v>
      </c>
      <c r="Q119">
        <f t="shared" si="39"/>
        <v>1.7</v>
      </c>
      <c r="R119">
        <f t="shared" si="54"/>
        <v>1506.84454947428</v>
      </c>
      <c r="S119">
        <f t="shared" si="43"/>
        <v>1.55</v>
      </c>
      <c r="T119">
        <f t="shared" si="50"/>
        <v>136.17459925975052</v>
      </c>
      <c r="V119">
        <f t="shared" si="77"/>
        <v>1643.0191487340305</v>
      </c>
      <c r="W119">
        <f t="shared" si="78"/>
        <v>338.66506179228531</v>
      </c>
      <c r="X119">
        <f t="shared" si="51"/>
        <v>6.9972120205017623</v>
      </c>
      <c r="Y119">
        <f>VLOOKUP(K119,Sheet2!$A$6:$B$262,2,TRUE)</f>
        <v>303.4375</v>
      </c>
      <c r="Z119">
        <f t="shared" si="79"/>
        <v>2.3059813043878104E-2</v>
      </c>
      <c r="AA119">
        <f t="shared" si="80"/>
        <v>515.55603777086094</v>
      </c>
      <c r="AD119">
        <f t="shared" si="55"/>
        <v>516.4</v>
      </c>
      <c r="AE119">
        <f>VLOOKUP(AU118,Sheet2!$E$6:$F$261,2,TRUE)</f>
        <v>499.7</v>
      </c>
      <c r="AF119">
        <f>VLOOKUP(AE119,Sheet3!A$52:B$77,2,TRUE)</f>
        <v>1</v>
      </c>
      <c r="AG119">
        <f t="shared" si="56"/>
        <v>0</v>
      </c>
      <c r="AH119">
        <f t="shared" si="57"/>
        <v>1</v>
      </c>
      <c r="AI119">
        <f t="shared" si="58"/>
        <v>1981.6842105263158</v>
      </c>
      <c r="AJ119">
        <f t="shared" si="40"/>
        <v>1.55</v>
      </c>
      <c r="AK119">
        <f t="shared" si="44"/>
        <v>0</v>
      </c>
      <c r="AM119">
        <f t="shared" si="59"/>
        <v>-5.1000000000000227</v>
      </c>
      <c r="AN119">
        <f t="shared" si="60"/>
        <v>0</v>
      </c>
      <c r="AP119">
        <f t="shared" si="45"/>
        <v>1.55</v>
      </c>
      <c r="AQ119">
        <f>VLOOKUP(AE119,Sheet3!$K$52:$L$77,2,TRUE)</f>
        <v>1</v>
      </c>
      <c r="AR119">
        <f t="shared" si="46"/>
        <v>0</v>
      </c>
      <c r="AU119">
        <f t="shared" si="61"/>
        <v>1981.6842105263158</v>
      </c>
      <c r="AV119">
        <f t="shared" si="62"/>
        <v>0</v>
      </c>
      <c r="AW119">
        <f t="shared" si="63"/>
        <v>0</v>
      </c>
      <c r="AX119">
        <f>VLOOKUP(AD119,Sheet2!$A$6:$B$262,2,TRUE)</f>
        <v>306.95</v>
      </c>
      <c r="AY119">
        <f t="shared" si="64"/>
        <v>0</v>
      </c>
      <c r="AZ119">
        <f t="shared" si="65"/>
        <v>516.4</v>
      </c>
      <c r="BB119">
        <f t="shared" si="52"/>
        <v>0.84396222913903785</v>
      </c>
    </row>
    <row r="120" spans="4:54" x14ac:dyDescent="0.55000000000000004">
      <c r="D120">
        <f t="shared" si="47"/>
        <v>1650</v>
      </c>
      <c r="E120">
        <f t="shared" si="41"/>
        <v>27.5</v>
      </c>
      <c r="F120">
        <f t="shared" si="81"/>
        <v>2055.1578947368421</v>
      </c>
      <c r="H120">
        <f t="shared" si="72"/>
        <v>513.78947368421052</v>
      </c>
      <c r="J120">
        <f t="shared" si="73"/>
        <v>42.4619399739017</v>
      </c>
      <c r="K120">
        <f t="shared" si="74"/>
        <v>515.55603777086094</v>
      </c>
      <c r="L120">
        <f>VLOOKUP(V120, Sheet2!E$6:F$261,2,TRUE)</f>
        <v>499.7</v>
      </c>
      <c r="M120">
        <f>VLOOKUP(L120,Sheet3!A$52:B$77,2,TRUE)</f>
        <v>1</v>
      </c>
      <c r="N120">
        <f t="shared" si="75"/>
        <v>1.1560377708609622</v>
      </c>
      <c r="O120">
        <f t="shared" si="76"/>
        <v>0.75603777086098489</v>
      </c>
      <c r="P120">
        <v>0</v>
      </c>
      <c r="Q120">
        <f t="shared" si="39"/>
        <v>1.7</v>
      </c>
      <c r="R120">
        <f t="shared" si="54"/>
        <v>1553.0816780419925</v>
      </c>
      <c r="S120">
        <f t="shared" si="43"/>
        <v>1.55</v>
      </c>
      <c r="T120">
        <f t="shared" si="50"/>
        <v>142.65105019166654</v>
      </c>
      <c r="V120">
        <f t="shared" si="77"/>
        <v>1695.7327282336591</v>
      </c>
      <c r="W120">
        <f t="shared" si="78"/>
        <v>359.42516650318294</v>
      </c>
      <c r="X120">
        <f t="shared" si="51"/>
        <v>7.4261398037847712</v>
      </c>
      <c r="Y120">
        <f>VLOOKUP(K120,Sheet2!$A$6:$B$262,2,TRUE)</f>
        <v>303.4375</v>
      </c>
      <c r="Z120">
        <f t="shared" si="79"/>
        <v>2.4473375254491524E-2</v>
      </c>
      <c r="AA120">
        <f t="shared" si="80"/>
        <v>515.58051114611544</v>
      </c>
      <c r="AD120">
        <f t="shared" si="55"/>
        <v>516.4</v>
      </c>
      <c r="AE120">
        <f>VLOOKUP(AU119,Sheet2!$E$6:$F$261,2,TRUE)</f>
        <v>499.7</v>
      </c>
      <c r="AF120">
        <f>VLOOKUP(AE120,Sheet3!A$52:B$77,2,TRUE)</f>
        <v>1</v>
      </c>
      <c r="AG120">
        <f t="shared" si="56"/>
        <v>0</v>
      </c>
      <c r="AH120">
        <f t="shared" si="57"/>
        <v>1</v>
      </c>
      <c r="AI120">
        <f t="shared" si="58"/>
        <v>2055.1578947368421</v>
      </c>
      <c r="AJ120">
        <f t="shared" si="40"/>
        <v>1.55</v>
      </c>
      <c r="AK120">
        <f t="shared" si="44"/>
        <v>0</v>
      </c>
      <c r="AM120">
        <f t="shared" si="59"/>
        <v>-5.1000000000000227</v>
      </c>
      <c r="AN120">
        <f t="shared" si="60"/>
        <v>0</v>
      </c>
      <c r="AP120">
        <f t="shared" si="45"/>
        <v>1.55</v>
      </c>
      <c r="AQ120">
        <f>VLOOKUP(AE120,Sheet3!$K$52:$L$77,2,TRUE)</f>
        <v>1</v>
      </c>
      <c r="AR120">
        <f t="shared" si="46"/>
        <v>0</v>
      </c>
      <c r="AU120">
        <f t="shared" si="61"/>
        <v>2055.1578947368421</v>
      </c>
      <c r="AV120">
        <f t="shared" si="62"/>
        <v>0</v>
      </c>
      <c r="AW120">
        <f t="shared" si="63"/>
        <v>0</v>
      </c>
      <c r="AX120">
        <f>VLOOKUP(AD120,Sheet2!$A$6:$B$262,2,TRUE)</f>
        <v>306.95</v>
      </c>
      <c r="AY120">
        <f t="shared" si="64"/>
        <v>0</v>
      </c>
      <c r="AZ120">
        <f t="shared" si="65"/>
        <v>516.4</v>
      </c>
      <c r="BB120">
        <f t="shared" si="52"/>
        <v>0.81948885388453618</v>
      </c>
    </row>
    <row r="121" spans="4:54" x14ac:dyDescent="0.55000000000000004">
      <c r="D121">
        <f t="shared" si="47"/>
        <v>1665</v>
      </c>
      <c r="E121">
        <f t="shared" si="41"/>
        <v>27.75</v>
      </c>
      <c r="F121">
        <f t="shared" si="81"/>
        <v>2128.6315789473683</v>
      </c>
      <c r="H121">
        <f t="shared" si="72"/>
        <v>532.15789473684208</v>
      </c>
      <c r="J121">
        <f t="shared" si="73"/>
        <v>43.979991300565459</v>
      </c>
      <c r="K121">
        <f t="shared" si="74"/>
        <v>515.58051114611544</v>
      </c>
      <c r="L121">
        <f>VLOOKUP(V121, Sheet2!E$6:F$261,2,TRUE)</f>
        <v>499.7</v>
      </c>
      <c r="M121">
        <f>VLOOKUP(L121,Sheet3!A$52:B$77,2,TRUE)</f>
        <v>1</v>
      </c>
      <c r="N121">
        <f t="shared" si="75"/>
        <v>1.1805111461154638</v>
      </c>
      <c r="O121">
        <f t="shared" si="76"/>
        <v>0.78051114611548655</v>
      </c>
      <c r="P121">
        <v>0</v>
      </c>
      <c r="Q121">
        <f t="shared" si="39"/>
        <v>1.7</v>
      </c>
      <c r="R121">
        <f t="shared" si="54"/>
        <v>1602.6600024175302</v>
      </c>
      <c r="S121">
        <f t="shared" si="43"/>
        <v>1.55</v>
      </c>
      <c r="T121">
        <f t="shared" si="50"/>
        <v>149.63334961849105</v>
      </c>
      <c r="V121">
        <f t="shared" si="77"/>
        <v>1752.2933520360214</v>
      </c>
      <c r="W121">
        <f t="shared" si="78"/>
        <v>376.33822691134696</v>
      </c>
      <c r="X121">
        <f t="shared" si="51"/>
        <v>7.775583200647664</v>
      </c>
      <c r="Y121">
        <f>VLOOKUP(K121,Sheet2!$A$6:$B$262,2,TRUE)</f>
        <v>303.4375</v>
      </c>
      <c r="Z121">
        <f t="shared" si="79"/>
        <v>2.5624990980507235E-2</v>
      </c>
      <c r="AA121">
        <f t="shared" si="80"/>
        <v>515.60613613709597</v>
      </c>
      <c r="AD121">
        <f t="shared" si="55"/>
        <v>516.4</v>
      </c>
      <c r="AE121">
        <f>VLOOKUP(AU120,Sheet2!$E$6:$F$261,2,TRUE)</f>
        <v>500.6</v>
      </c>
      <c r="AF121">
        <f>VLOOKUP(AE121,Sheet3!A$52:B$77,2,TRUE)</f>
        <v>1</v>
      </c>
      <c r="AG121">
        <f t="shared" si="56"/>
        <v>0</v>
      </c>
      <c r="AH121">
        <f t="shared" si="57"/>
        <v>1</v>
      </c>
      <c r="AI121">
        <f t="shared" si="58"/>
        <v>2128.6315789473683</v>
      </c>
      <c r="AJ121">
        <f t="shared" si="40"/>
        <v>1.55</v>
      </c>
      <c r="AK121">
        <f t="shared" si="44"/>
        <v>0</v>
      </c>
      <c r="AM121">
        <f t="shared" si="59"/>
        <v>-5.1000000000000227</v>
      </c>
      <c r="AN121">
        <f t="shared" si="60"/>
        <v>0</v>
      </c>
      <c r="AP121">
        <f t="shared" si="45"/>
        <v>1.55</v>
      </c>
      <c r="AQ121">
        <f>VLOOKUP(AE121,Sheet3!$K$52:$L$77,2,TRUE)</f>
        <v>1</v>
      </c>
      <c r="AR121">
        <f t="shared" si="46"/>
        <v>0</v>
      </c>
      <c r="AU121">
        <f t="shared" si="61"/>
        <v>2128.6315789473683</v>
      </c>
      <c r="AV121">
        <f t="shared" si="62"/>
        <v>0</v>
      </c>
      <c r="AW121">
        <f t="shared" si="63"/>
        <v>0</v>
      </c>
      <c r="AX121">
        <f>VLOOKUP(AD121,Sheet2!$A$6:$B$262,2,TRUE)</f>
        <v>306.95</v>
      </c>
      <c r="AY121">
        <f t="shared" si="64"/>
        <v>0</v>
      </c>
      <c r="AZ121">
        <f t="shared" si="65"/>
        <v>516.4</v>
      </c>
      <c r="BB121">
        <f t="shared" si="52"/>
        <v>0.79386386290400424</v>
      </c>
    </row>
    <row r="122" spans="4:54" x14ac:dyDescent="0.55000000000000004">
      <c r="D122">
        <f t="shared" si="47"/>
        <v>1680</v>
      </c>
      <c r="E122">
        <f t="shared" si="41"/>
        <v>28</v>
      </c>
      <c r="F122">
        <f t="shared" si="81"/>
        <v>2202.105263157895</v>
      </c>
      <c r="H122">
        <f t="shared" si="72"/>
        <v>550.52631578947376</v>
      </c>
      <c r="J122">
        <f t="shared" si="73"/>
        <v>45.498042627229239</v>
      </c>
      <c r="K122">
        <f t="shared" si="74"/>
        <v>515.60613613709597</v>
      </c>
      <c r="L122">
        <f>VLOOKUP(V122, Sheet2!E$6:F$261,2,TRUE)</f>
        <v>499.7</v>
      </c>
      <c r="M122">
        <f>VLOOKUP(L122,Sheet3!A$52:B$77,2,TRUE)</f>
        <v>1</v>
      </c>
      <c r="N122">
        <f t="shared" si="75"/>
        <v>1.2061361370959958</v>
      </c>
      <c r="O122">
        <f t="shared" si="76"/>
        <v>0.8061361370960185</v>
      </c>
      <c r="P122">
        <v>0</v>
      </c>
      <c r="Q122">
        <f t="shared" si="39"/>
        <v>1.8</v>
      </c>
      <c r="R122">
        <f t="shared" si="54"/>
        <v>1752.4851175768488</v>
      </c>
      <c r="S122">
        <f t="shared" si="43"/>
        <v>1.55</v>
      </c>
      <c r="T122">
        <f t="shared" si="50"/>
        <v>157.06243230728199</v>
      </c>
      <c r="V122">
        <f t="shared" si="77"/>
        <v>1909.5475498841308</v>
      </c>
      <c r="W122">
        <f t="shared" si="78"/>
        <v>292.55771327376419</v>
      </c>
      <c r="X122">
        <f t="shared" si="51"/>
        <v>6.0445808527637226</v>
      </c>
      <c r="Y122">
        <f>VLOOKUP(K122,Sheet2!$A$6:$B$262,2,TRUE)</f>
        <v>303.75</v>
      </c>
      <c r="Z122">
        <f t="shared" si="79"/>
        <v>1.9899854659304436E-2</v>
      </c>
      <c r="AA122">
        <f t="shared" si="80"/>
        <v>515.62603599175532</v>
      </c>
      <c r="AD122">
        <f t="shared" si="55"/>
        <v>516.4</v>
      </c>
      <c r="AE122">
        <f>VLOOKUP(AU121,Sheet2!$E$6:$F$261,2,TRUE)</f>
        <v>500.6</v>
      </c>
      <c r="AF122">
        <f>VLOOKUP(AE122,Sheet3!A$52:B$77,2,TRUE)</f>
        <v>1</v>
      </c>
      <c r="AG122">
        <f t="shared" si="56"/>
        <v>0</v>
      </c>
      <c r="AH122">
        <f t="shared" si="57"/>
        <v>1</v>
      </c>
      <c r="AI122">
        <f t="shared" si="58"/>
        <v>2202.105263157895</v>
      </c>
      <c r="AJ122">
        <f t="shared" si="40"/>
        <v>1.55</v>
      </c>
      <c r="AK122">
        <f t="shared" si="44"/>
        <v>0</v>
      </c>
      <c r="AM122">
        <f t="shared" si="59"/>
        <v>-5.1000000000000227</v>
      </c>
      <c r="AN122">
        <f t="shared" si="60"/>
        <v>0</v>
      </c>
      <c r="AP122">
        <f t="shared" si="45"/>
        <v>1.55</v>
      </c>
      <c r="AQ122">
        <f>VLOOKUP(AE122,Sheet3!$K$52:$L$77,2,TRUE)</f>
        <v>1</v>
      </c>
      <c r="AR122">
        <f t="shared" si="46"/>
        <v>0</v>
      </c>
      <c r="AU122">
        <f t="shared" si="61"/>
        <v>2202.105263157895</v>
      </c>
      <c r="AV122">
        <f t="shared" si="62"/>
        <v>0</v>
      </c>
      <c r="AW122">
        <f t="shared" si="63"/>
        <v>0</v>
      </c>
      <c r="AX122">
        <f>VLOOKUP(AD122,Sheet2!$A$6:$B$262,2,TRUE)</f>
        <v>306.95</v>
      </c>
      <c r="AY122">
        <f t="shared" si="64"/>
        <v>0</v>
      </c>
      <c r="AZ122">
        <f t="shared" si="65"/>
        <v>516.4</v>
      </c>
      <c r="BB122">
        <f t="shared" si="52"/>
        <v>0.77396400824466127</v>
      </c>
    </row>
    <row r="123" spans="4:54" x14ac:dyDescent="0.55000000000000004">
      <c r="D123">
        <f t="shared" si="47"/>
        <v>1695</v>
      </c>
      <c r="E123">
        <f t="shared" si="41"/>
        <v>28.25</v>
      </c>
      <c r="F123">
        <f t="shared" si="81"/>
        <v>2275.5789473684208</v>
      </c>
      <c r="H123">
        <f t="shared" si="72"/>
        <v>568.8947368421052</v>
      </c>
      <c r="J123">
        <f t="shared" si="73"/>
        <v>47.016093953892991</v>
      </c>
      <c r="K123">
        <f t="shared" si="74"/>
        <v>515.62603599175532</v>
      </c>
      <c r="L123">
        <f>VLOOKUP(V123, Sheet2!E$6:F$261,2,TRUE)</f>
        <v>499.7</v>
      </c>
      <c r="M123">
        <f>VLOOKUP(L123,Sheet3!A$52:B$77,2,TRUE)</f>
        <v>1</v>
      </c>
      <c r="N123">
        <f t="shared" si="75"/>
        <v>1.2260359917553387</v>
      </c>
      <c r="O123">
        <f t="shared" si="76"/>
        <v>0.82603599175536147</v>
      </c>
      <c r="P123">
        <v>0</v>
      </c>
      <c r="Q123">
        <f t="shared" si="39"/>
        <v>1.8</v>
      </c>
      <c r="R123">
        <f t="shared" si="54"/>
        <v>1796.034495146363</v>
      </c>
      <c r="S123">
        <f t="shared" si="43"/>
        <v>1.55</v>
      </c>
      <c r="T123">
        <f t="shared" si="50"/>
        <v>162.91391855023289</v>
      </c>
      <c r="V123">
        <f t="shared" si="77"/>
        <v>1958.9484136965959</v>
      </c>
      <c r="W123">
        <f t="shared" si="78"/>
        <v>316.63053367182488</v>
      </c>
      <c r="X123">
        <f t="shared" si="51"/>
        <v>6.5419531750377047</v>
      </c>
      <c r="Y123">
        <f>VLOOKUP(K123,Sheet2!$A$6:$B$262,2,TRUE)</f>
        <v>303.75</v>
      </c>
      <c r="Z123">
        <f t="shared" si="79"/>
        <v>2.1537294403416313E-2</v>
      </c>
      <c r="AA123">
        <f t="shared" si="80"/>
        <v>515.64757328615872</v>
      </c>
      <c r="AD123">
        <f t="shared" si="55"/>
        <v>516.4</v>
      </c>
      <c r="AE123">
        <f>VLOOKUP(AU122,Sheet2!$E$6:$F$261,2,TRUE)</f>
        <v>500.6</v>
      </c>
      <c r="AF123">
        <f>VLOOKUP(AE123,Sheet3!A$52:B$77,2,TRUE)</f>
        <v>1</v>
      </c>
      <c r="AG123">
        <f t="shared" si="56"/>
        <v>0</v>
      </c>
      <c r="AH123">
        <f t="shared" si="57"/>
        <v>1</v>
      </c>
      <c r="AI123">
        <f t="shared" si="58"/>
        <v>2275.5789473684208</v>
      </c>
      <c r="AJ123">
        <f t="shared" si="40"/>
        <v>1.55</v>
      </c>
      <c r="AK123">
        <f t="shared" si="44"/>
        <v>0</v>
      </c>
      <c r="AM123">
        <f t="shared" si="59"/>
        <v>-5.1000000000000227</v>
      </c>
      <c r="AN123">
        <f t="shared" si="60"/>
        <v>0</v>
      </c>
      <c r="AP123">
        <f t="shared" si="45"/>
        <v>1.55</v>
      </c>
      <c r="AQ123">
        <f>VLOOKUP(AE123,Sheet3!$K$52:$L$77,2,TRUE)</f>
        <v>1</v>
      </c>
      <c r="AR123">
        <f t="shared" si="46"/>
        <v>0</v>
      </c>
      <c r="AU123">
        <f t="shared" si="61"/>
        <v>2275.5789473684208</v>
      </c>
      <c r="AV123">
        <f t="shared" si="62"/>
        <v>0</v>
      </c>
      <c r="AW123">
        <f t="shared" si="63"/>
        <v>0</v>
      </c>
      <c r="AX123">
        <f>VLOOKUP(AD123,Sheet2!$A$6:$B$262,2,TRUE)</f>
        <v>306.95</v>
      </c>
      <c r="AY123">
        <f t="shared" si="64"/>
        <v>0</v>
      </c>
      <c r="AZ123">
        <f t="shared" si="65"/>
        <v>516.4</v>
      </c>
      <c r="BB123">
        <f t="shared" si="52"/>
        <v>0.7524267138412597</v>
      </c>
    </row>
    <row r="124" spans="4:54" x14ac:dyDescent="0.55000000000000004">
      <c r="D124">
        <f t="shared" si="47"/>
        <v>1710</v>
      </c>
      <c r="E124">
        <f t="shared" si="41"/>
        <v>28.5</v>
      </c>
      <c r="F124">
        <f t="shared" si="81"/>
        <v>2349.0526315789475</v>
      </c>
      <c r="H124">
        <f t="shared" si="72"/>
        <v>587.26315789473688</v>
      </c>
      <c r="J124">
        <f t="shared" si="73"/>
        <v>48.534145280556764</v>
      </c>
      <c r="K124">
        <f t="shared" si="74"/>
        <v>515.64757328615872</v>
      </c>
      <c r="L124">
        <f>VLOOKUP(V124, Sheet2!E$6:F$261,2,TRUE)</f>
        <v>500.6</v>
      </c>
      <c r="M124">
        <f>VLOOKUP(L124,Sheet3!A$52:B$77,2,TRUE)</f>
        <v>1</v>
      </c>
      <c r="N124">
        <f t="shared" si="75"/>
        <v>1.2475732861587403</v>
      </c>
      <c r="O124">
        <f t="shared" si="76"/>
        <v>0.84757328615876304</v>
      </c>
      <c r="P124">
        <v>0</v>
      </c>
      <c r="Q124">
        <f t="shared" si="39"/>
        <v>1.8</v>
      </c>
      <c r="R124">
        <f t="shared" si="54"/>
        <v>1843.5670796364539</v>
      </c>
      <c r="S124">
        <f t="shared" si="43"/>
        <v>1.55</v>
      </c>
      <c r="T124">
        <f t="shared" si="50"/>
        <v>169.32677000678919</v>
      </c>
      <c r="V124">
        <f t="shared" si="77"/>
        <v>2012.8938496432431</v>
      </c>
      <c r="W124">
        <f t="shared" si="78"/>
        <v>336.15878193570438</v>
      </c>
      <c r="X124">
        <f t="shared" si="51"/>
        <v>6.9454293788368675</v>
      </c>
      <c r="Y124">
        <f>VLOOKUP(K124,Sheet2!$A$6:$B$262,2,TRUE)</f>
        <v>303.75</v>
      </c>
      <c r="Z124">
        <f t="shared" si="79"/>
        <v>2.2865611123742774E-2</v>
      </c>
      <c r="AA124">
        <f t="shared" si="80"/>
        <v>515.67043889728245</v>
      </c>
      <c r="AD124">
        <f t="shared" si="55"/>
        <v>516.4</v>
      </c>
      <c r="AE124">
        <f>VLOOKUP(AU123,Sheet2!$E$6:$F$261,2,TRUE)</f>
        <v>500.6</v>
      </c>
      <c r="AF124">
        <f>VLOOKUP(AE124,Sheet3!A$52:B$77,2,TRUE)</f>
        <v>1</v>
      </c>
      <c r="AG124">
        <f t="shared" si="56"/>
        <v>0</v>
      </c>
      <c r="AH124">
        <f t="shared" si="57"/>
        <v>1</v>
      </c>
      <c r="AI124">
        <f t="shared" si="58"/>
        <v>2349.0526315789475</v>
      </c>
      <c r="AJ124">
        <f t="shared" si="40"/>
        <v>1.55</v>
      </c>
      <c r="AK124">
        <f t="shared" si="44"/>
        <v>0</v>
      </c>
      <c r="AM124">
        <f t="shared" si="59"/>
        <v>-5.1000000000000227</v>
      </c>
      <c r="AN124">
        <f t="shared" si="60"/>
        <v>0</v>
      </c>
      <c r="AP124">
        <f t="shared" si="45"/>
        <v>1.55</v>
      </c>
      <c r="AQ124">
        <f>VLOOKUP(AE124,Sheet3!$K$52:$L$77,2,TRUE)</f>
        <v>1</v>
      </c>
      <c r="AR124">
        <f t="shared" si="46"/>
        <v>0</v>
      </c>
      <c r="AU124">
        <f t="shared" si="61"/>
        <v>2349.0526315789475</v>
      </c>
      <c r="AV124">
        <f t="shared" si="62"/>
        <v>0</v>
      </c>
      <c r="AW124">
        <f t="shared" si="63"/>
        <v>0</v>
      </c>
      <c r="AX124">
        <f>VLOOKUP(AD124,Sheet2!$A$6:$B$262,2,TRUE)</f>
        <v>306.95</v>
      </c>
      <c r="AY124">
        <f t="shared" si="64"/>
        <v>0</v>
      </c>
      <c r="AZ124">
        <f t="shared" si="65"/>
        <v>516.4</v>
      </c>
      <c r="BB124">
        <f t="shared" si="52"/>
        <v>0.7295611027175255</v>
      </c>
    </row>
    <row r="125" spans="4:54" x14ac:dyDescent="0.55000000000000004">
      <c r="D125">
        <f t="shared" si="47"/>
        <v>1725</v>
      </c>
      <c r="E125">
        <f t="shared" si="41"/>
        <v>28.75</v>
      </c>
      <c r="F125">
        <f t="shared" si="81"/>
        <v>2422.5263157894738</v>
      </c>
      <c r="H125">
        <f t="shared" si="72"/>
        <v>605.63157894736844</v>
      </c>
      <c r="J125">
        <f t="shared" si="73"/>
        <v>50.05219660722053</v>
      </c>
      <c r="K125">
        <f t="shared" si="74"/>
        <v>515.67043889728245</v>
      </c>
      <c r="L125">
        <f>VLOOKUP(V125, Sheet2!E$6:F$261,2,TRUE)</f>
        <v>500.6</v>
      </c>
      <c r="M125">
        <f>VLOOKUP(L125,Sheet3!A$52:B$77,2,TRUE)</f>
        <v>1</v>
      </c>
      <c r="N125">
        <f t="shared" si="75"/>
        <v>1.2704388972824745</v>
      </c>
      <c r="O125">
        <f t="shared" si="76"/>
        <v>0.87043889728249724</v>
      </c>
      <c r="P125">
        <v>0</v>
      </c>
      <c r="Q125">
        <f t="shared" si="39"/>
        <v>1.8</v>
      </c>
      <c r="R125">
        <f t="shared" si="54"/>
        <v>1894.4821490181603</v>
      </c>
      <c r="S125">
        <f t="shared" si="43"/>
        <v>1.55</v>
      </c>
      <c r="T125">
        <f t="shared" si="50"/>
        <v>176.22485787851303</v>
      </c>
      <c r="V125">
        <f t="shared" si="77"/>
        <v>2070.7070068966732</v>
      </c>
      <c r="W125">
        <f t="shared" si="78"/>
        <v>351.81930889280056</v>
      </c>
      <c r="X125">
        <f t="shared" si="51"/>
        <v>7.2689939853884411</v>
      </c>
      <c r="Y125">
        <f>VLOOKUP(K125,Sheet2!$A$6:$B$262,2,TRUE)</f>
        <v>303.75</v>
      </c>
      <c r="Z125">
        <f t="shared" si="79"/>
        <v>2.3930844396340547E-2</v>
      </c>
      <c r="AA125">
        <f t="shared" si="80"/>
        <v>515.69436974167877</v>
      </c>
      <c r="AD125">
        <f t="shared" si="55"/>
        <v>516.4</v>
      </c>
      <c r="AE125">
        <f>VLOOKUP(AU124,Sheet2!$E$6:$F$261,2,TRUE)</f>
        <v>500.6</v>
      </c>
      <c r="AF125">
        <f>VLOOKUP(AE125,Sheet3!A$52:B$77,2,TRUE)</f>
        <v>1</v>
      </c>
      <c r="AG125">
        <f t="shared" si="56"/>
        <v>0</v>
      </c>
      <c r="AH125">
        <f t="shared" si="57"/>
        <v>1</v>
      </c>
      <c r="AI125">
        <f t="shared" si="58"/>
        <v>2422.5263157894738</v>
      </c>
      <c r="AJ125">
        <f t="shared" si="40"/>
        <v>1.55</v>
      </c>
      <c r="AK125">
        <f t="shared" si="44"/>
        <v>0</v>
      </c>
      <c r="AM125">
        <f t="shared" si="59"/>
        <v>-5.1000000000000227</v>
      </c>
      <c r="AN125">
        <f t="shared" si="60"/>
        <v>0</v>
      </c>
      <c r="AP125">
        <f t="shared" si="45"/>
        <v>1.55</v>
      </c>
      <c r="AQ125">
        <f>VLOOKUP(AE125,Sheet3!$K$52:$L$77,2,TRUE)</f>
        <v>1</v>
      </c>
      <c r="AR125">
        <f t="shared" si="46"/>
        <v>0</v>
      </c>
      <c r="AU125">
        <f t="shared" si="61"/>
        <v>2422.5263157894738</v>
      </c>
      <c r="AV125">
        <f t="shared" si="62"/>
        <v>0</v>
      </c>
      <c r="AW125">
        <f t="shared" si="63"/>
        <v>0</v>
      </c>
      <c r="AX125">
        <f>VLOOKUP(AD125,Sheet2!$A$6:$B$262,2,TRUE)</f>
        <v>306.95</v>
      </c>
      <c r="AY125">
        <f t="shared" si="64"/>
        <v>0</v>
      </c>
      <c r="AZ125">
        <f t="shared" si="65"/>
        <v>516.4</v>
      </c>
      <c r="BB125">
        <f t="shared" si="52"/>
        <v>0.70563025832120729</v>
      </c>
    </row>
    <row r="126" spans="4:54" x14ac:dyDescent="0.55000000000000004">
      <c r="D126">
        <f t="shared" si="47"/>
        <v>1740</v>
      </c>
      <c r="E126">
        <f t="shared" si="41"/>
        <v>29</v>
      </c>
      <c r="F126">
        <f t="shared" si="81"/>
        <v>2496</v>
      </c>
      <c r="H126">
        <f t="shared" si="72"/>
        <v>624</v>
      </c>
      <c r="J126">
        <f t="shared" si="73"/>
        <v>51.570247933884296</v>
      </c>
      <c r="K126">
        <f t="shared" si="74"/>
        <v>515.69436974167877</v>
      </c>
      <c r="L126">
        <f>VLOOKUP(V126, Sheet2!E$6:F$261,2,TRUE)</f>
        <v>500.6</v>
      </c>
      <c r="M126">
        <f>VLOOKUP(L126,Sheet3!A$52:B$77,2,TRUE)</f>
        <v>1</v>
      </c>
      <c r="N126">
        <f t="shared" si="75"/>
        <v>1.2943697416787927</v>
      </c>
      <c r="O126">
        <f t="shared" si="76"/>
        <v>0.89436974167881544</v>
      </c>
      <c r="P126">
        <v>0</v>
      </c>
      <c r="Q126">
        <f t="shared" si="39"/>
        <v>1.8</v>
      </c>
      <c r="R126">
        <f t="shared" si="54"/>
        <v>1948.2620547756715</v>
      </c>
      <c r="S126">
        <f t="shared" si="43"/>
        <v>1.55</v>
      </c>
      <c r="T126">
        <f t="shared" si="50"/>
        <v>183.54196648181221</v>
      </c>
      <c r="V126">
        <f t="shared" si="77"/>
        <v>2131.8040212574838</v>
      </c>
      <c r="W126">
        <f t="shared" si="78"/>
        <v>364.19597874251622</v>
      </c>
      <c r="X126">
        <f t="shared" si="51"/>
        <v>7.5247103045974422</v>
      </c>
      <c r="Y126">
        <f>VLOOKUP(K126,Sheet2!$A$6:$B$262,2,TRUE)</f>
        <v>303.75</v>
      </c>
      <c r="Z126">
        <f t="shared" si="79"/>
        <v>2.4772708821719974E-2</v>
      </c>
      <c r="AA126">
        <f t="shared" si="80"/>
        <v>515.7191424505005</v>
      </c>
      <c r="AD126">
        <f t="shared" si="55"/>
        <v>516.4</v>
      </c>
      <c r="AE126">
        <f>VLOOKUP(AU125,Sheet2!$E$6:$F$261,2,TRUE)</f>
        <v>500.6</v>
      </c>
      <c r="AF126">
        <f>VLOOKUP(AE126,Sheet3!A$52:B$77,2,TRUE)</f>
        <v>1</v>
      </c>
      <c r="AG126">
        <f t="shared" si="56"/>
        <v>0</v>
      </c>
      <c r="AH126">
        <f t="shared" si="57"/>
        <v>1</v>
      </c>
      <c r="AI126">
        <f t="shared" si="58"/>
        <v>2496</v>
      </c>
      <c r="AJ126">
        <f t="shared" si="40"/>
        <v>1.55</v>
      </c>
      <c r="AK126">
        <f t="shared" si="44"/>
        <v>0</v>
      </c>
      <c r="AM126">
        <f t="shared" si="59"/>
        <v>-5.1000000000000227</v>
      </c>
      <c r="AN126">
        <f t="shared" si="60"/>
        <v>0</v>
      </c>
      <c r="AP126">
        <f t="shared" si="45"/>
        <v>1.55</v>
      </c>
      <c r="AQ126">
        <f>VLOOKUP(AE126,Sheet3!$K$52:$L$77,2,TRUE)</f>
        <v>1</v>
      </c>
      <c r="AR126">
        <f t="shared" si="46"/>
        <v>0</v>
      </c>
      <c r="AU126">
        <f t="shared" si="61"/>
        <v>2496</v>
      </c>
      <c r="AV126">
        <f t="shared" si="62"/>
        <v>0</v>
      </c>
      <c r="AW126">
        <f t="shared" si="63"/>
        <v>0</v>
      </c>
      <c r="AX126">
        <f>VLOOKUP(AD126,Sheet2!$A$6:$B$262,2,TRUE)</f>
        <v>306.95</v>
      </c>
      <c r="AY126">
        <f t="shared" si="64"/>
        <v>0</v>
      </c>
      <c r="AZ126">
        <f t="shared" si="65"/>
        <v>516.4</v>
      </c>
      <c r="BB126">
        <f t="shared" si="52"/>
        <v>0.68085754949947841</v>
      </c>
    </row>
    <row r="127" spans="4:54" x14ac:dyDescent="0.55000000000000004">
      <c r="D127">
        <f t="shared" si="47"/>
        <v>1755</v>
      </c>
      <c r="E127">
        <f t="shared" si="41"/>
        <v>29.25</v>
      </c>
      <c r="F127">
        <f t="shared" si="81"/>
        <v>2569.4736842105262</v>
      </c>
      <c r="H127">
        <f t="shared" si="72"/>
        <v>642.36842105263156</v>
      </c>
      <c r="J127">
        <f t="shared" si="73"/>
        <v>53.088299260548062</v>
      </c>
      <c r="K127">
        <f t="shared" si="74"/>
        <v>515.7191424505005</v>
      </c>
      <c r="L127">
        <f>VLOOKUP(V127, Sheet2!E$6:F$261,2,TRUE)</f>
        <v>500.6</v>
      </c>
      <c r="M127">
        <f>VLOOKUP(L127,Sheet3!A$52:B$77,2,TRUE)</f>
        <v>1</v>
      </c>
      <c r="N127">
        <f t="shared" si="75"/>
        <v>1.3191424505005216</v>
      </c>
      <c r="O127">
        <f t="shared" si="76"/>
        <v>0.91914245050054433</v>
      </c>
      <c r="P127">
        <v>0</v>
      </c>
      <c r="Q127">
        <f t="shared" si="39"/>
        <v>1.9</v>
      </c>
      <c r="R127">
        <f t="shared" si="54"/>
        <v>2115.8188624048839</v>
      </c>
      <c r="S127">
        <f t="shared" si="43"/>
        <v>1.55</v>
      </c>
      <c r="T127">
        <f t="shared" si="50"/>
        <v>191.22028910635655</v>
      </c>
      <c r="V127">
        <f t="shared" si="77"/>
        <v>2307.0391515112406</v>
      </c>
      <c r="W127">
        <f t="shared" si="78"/>
        <v>262.43453269928568</v>
      </c>
      <c r="X127">
        <f t="shared" si="51"/>
        <v>5.4222010888282162</v>
      </c>
      <c r="Y127">
        <f>VLOOKUP(K127,Sheet2!$A$6:$B$262,2,TRUE)</f>
        <v>304.0625</v>
      </c>
      <c r="Z127">
        <f t="shared" si="79"/>
        <v>1.7832521566547063E-2</v>
      </c>
      <c r="AA127">
        <f t="shared" si="80"/>
        <v>515.73697497206706</v>
      </c>
      <c r="AD127">
        <f t="shared" si="55"/>
        <v>516.4</v>
      </c>
      <c r="AE127">
        <f>VLOOKUP(AU126,Sheet2!$E$6:$F$261,2,TRUE)</f>
        <v>500.6</v>
      </c>
      <c r="AF127">
        <f>VLOOKUP(AE127,Sheet3!A$52:B$77,2,TRUE)</f>
        <v>1</v>
      </c>
      <c r="AG127">
        <f t="shared" si="56"/>
        <v>0</v>
      </c>
      <c r="AH127">
        <f t="shared" si="57"/>
        <v>1</v>
      </c>
      <c r="AI127">
        <f t="shared" si="58"/>
        <v>2569.4736842105262</v>
      </c>
      <c r="AJ127">
        <f t="shared" si="40"/>
        <v>1.55</v>
      </c>
      <c r="AK127">
        <f t="shared" si="44"/>
        <v>0</v>
      </c>
      <c r="AM127">
        <f t="shared" si="59"/>
        <v>-5.1000000000000227</v>
      </c>
      <c r="AN127">
        <f t="shared" si="60"/>
        <v>0</v>
      </c>
      <c r="AP127">
        <f t="shared" si="45"/>
        <v>1.55</v>
      </c>
      <c r="AQ127">
        <f>VLOOKUP(AE127,Sheet3!$K$52:$L$77,2,TRUE)</f>
        <v>1</v>
      </c>
      <c r="AR127">
        <f t="shared" si="46"/>
        <v>0</v>
      </c>
      <c r="AU127">
        <f t="shared" si="61"/>
        <v>2569.4736842105262</v>
      </c>
      <c r="AV127">
        <f t="shared" si="62"/>
        <v>0</v>
      </c>
      <c r="AW127">
        <f t="shared" si="63"/>
        <v>0</v>
      </c>
      <c r="AX127">
        <f>VLOOKUP(AD127,Sheet2!$A$6:$B$262,2,TRUE)</f>
        <v>306.95</v>
      </c>
      <c r="AY127">
        <f t="shared" si="64"/>
        <v>0</v>
      </c>
      <c r="AZ127">
        <f t="shared" si="65"/>
        <v>516.4</v>
      </c>
      <c r="BB127">
        <f t="shared" si="52"/>
        <v>0.66302502793291751</v>
      </c>
    </row>
    <row r="128" spans="4:54" x14ac:dyDescent="0.55000000000000004">
      <c r="D128">
        <f t="shared" si="47"/>
        <v>1770</v>
      </c>
      <c r="E128">
        <f t="shared" si="41"/>
        <v>29.5</v>
      </c>
      <c r="F128">
        <f t="shared" si="81"/>
        <v>2642.9473684210525</v>
      </c>
      <c r="H128">
        <f t="shared" si="72"/>
        <v>660.73684210526312</v>
      </c>
      <c r="J128">
        <f t="shared" si="73"/>
        <v>54.606350587211836</v>
      </c>
      <c r="K128">
        <f t="shared" si="74"/>
        <v>515.73697497206706</v>
      </c>
      <c r="L128">
        <f>VLOOKUP(V128, Sheet2!E$6:F$261,2,TRUE)</f>
        <v>500.6</v>
      </c>
      <c r="M128">
        <f>VLOOKUP(L128,Sheet3!A$52:B$77,2,TRUE)</f>
        <v>1</v>
      </c>
      <c r="N128">
        <f t="shared" si="75"/>
        <v>1.3369749720670825</v>
      </c>
      <c r="O128">
        <f t="shared" si="76"/>
        <v>0.93697497206710523</v>
      </c>
      <c r="P128">
        <v>0</v>
      </c>
      <c r="Q128">
        <f t="shared" si="39"/>
        <v>1.9</v>
      </c>
      <c r="R128">
        <f t="shared" si="54"/>
        <v>2158.8668425579663</v>
      </c>
      <c r="S128">
        <f t="shared" si="43"/>
        <v>1.55</v>
      </c>
      <c r="T128">
        <f t="shared" si="50"/>
        <v>196.81206562886399</v>
      </c>
      <c r="V128">
        <f t="shared" si="77"/>
        <v>2355.6789081868301</v>
      </c>
      <c r="W128">
        <f t="shared" si="78"/>
        <v>287.2684602342224</v>
      </c>
      <c r="X128">
        <f t="shared" si="51"/>
        <v>5.9352987651698843</v>
      </c>
      <c r="Y128">
        <f>VLOOKUP(K128,Sheet2!$A$6:$B$262,2,TRUE)</f>
        <v>304.0625</v>
      </c>
      <c r="Z128">
        <f t="shared" si="79"/>
        <v>1.951999593889376E-2</v>
      </c>
      <c r="AA128">
        <f t="shared" si="80"/>
        <v>515.756494968006</v>
      </c>
      <c r="AD128">
        <f t="shared" si="55"/>
        <v>516.4</v>
      </c>
      <c r="AE128">
        <f>VLOOKUP(AU127,Sheet2!$E$6:$F$261,2,TRUE)</f>
        <v>500.6</v>
      </c>
      <c r="AF128">
        <f>VLOOKUP(AE128,Sheet3!A$52:B$77,2,TRUE)</f>
        <v>1</v>
      </c>
      <c r="AG128">
        <f t="shared" si="56"/>
        <v>0</v>
      </c>
      <c r="AH128">
        <f t="shared" si="57"/>
        <v>1</v>
      </c>
      <c r="AI128">
        <f t="shared" si="58"/>
        <v>2642.9473684210525</v>
      </c>
      <c r="AJ128">
        <f t="shared" si="40"/>
        <v>1.55</v>
      </c>
      <c r="AK128">
        <f t="shared" si="44"/>
        <v>0</v>
      </c>
      <c r="AM128">
        <f t="shared" si="59"/>
        <v>-5.1000000000000227</v>
      </c>
      <c r="AN128">
        <f t="shared" si="60"/>
        <v>0</v>
      </c>
      <c r="AP128">
        <f t="shared" si="45"/>
        <v>1.55</v>
      </c>
      <c r="AQ128">
        <f>VLOOKUP(AE128,Sheet3!$K$52:$L$77,2,TRUE)</f>
        <v>1</v>
      </c>
      <c r="AR128">
        <f t="shared" si="46"/>
        <v>0</v>
      </c>
      <c r="AU128">
        <f t="shared" si="61"/>
        <v>2642.9473684210525</v>
      </c>
      <c r="AV128">
        <f t="shared" si="62"/>
        <v>0</v>
      </c>
      <c r="AW128">
        <f t="shared" si="63"/>
        <v>0</v>
      </c>
      <c r="AX128">
        <f>VLOOKUP(AD128,Sheet2!$A$6:$B$262,2,TRUE)</f>
        <v>306.95</v>
      </c>
      <c r="AY128">
        <f t="shared" si="64"/>
        <v>0</v>
      </c>
      <c r="AZ128">
        <f t="shared" si="65"/>
        <v>516.4</v>
      </c>
      <c r="BB128">
        <f t="shared" si="52"/>
        <v>0.6435050319939819</v>
      </c>
    </row>
    <row r="129" spans="4:54" x14ac:dyDescent="0.55000000000000004">
      <c r="D129">
        <f t="shared" si="47"/>
        <v>1785</v>
      </c>
      <c r="E129">
        <f t="shared" si="41"/>
        <v>29.75</v>
      </c>
      <c r="F129">
        <f t="shared" si="81"/>
        <v>2716.4210526315792</v>
      </c>
      <c r="H129">
        <f t="shared" si="72"/>
        <v>679.1052631578948</v>
      </c>
      <c r="J129">
        <f t="shared" si="73"/>
        <v>56.124401913875602</v>
      </c>
      <c r="K129">
        <f t="shared" si="74"/>
        <v>515.756494968006</v>
      </c>
      <c r="L129">
        <f>VLOOKUP(V129, Sheet2!E$6:F$261,2,TRUE)</f>
        <v>500.6</v>
      </c>
      <c r="M129">
        <f>VLOOKUP(L129,Sheet3!A$52:B$77,2,TRUE)</f>
        <v>1</v>
      </c>
      <c r="N129">
        <f t="shared" si="75"/>
        <v>1.3564949680060181</v>
      </c>
      <c r="O129">
        <f t="shared" si="76"/>
        <v>0.95649496800604084</v>
      </c>
      <c r="P129">
        <v>0</v>
      </c>
      <c r="Q129">
        <f t="shared" si="39"/>
        <v>1.9</v>
      </c>
      <c r="R129">
        <f t="shared" si="54"/>
        <v>2206.3185714375841</v>
      </c>
      <c r="S129">
        <f t="shared" si="43"/>
        <v>1.55</v>
      </c>
      <c r="T129">
        <f t="shared" si="50"/>
        <v>202.9942649380844</v>
      </c>
      <c r="V129">
        <f t="shared" si="77"/>
        <v>2409.3128363756687</v>
      </c>
      <c r="W129">
        <f t="shared" si="78"/>
        <v>307.10821625591052</v>
      </c>
      <c r="X129">
        <f t="shared" si="51"/>
        <v>6.345211079667572</v>
      </c>
      <c r="Y129">
        <f>VLOOKUP(K129,Sheet2!$A$6:$B$262,2,TRUE)</f>
        <v>304.0625</v>
      </c>
      <c r="Z129">
        <f t="shared" si="79"/>
        <v>2.08681145477248E-2</v>
      </c>
      <c r="AA129">
        <f t="shared" si="80"/>
        <v>515.77736308255373</v>
      </c>
      <c r="AD129">
        <f t="shared" si="55"/>
        <v>516.4</v>
      </c>
      <c r="AE129">
        <f>VLOOKUP(AU128,Sheet2!$E$6:$F$261,2,TRUE)</f>
        <v>500.6</v>
      </c>
      <c r="AF129">
        <f>VLOOKUP(AE129,Sheet3!A$52:B$77,2,TRUE)</f>
        <v>1</v>
      </c>
      <c r="AG129">
        <f t="shared" si="56"/>
        <v>0</v>
      </c>
      <c r="AH129">
        <f t="shared" si="57"/>
        <v>1</v>
      </c>
      <c r="AI129">
        <f t="shared" si="58"/>
        <v>2716.4210526315792</v>
      </c>
      <c r="AJ129">
        <f t="shared" si="40"/>
        <v>1.55</v>
      </c>
      <c r="AK129">
        <f t="shared" si="44"/>
        <v>0</v>
      </c>
      <c r="AM129">
        <f t="shared" si="59"/>
        <v>-5.1000000000000227</v>
      </c>
      <c r="AN129">
        <f t="shared" si="60"/>
        <v>0</v>
      </c>
      <c r="AP129">
        <f t="shared" si="45"/>
        <v>1.55</v>
      </c>
      <c r="AQ129">
        <f>VLOOKUP(AE129,Sheet3!$K$52:$L$77,2,TRUE)</f>
        <v>1</v>
      </c>
      <c r="AR129">
        <f t="shared" si="46"/>
        <v>0</v>
      </c>
      <c r="AU129">
        <f t="shared" si="61"/>
        <v>2716.4210526315792</v>
      </c>
      <c r="AV129">
        <f t="shared" si="62"/>
        <v>0</v>
      </c>
      <c r="AW129">
        <f t="shared" si="63"/>
        <v>0</v>
      </c>
      <c r="AX129">
        <f>VLOOKUP(AD129,Sheet2!$A$6:$B$262,2,TRUE)</f>
        <v>306.95</v>
      </c>
      <c r="AY129">
        <f t="shared" si="64"/>
        <v>0</v>
      </c>
      <c r="AZ129">
        <f t="shared" si="65"/>
        <v>516.4</v>
      </c>
      <c r="BB129">
        <f t="shared" si="52"/>
        <v>0.62263691744624339</v>
      </c>
    </row>
    <row r="130" spans="4:54" x14ac:dyDescent="0.55000000000000004">
      <c r="D130">
        <f t="shared" si="47"/>
        <v>1800</v>
      </c>
      <c r="E130">
        <f t="shared" si="41"/>
        <v>30</v>
      </c>
      <c r="F130">
        <f t="shared" si="81"/>
        <v>2789.894736842105</v>
      </c>
      <c r="H130">
        <f t="shared" si="72"/>
        <v>697.47368421052624</v>
      </c>
      <c r="J130">
        <f t="shared" si="73"/>
        <v>57.642453240539353</v>
      </c>
      <c r="K130">
        <f t="shared" si="74"/>
        <v>515.77736308255373</v>
      </c>
      <c r="L130">
        <f>VLOOKUP(V130, Sheet2!E$6:F$261,2,TRUE)</f>
        <v>500.6</v>
      </c>
      <c r="M130">
        <f>VLOOKUP(L130,Sheet3!A$52:B$77,2,TRUE)</f>
        <v>1</v>
      </c>
      <c r="N130">
        <f t="shared" si="75"/>
        <v>1.3773630825537566</v>
      </c>
      <c r="O130">
        <f t="shared" si="76"/>
        <v>0.97736308255377935</v>
      </c>
      <c r="P130">
        <v>0</v>
      </c>
      <c r="Q130">
        <f t="shared" si="39"/>
        <v>1.9</v>
      </c>
      <c r="R130">
        <f t="shared" si="54"/>
        <v>2257.4263894155843</v>
      </c>
      <c r="S130">
        <f t="shared" si="43"/>
        <v>1.55</v>
      </c>
      <c r="T130">
        <f t="shared" si="50"/>
        <v>209.67354103865264</v>
      </c>
      <c r="V130">
        <f t="shared" si="77"/>
        <v>2467.099930454237</v>
      </c>
      <c r="W130">
        <f t="shared" si="78"/>
        <v>322.79480638786799</v>
      </c>
      <c r="X130">
        <f t="shared" si="51"/>
        <v>6.669314181567521</v>
      </c>
      <c r="Y130">
        <f>VLOOKUP(K130,Sheet2!$A$6:$B$262,2,TRUE)</f>
        <v>304.0625</v>
      </c>
      <c r="Z130">
        <f t="shared" si="79"/>
        <v>2.1934024029821239E-2</v>
      </c>
      <c r="AA130">
        <f t="shared" si="80"/>
        <v>515.79929710658359</v>
      </c>
      <c r="AD130">
        <f t="shared" si="55"/>
        <v>516.4</v>
      </c>
      <c r="AE130">
        <f>VLOOKUP(AU129,Sheet2!$E$6:$F$261,2,TRUE)</f>
        <v>500.6</v>
      </c>
      <c r="AF130">
        <f>VLOOKUP(AE130,Sheet3!A$52:B$77,2,TRUE)</f>
        <v>1</v>
      </c>
      <c r="AG130">
        <f t="shared" si="56"/>
        <v>0</v>
      </c>
      <c r="AH130">
        <f t="shared" si="57"/>
        <v>1</v>
      </c>
      <c r="AI130">
        <f t="shared" si="58"/>
        <v>2789.894736842105</v>
      </c>
      <c r="AJ130">
        <f t="shared" si="40"/>
        <v>1.55</v>
      </c>
      <c r="AK130">
        <f t="shared" si="44"/>
        <v>0</v>
      </c>
      <c r="AM130">
        <f t="shared" si="59"/>
        <v>-5.1000000000000227</v>
      </c>
      <c r="AN130">
        <f t="shared" si="60"/>
        <v>0</v>
      </c>
      <c r="AP130">
        <f t="shared" si="45"/>
        <v>1.55</v>
      </c>
      <c r="AQ130">
        <f>VLOOKUP(AE130,Sheet3!$K$52:$L$77,2,TRUE)</f>
        <v>1</v>
      </c>
      <c r="AR130">
        <f t="shared" si="46"/>
        <v>0</v>
      </c>
      <c r="AU130">
        <f t="shared" si="61"/>
        <v>2789.894736842105</v>
      </c>
      <c r="AV130">
        <f t="shared" si="62"/>
        <v>0</v>
      </c>
      <c r="AW130">
        <f t="shared" si="63"/>
        <v>0</v>
      </c>
      <c r="AX130">
        <f>VLOOKUP(AD130,Sheet2!$A$6:$B$262,2,TRUE)</f>
        <v>306.95</v>
      </c>
      <c r="AY130">
        <f t="shared" si="64"/>
        <v>0</v>
      </c>
      <c r="AZ130">
        <f t="shared" si="65"/>
        <v>516.4</v>
      </c>
      <c r="BB130">
        <f t="shared" si="52"/>
        <v>0.60070289341638272</v>
      </c>
    </row>
    <row r="131" spans="4:54" x14ac:dyDescent="0.55000000000000004">
      <c r="D131">
        <f t="shared" si="47"/>
        <v>1815</v>
      </c>
      <c r="E131">
        <f t="shared" si="41"/>
        <v>30.25</v>
      </c>
      <c r="F131">
        <f t="shared" si="81"/>
        <v>2863.3684210526317</v>
      </c>
      <c r="H131">
        <f t="shared" si="72"/>
        <v>715.84210526315792</v>
      </c>
      <c r="J131">
        <f t="shared" si="73"/>
        <v>59.160504567203134</v>
      </c>
      <c r="K131">
        <f t="shared" si="74"/>
        <v>515.79929710658359</v>
      </c>
      <c r="L131">
        <f>VLOOKUP(V131, Sheet2!E$6:F$261,2,TRUE)</f>
        <v>500.6</v>
      </c>
      <c r="M131">
        <f>VLOOKUP(L131,Sheet3!A$52:B$77,2,TRUE)</f>
        <v>1</v>
      </c>
      <c r="N131">
        <f t="shared" si="75"/>
        <v>1.3992971065836173</v>
      </c>
      <c r="O131">
        <f t="shared" si="76"/>
        <v>0.99929710658364002</v>
      </c>
      <c r="P131">
        <v>0</v>
      </c>
      <c r="Q131">
        <f t="shared" si="39"/>
        <v>1.9</v>
      </c>
      <c r="R131">
        <f t="shared" si="54"/>
        <v>2311.5635848843399</v>
      </c>
      <c r="S131">
        <f t="shared" si="43"/>
        <v>1.55</v>
      </c>
      <c r="T131">
        <f t="shared" si="50"/>
        <v>216.77124840174966</v>
      </c>
      <c r="V131">
        <f t="shared" si="77"/>
        <v>2528.3348332860896</v>
      </c>
      <c r="W131">
        <f t="shared" si="78"/>
        <v>335.03358776654204</v>
      </c>
      <c r="X131">
        <f t="shared" si="51"/>
        <v>6.922181565424423</v>
      </c>
      <c r="Y131">
        <f>VLOOKUP(K131,Sheet2!$A$6:$B$262,2,TRUE)</f>
        <v>304.0625</v>
      </c>
      <c r="Z131">
        <f t="shared" si="79"/>
        <v>2.2765653658127598E-2</v>
      </c>
      <c r="AA131">
        <f t="shared" si="80"/>
        <v>515.82206276024169</v>
      </c>
      <c r="AD131">
        <f t="shared" si="55"/>
        <v>516.4</v>
      </c>
      <c r="AE131">
        <f>VLOOKUP(AU130,Sheet2!$E$6:$F$261,2,TRUE)</f>
        <v>500.6</v>
      </c>
      <c r="AF131">
        <f>VLOOKUP(AE131,Sheet3!A$52:B$77,2,TRUE)</f>
        <v>1</v>
      </c>
      <c r="AG131">
        <f t="shared" si="56"/>
        <v>0</v>
      </c>
      <c r="AH131">
        <f t="shared" si="57"/>
        <v>1</v>
      </c>
      <c r="AI131">
        <f t="shared" si="58"/>
        <v>2863.3684210526317</v>
      </c>
      <c r="AJ131">
        <f t="shared" si="40"/>
        <v>1.55</v>
      </c>
      <c r="AK131">
        <f t="shared" si="44"/>
        <v>0</v>
      </c>
      <c r="AM131">
        <f t="shared" si="59"/>
        <v>-5.1000000000000227</v>
      </c>
      <c r="AN131">
        <f t="shared" si="60"/>
        <v>0</v>
      </c>
      <c r="AP131">
        <f t="shared" si="45"/>
        <v>1.55</v>
      </c>
      <c r="AQ131">
        <f>VLOOKUP(AE131,Sheet3!$K$52:$L$77,2,TRUE)</f>
        <v>1</v>
      </c>
      <c r="AR131">
        <f t="shared" si="46"/>
        <v>0</v>
      </c>
      <c r="AU131">
        <f t="shared" si="61"/>
        <v>2863.3684210526317</v>
      </c>
      <c r="AV131">
        <f t="shared" si="62"/>
        <v>0</v>
      </c>
      <c r="AW131">
        <f t="shared" si="63"/>
        <v>0</v>
      </c>
      <c r="AX131">
        <f>VLOOKUP(AD131,Sheet2!$A$6:$B$262,2,TRUE)</f>
        <v>306.95</v>
      </c>
      <c r="AY131">
        <f t="shared" si="64"/>
        <v>0</v>
      </c>
      <c r="AZ131">
        <f t="shared" si="65"/>
        <v>516.4</v>
      </c>
      <c r="BB131">
        <f t="shared" si="52"/>
        <v>0.5779372397582847</v>
      </c>
    </row>
    <row r="132" spans="4:54" x14ac:dyDescent="0.55000000000000004">
      <c r="D132">
        <f t="shared" si="47"/>
        <v>1830</v>
      </c>
      <c r="E132">
        <f t="shared" si="41"/>
        <v>30.5</v>
      </c>
      <c r="F132">
        <f t="shared" si="81"/>
        <v>2936.8421052631579</v>
      </c>
      <c r="H132">
        <f t="shared" si="72"/>
        <v>734.21052631578948</v>
      </c>
      <c r="J132">
        <f t="shared" si="73"/>
        <v>60.6785558938669</v>
      </c>
      <c r="K132">
        <f t="shared" si="74"/>
        <v>515.82206276024169</v>
      </c>
      <c r="L132">
        <f>VLOOKUP(V132, Sheet2!E$6:F$261,2,TRUE)</f>
        <v>500.6</v>
      </c>
      <c r="M132">
        <f>VLOOKUP(L132,Sheet3!A$52:B$77,2,TRUE)</f>
        <v>1</v>
      </c>
      <c r="N132">
        <f t="shared" si="75"/>
        <v>1.4220627602417153</v>
      </c>
      <c r="O132">
        <f t="shared" si="76"/>
        <v>1.022062760241738</v>
      </c>
      <c r="P132">
        <v>0</v>
      </c>
      <c r="Q132">
        <f t="shared" si="39"/>
        <v>2</v>
      </c>
      <c r="R132">
        <f t="shared" si="54"/>
        <v>2492.8461732997985</v>
      </c>
      <c r="S132">
        <f t="shared" si="43"/>
        <v>1.55</v>
      </c>
      <c r="T132">
        <f t="shared" si="50"/>
        <v>224.22089453124414</v>
      </c>
      <c r="V132">
        <f t="shared" si="77"/>
        <v>2717.0670678310426</v>
      </c>
      <c r="W132">
        <f t="shared" si="78"/>
        <v>219.77503743211537</v>
      </c>
      <c r="X132">
        <f t="shared" si="51"/>
        <v>4.540806558514781</v>
      </c>
      <c r="Y132">
        <f>VLOOKUP(K132,Sheet2!$A$6:$B$262,2,TRUE)</f>
        <v>304.375</v>
      </c>
      <c r="Z132">
        <f t="shared" si="79"/>
        <v>1.4918460972533161E-2</v>
      </c>
      <c r="AA132">
        <f t="shared" si="80"/>
        <v>515.83698122121427</v>
      </c>
      <c r="AD132">
        <f t="shared" si="55"/>
        <v>516.4</v>
      </c>
      <c r="AE132">
        <f>VLOOKUP(AU131,Sheet2!$E$6:$F$261,2,TRUE)</f>
        <v>500.6</v>
      </c>
      <c r="AF132">
        <f>VLOOKUP(AE132,Sheet3!A$52:B$77,2,TRUE)</f>
        <v>1</v>
      </c>
      <c r="AG132">
        <f t="shared" si="56"/>
        <v>0</v>
      </c>
      <c r="AH132">
        <f t="shared" si="57"/>
        <v>1</v>
      </c>
      <c r="AI132">
        <f t="shared" si="58"/>
        <v>2936.8421052631579</v>
      </c>
      <c r="AJ132">
        <f t="shared" si="40"/>
        <v>1.55</v>
      </c>
      <c r="AK132">
        <f t="shared" si="44"/>
        <v>0</v>
      </c>
      <c r="AM132">
        <f t="shared" si="59"/>
        <v>-5.1000000000000227</v>
      </c>
      <c r="AN132">
        <f t="shared" si="60"/>
        <v>0</v>
      </c>
      <c r="AP132">
        <f t="shared" si="45"/>
        <v>1.55</v>
      </c>
      <c r="AQ132">
        <f>VLOOKUP(AE132,Sheet3!$K$52:$L$77,2,TRUE)</f>
        <v>1</v>
      </c>
      <c r="AR132">
        <f t="shared" si="46"/>
        <v>0</v>
      </c>
      <c r="AU132">
        <f t="shared" si="61"/>
        <v>2936.8421052631579</v>
      </c>
      <c r="AV132">
        <f t="shared" si="62"/>
        <v>0</v>
      </c>
      <c r="AW132">
        <f t="shared" si="63"/>
        <v>0</v>
      </c>
      <c r="AX132">
        <f>VLOOKUP(AD132,Sheet2!$A$6:$B$262,2,TRUE)</f>
        <v>306.95</v>
      </c>
      <c r="AY132">
        <f t="shared" si="64"/>
        <v>0</v>
      </c>
      <c r="AZ132">
        <f t="shared" si="65"/>
        <v>516.4</v>
      </c>
      <c r="BB132">
        <f t="shared" si="52"/>
        <v>0.56301877878570394</v>
      </c>
    </row>
    <row r="133" spans="4:54" x14ac:dyDescent="0.55000000000000004">
      <c r="D133">
        <f t="shared" si="47"/>
        <v>1845</v>
      </c>
      <c r="E133">
        <f t="shared" si="41"/>
        <v>30.75</v>
      </c>
      <c r="F133">
        <f t="shared" si="81"/>
        <v>3010.3157894736842</v>
      </c>
      <c r="H133">
        <f t="shared" si="72"/>
        <v>752.57894736842104</v>
      </c>
      <c r="J133">
        <f t="shared" si="73"/>
        <v>62.196607220530666</v>
      </c>
      <c r="K133">
        <f t="shared" si="74"/>
        <v>515.83698122121427</v>
      </c>
      <c r="L133">
        <f>VLOOKUP(V133, Sheet2!E$6:F$261,2,TRUE)</f>
        <v>500.6</v>
      </c>
      <c r="M133">
        <f>VLOOKUP(L133,Sheet3!A$52:B$77,2,TRUE)</f>
        <v>1</v>
      </c>
      <c r="N133">
        <f t="shared" si="75"/>
        <v>1.4369812212142961</v>
      </c>
      <c r="O133">
        <f t="shared" si="76"/>
        <v>1.0369812212143188</v>
      </c>
      <c r="P133">
        <v>0</v>
      </c>
      <c r="Q133">
        <f t="shared" si="39"/>
        <v>2</v>
      </c>
      <c r="R133">
        <f t="shared" si="54"/>
        <v>2532.1764990928755</v>
      </c>
      <c r="S133">
        <f t="shared" si="43"/>
        <v>1.55</v>
      </c>
      <c r="T133">
        <f t="shared" si="50"/>
        <v>229.14800023230515</v>
      </c>
      <c r="V133">
        <f t="shared" si="77"/>
        <v>2761.3244993251806</v>
      </c>
      <c r="W133">
        <f t="shared" si="78"/>
        <v>248.99129014850359</v>
      </c>
      <c r="X133">
        <f t="shared" si="51"/>
        <v>5.1444481435641238</v>
      </c>
      <c r="Y133">
        <f>VLOOKUP(K133,Sheet2!$A$6:$B$262,2,TRUE)</f>
        <v>304.375</v>
      </c>
      <c r="Z133">
        <f t="shared" si="79"/>
        <v>1.6901677679060777E-2</v>
      </c>
      <c r="AA133">
        <f t="shared" si="80"/>
        <v>515.85388289889329</v>
      </c>
      <c r="AD133">
        <f t="shared" si="55"/>
        <v>516.4</v>
      </c>
      <c r="AE133">
        <f>VLOOKUP(AU132,Sheet2!$E$6:$F$261,2,TRUE)</f>
        <v>500.6</v>
      </c>
      <c r="AF133">
        <f>VLOOKUP(AE133,Sheet3!A$52:B$77,2,TRUE)</f>
        <v>1</v>
      </c>
      <c r="AG133">
        <f t="shared" si="56"/>
        <v>0</v>
      </c>
      <c r="AH133">
        <f t="shared" si="57"/>
        <v>1</v>
      </c>
      <c r="AI133">
        <f t="shared" si="58"/>
        <v>3010.3157894736842</v>
      </c>
      <c r="AJ133">
        <f t="shared" si="40"/>
        <v>1.55</v>
      </c>
      <c r="AK133">
        <f t="shared" si="44"/>
        <v>0</v>
      </c>
      <c r="AM133">
        <f t="shared" si="59"/>
        <v>-5.1000000000000227</v>
      </c>
      <c r="AN133">
        <f t="shared" si="60"/>
        <v>0</v>
      </c>
      <c r="AP133">
        <f t="shared" si="45"/>
        <v>1.55</v>
      </c>
      <c r="AQ133">
        <f>VLOOKUP(AE133,Sheet3!$K$52:$L$77,2,TRUE)</f>
        <v>1</v>
      </c>
      <c r="AR133">
        <f t="shared" si="46"/>
        <v>0</v>
      </c>
      <c r="AU133">
        <f t="shared" si="61"/>
        <v>3010.3157894736842</v>
      </c>
      <c r="AV133">
        <f t="shared" si="62"/>
        <v>0</v>
      </c>
      <c r="AW133">
        <f t="shared" si="63"/>
        <v>0</v>
      </c>
      <c r="AX133">
        <f>VLOOKUP(AD133,Sheet2!$A$6:$B$262,2,TRUE)</f>
        <v>306.95</v>
      </c>
      <c r="AY133">
        <f t="shared" si="64"/>
        <v>0</v>
      </c>
      <c r="AZ133">
        <f t="shared" si="65"/>
        <v>516.4</v>
      </c>
      <c r="BB133">
        <f t="shared" si="52"/>
        <v>0.5461171011066881</v>
      </c>
    </row>
    <row r="134" spans="4:54" x14ac:dyDescent="0.55000000000000004">
      <c r="D134">
        <f t="shared" si="47"/>
        <v>1860</v>
      </c>
      <c r="E134">
        <f t="shared" si="41"/>
        <v>31</v>
      </c>
      <c r="F134">
        <f t="shared" si="81"/>
        <v>3083.7894736842109</v>
      </c>
      <c r="H134">
        <f t="shared" si="72"/>
        <v>770.94736842105272</v>
      </c>
      <c r="J134">
        <f t="shared" si="73"/>
        <v>63.714658547194439</v>
      </c>
      <c r="K134">
        <f t="shared" si="74"/>
        <v>515.85388289889329</v>
      </c>
      <c r="L134">
        <f>VLOOKUP(V134, Sheet2!E$6:F$261,2,TRUE)</f>
        <v>500.6</v>
      </c>
      <c r="M134">
        <f>VLOOKUP(L134,Sheet3!A$52:B$77,2,TRUE)</f>
        <v>1</v>
      </c>
      <c r="N134">
        <f t="shared" si="75"/>
        <v>1.4538828988933119</v>
      </c>
      <c r="O134">
        <f t="shared" si="76"/>
        <v>1.0538828988933346</v>
      </c>
      <c r="P134">
        <v>0</v>
      </c>
      <c r="Q134">
        <f t="shared" si="39"/>
        <v>2</v>
      </c>
      <c r="R134">
        <f t="shared" si="54"/>
        <v>2576.9825463061429</v>
      </c>
      <c r="S134">
        <f t="shared" si="43"/>
        <v>1.55</v>
      </c>
      <c r="T134">
        <f t="shared" si="50"/>
        <v>234.77306507256029</v>
      </c>
      <c r="V134">
        <f t="shared" si="77"/>
        <v>2811.7556113787032</v>
      </c>
      <c r="W134">
        <f t="shared" si="78"/>
        <v>272.03386230550768</v>
      </c>
      <c r="X134">
        <f t="shared" si="51"/>
        <v>5.6205343451551171</v>
      </c>
      <c r="Y134">
        <f>VLOOKUP(K134,Sheet2!$A$6:$B$262,2,TRUE)</f>
        <v>304.375</v>
      </c>
      <c r="Z134">
        <f t="shared" si="79"/>
        <v>1.8465821257183136E-2</v>
      </c>
      <c r="AA134">
        <f t="shared" si="80"/>
        <v>515.87234872015051</v>
      </c>
      <c r="AD134">
        <f t="shared" si="55"/>
        <v>516.4</v>
      </c>
      <c r="AE134">
        <f>VLOOKUP(AU133,Sheet2!$E$6:$F$261,2,TRUE)</f>
        <v>501.2</v>
      </c>
      <c r="AF134">
        <f>VLOOKUP(AE134,Sheet3!A$52:B$77,2,TRUE)</f>
        <v>1</v>
      </c>
      <c r="AG134">
        <f t="shared" si="56"/>
        <v>0</v>
      </c>
      <c r="AH134">
        <f t="shared" si="57"/>
        <v>1</v>
      </c>
      <c r="AI134">
        <f t="shared" si="58"/>
        <v>3083.7894736842109</v>
      </c>
      <c r="AJ134">
        <f t="shared" si="40"/>
        <v>1.55</v>
      </c>
      <c r="AK134">
        <f t="shared" si="44"/>
        <v>0</v>
      </c>
      <c r="AM134">
        <f t="shared" si="59"/>
        <v>-5.1000000000000227</v>
      </c>
      <c r="AN134">
        <f t="shared" si="60"/>
        <v>0</v>
      </c>
      <c r="AP134">
        <f t="shared" si="45"/>
        <v>1.55</v>
      </c>
      <c r="AQ134">
        <f>VLOOKUP(AE134,Sheet3!$K$52:$L$77,2,TRUE)</f>
        <v>1</v>
      </c>
      <c r="AR134">
        <f t="shared" si="46"/>
        <v>0</v>
      </c>
      <c r="AU134">
        <f t="shared" si="61"/>
        <v>3083.7894736842109</v>
      </c>
      <c r="AV134">
        <f t="shared" si="62"/>
        <v>0</v>
      </c>
      <c r="AW134">
        <f t="shared" si="63"/>
        <v>0</v>
      </c>
      <c r="AX134">
        <f>VLOOKUP(AD134,Sheet2!$A$6:$B$262,2,TRUE)</f>
        <v>306.95</v>
      </c>
      <c r="AY134">
        <f t="shared" si="64"/>
        <v>0</v>
      </c>
      <c r="AZ134">
        <f t="shared" si="65"/>
        <v>516.4</v>
      </c>
      <c r="BB134">
        <f t="shared" si="52"/>
        <v>0.52765127984946503</v>
      </c>
    </row>
    <row r="135" spans="4:54" x14ac:dyDescent="0.55000000000000004">
      <c r="D135">
        <f t="shared" si="47"/>
        <v>1875</v>
      </c>
      <c r="E135">
        <f t="shared" si="41"/>
        <v>31.25</v>
      </c>
      <c r="F135">
        <f t="shared" si="81"/>
        <v>3157.2631578947367</v>
      </c>
      <c r="H135">
        <f t="shared" si="72"/>
        <v>789.31578947368416</v>
      </c>
      <c r="J135">
        <f t="shared" si="73"/>
        <v>65.232709873858198</v>
      </c>
      <c r="K135">
        <f t="shared" si="74"/>
        <v>515.87234872015051</v>
      </c>
      <c r="L135">
        <f>VLOOKUP(V135, Sheet2!E$6:F$261,2,TRUE)</f>
        <v>500.6</v>
      </c>
      <c r="M135">
        <f>VLOOKUP(L135,Sheet3!A$52:B$77,2,TRUE)</f>
        <v>1</v>
      </c>
      <c r="N135">
        <f t="shared" si="75"/>
        <v>1.472348720150535</v>
      </c>
      <c r="O135">
        <f t="shared" si="76"/>
        <v>1.0723487201505577</v>
      </c>
      <c r="P135">
        <v>0</v>
      </c>
      <c r="Q135">
        <f t="shared" si="39"/>
        <v>2</v>
      </c>
      <c r="R135">
        <f t="shared" si="54"/>
        <v>2626.2336369442833</v>
      </c>
      <c r="S135">
        <f t="shared" si="43"/>
        <v>1.55</v>
      </c>
      <c r="T135">
        <f t="shared" si="50"/>
        <v>240.9704510296643</v>
      </c>
      <c r="V135">
        <f t="shared" si="77"/>
        <v>2867.2040879739475</v>
      </c>
      <c r="W135">
        <f t="shared" si="78"/>
        <v>290.05906992078917</v>
      </c>
      <c r="X135">
        <f t="shared" si="51"/>
        <v>5.9929559900989497</v>
      </c>
      <c r="Y135">
        <f>VLOOKUP(K135,Sheet2!$A$6:$B$262,2,TRUE)</f>
        <v>304.375</v>
      </c>
      <c r="Z135">
        <f t="shared" si="79"/>
        <v>1.9689383129688542E-2</v>
      </c>
      <c r="AA135">
        <f t="shared" si="80"/>
        <v>515.89203810328024</v>
      </c>
      <c r="AD135">
        <f t="shared" si="55"/>
        <v>516.4</v>
      </c>
      <c r="AE135">
        <f>VLOOKUP(AU134,Sheet2!$E$6:$F$261,2,TRUE)</f>
        <v>501.2</v>
      </c>
      <c r="AF135">
        <f>VLOOKUP(AE135,Sheet3!A$52:B$77,2,TRUE)</f>
        <v>1</v>
      </c>
      <c r="AG135">
        <f t="shared" si="56"/>
        <v>0</v>
      </c>
      <c r="AH135">
        <f t="shared" si="57"/>
        <v>1</v>
      </c>
      <c r="AI135">
        <f t="shared" si="58"/>
        <v>3157.2631578947367</v>
      </c>
      <c r="AJ135">
        <f t="shared" si="40"/>
        <v>1.55</v>
      </c>
      <c r="AK135">
        <f t="shared" si="44"/>
        <v>0</v>
      </c>
      <c r="AM135">
        <f t="shared" si="59"/>
        <v>-5.1000000000000227</v>
      </c>
      <c r="AN135">
        <f t="shared" si="60"/>
        <v>0</v>
      </c>
      <c r="AP135">
        <f t="shared" si="45"/>
        <v>1.55</v>
      </c>
      <c r="AQ135">
        <f>VLOOKUP(AE135,Sheet3!$K$52:$L$77,2,TRUE)</f>
        <v>1</v>
      </c>
      <c r="AR135">
        <f t="shared" si="46"/>
        <v>0</v>
      </c>
      <c r="AU135">
        <f t="shared" si="61"/>
        <v>3157.2631578947367</v>
      </c>
      <c r="AV135">
        <f t="shared" si="62"/>
        <v>0</v>
      </c>
      <c r="AW135">
        <f t="shared" si="63"/>
        <v>0</v>
      </c>
      <c r="AX135">
        <f>VLOOKUP(AD135,Sheet2!$A$6:$B$262,2,TRUE)</f>
        <v>306.95</v>
      </c>
      <c r="AY135">
        <f t="shared" si="64"/>
        <v>0</v>
      </c>
      <c r="AZ135">
        <f t="shared" si="65"/>
        <v>516.4</v>
      </c>
      <c r="BB135">
        <f t="shared" si="52"/>
        <v>0.5079618967197348</v>
      </c>
    </row>
    <row r="136" spans="4:54" x14ac:dyDescent="0.55000000000000004">
      <c r="D136">
        <f t="shared" si="47"/>
        <v>1890</v>
      </c>
      <c r="E136">
        <f t="shared" si="41"/>
        <v>31.5</v>
      </c>
      <c r="F136">
        <f t="shared" si="81"/>
        <v>3230.7368421052633</v>
      </c>
      <c r="H136">
        <f t="shared" si="72"/>
        <v>807.68421052631584</v>
      </c>
      <c r="J136">
        <f t="shared" si="73"/>
        <v>66.750761200521978</v>
      </c>
      <c r="K136">
        <f t="shared" si="74"/>
        <v>515.89203810328024</v>
      </c>
      <c r="L136">
        <f>VLOOKUP(V136, Sheet2!E$6:F$261,2,TRUE)</f>
        <v>500.6</v>
      </c>
      <c r="M136">
        <f>VLOOKUP(L136,Sheet3!A$52:B$77,2,TRUE)</f>
        <v>1</v>
      </c>
      <c r="N136">
        <f t="shared" si="75"/>
        <v>1.4920381032802652</v>
      </c>
      <c r="O136">
        <f t="shared" si="76"/>
        <v>1.0920381032802879</v>
      </c>
      <c r="P136">
        <v>0</v>
      </c>
      <c r="Q136">
        <f t="shared" si="39"/>
        <v>2</v>
      </c>
      <c r="R136">
        <f t="shared" si="54"/>
        <v>2679.0893997183471</v>
      </c>
      <c r="S136">
        <f t="shared" si="43"/>
        <v>1.55</v>
      </c>
      <c r="T136">
        <f t="shared" si="50"/>
        <v>247.63750618640179</v>
      </c>
      <c r="V136">
        <f t="shared" si="77"/>
        <v>2926.7269059047489</v>
      </c>
      <c r="W136">
        <f t="shared" si="78"/>
        <v>304.0099362005144</v>
      </c>
      <c r="X136">
        <f t="shared" si="51"/>
        <v>6.2811970289362478</v>
      </c>
      <c r="Y136">
        <f>VLOOKUP(K136,Sheet2!$A$6:$B$262,2,TRUE)</f>
        <v>304.375</v>
      </c>
      <c r="Z136">
        <f t="shared" si="79"/>
        <v>2.0636376275765908E-2</v>
      </c>
      <c r="AA136">
        <f t="shared" si="80"/>
        <v>515.91267447955602</v>
      </c>
      <c r="AD136">
        <f t="shared" si="55"/>
        <v>516.4</v>
      </c>
      <c r="AE136">
        <f>VLOOKUP(AU135,Sheet2!$E$6:$F$261,2,TRUE)</f>
        <v>501.2</v>
      </c>
      <c r="AF136">
        <f>VLOOKUP(AE136,Sheet3!A$52:B$77,2,TRUE)</f>
        <v>1</v>
      </c>
      <c r="AG136">
        <f t="shared" si="56"/>
        <v>0</v>
      </c>
      <c r="AH136">
        <f t="shared" si="57"/>
        <v>1</v>
      </c>
      <c r="AI136">
        <f t="shared" si="58"/>
        <v>3230.7368421052633</v>
      </c>
      <c r="AJ136">
        <f t="shared" si="40"/>
        <v>1.55</v>
      </c>
      <c r="AK136">
        <f t="shared" si="44"/>
        <v>0</v>
      </c>
      <c r="AM136">
        <f t="shared" si="59"/>
        <v>-5.1000000000000227</v>
      </c>
      <c r="AN136">
        <f t="shared" si="60"/>
        <v>0</v>
      </c>
      <c r="AP136">
        <f t="shared" si="45"/>
        <v>1.55</v>
      </c>
      <c r="AQ136">
        <f>VLOOKUP(AE136,Sheet3!$K$52:$L$77,2,TRUE)</f>
        <v>1</v>
      </c>
      <c r="AR136">
        <f t="shared" si="46"/>
        <v>0</v>
      </c>
      <c r="AU136">
        <f t="shared" si="61"/>
        <v>3230.7368421052633</v>
      </c>
      <c r="AV136">
        <f t="shared" si="62"/>
        <v>0</v>
      </c>
      <c r="AW136">
        <f t="shared" si="63"/>
        <v>0</v>
      </c>
      <c r="AX136">
        <f>VLOOKUP(AD136,Sheet2!$A$6:$B$262,2,TRUE)</f>
        <v>306.95</v>
      </c>
      <c r="AY136">
        <f t="shared" si="64"/>
        <v>0</v>
      </c>
      <c r="AZ136">
        <f t="shared" si="65"/>
        <v>516.4</v>
      </c>
      <c r="BB136">
        <f t="shared" si="52"/>
        <v>0.48732552044396016</v>
      </c>
    </row>
    <row r="137" spans="4:54" x14ac:dyDescent="0.55000000000000004">
      <c r="D137">
        <f t="shared" si="47"/>
        <v>1905</v>
      </c>
      <c r="E137">
        <f t="shared" si="41"/>
        <v>31.75</v>
      </c>
      <c r="F137">
        <f t="shared" si="81"/>
        <v>3304.2105263157896</v>
      </c>
      <c r="H137">
        <f t="shared" si="72"/>
        <v>826.0526315789474</v>
      </c>
      <c r="J137">
        <f t="shared" si="73"/>
        <v>68.268812527185744</v>
      </c>
      <c r="K137">
        <f t="shared" si="74"/>
        <v>515.91267447955602</v>
      </c>
      <c r="L137">
        <f>VLOOKUP(V137, Sheet2!E$6:F$261,2,TRUE)</f>
        <v>501.2</v>
      </c>
      <c r="M137">
        <f>VLOOKUP(L137,Sheet3!A$52:B$77,2,TRUE)</f>
        <v>1</v>
      </c>
      <c r="N137">
        <f t="shared" si="75"/>
        <v>1.5126744795560398</v>
      </c>
      <c r="O137">
        <f t="shared" si="76"/>
        <v>1.1126744795560626</v>
      </c>
      <c r="P137">
        <v>0</v>
      </c>
      <c r="Q137">
        <f t="shared" si="39"/>
        <v>2.1</v>
      </c>
      <c r="R137">
        <f t="shared" si="54"/>
        <v>2871.6060108983165</v>
      </c>
      <c r="S137">
        <f t="shared" si="43"/>
        <v>1.7</v>
      </c>
      <c r="T137">
        <f t="shared" si="50"/>
        <v>279.33743937713751</v>
      </c>
      <c r="V137">
        <f t="shared" si="77"/>
        <v>3150.9434502754539</v>
      </c>
      <c r="W137">
        <f t="shared" si="78"/>
        <v>153.26707604033572</v>
      </c>
      <c r="X137">
        <f t="shared" si="51"/>
        <v>3.1666751248003249</v>
      </c>
      <c r="Y137">
        <f>VLOOKUP(K137,Sheet2!$A$6:$B$262,2,TRUE)</f>
        <v>304.6875</v>
      </c>
      <c r="Z137">
        <f t="shared" si="79"/>
        <v>1.0393190153190809E-2</v>
      </c>
      <c r="AA137">
        <f t="shared" si="80"/>
        <v>515.92306766970921</v>
      </c>
      <c r="AD137">
        <f t="shared" si="55"/>
        <v>516.4</v>
      </c>
      <c r="AE137">
        <f>VLOOKUP(AU136,Sheet2!$E$6:$F$261,2,TRUE)</f>
        <v>501.2</v>
      </c>
      <c r="AF137">
        <f>VLOOKUP(AE137,Sheet3!A$52:B$77,2,TRUE)</f>
        <v>1</v>
      </c>
      <c r="AG137">
        <f t="shared" si="56"/>
        <v>0</v>
      </c>
      <c r="AH137">
        <f t="shared" si="57"/>
        <v>1</v>
      </c>
      <c r="AI137">
        <f t="shared" si="58"/>
        <v>3304.2105263157896</v>
      </c>
      <c r="AJ137">
        <f t="shared" si="40"/>
        <v>1.55</v>
      </c>
      <c r="AK137">
        <f t="shared" si="44"/>
        <v>0</v>
      </c>
      <c r="AM137">
        <f t="shared" si="59"/>
        <v>-5.1000000000000227</v>
      </c>
      <c r="AN137">
        <f t="shared" si="60"/>
        <v>0</v>
      </c>
      <c r="AP137">
        <f t="shared" si="45"/>
        <v>1.55</v>
      </c>
      <c r="AQ137">
        <f>VLOOKUP(AE137,Sheet3!$K$52:$L$77,2,TRUE)</f>
        <v>1</v>
      </c>
      <c r="AR137">
        <f t="shared" si="46"/>
        <v>0</v>
      </c>
      <c r="AU137">
        <f t="shared" si="61"/>
        <v>3304.2105263157896</v>
      </c>
      <c r="AV137">
        <f t="shared" si="62"/>
        <v>0</v>
      </c>
      <c r="AW137">
        <f t="shared" si="63"/>
        <v>0</v>
      </c>
      <c r="AX137">
        <f>VLOOKUP(AD137,Sheet2!$A$6:$B$262,2,TRUE)</f>
        <v>306.95</v>
      </c>
      <c r="AY137">
        <f t="shared" si="64"/>
        <v>0</v>
      </c>
      <c r="AZ137">
        <f t="shared" si="65"/>
        <v>516.4</v>
      </c>
      <c r="BB137">
        <f t="shared" si="52"/>
        <v>0.47693233029076509</v>
      </c>
    </row>
    <row r="138" spans="4:54" x14ac:dyDescent="0.55000000000000004">
      <c r="D138">
        <f t="shared" si="47"/>
        <v>1920</v>
      </c>
      <c r="E138">
        <f t="shared" si="41"/>
        <v>32</v>
      </c>
      <c r="F138">
        <f t="shared" si="81"/>
        <v>3377.6842105263158</v>
      </c>
      <c r="H138">
        <f t="shared" si="72"/>
        <v>844.42105263157896</v>
      </c>
      <c r="J138">
        <f t="shared" si="73"/>
        <v>69.786863853849496</v>
      </c>
      <c r="K138">
        <f t="shared" si="74"/>
        <v>515.92306766970921</v>
      </c>
      <c r="L138">
        <f>VLOOKUP(V138, Sheet2!E$6:F$261,2,TRUE)</f>
        <v>501.2</v>
      </c>
      <c r="M138">
        <f>VLOOKUP(L138,Sheet3!A$52:B$77,2,TRUE)</f>
        <v>1</v>
      </c>
      <c r="N138">
        <f t="shared" si="75"/>
        <v>1.5230676697092349</v>
      </c>
      <c r="O138">
        <f t="shared" si="76"/>
        <v>1.1230676697092576</v>
      </c>
      <c r="P138">
        <v>0</v>
      </c>
      <c r="Q138">
        <f t="shared" ref="Q138:Q201" si="82">VLOOKUP(N138,$A$8:$B$28,2,TRUE)</f>
        <v>2.1</v>
      </c>
      <c r="R138">
        <f t="shared" si="54"/>
        <v>2901.2518670105801</v>
      </c>
      <c r="S138">
        <f t="shared" si="43"/>
        <v>1.7</v>
      </c>
      <c r="T138">
        <f t="shared" si="50"/>
        <v>283.26038743294725</v>
      </c>
      <c r="V138">
        <f t="shared" si="77"/>
        <v>3184.5122544435271</v>
      </c>
      <c r="W138">
        <f t="shared" si="78"/>
        <v>193.17195608278871</v>
      </c>
      <c r="X138">
        <f t="shared" si="51"/>
        <v>3.9911561174129901</v>
      </c>
      <c r="Y138">
        <f>VLOOKUP(K138,Sheet2!$A$6:$B$262,2,TRUE)</f>
        <v>304.6875</v>
      </c>
      <c r="Z138">
        <f t="shared" si="79"/>
        <v>1.3099179052022122E-2</v>
      </c>
      <c r="AA138">
        <f t="shared" si="80"/>
        <v>515.93616684876122</v>
      </c>
      <c r="AD138">
        <f t="shared" si="55"/>
        <v>516.4</v>
      </c>
      <c r="AE138">
        <f>VLOOKUP(AU137,Sheet2!$E$6:$F$261,2,TRUE)</f>
        <v>501.2</v>
      </c>
      <c r="AF138">
        <f>VLOOKUP(AE138,Sheet3!A$52:B$77,2,TRUE)</f>
        <v>1</v>
      </c>
      <c r="AG138">
        <f t="shared" si="56"/>
        <v>0</v>
      </c>
      <c r="AH138">
        <f t="shared" si="57"/>
        <v>1</v>
      </c>
      <c r="AI138">
        <f t="shared" si="58"/>
        <v>3377.6842105263158</v>
      </c>
      <c r="AJ138">
        <f t="shared" ref="AJ138:AJ201" si="83">VLOOKUP(AG138,$A$8:$B$28,2,TRUE)</f>
        <v>1.55</v>
      </c>
      <c r="AK138">
        <f t="shared" si="44"/>
        <v>0</v>
      </c>
      <c r="AM138">
        <f t="shared" si="59"/>
        <v>-5.1000000000000227</v>
      </c>
      <c r="AN138">
        <f t="shared" si="60"/>
        <v>0</v>
      </c>
      <c r="AP138">
        <f t="shared" si="45"/>
        <v>1.55</v>
      </c>
      <c r="AQ138">
        <f>VLOOKUP(AE138,Sheet3!$K$52:$L$77,2,TRUE)</f>
        <v>1</v>
      </c>
      <c r="AR138">
        <f t="shared" si="46"/>
        <v>0</v>
      </c>
      <c r="AU138">
        <f t="shared" si="61"/>
        <v>3377.6842105263158</v>
      </c>
      <c r="AV138">
        <f t="shared" si="62"/>
        <v>0</v>
      </c>
      <c r="AW138">
        <f t="shared" si="63"/>
        <v>0</v>
      </c>
      <c r="AX138">
        <f>VLOOKUP(AD138,Sheet2!$A$6:$B$262,2,TRUE)</f>
        <v>306.95</v>
      </c>
      <c r="AY138">
        <f t="shared" si="64"/>
        <v>0</v>
      </c>
      <c r="AZ138">
        <f t="shared" si="65"/>
        <v>516.4</v>
      </c>
      <c r="BB138">
        <f t="shared" si="52"/>
        <v>0.46383315123875946</v>
      </c>
    </row>
    <row r="139" spans="4:54" x14ac:dyDescent="0.55000000000000004">
      <c r="D139">
        <f t="shared" si="47"/>
        <v>1935</v>
      </c>
      <c r="E139">
        <f t="shared" ref="E139:E202" si="84">+D139/60</f>
        <v>32.25</v>
      </c>
      <c r="F139">
        <f t="shared" si="81"/>
        <v>3451.1578947368421</v>
      </c>
      <c r="H139">
        <f t="shared" si="72"/>
        <v>862.78947368421052</v>
      </c>
      <c r="J139">
        <f t="shared" si="73"/>
        <v>71.304915180513262</v>
      </c>
      <c r="K139">
        <f t="shared" si="74"/>
        <v>515.93616684876122</v>
      </c>
      <c r="L139">
        <f>VLOOKUP(V139, Sheet2!E$6:F$261,2,TRUE)</f>
        <v>501.2</v>
      </c>
      <c r="M139">
        <f>VLOOKUP(L139,Sheet3!A$52:B$77,2,TRUE)</f>
        <v>1</v>
      </c>
      <c r="N139">
        <f t="shared" si="75"/>
        <v>1.5361668487612405</v>
      </c>
      <c r="O139">
        <f t="shared" si="76"/>
        <v>1.1361668487612633</v>
      </c>
      <c r="P139">
        <v>0</v>
      </c>
      <c r="Q139">
        <f t="shared" si="82"/>
        <v>2.1</v>
      </c>
      <c r="R139">
        <f t="shared" si="54"/>
        <v>2938.7606546648312</v>
      </c>
      <c r="S139">
        <f t="shared" ref="S139:S202" si="85">VLOOKUP(O139,$A$8:$B$28,2,TRUE)</f>
        <v>1.7</v>
      </c>
      <c r="T139">
        <f t="shared" si="50"/>
        <v>288.23062726986751</v>
      </c>
      <c r="V139">
        <f t="shared" si="77"/>
        <v>3226.9912819346987</v>
      </c>
      <c r="W139">
        <f t="shared" si="78"/>
        <v>224.16661280214339</v>
      </c>
      <c r="X139">
        <f t="shared" si="51"/>
        <v>4.6315415868211449</v>
      </c>
      <c r="Y139">
        <f>VLOOKUP(K139,Sheet2!$A$6:$B$262,2,TRUE)</f>
        <v>304.6875</v>
      </c>
      <c r="Z139">
        <f t="shared" si="79"/>
        <v>1.5200957002900167E-2</v>
      </c>
      <c r="AA139">
        <f t="shared" si="80"/>
        <v>515.95136780576411</v>
      </c>
      <c r="AD139">
        <f t="shared" si="55"/>
        <v>516.4</v>
      </c>
      <c r="AE139">
        <f>VLOOKUP(AU138,Sheet2!$E$6:$F$261,2,TRUE)</f>
        <v>501.2</v>
      </c>
      <c r="AF139">
        <f>VLOOKUP(AE139,Sheet3!A$52:B$77,2,TRUE)</f>
        <v>1</v>
      </c>
      <c r="AG139">
        <f t="shared" si="56"/>
        <v>0</v>
      </c>
      <c r="AH139">
        <f t="shared" si="57"/>
        <v>1</v>
      </c>
      <c r="AI139">
        <f t="shared" si="58"/>
        <v>3451.1578947368421</v>
      </c>
      <c r="AJ139">
        <f t="shared" si="83"/>
        <v>1.55</v>
      </c>
      <c r="AK139">
        <f t="shared" ref="AK139:AK202" si="86">+AJ139*$AD$3*POWER(AG139,1.5)*AF139</f>
        <v>0</v>
      </c>
      <c r="AM139">
        <f t="shared" si="59"/>
        <v>-5.1000000000000227</v>
      </c>
      <c r="AN139">
        <f t="shared" si="60"/>
        <v>0</v>
      </c>
      <c r="AP139">
        <f t="shared" ref="AP139:AP202" si="87">+VLOOKUP(AM139,$A$8:$B$28,2,TRUE)</f>
        <v>1.55</v>
      </c>
      <c r="AQ139">
        <f>VLOOKUP(AE139,Sheet3!$K$52:$L$77,2,TRUE)</f>
        <v>1</v>
      </c>
      <c r="AR139">
        <f t="shared" ref="AR139:AR202" si="88">+AP139*$AH$3*POWER(AN139,1.5)*AQ139</f>
        <v>0</v>
      </c>
      <c r="AU139">
        <f t="shared" si="61"/>
        <v>3451.1578947368421</v>
      </c>
      <c r="AV139">
        <f t="shared" si="62"/>
        <v>0</v>
      </c>
      <c r="AW139">
        <f t="shared" si="63"/>
        <v>0</v>
      </c>
      <c r="AX139">
        <f>VLOOKUP(AD139,Sheet2!$A$6:$B$262,2,TRUE)</f>
        <v>306.95</v>
      </c>
      <c r="AY139">
        <f t="shared" si="64"/>
        <v>0</v>
      </c>
      <c r="AZ139">
        <f t="shared" si="65"/>
        <v>516.4</v>
      </c>
      <c r="BB139">
        <f t="shared" si="52"/>
        <v>0.44863219423586997</v>
      </c>
    </row>
    <row r="140" spans="4:54" x14ac:dyDescent="0.55000000000000004">
      <c r="D140">
        <f t="shared" ref="D140:D203" si="89">+D139+15</f>
        <v>1950</v>
      </c>
      <c r="E140">
        <f t="shared" si="84"/>
        <v>32.5</v>
      </c>
      <c r="F140">
        <f t="shared" si="81"/>
        <v>3524.6315789473683</v>
      </c>
      <c r="H140">
        <f t="shared" si="72"/>
        <v>881.15789473684208</v>
      </c>
      <c r="J140">
        <f t="shared" si="73"/>
        <v>72.822966507177028</v>
      </c>
      <c r="K140">
        <f t="shared" si="74"/>
        <v>515.95136780576411</v>
      </c>
      <c r="L140">
        <f>VLOOKUP(V140, Sheet2!E$6:F$261,2,TRUE)</f>
        <v>501.2</v>
      </c>
      <c r="M140">
        <f>VLOOKUP(L140,Sheet3!A$52:B$77,2,TRUE)</f>
        <v>1</v>
      </c>
      <c r="N140">
        <f t="shared" si="75"/>
        <v>1.55136780576413</v>
      </c>
      <c r="O140">
        <f t="shared" si="76"/>
        <v>1.1513678057641528</v>
      </c>
      <c r="P140">
        <v>0</v>
      </c>
      <c r="Q140">
        <f t="shared" si="82"/>
        <v>2.1</v>
      </c>
      <c r="R140">
        <f t="shared" si="54"/>
        <v>2982.4886237592987</v>
      </c>
      <c r="S140">
        <f t="shared" si="85"/>
        <v>1.7</v>
      </c>
      <c r="T140">
        <f t="shared" ref="T140:T203" si="90">S140*L$3*POWER(O140,1.5)*M139</f>
        <v>294.03435714607809</v>
      </c>
      <c r="V140">
        <f t="shared" si="77"/>
        <v>3276.5229809053767</v>
      </c>
      <c r="W140">
        <f t="shared" si="78"/>
        <v>248.10859804199163</v>
      </c>
      <c r="X140">
        <f t="shared" ref="X140:X203" si="91">+W140*0.25*3600/43560</f>
        <v>5.126210703346934</v>
      </c>
      <c r="Y140">
        <f>VLOOKUP(K140,Sheet2!$A$6:$B$262,2,TRUE)</f>
        <v>304.6875</v>
      </c>
      <c r="Z140">
        <f t="shared" si="79"/>
        <v>1.6824486410984808E-2</v>
      </c>
      <c r="AA140">
        <f t="shared" si="80"/>
        <v>515.9681922921751</v>
      </c>
      <c r="AD140">
        <f t="shared" si="55"/>
        <v>516.4</v>
      </c>
      <c r="AE140">
        <f>VLOOKUP(AU139,Sheet2!$E$6:$F$261,2,TRUE)</f>
        <v>501.2</v>
      </c>
      <c r="AF140">
        <f>VLOOKUP(AE140,Sheet3!A$52:B$77,2,TRUE)</f>
        <v>1</v>
      </c>
      <c r="AG140">
        <f t="shared" si="56"/>
        <v>0</v>
      </c>
      <c r="AH140">
        <f t="shared" si="57"/>
        <v>1</v>
      </c>
      <c r="AI140">
        <f t="shared" si="58"/>
        <v>3524.6315789473683</v>
      </c>
      <c r="AJ140">
        <f t="shared" si="83"/>
        <v>1.55</v>
      </c>
      <c r="AK140">
        <f t="shared" si="86"/>
        <v>0</v>
      </c>
      <c r="AM140">
        <f t="shared" si="59"/>
        <v>-5.1000000000000227</v>
      </c>
      <c r="AN140">
        <f t="shared" si="60"/>
        <v>0</v>
      </c>
      <c r="AP140">
        <f t="shared" si="87"/>
        <v>1.55</v>
      </c>
      <c r="AQ140">
        <f>VLOOKUP(AE140,Sheet3!$K$52:$L$77,2,TRUE)</f>
        <v>1</v>
      </c>
      <c r="AR140">
        <f t="shared" si="88"/>
        <v>0</v>
      </c>
      <c r="AU140">
        <f t="shared" si="61"/>
        <v>3524.6315789473683</v>
      </c>
      <c r="AV140">
        <f t="shared" si="62"/>
        <v>0</v>
      </c>
      <c r="AW140">
        <f t="shared" si="63"/>
        <v>0</v>
      </c>
      <c r="AX140">
        <f>VLOOKUP(AD140,Sheet2!$A$6:$B$262,2,TRUE)</f>
        <v>306.95</v>
      </c>
      <c r="AY140">
        <f t="shared" si="64"/>
        <v>0</v>
      </c>
      <c r="AZ140">
        <f t="shared" si="65"/>
        <v>516.4</v>
      </c>
      <c r="BB140">
        <f t="shared" ref="BB140:BB203" si="92">+AZ140-AA140</f>
        <v>0.43180770782487343</v>
      </c>
    </row>
    <row r="141" spans="4:54" x14ac:dyDescent="0.55000000000000004">
      <c r="D141">
        <f t="shared" si="89"/>
        <v>1965</v>
      </c>
      <c r="E141">
        <f t="shared" si="84"/>
        <v>32.75</v>
      </c>
      <c r="F141">
        <f t="shared" si="81"/>
        <v>3598.1052631578946</v>
      </c>
      <c r="H141">
        <f t="shared" si="72"/>
        <v>899.52631578947364</v>
      </c>
      <c r="J141">
        <f t="shared" si="73"/>
        <v>74.341017833840795</v>
      </c>
      <c r="K141">
        <f t="shared" si="74"/>
        <v>515.9681922921751</v>
      </c>
      <c r="L141">
        <f>VLOOKUP(V141, Sheet2!E$6:F$261,2,TRUE)</f>
        <v>501.2</v>
      </c>
      <c r="M141">
        <f>VLOOKUP(L141,Sheet3!A$52:B$77,2,TRUE)</f>
        <v>1</v>
      </c>
      <c r="N141">
        <f t="shared" si="75"/>
        <v>1.5681922921751266</v>
      </c>
      <c r="O141">
        <f t="shared" si="76"/>
        <v>1.1681922921751493</v>
      </c>
      <c r="P141">
        <v>0</v>
      </c>
      <c r="Q141">
        <f t="shared" si="82"/>
        <v>2.1</v>
      </c>
      <c r="R141">
        <f t="shared" ref="R141:R204" si="93">+Q141*H$3*POWER(N141,1.5)*M140</f>
        <v>3031.1372815596801</v>
      </c>
      <c r="S141">
        <f t="shared" si="85"/>
        <v>1.7</v>
      </c>
      <c r="T141">
        <f t="shared" si="90"/>
        <v>300.50275756493659</v>
      </c>
      <c r="V141">
        <f t="shared" si="77"/>
        <v>3331.6400391246166</v>
      </c>
      <c r="W141">
        <f t="shared" si="78"/>
        <v>266.46522403327799</v>
      </c>
      <c r="X141">
        <f t="shared" si="91"/>
        <v>5.5054798353983054</v>
      </c>
      <c r="Y141">
        <f>VLOOKUP(K141,Sheet2!$A$6:$B$262,2,TRUE)</f>
        <v>304.6875</v>
      </c>
      <c r="Z141">
        <f t="shared" si="79"/>
        <v>1.806926715207649E-2</v>
      </c>
      <c r="AA141">
        <f t="shared" si="80"/>
        <v>515.9862615593272</v>
      </c>
      <c r="AD141">
        <f t="shared" ref="AD141:AD204" si="94">+AZ140</f>
        <v>516.4</v>
      </c>
      <c r="AE141">
        <f>VLOOKUP(AU140,Sheet2!$E$6:$F$261,2,TRUE)</f>
        <v>501.2</v>
      </c>
      <c r="AF141">
        <f>VLOOKUP(AE141,Sheet3!A$52:B$77,2,TRUE)</f>
        <v>1</v>
      </c>
      <c r="AG141">
        <f t="shared" ref="AG141:AG204" si="95">+AD141-$AF$3</f>
        <v>0</v>
      </c>
      <c r="AH141">
        <f t="shared" ref="AH141:AH204" si="96">VLOOKUP(F141, $AM$3:$AN$5,2,TRUE)</f>
        <v>1</v>
      </c>
      <c r="AI141">
        <f t="shared" ref="AI141:AI153" si="97">+F141*AH141</f>
        <v>3598.1052631578946</v>
      </c>
      <c r="AJ141">
        <f t="shared" si="83"/>
        <v>1.55</v>
      </c>
      <c r="AK141">
        <f t="shared" si="86"/>
        <v>0</v>
      </c>
      <c r="AM141">
        <f t="shared" ref="AM141:AM204" si="98">+AD141-$AO$3</f>
        <v>-5.1000000000000227</v>
      </c>
      <c r="AN141">
        <f t="shared" ref="AN141:AN204" si="99">+VLOOKUP(AM141,$AQ$3:$AR$5,2,TRUE)</f>
        <v>0</v>
      </c>
      <c r="AP141">
        <f t="shared" si="87"/>
        <v>1.55</v>
      </c>
      <c r="AQ141">
        <f>VLOOKUP(AE141,Sheet3!$K$52:$L$77,2,TRUE)</f>
        <v>1</v>
      </c>
      <c r="AR141">
        <f t="shared" si="88"/>
        <v>0</v>
      </c>
      <c r="AU141">
        <f t="shared" ref="AU141:AU204" si="100">+AI141+AK141+AR141</f>
        <v>3598.1052631578946</v>
      </c>
      <c r="AV141">
        <f t="shared" ref="AV141:AV204" si="101">+F141-AU141</f>
        <v>0</v>
      </c>
      <c r="AW141">
        <f t="shared" ref="AW141:AW204" si="102">+AV141*0.25*3600/43560</f>
        <v>0</v>
      </c>
      <c r="AX141">
        <f>VLOOKUP(AD141,Sheet2!$A$6:$B$262,2,TRUE)</f>
        <v>306.95</v>
      </c>
      <c r="AY141">
        <f t="shared" ref="AY141:AY204" si="103">+AW141/AX141</f>
        <v>0</v>
      </c>
      <c r="AZ141">
        <f t="shared" ref="AZ141:AZ204" si="104">+AD141+AY141</f>
        <v>516.4</v>
      </c>
      <c r="BB141">
        <f t="shared" si="92"/>
        <v>0.41373844067277332</v>
      </c>
    </row>
    <row r="142" spans="4:54" x14ac:dyDescent="0.55000000000000004">
      <c r="D142">
        <f t="shared" si="89"/>
        <v>1980</v>
      </c>
      <c r="E142">
        <f t="shared" si="84"/>
        <v>33</v>
      </c>
      <c r="F142">
        <f t="shared" si="81"/>
        <v>3671.5789473684213</v>
      </c>
      <c r="H142">
        <f t="shared" si="72"/>
        <v>917.89473684210532</v>
      </c>
      <c r="J142">
        <f t="shared" si="73"/>
        <v>75.859069160504575</v>
      </c>
      <c r="K142">
        <f t="shared" si="74"/>
        <v>515.9862615593272</v>
      </c>
      <c r="L142">
        <f>VLOOKUP(V142, Sheet2!E$6:F$261,2,TRUE)</f>
        <v>501.2</v>
      </c>
      <c r="M142">
        <f>VLOOKUP(L142,Sheet3!A$52:B$77,2,TRUE)</f>
        <v>1</v>
      </c>
      <c r="N142">
        <f t="shared" si="75"/>
        <v>1.5862615593272267</v>
      </c>
      <c r="O142">
        <f t="shared" si="76"/>
        <v>1.1862615593272494</v>
      </c>
      <c r="P142">
        <v>0</v>
      </c>
      <c r="Q142">
        <f t="shared" si="82"/>
        <v>2.1</v>
      </c>
      <c r="R142">
        <f t="shared" si="93"/>
        <v>3083.6766598435834</v>
      </c>
      <c r="S142">
        <f t="shared" si="85"/>
        <v>1.7</v>
      </c>
      <c r="T142">
        <f t="shared" si="90"/>
        <v>307.50178639817949</v>
      </c>
      <c r="V142">
        <f t="shared" si="77"/>
        <v>3391.1784462417627</v>
      </c>
      <c r="W142">
        <f t="shared" si="78"/>
        <v>280.40050112665858</v>
      </c>
      <c r="X142">
        <f t="shared" si="91"/>
        <v>5.793398783608648</v>
      </c>
      <c r="Y142">
        <f>VLOOKUP(K142,Sheet2!$A$6:$B$262,2,TRUE)</f>
        <v>304.6875</v>
      </c>
      <c r="Z142">
        <f t="shared" si="79"/>
        <v>1.9014231905177103E-2</v>
      </c>
      <c r="AA142">
        <f t="shared" si="80"/>
        <v>516.00527579123241</v>
      </c>
      <c r="AD142">
        <f t="shared" si="94"/>
        <v>516.4</v>
      </c>
      <c r="AE142">
        <f>VLOOKUP(AU141,Sheet2!$E$6:$F$261,2,TRUE)</f>
        <v>501.2</v>
      </c>
      <c r="AF142">
        <f>VLOOKUP(AE142,Sheet3!A$52:B$77,2,TRUE)</f>
        <v>1</v>
      </c>
      <c r="AG142">
        <f t="shared" si="95"/>
        <v>0</v>
      </c>
      <c r="AH142">
        <f t="shared" si="96"/>
        <v>1</v>
      </c>
      <c r="AI142">
        <f t="shared" si="97"/>
        <v>3671.5789473684213</v>
      </c>
      <c r="AJ142">
        <f t="shared" si="83"/>
        <v>1.55</v>
      </c>
      <c r="AK142">
        <f t="shared" si="86"/>
        <v>0</v>
      </c>
      <c r="AM142">
        <f t="shared" si="98"/>
        <v>-5.1000000000000227</v>
      </c>
      <c r="AN142">
        <f t="shared" si="99"/>
        <v>0</v>
      </c>
      <c r="AP142">
        <f t="shared" si="87"/>
        <v>1.55</v>
      </c>
      <c r="AQ142">
        <f>VLOOKUP(AE142,Sheet3!$K$52:$L$77,2,TRUE)</f>
        <v>1</v>
      </c>
      <c r="AR142">
        <f t="shared" si="88"/>
        <v>0</v>
      </c>
      <c r="AU142">
        <f t="shared" si="100"/>
        <v>3671.5789473684213</v>
      </c>
      <c r="AV142">
        <f t="shared" si="101"/>
        <v>0</v>
      </c>
      <c r="AW142">
        <f t="shared" si="102"/>
        <v>0</v>
      </c>
      <c r="AX142">
        <f>VLOOKUP(AD142,Sheet2!$A$6:$B$262,2,TRUE)</f>
        <v>306.95</v>
      </c>
      <c r="AY142">
        <f t="shared" si="103"/>
        <v>0</v>
      </c>
      <c r="AZ142">
        <f t="shared" si="104"/>
        <v>516.4</v>
      </c>
      <c r="BB142">
        <f t="shared" si="92"/>
        <v>0.39472420876757042</v>
      </c>
    </row>
    <row r="143" spans="4:54" x14ac:dyDescent="0.55000000000000004">
      <c r="D143">
        <f t="shared" si="89"/>
        <v>1995</v>
      </c>
      <c r="E143">
        <f t="shared" si="84"/>
        <v>33.25</v>
      </c>
      <c r="F143">
        <f t="shared" si="81"/>
        <v>3745.0526315789475</v>
      </c>
      <c r="H143">
        <f t="shared" si="72"/>
        <v>936.26315789473688</v>
      </c>
      <c r="J143">
        <f t="shared" si="73"/>
        <v>77.377120487168327</v>
      </c>
      <c r="K143">
        <f t="shared" si="74"/>
        <v>516.00527579123241</v>
      </c>
      <c r="L143">
        <f>VLOOKUP(V143, Sheet2!E$6:F$261,2,TRUE)</f>
        <v>501.2</v>
      </c>
      <c r="M143">
        <f>VLOOKUP(L143,Sheet3!A$52:B$77,2,TRUE)</f>
        <v>1</v>
      </c>
      <c r="N143">
        <f t="shared" si="75"/>
        <v>1.6052757912324296</v>
      </c>
      <c r="O143">
        <f t="shared" si="76"/>
        <v>1.2052757912324523</v>
      </c>
      <c r="P143">
        <v>0</v>
      </c>
      <c r="Q143">
        <f t="shared" si="82"/>
        <v>2.1</v>
      </c>
      <c r="R143">
        <f t="shared" si="93"/>
        <v>3139.2876982841231</v>
      </c>
      <c r="S143">
        <f t="shared" si="85"/>
        <v>1.8</v>
      </c>
      <c r="T143">
        <f t="shared" si="90"/>
        <v>333.44959257577193</v>
      </c>
      <c r="V143">
        <f t="shared" si="77"/>
        <v>3472.737290859895</v>
      </c>
      <c r="W143">
        <f t="shared" si="78"/>
        <v>272.31534071905253</v>
      </c>
      <c r="X143">
        <f t="shared" si="91"/>
        <v>5.6263500148564578</v>
      </c>
      <c r="Y143">
        <f>VLOOKUP(K143,Sheet2!$A$6:$B$262,2,TRUE)</f>
        <v>305</v>
      </c>
      <c r="Z143">
        <f t="shared" si="79"/>
        <v>1.8447049229037567E-2</v>
      </c>
      <c r="AA143">
        <f t="shared" si="80"/>
        <v>516.02372284046146</v>
      </c>
      <c r="AD143">
        <f t="shared" si="94"/>
        <v>516.4</v>
      </c>
      <c r="AE143">
        <f>VLOOKUP(AU142,Sheet2!$E$6:$F$261,2,TRUE)</f>
        <v>501.2</v>
      </c>
      <c r="AF143">
        <f>VLOOKUP(AE143,Sheet3!A$52:B$77,2,TRUE)</f>
        <v>1</v>
      </c>
      <c r="AG143">
        <f t="shared" si="95"/>
        <v>0</v>
      </c>
      <c r="AH143">
        <f t="shared" si="96"/>
        <v>1</v>
      </c>
      <c r="AI143">
        <f t="shared" si="97"/>
        <v>3745.0526315789475</v>
      </c>
      <c r="AJ143">
        <f t="shared" si="83"/>
        <v>1.55</v>
      </c>
      <c r="AK143">
        <f t="shared" si="86"/>
        <v>0</v>
      </c>
      <c r="AM143">
        <f t="shared" si="98"/>
        <v>-5.1000000000000227</v>
      </c>
      <c r="AN143">
        <f t="shared" si="99"/>
        <v>0</v>
      </c>
      <c r="AP143">
        <f t="shared" si="87"/>
        <v>1.55</v>
      </c>
      <c r="AQ143">
        <f>VLOOKUP(AE143,Sheet3!$K$52:$L$77,2,TRUE)</f>
        <v>1</v>
      </c>
      <c r="AR143">
        <f t="shared" si="88"/>
        <v>0</v>
      </c>
      <c r="AU143">
        <f t="shared" si="100"/>
        <v>3745.0526315789475</v>
      </c>
      <c r="AV143">
        <f t="shared" si="101"/>
        <v>0</v>
      </c>
      <c r="AW143">
        <f t="shared" si="102"/>
        <v>0</v>
      </c>
      <c r="AX143">
        <f>VLOOKUP(AD143,Sheet2!$A$6:$B$262,2,TRUE)</f>
        <v>306.95</v>
      </c>
      <c r="AY143">
        <f t="shared" si="103"/>
        <v>0</v>
      </c>
      <c r="AZ143">
        <f t="shared" si="104"/>
        <v>516.4</v>
      </c>
      <c r="BB143">
        <f t="shared" si="92"/>
        <v>0.37627715953851748</v>
      </c>
    </row>
    <row r="144" spans="4:54" x14ac:dyDescent="0.55000000000000004">
      <c r="D144">
        <f t="shared" si="89"/>
        <v>2010</v>
      </c>
      <c r="E144">
        <f t="shared" si="84"/>
        <v>33.5</v>
      </c>
      <c r="F144">
        <f t="shared" si="81"/>
        <v>3818.5263157894738</v>
      </c>
      <c r="H144">
        <f t="shared" si="72"/>
        <v>954.63157894736844</v>
      </c>
      <c r="J144">
        <f t="shared" si="73"/>
        <v>78.895171813832107</v>
      </c>
      <c r="K144">
        <f t="shared" si="74"/>
        <v>516.02372284046146</v>
      </c>
      <c r="L144">
        <f>VLOOKUP(V144, Sheet2!E$6:F$261,2,TRUE)</f>
        <v>501.2</v>
      </c>
      <c r="M144">
        <f>VLOOKUP(L144,Sheet3!A$52:B$77,2,TRUE)</f>
        <v>1</v>
      </c>
      <c r="N144">
        <f t="shared" si="75"/>
        <v>1.6237228404614825</v>
      </c>
      <c r="O144">
        <f t="shared" si="76"/>
        <v>1.2237228404615053</v>
      </c>
      <c r="P144">
        <v>0</v>
      </c>
      <c r="Q144">
        <f t="shared" si="82"/>
        <v>2.1</v>
      </c>
      <c r="R144">
        <f t="shared" si="93"/>
        <v>3193.5556139830755</v>
      </c>
      <c r="S144">
        <f t="shared" si="85"/>
        <v>1.8</v>
      </c>
      <c r="T144">
        <f t="shared" si="90"/>
        <v>341.13410469988247</v>
      </c>
      <c r="V144">
        <f t="shared" si="77"/>
        <v>3534.6897186829578</v>
      </c>
      <c r="W144">
        <f t="shared" si="78"/>
        <v>283.83659710651591</v>
      </c>
      <c r="X144">
        <f t="shared" si="91"/>
        <v>5.8643925022007419</v>
      </c>
      <c r="Y144">
        <f>VLOOKUP(K144,Sheet2!$A$6:$B$262,2,TRUE)</f>
        <v>305</v>
      </c>
      <c r="Z144">
        <f t="shared" si="79"/>
        <v>1.922751640065817E-2</v>
      </c>
      <c r="AA144">
        <f t="shared" si="80"/>
        <v>516.04295035686209</v>
      </c>
      <c r="AD144">
        <f t="shared" si="94"/>
        <v>516.4</v>
      </c>
      <c r="AE144">
        <f>VLOOKUP(AU143,Sheet2!$E$6:$F$261,2,TRUE)</f>
        <v>501.2</v>
      </c>
      <c r="AF144">
        <f>VLOOKUP(AE144,Sheet3!A$52:B$77,2,TRUE)</f>
        <v>1</v>
      </c>
      <c r="AG144">
        <f t="shared" si="95"/>
        <v>0</v>
      </c>
      <c r="AH144">
        <f t="shared" si="96"/>
        <v>1</v>
      </c>
      <c r="AI144">
        <f t="shared" si="97"/>
        <v>3818.5263157894738</v>
      </c>
      <c r="AJ144">
        <f t="shared" si="83"/>
        <v>1.55</v>
      </c>
      <c r="AK144">
        <f t="shared" si="86"/>
        <v>0</v>
      </c>
      <c r="AM144">
        <f t="shared" si="98"/>
        <v>-5.1000000000000227</v>
      </c>
      <c r="AN144">
        <f t="shared" si="99"/>
        <v>0</v>
      </c>
      <c r="AP144">
        <f t="shared" si="87"/>
        <v>1.55</v>
      </c>
      <c r="AQ144">
        <f>VLOOKUP(AE144,Sheet3!$K$52:$L$77,2,TRUE)</f>
        <v>1</v>
      </c>
      <c r="AR144">
        <f t="shared" si="88"/>
        <v>0</v>
      </c>
      <c r="AU144">
        <f t="shared" si="100"/>
        <v>3818.5263157894738</v>
      </c>
      <c r="AV144">
        <f t="shared" si="101"/>
        <v>0</v>
      </c>
      <c r="AW144">
        <f t="shared" si="102"/>
        <v>0</v>
      </c>
      <c r="AX144">
        <f>VLOOKUP(AD144,Sheet2!$A$6:$B$262,2,TRUE)</f>
        <v>306.95</v>
      </c>
      <c r="AY144">
        <f t="shared" si="103"/>
        <v>0</v>
      </c>
      <c r="AZ144">
        <f t="shared" si="104"/>
        <v>516.4</v>
      </c>
      <c r="BB144">
        <f t="shared" si="92"/>
        <v>0.35704964313788423</v>
      </c>
    </row>
    <row r="145" spans="4:54" x14ac:dyDescent="0.55000000000000004">
      <c r="D145">
        <f t="shared" si="89"/>
        <v>2025</v>
      </c>
      <c r="E145">
        <f t="shared" si="84"/>
        <v>33.75</v>
      </c>
      <c r="F145">
        <f t="shared" si="81"/>
        <v>3892</v>
      </c>
      <c r="H145">
        <f t="shared" si="72"/>
        <v>973</v>
      </c>
      <c r="J145">
        <f t="shared" si="73"/>
        <v>80.413223140495873</v>
      </c>
      <c r="K145">
        <f t="shared" si="74"/>
        <v>516.04295035686209</v>
      </c>
      <c r="L145">
        <f>VLOOKUP(V145, Sheet2!E$6:F$261,2,TRUE)</f>
        <v>501.2</v>
      </c>
      <c r="M145">
        <f>VLOOKUP(L145,Sheet3!A$52:B$77,2,TRUE)</f>
        <v>1</v>
      </c>
      <c r="N145">
        <f t="shared" si="75"/>
        <v>1.6429503568621158</v>
      </c>
      <c r="O145">
        <f t="shared" si="76"/>
        <v>1.2429503568621385</v>
      </c>
      <c r="P145">
        <v>0</v>
      </c>
      <c r="Q145">
        <f t="shared" si="82"/>
        <v>2.1</v>
      </c>
      <c r="R145">
        <f t="shared" si="93"/>
        <v>3250.4485443209178</v>
      </c>
      <c r="S145">
        <f t="shared" si="85"/>
        <v>1.8</v>
      </c>
      <c r="T145">
        <f t="shared" si="90"/>
        <v>349.20561304976991</v>
      </c>
      <c r="V145">
        <f t="shared" si="77"/>
        <v>3599.6541573706877</v>
      </c>
      <c r="W145">
        <f t="shared" si="78"/>
        <v>292.3458426293123</v>
      </c>
      <c r="X145">
        <f t="shared" si="91"/>
        <v>6.040203360109758</v>
      </c>
      <c r="Y145">
        <f>VLOOKUP(K145,Sheet2!$A$6:$B$262,2,TRUE)</f>
        <v>305</v>
      </c>
      <c r="Z145">
        <f t="shared" si="79"/>
        <v>1.9803945442982814E-2</v>
      </c>
      <c r="AA145">
        <f t="shared" si="80"/>
        <v>516.06275430230505</v>
      </c>
      <c r="AD145">
        <f t="shared" si="94"/>
        <v>516.4</v>
      </c>
      <c r="AE145">
        <f>VLOOKUP(AU144,Sheet2!$E$6:$F$261,2,TRUE)</f>
        <v>501.2</v>
      </c>
      <c r="AF145">
        <f>VLOOKUP(AE145,Sheet3!A$52:B$77,2,TRUE)</f>
        <v>1</v>
      </c>
      <c r="AG145">
        <f t="shared" si="95"/>
        <v>0</v>
      </c>
      <c r="AH145">
        <f t="shared" si="96"/>
        <v>1</v>
      </c>
      <c r="AI145">
        <f t="shared" si="97"/>
        <v>3892</v>
      </c>
      <c r="AJ145">
        <f t="shared" si="83"/>
        <v>1.55</v>
      </c>
      <c r="AK145">
        <f t="shared" si="86"/>
        <v>0</v>
      </c>
      <c r="AM145">
        <f t="shared" si="98"/>
        <v>-5.1000000000000227</v>
      </c>
      <c r="AN145">
        <f t="shared" si="99"/>
        <v>0</v>
      </c>
      <c r="AP145">
        <f t="shared" si="87"/>
        <v>1.55</v>
      </c>
      <c r="AQ145">
        <f>VLOOKUP(AE145,Sheet3!$K$52:$L$77,2,TRUE)</f>
        <v>1</v>
      </c>
      <c r="AR145">
        <f t="shared" si="88"/>
        <v>0</v>
      </c>
      <c r="AU145">
        <f t="shared" si="100"/>
        <v>3892</v>
      </c>
      <c r="AV145">
        <f t="shared" si="101"/>
        <v>0</v>
      </c>
      <c r="AW145">
        <f t="shared" si="102"/>
        <v>0</v>
      </c>
      <c r="AX145">
        <f>VLOOKUP(AD145,Sheet2!$A$6:$B$262,2,TRUE)</f>
        <v>306.95</v>
      </c>
      <c r="AY145">
        <f t="shared" si="103"/>
        <v>0</v>
      </c>
      <c r="AZ145">
        <f t="shared" si="104"/>
        <v>516.4</v>
      </c>
      <c r="BB145">
        <f t="shared" si="92"/>
        <v>0.33724569769492518</v>
      </c>
    </row>
    <row r="146" spans="4:54" x14ac:dyDescent="0.55000000000000004">
      <c r="D146">
        <f t="shared" si="89"/>
        <v>2040</v>
      </c>
      <c r="E146">
        <f t="shared" si="84"/>
        <v>34</v>
      </c>
      <c r="F146">
        <f t="shared" si="81"/>
        <v>3965.4736842105262</v>
      </c>
      <c r="H146">
        <f t="shared" si="72"/>
        <v>991.36842105263156</v>
      </c>
      <c r="J146">
        <f t="shared" si="73"/>
        <v>81.931274467159639</v>
      </c>
      <c r="K146">
        <f t="shared" si="74"/>
        <v>516.06275430230505</v>
      </c>
      <c r="L146">
        <f>VLOOKUP(V146, Sheet2!E$6:F$261,2,TRUE)</f>
        <v>501.2</v>
      </c>
      <c r="M146">
        <f>VLOOKUP(L146,Sheet3!A$52:B$77,2,TRUE)</f>
        <v>1</v>
      </c>
      <c r="N146">
        <f t="shared" si="75"/>
        <v>1.6627543023050748</v>
      </c>
      <c r="O146">
        <f t="shared" si="76"/>
        <v>1.2627543023050976</v>
      </c>
      <c r="P146">
        <v>0</v>
      </c>
      <c r="Q146">
        <f t="shared" si="82"/>
        <v>2.1</v>
      </c>
      <c r="R146">
        <f t="shared" si="93"/>
        <v>3309.3961258479148</v>
      </c>
      <c r="S146">
        <f t="shared" si="85"/>
        <v>1.8</v>
      </c>
      <c r="T146">
        <f t="shared" si="90"/>
        <v>357.58461580319596</v>
      </c>
      <c r="V146">
        <f t="shared" si="77"/>
        <v>3666.9807416511107</v>
      </c>
      <c r="W146">
        <f t="shared" si="78"/>
        <v>298.4929425594155</v>
      </c>
      <c r="X146">
        <f t="shared" si="91"/>
        <v>6.1672095570127166</v>
      </c>
      <c r="Y146">
        <f>VLOOKUP(K146,Sheet2!$A$6:$B$262,2,TRUE)</f>
        <v>305</v>
      </c>
      <c r="Z146">
        <f t="shared" si="79"/>
        <v>2.0220359203320382E-2</v>
      </c>
      <c r="AA146">
        <f t="shared" si="80"/>
        <v>516.08297466150839</v>
      </c>
      <c r="AD146">
        <f t="shared" si="94"/>
        <v>516.4</v>
      </c>
      <c r="AE146">
        <f>VLOOKUP(AU145,Sheet2!$E$6:$F$261,2,TRUE)</f>
        <v>501.2</v>
      </c>
      <c r="AF146">
        <f>VLOOKUP(AE146,Sheet3!A$52:B$77,2,TRUE)</f>
        <v>1</v>
      </c>
      <c r="AG146">
        <f t="shared" si="95"/>
        <v>0</v>
      </c>
      <c r="AH146">
        <f t="shared" si="96"/>
        <v>1</v>
      </c>
      <c r="AI146">
        <f t="shared" si="97"/>
        <v>3965.4736842105262</v>
      </c>
      <c r="AJ146">
        <f t="shared" si="83"/>
        <v>1.55</v>
      </c>
      <c r="AK146">
        <f t="shared" si="86"/>
        <v>0</v>
      </c>
      <c r="AM146">
        <f t="shared" si="98"/>
        <v>-5.1000000000000227</v>
      </c>
      <c r="AN146">
        <f t="shared" si="99"/>
        <v>0</v>
      </c>
      <c r="AP146">
        <f t="shared" si="87"/>
        <v>1.55</v>
      </c>
      <c r="AQ146">
        <f>VLOOKUP(AE146,Sheet3!$K$52:$L$77,2,TRUE)</f>
        <v>1</v>
      </c>
      <c r="AR146">
        <f t="shared" si="88"/>
        <v>0</v>
      </c>
      <c r="AU146">
        <f t="shared" si="100"/>
        <v>3965.4736842105262</v>
      </c>
      <c r="AV146">
        <f t="shared" si="101"/>
        <v>0</v>
      </c>
      <c r="AW146">
        <f t="shared" si="102"/>
        <v>0</v>
      </c>
      <c r="AX146">
        <f>VLOOKUP(AD146,Sheet2!$A$6:$B$262,2,TRUE)</f>
        <v>306.95</v>
      </c>
      <c r="AY146">
        <f t="shared" si="103"/>
        <v>0</v>
      </c>
      <c r="AZ146">
        <f t="shared" si="104"/>
        <v>516.4</v>
      </c>
      <c r="BB146">
        <f t="shared" si="92"/>
        <v>0.31702533849158954</v>
      </c>
    </row>
    <row r="147" spans="4:54" x14ac:dyDescent="0.55000000000000004">
      <c r="D147">
        <f t="shared" si="89"/>
        <v>2055</v>
      </c>
      <c r="E147">
        <f t="shared" si="84"/>
        <v>34.25</v>
      </c>
      <c r="F147">
        <f t="shared" si="81"/>
        <v>4038.9473684210525</v>
      </c>
      <c r="H147">
        <f t="shared" si="72"/>
        <v>1009.7368421052631</v>
      </c>
      <c r="J147">
        <f t="shared" si="73"/>
        <v>83.449325793823405</v>
      </c>
      <c r="K147">
        <f t="shared" si="74"/>
        <v>516.08297466150839</v>
      </c>
      <c r="L147">
        <f>VLOOKUP(V147, Sheet2!E$6:F$261,2,TRUE)</f>
        <v>501.2</v>
      </c>
      <c r="M147">
        <f>VLOOKUP(L147,Sheet3!A$52:B$77,2,TRUE)</f>
        <v>1</v>
      </c>
      <c r="N147">
        <f t="shared" si="75"/>
        <v>1.6829746615084105</v>
      </c>
      <c r="O147">
        <f t="shared" si="76"/>
        <v>1.2829746615084332</v>
      </c>
      <c r="P147">
        <v>0</v>
      </c>
      <c r="Q147">
        <f t="shared" si="82"/>
        <v>2.1</v>
      </c>
      <c r="R147">
        <f t="shared" si="93"/>
        <v>3369.9464508321557</v>
      </c>
      <c r="S147">
        <f t="shared" si="85"/>
        <v>1.8</v>
      </c>
      <c r="T147">
        <f t="shared" si="90"/>
        <v>366.20785848563253</v>
      </c>
      <c r="V147">
        <f t="shared" si="77"/>
        <v>3736.1543093177884</v>
      </c>
      <c r="W147">
        <f t="shared" si="78"/>
        <v>302.79305910326411</v>
      </c>
      <c r="X147">
        <f t="shared" si="91"/>
        <v>6.2560549401500847</v>
      </c>
      <c r="Y147">
        <f>VLOOKUP(K147,Sheet2!$A$6:$B$262,2,TRUE)</f>
        <v>305</v>
      </c>
      <c r="Z147">
        <f t="shared" si="79"/>
        <v>2.0511655541475687E-2</v>
      </c>
      <c r="AA147">
        <f t="shared" si="80"/>
        <v>516.10348631704983</v>
      </c>
      <c r="AD147">
        <f t="shared" si="94"/>
        <v>516.4</v>
      </c>
      <c r="AE147">
        <f>VLOOKUP(AU146,Sheet2!$E$6:$F$261,2,TRUE)</f>
        <v>501.2</v>
      </c>
      <c r="AF147">
        <f>VLOOKUP(AE147,Sheet3!A$52:B$77,2,TRUE)</f>
        <v>1</v>
      </c>
      <c r="AG147">
        <f t="shared" si="95"/>
        <v>0</v>
      </c>
      <c r="AH147">
        <f t="shared" si="96"/>
        <v>1</v>
      </c>
      <c r="AI147">
        <f t="shared" si="97"/>
        <v>4038.9473684210525</v>
      </c>
      <c r="AJ147">
        <f t="shared" si="83"/>
        <v>1.55</v>
      </c>
      <c r="AK147">
        <f t="shared" si="86"/>
        <v>0</v>
      </c>
      <c r="AM147">
        <f t="shared" si="98"/>
        <v>-5.1000000000000227</v>
      </c>
      <c r="AN147">
        <f t="shared" si="99"/>
        <v>0</v>
      </c>
      <c r="AP147">
        <f t="shared" si="87"/>
        <v>1.55</v>
      </c>
      <c r="AQ147">
        <f>VLOOKUP(AE147,Sheet3!$K$52:$L$77,2,TRUE)</f>
        <v>1</v>
      </c>
      <c r="AR147">
        <f t="shared" si="88"/>
        <v>0</v>
      </c>
      <c r="AU147">
        <f t="shared" si="100"/>
        <v>4038.9473684210525</v>
      </c>
      <c r="AV147">
        <f t="shared" si="101"/>
        <v>0</v>
      </c>
      <c r="AW147">
        <f t="shared" si="102"/>
        <v>0</v>
      </c>
      <c r="AX147">
        <f>VLOOKUP(AD147,Sheet2!$A$6:$B$262,2,TRUE)</f>
        <v>306.95</v>
      </c>
      <c r="AY147">
        <f t="shared" si="103"/>
        <v>0</v>
      </c>
      <c r="AZ147">
        <f t="shared" si="104"/>
        <v>516.4</v>
      </c>
      <c r="BB147">
        <f t="shared" si="92"/>
        <v>0.2965136829501489</v>
      </c>
    </row>
    <row r="148" spans="4:54" x14ac:dyDescent="0.55000000000000004">
      <c r="D148">
        <f t="shared" si="89"/>
        <v>2070</v>
      </c>
      <c r="E148">
        <f t="shared" si="84"/>
        <v>34.5</v>
      </c>
      <c r="F148">
        <f t="shared" si="81"/>
        <v>4112.4210526315783</v>
      </c>
      <c r="H148">
        <f t="shared" si="72"/>
        <v>1028.1052631578946</v>
      </c>
      <c r="J148">
        <f t="shared" si="73"/>
        <v>84.967377120487157</v>
      </c>
      <c r="K148">
        <f t="shared" si="74"/>
        <v>516.10348631704983</v>
      </c>
      <c r="L148">
        <f>VLOOKUP(V148, Sheet2!E$6:F$261,2,TRUE)</f>
        <v>501.2</v>
      </c>
      <c r="M148">
        <f>VLOOKUP(L148,Sheet3!A$52:B$77,2,TRUE)</f>
        <v>1</v>
      </c>
      <c r="N148">
        <f t="shared" si="75"/>
        <v>1.7034863170498511</v>
      </c>
      <c r="O148">
        <f t="shared" si="76"/>
        <v>1.3034863170498738</v>
      </c>
      <c r="P148">
        <v>0</v>
      </c>
      <c r="Q148">
        <f t="shared" si="82"/>
        <v>2.2000000000000002</v>
      </c>
      <c r="R148">
        <f t="shared" si="93"/>
        <v>3595.1581049836536</v>
      </c>
      <c r="S148">
        <f t="shared" si="85"/>
        <v>1.9</v>
      </c>
      <c r="T148">
        <f t="shared" si="90"/>
        <v>395.85975506815095</v>
      </c>
      <c r="V148">
        <f t="shared" si="77"/>
        <v>3991.0178600518047</v>
      </c>
      <c r="W148">
        <f t="shared" si="78"/>
        <v>121.40319257977353</v>
      </c>
      <c r="X148">
        <f t="shared" si="91"/>
        <v>2.5083304252019327</v>
      </c>
      <c r="Y148">
        <f>VLOOKUP(K148,Sheet2!$A$6:$B$262,2,TRUE)</f>
        <v>305.64999999999998</v>
      </c>
      <c r="Z148">
        <f t="shared" si="79"/>
        <v>8.2065448231700734E-3</v>
      </c>
      <c r="AA148">
        <f t="shared" si="80"/>
        <v>516.11169286187305</v>
      </c>
      <c r="AD148">
        <f t="shared" si="94"/>
        <v>516.4</v>
      </c>
      <c r="AE148">
        <f>VLOOKUP(AU147,Sheet2!$E$6:$F$261,2,TRUE)</f>
        <v>502.2</v>
      </c>
      <c r="AF148">
        <f>VLOOKUP(AE148,Sheet3!A$52:B$77,2,TRUE)</f>
        <v>1</v>
      </c>
      <c r="AG148">
        <f t="shared" si="95"/>
        <v>0</v>
      </c>
      <c r="AH148">
        <f t="shared" si="96"/>
        <v>1</v>
      </c>
      <c r="AI148">
        <f t="shared" si="97"/>
        <v>4112.4210526315783</v>
      </c>
      <c r="AJ148">
        <f t="shared" si="83"/>
        <v>1.55</v>
      </c>
      <c r="AK148">
        <f t="shared" si="86"/>
        <v>0</v>
      </c>
      <c r="AM148">
        <f t="shared" si="98"/>
        <v>-5.1000000000000227</v>
      </c>
      <c r="AN148">
        <f t="shared" si="99"/>
        <v>0</v>
      </c>
      <c r="AP148">
        <f t="shared" si="87"/>
        <v>1.55</v>
      </c>
      <c r="AQ148">
        <f>VLOOKUP(AE148,Sheet3!$K$52:$L$77,2,TRUE)</f>
        <v>1</v>
      </c>
      <c r="AR148">
        <f t="shared" si="88"/>
        <v>0</v>
      </c>
      <c r="AU148">
        <f t="shared" si="100"/>
        <v>4112.4210526315783</v>
      </c>
      <c r="AV148">
        <f t="shared" si="101"/>
        <v>0</v>
      </c>
      <c r="AW148">
        <f t="shared" si="102"/>
        <v>0</v>
      </c>
      <c r="AX148">
        <f>VLOOKUP(AD148,Sheet2!$A$6:$B$262,2,TRUE)</f>
        <v>306.95</v>
      </c>
      <c r="AY148">
        <f t="shared" si="103"/>
        <v>0</v>
      </c>
      <c r="AZ148">
        <f t="shared" si="104"/>
        <v>516.4</v>
      </c>
      <c r="BB148">
        <f t="shared" si="92"/>
        <v>0.28830713812692466</v>
      </c>
    </row>
    <row r="149" spans="4:54" x14ac:dyDescent="0.55000000000000004">
      <c r="D149">
        <f t="shared" si="89"/>
        <v>2085</v>
      </c>
      <c r="E149">
        <f t="shared" si="84"/>
        <v>34.75</v>
      </c>
      <c r="F149">
        <f t="shared" si="81"/>
        <v>4185.894736842105</v>
      </c>
      <c r="H149">
        <f t="shared" si="72"/>
        <v>1046.4736842105262</v>
      </c>
      <c r="J149">
        <f t="shared" si="73"/>
        <v>86.485428447150923</v>
      </c>
      <c r="K149">
        <f t="shared" si="74"/>
        <v>516.11169286187305</v>
      </c>
      <c r="L149">
        <f>VLOOKUP(V149, Sheet2!E$6:F$261,2,TRUE)</f>
        <v>502.2</v>
      </c>
      <c r="M149">
        <f>VLOOKUP(L149,Sheet3!A$52:B$77,2,TRUE)</f>
        <v>1</v>
      </c>
      <c r="N149">
        <f t="shared" si="75"/>
        <v>1.7116928618730753</v>
      </c>
      <c r="O149">
        <f t="shared" si="76"/>
        <v>1.3116928618730981</v>
      </c>
      <c r="P149">
        <v>0</v>
      </c>
      <c r="Q149">
        <f t="shared" si="82"/>
        <v>2.2000000000000002</v>
      </c>
      <c r="R149">
        <f t="shared" si="93"/>
        <v>3621.1688786206782</v>
      </c>
      <c r="S149">
        <f t="shared" si="85"/>
        <v>1.9</v>
      </c>
      <c r="T149">
        <f t="shared" si="90"/>
        <v>399.60403914076039</v>
      </c>
      <c r="V149">
        <f t="shared" si="77"/>
        <v>4020.7729177614387</v>
      </c>
      <c r="W149">
        <f t="shared" si="78"/>
        <v>165.12181908066623</v>
      </c>
      <c r="X149">
        <f t="shared" si="91"/>
        <v>3.4116078322451702</v>
      </c>
      <c r="Y149">
        <f>VLOOKUP(K149,Sheet2!$A$6:$B$262,2,TRUE)</f>
        <v>305.64999999999998</v>
      </c>
      <c r="Z149">
        <f t="shared" si="79"/>
        <v>1.1161811981826175E-2</v>
      </c>
      <c r="AA149">
        <f t="shared" si="80"/>
        <v>516.12285467385493</v>
      </c>
      <c r="AD149">
        <f t="shared" si="94"/>
        <v>516.4</v>
      </c>
      <c r="AE149">
        <f>VLOOKUP(AU148,Sheet2!$E$6:$F$261,2,TRUE)</f>
        <v>502.2</v>
      </c>
      <c r="AF149">
        <f>VLOOKUP(AE149,Sheet3!A$52:B$77,2,TRUE)</f>
        <v>1</v>
      </c>
      <c r="AG149">
        <f t="shared" si="95"/>
        <v>0</v>
      </c>
      <c r="AH149">
        <f t="shared" si="96"/>
        <v>1</v>
      </c>
      <c r="AI149">
        <f t="shared" si="97"/>
        <v>4185.894736842105</v>
      </c>
      <c r="AJ149">
        <f t="shared" si="83"/>
        <v>1.55</v>
      </c>
      <c r="AK149">
        <f t="shared" si="86"/>
        <v>0</v>
      </c>
      <c r="AM149">
        <f t="shared" si="98"/>
        <v>-5.1000000000000227</v>
      </c>
      <c r="AN149">
        <f t="shared" si="99"/>
        <v>0</v>
      </c>
      <c r="AP149">
        <f t="shared" si="87"/>
        <v>1.55</v>
      </c>
      <c r="AQ149">
        <f>VLOOKUP(AE149,Sheet3!$K$52:$L$77,2,TRUE)</f>
        <v>1</v>
      </c>
      <c r="AR149">
        <f t="shared" si="88"/>
        <v>0</v>
      </c>
      <c r="AU149">
        <f t="shared" si="100"/>
        <v>4185.894736842105</v>
      </c>
      <c r="AV149">
        <f t="shared" si="101"/>
        <v>0</v>
      </c>
      <c r="AW149">
        <f t="shared" si="102"/>
        <v>0</v>
      </c>
      <c r="AX149">
        <f>VLOOKUP(AD149,Sheet2!$A$6:$B$262,2,TRUE)</f>
        <v>306.95</v>
      </c>
      <c r="AY149">
        <f t="shared" si="103"/>
        <v>0</v>
      </c>
      <c r="AZ149">
        <f t="shared" si="104"/>
        <v>516.4</v>
      </c>
      <c r="BB149">
        <f t="shared" si="92"/>
        <v>0.27714532614504606</v>
      </c>
    </row>
    <row r="150" spans="4:54" x14ac:dyDescent="0.55000000000000004">
      <c r="D150">
        <f t="shared" si="89"/>
        <v>2100</v>
      </c>
      <c r="E150">
        <f t="shared" si="84"/>
        <v>35</v>
      </c>
      <c r="F150">
        <f t="shared" si="81"/>
        <v>4259.3684210526317</v>
      </c>
      <c r="H150">
        <f t="shared" si="72"/>
        <v>1064.8421052631579</v>
      </c>
      <c r="J150">
        <f t="shared" si="73"/>
        <v>88.003479773814703</v>
      </c>
      <c r="K150">
        <f t="shared" si="74"/>
        <v>516.12285467385493</v>
      </c>
      <c r="L150">
        <f>VLOOKUP(V150, Sheet2!E$6:F$261,2,TRUE)</f>
        <v>502.2</v>
      </c>
      <c r="M150">
        <f>VLOOKUP(L150,Sheet3!A$52:B$77,2,TRUE)</f>
        <v>1</v>
      </c>
      <c r="N150">
        <f t="shared" si="75"/>
        <v>1.7228546738549539</v>
      </c>
      <c r="O150">
        <f t="shared" si="76"/>
        <v>1.3228546738549767</v>
      </c>
      <c r="P150">
        <v>0</v>
      </c>
      <c r="Q150">
        <f t="shared" si="82"/>
        <v>2.2000000000000002</v>
      </c>
      <c r="R150">
        <f t="shared" si="93"/>
        <v>3656.6465869091526</v>
      </c>
      <c r="S150">
        <f t="shared" si="85"/>
        <v>1.9</v>
      </c>
      <c r="T150">
        <f t="shared" si="90"/>
        <v>404.71550300909098</v>
      </c>
      <c r="V150">
        <f t="shared" si="77"/>
        <v>4061.3620899182433</v>
      </c>
      <c r="W150">
        <f t="shared" si="78"/>
        <v>198.00633113438835</v>
      </c>
      <c r="X150">
        <f t="shared" si="91"/>
        <v>4.0910398994708341</v>
      </c>
      <c r="Y150">
        <f>VLOOKUP(K150,Sheet2!$A$6:$B$262,2,TRUE)</f>
        <v>305.64999999999998</v>
      </c>
      <c r="Z150">
        <f t="shared" si="79"/>
        <v>1.3384720757306836E-2</v>
      </c>
      <c r="AA150">
        <f t="shared" si="80"/>
        <v>516.13623939461229</v>
      </c>
      <c r="AD150">
        <f t="shared" si="94"/>
        <v>516.4</v>
      </c>
      <c r="AE150">
        <f>VLOOKUP(AU149,Sheet2!$E$6:$F$261,2,TRUE)</f>
        <v>502.2</v>
      </c>
      <c r="AF150">
        <f>VLOOKUP(AE150,Sheet3!A$52:B$77,2,TRUE)</f>
        <v>1</v>
      </c>
      <c r="AG150">
        <f t="shared" si="95"/>
        <v>0</v>
      </c>
      <c r="AH150">
        <f t="shared" si="96"/>
        <v>1</v>
      </c>
      <c r="AI150">
        <f t="shared" si="97"/>
        <v>4259.3684210526317</v>
      </c>
      <c r="AJ150">
        <f t="shared" si="83"/>
        <v>1.55</v>
      </c>
      <c r="AK150">
        <f t="shared" si="86"/>
        <v>0</v>
      </c>
      <c r="AM150">
        <f t="shared" si="98"/>
        <v>-5.1000000000000227</v>
      </c>
      <c r="AN150">
        <f t="shared" si="99"/>
        <v>0</v>
      </c>
      <c r="AP150">
        <f t="shared" si="87"/>
        <v>1.55</v>
      </c>
      <c r="AQ150">
        <f>VLOOKUP(AE150,Sheet3!$K$52:$L$77,2,TRUE)</f>
        <v>1</v>
      </c>
      <c r="AR150">
        <f t="shared" si="88"/>
        <v>0</v>
      </c>
      <c r="AU150">
        <f t="shared" si="100"/>
        <v>4259.3684210526317</v>
      </c>
      <c r="AV150">
        <f t="shared" si="101"/>
        <v>0</v>
      </c>
      <c r="AW150">
        <f t="shared" si="102"/>
        <v>0</v>
      </c>
      <c r="AX150">
        <f>VLOOKUP(AD150,Sheet2!$A$6:$B$262,2,TRUE)</f>
        <v>306.95</v>
      </c>
      <c r="AY150">
        <f t="shared" si="103"/>
        <v>0</v>
      </c>
      <c r="AZ150">
        <f t="shared" si="104"/>
        <v>516.4</v>
      </c>
      <c r="BB150">
        <f t="shared" si="92"/>
        <v>0.26376060538768797</v>
      </c>
    </row>
    <row r="151" spans="4:54" x14ac:dyDescent="0.55000000000000004">
      <c r="D151">
        <f t="shared" si="89"/>
        <v>2115</v>
      </c>
      <c r="E151">
        <f t="shared" si="84"/>
        <v>35.25</v>
      </c>
      <c r="F151">
        <f t="shared" si="81"/>
        <v>4332.8421052631584</v>
      </c>
      <c r="H151">
        <f t="shared" si="72"/>
        <v>1083.2105263157896</v>
      </c>
      <c r="J151">
        <f t="shared" si="73"/>
        <v>89.521531100478484</v>
      </c>
      <c r="K151">
        <f t="shared" si="74"/>
        <v>516.13623939461229</v>
      </c>
      <c r="L151">
        <f>VLOOKUP(V151, Sheet2!E$6:F$261,2,TRUE)</f>
        <v>502.2</v>
      </c>
      <c r="M151">
        <f>VLOOKUP(L151,Sheet3!A$52:B$77,2,TRUE)</f>
        <v>1</v>
      </c>
      <c r="N151">
        <f t="shared" si="75"/>
        <v>1.736239394612312</v>
      </c>
      <c r="O151">
        <f t="shared" si="76"/>
        <v>1.3362393946123348</v>
      </c>
      <c r="P151">
        <v>0</v>
      </c>
      <c r="Q151">
        <f t="shared" si="82"/>
        <v>2.2000000000000002</v>
      </c>
      <c r="R151">
        <f t="shared" si="93"/>
        <v>3699.3415371284345</v>
      </c>
      <c r="S151">
        <f t="shared" si="85"/>
        <v>1.9</v>
      </c>
      <c r="T151">
        <f t="shared" si="90"/>
        <v>410.87341680588156</v>
      </c>
      <c r="V151">
        <f t="shared" si="77"/>
        <v>4110.2149539343163</v>
      </c>
      <c r="W151">
        <f t="shared" si="78"/>
        <v>222.62715132884205</v>
      </c>
      <c r="X151">
        <f t="shared" si="91"/>
        <v>4.5997345315876457</v>
      </c>
      <c r="Y151">
        <f>VLOOKUP(K151,Sheet2!$A$6:$B$262,2,TRUE)</f>
        <v>305.64999999999998</v>
      </c>
      <c r="Z151">
        <f t="shared" si="79"/>
        <v>1.5049025131973322E-2</v>
      </c>
      <c r="AA151">
        <f t="shared" si="80"/>
        <v>516.15128841974422</v>
      </c>
      <c r="AD151">
        <f t="shared" si="94"/>
        <v>516.4</v>
      </c>
      <c r="AE151">
        <f>VLOOKUP(AU150,Sheet2!$E$6:$F$261,2,TRUE)</f>
        <v>502.2</v>
      </c>
      <c r="AF151">
        <f>VLOOKUP(AE151,Sheet3!A$52:B$77,2,TRUE)</f>
        <v>1</v>
      </c>
      <c r="AG151">
        <f t="shared" si="95"/>
        <v>0</v>
      </c>
      <c r="AH151">
        <f t="shared" si="96"/>
        <v>1</v>
      </c>
      <c r="AI151">
        <f t="shared" si="97"/>
        <v>4332.8421052631584</v>
      </c>
      <c r="AJ151">
        <f t="shared" si="83"/>
        <v>1.55</v>
      </c>
      <c r="AK151">
        <f t="shared" si="86"/>
        <v>0</v>
      </c>
      <c r="AM151">
        <f t="shared" si="98"/>
        <v>-5.1000000000000227</v>
      </c>
      <c r="AN151">
        <f t="shared" si="99"/>
        <v>0</v>
      </c>
      <c r="AP151">
        <f t="shared" si="87"/>
        <v>1.55</v>
      </c>
      <c r="AQ151">
        <f>VLOOKUP(AE151,Sheet3!$K$52:$L$77,2,TRUE)</f>
        <v>1</v>
      </c>
      <c r="AR151">
        <f t="shared" si="88"/>
        <v>0</v>
      </c>
      <c r="AU151">
        <f t="shared" si="100"/>
        <v>4332.8421052631584</v>
      </c>
      <c r="AV151">
        <f t="shared" si="101"/>
        <v>0</v>
      </c>
      <c r="AW151">
        <f t="shared" si="102"/>
        <v>0</v>
      </c>
      <c r="AX151">
        <f>VLOOKUP(AD151,Sheet2!$A$6:$B$262,2,TRUE)</f>
        <v>306.95</v>
      </c>
      <c r="AY151">
        <f t="shared" si="103"/>
        <v>0</v>
      </c>
      <c r="AZ151">
        <f t="shared" si="104"/>
        <v>516.4</v>
      </c>
      <c r="BB151">
        <f t="shared" si="92"/>
        <v>0.24871158025575824</v>
      </c>
    </row>
    <row r="152" spans="4:54" x14ac:dyDescent="0.55000000000000004">
      <c r="D152">
        <f t="shared" si="89"/>
        <v>2130</v>
      </c>
      <c r="E152">
        <f t="shared" si="84"/>
        <v>35.5</v>
      </c>
      <c r="F152">
        <f t="shared" si="81"/>
        <v>4406.3157894736842</v>
      </c>
      <c r="H152">
        <f t="shared" si="72"/>
        <v>1101.578947368421</v>
      </c>
      <c r="J152">
        <f t="shared" si="73"/>
        <v>91.039582427142236</v>
      </c>
      <c r="K152">
        <f t="shared" si="74"/>
        <v>516.15128841974422</v>
      </c>
      <c r="L152">
        <f>VLOOKUP(V152, Sheet2!E$6:F$261,2,TRUE)</f>
        <v>502.2</v>
      </c>
      <c r="M152">
        <f>VLOOKUP(L152,Sheet3!A$52:B$77,2,TRUE)</f>
        <v>1</v>
      </c>
      <c r="N152">
        <f t="shared" si="75"/>
        <v>1.7512884197442418</v>
      </c>
      <c r="O152">
        <f t="shared" si="76"/>
        <v>1.3512884197442645</v>
      </c>
      <c r="P152">
        <v>0</v>
      </c>
      <c r="Q152">
        <f t="shared" si="82"/>
        <v>2.2000000000000002</v>
      </c>
      <c r="R152">
        <f t="shared" si="93"/>
        <v>3747.5422156261134</v>
      </c>
      <c r="S152">
        <f t="shared" si="85"/>
        <v>1.9</v>
      </c>
      <c r="T152">
        <f t="shared" si="90"/>
        <v>417.83394475635674</v>
      </c>
      <c r="V152">
        <f t="shared" si="77"/>
        <v>4165.3761603824705</v>
      </c>
      <c r="W152">
        <f t="shared" si="78"/>
        <v>240.93962909121365</v>
      </c>
      <c r="X152">
        <f t="shared" si="91"/>
        <v>4.9780915101490422</v>
      </c>
      <c r="Y152">
        <f>VLOOKUP(K152,Sheet2!$A$6:$B$262,2,TRUE)</f>
        <v>305.64999999999998</v>
      </c>
      <c r="Z152">
        <f t="shared" si="79"/>
        <v>1.6286901718138534E-2</v>
      </c>
      <c r="AA152">
        <f t="shared" si="80"/>
        <v>516.16757532146232</v>
      </c>
      <c r="AD152">
        <f t="shared" si="94"/>
        <v>516.4</v>
      </c>
      <c r="AE152">
        <f>VLOOKUP(AU151,Sheet2!$E$6:$F$261,2,TRUE)</f>
        <v>502.2</v>
      </c>
      <c r="AF152">
        <f>VLOOKUP(AE152,Sheet3!A$52:B$77,2,TRUE)</f>
        <v>1</v>
      </c>
      <c r="AG152">
        <f t="shared" si="95"/>
        <v>0</v>
      </c>
      <c r="AH152">
        <f t="shared" si="96"/>
        <v>1</v>
      </c>
      <c r="AI152">
        <f t="shared" si="97"/>
        <v>4406.3157894736842</v>
      </c>
      <c r="AJ152">
        <f t="shared" si="83"/>
        <v>1.55</v>
      </c>
      <c r="AK152">
        <f t="shared" si="86"/>
        <v>0</v>
      </c>
      <c r="AM152">
        <f t="shared" si="98"/>
        <v>-5.1000000000000227</v>
      </c>
      <c r="AN152">
        <f t="shared" si="99"/>
        <v>0</v>
      </c>
      <c r="AP152">
        <f t="shared" si="87"/>
        <v>1.55</v>
      </c>
      <c r="AQ152">
        <f>VLOOKUP(AE152,Sheet3!$K$52:$L$77,2,TRUE)</f>
        <v>1</v>
      </c>
      <c r="AR152">
        <f t="shared" si="88"/>
        <v>0</v>
      </c>
      <c r="AU152">
        <f t="shared" si="100"/>
        <v>4406.3157894736842</v>
      </c>
      <c r="AV152">
        <f t="shared" si="101"/>
        <v>0</v>
      </c>
      <c r="AW152">
        <f t="shared" si="102"/>
        <v>0</v>
      </c>
      <c r="AX152">
        <f>VLOOKUP(AD152,Sheet2!$A$6:$B$262,2,TRUE)</f>
        <v>306.95</v>
      </c>
      <c r="AY152">
        <f t="shared" si="103"/>
        <v>0</v>
      </c>
      <c r="AZ152">
        <f t="shared" si="104"/>
        <v>516.4</v>
      </c>
      <c r="BB152">
        <f t="shared" si="92"/>
        <v>0.23242467853765447</v>
      </c>
    </row>
    <row r="153" spans="4:54" x14ac:dyDescent="0.55000000000000004">
      <c r="D153">
        <f t="shared" si="89"/>
        <v>2145</v>
      </c>
      <c r="E153">
        <f t="shared" si="84"/>
        <v>35.75</v>
      </c>
      <c r="F153">
        <f t="shared" si="81"/>
        <v>4479.78947368421</v>
      </c>
      <c r="H153">
        <f t="shared" si="72"/>
        <v>1119.9473684210525</v>
      </c>
      <c r="J153">
        <f t="shared" si="73"/>
        <v>92.557633753805987</v>
      </c>
      <c r="K153">
        <f t="shared" si="74"/>
        <v>516.16757532146232</v>
      </c>
      <c r="L153">
        <f>VLOOKUP(V153, Sheet2!E$6:F$261,2,TRUE)</f>
        <v>502.2</v>
      </c>
      <c r="M153">
        <f>VLOOKUP(L153,Sheet3!A$52:B$77,2,TRUE)</f>
        <v>1</v>
      </c>
      <c r="N153">
        <f t="shared" si="75"/>
        <v>1.7675753214623455</v>
      </c>
      <c r="O153">
        <f t="shared" si="76"/>
        <v>1.3675753214623683</v>
      </c>
      <c r="P153">
        <v>0</v>
      </c>
      <c r="Q153">
        <f t="shared" si="82"/>
        <v>2.2000000000000002</v>
      </c>
      <c r="R153">
        <f t="shared" si="93"/>
        <v>3799.9415287731422</v>
      </c>
      <c r="S153">
        <f t="shared" si="85"/>
        <v>1.9</v>
      </c>
      <c r="T153">
        <f t="shared" si="90"/>
        <v>425.41080794808113</v>
      </c>
      <c r="V153">
        <f t="shared" si="77"/>
        <v>4225.3523367212238</v>
      </c>
      <c r="W153">
        <f t="shared" si="78"/>
        <v>254.43713696298619</v>
      </c>
      <c r="X153">
        <f t="shared" si="91"/>
        <v>5.2569656397311197</v>
      </c>
      <c r="Y153">
        <f>VLOOKUP(K153,Sheet2!$A$6:$B$262,2,TRUE)</f>
        <v>305.64999999999998</v>
      </c>
      <c r="Z153">
        <f t="shared" si="79"/>
        <v>1.7199298674075315E-2</v>
      </c>
      <c r="AA153">
        <f t="shared" si="80"/>
        <v>516.18477462013641</v>
      </c>
      <c r="AD153">
        <f t="shared" si="94"/>
        <v>516.4</v>
      </c>
      <c r="AE153">
        <f>VLOOKUP(AU152,Sheet2!$E$6:$F$261,2,TRUE)</f>
        <v>502.2</v>
      </c>
      <c r="AF153">
        <f>VLOOKUP(AE153,Sheet3!A$52:B$77,2,TRUE)</f>
        <v>1</v>
      </c>
      <c r="AG153">
        <f t="shared" si="95"/>
        <v>0</v>
      </c>
      <c r="AH153">
        <f t="shared" si="96"/>
        <v>1</v>
      </c>
      <c r="AI153">
        <f t="shared" si="97"/>
        <v>4479.78947368421</v>
      </c>
      <c r="AJ153">
        <f t="shared" si="83"/>
        <v>1.55</v>
      </c>
      <c r="AK153">
        <f t="shared" si="86"/>
        <v>0</v>
      </c>
      <c r="AM153">
        <f t="shared" si="98"/>
        <v>-5.1000000000000227</v>
      </c>
      <c r="AN153">
        <f t="shared" si="99"/>
        <v>0</v>
      </c>
      <c r="AP153">
        <f t="shared" si="87"/>
        <v>1.55</v>
      </c>
      <c r="AQ153">
        <f>VLOOKUP(AE153,Sheet3!$K$52:$L$77,2,TRUE)</f>
        <v>1</v>
      </c>
      <c r="AR153">
        <f t="shared" si="88"/>
        <v>0</v>
      </c>
      <c r="AU153">
        <f t="shared" si="100"/>
        <v>4479.78947368421</v>
      </c>
      <c r="AV153">
        <f t="shared" si="101"/>
        <v>0</v>
      </c>
      <c r="AW153">
        <f t="shared" si="102"/>
        <v>0</v>
      </c>
      <c r="AX153">
        <f>VLOOKUP(AD153,Sheet2!$A$6:$B$262,2,TRUE)</f>
        <v>306.95</v>
      </c>
      <c r="AY153">
        <f t="shared" si="103"/>
        <v>0</v>
      </c>
      <c r="AZ153">
        <f t="shared" si="104"/>
        <v>516.4</v>
      </c>
      <c r="BB153">
        <f t="shared" si="92"/>
        <v>0.21522537986356838</v>
      </c>
    </row>
    <row r="154" spans="4:54" x14ac:dyDescent="0.55000000000000004">
      <c r="D154">
        <f t="shared" si="89"/>
        <v>2160</v>
      </c>
      <c r="E154">
        <f t="shared" si="84"/>
        <v>36</v>
      </c>
      <c r="F154">
        <f t="shared" si="81"/>
        <v>4553.2631578947367</v>
      </c>
      <c r="H154">
        <f t="shared" si="72"/>
        <v>1138.3157894736842</v>
      </c>
      <c r="J154">
        <f t="shared" si="73"/>
        <v>94.075685080469768</v>
      </c>
      <c r="K154">
        <f t="shared" si="74"/>
        <v>516.18477462013641</v>
      </c>
      <c r="L154">
        <f>VLOOKUP(V154, Sheet2!E$6:F$261,2,TRUE)</f>
        <v>502.2</v>
      </c>
      <c r="M154">
        <f>VLOOKUP(L154,Sheet3!A$52:B$77,2,TRUE)</f>
        <v>1</v>
      </c>
      <c r="N154">
        <f t="shared" si="75"/>
        <v>1.7847746201364316</v>
      </c>
      <c r="O154">
        <f t="shared" si="76"/>
        <v>1.3847746201364544</v>
      </c>
      <c r="P154">
        <v>0</v>
      </c>
      <c r="Q154">
        <f t="shared" si="82"/>
        <v>2.2000000000000002</v>
      </c>
      <c r="R154">
        <f t="shared" si="93"/>
        <v>3855.5389266752895</v>
      </c>
      <c r="S154">
        <f t="shared" si="85"/>
        <v>1.9</v>
      </c>
      <c r="T154">
        <f t="shared" si="90"/>
        <v>433.46125049169729</v>
      </c>
      <c r="V154">
        <f t="shared" si="77"/>
        <v>4289.0001771669868</v>
      </c>
      <c r="W154">
        <f t="shared" si="78"/>
        <v>264.26298072774989</v>
      </c>
      <c r="X154">
        <f t="shared" si="91"/>
        <v>5.4599789406559891</v>
      </c>
      <c r="Y154">
        <f>VLOOKUP(K154,Sheet2!$A$6:$B$262,2,TRUE)</f>
        <v>305.64999999999998</v>
      </c>
      <c r="Z154">
        <f t="shared" si="79"/>
        <v>1.7863500541979355E-2</v>
      </c>
      <c r="AA154">
        <f t="shared" si="80"/>
        <v>516.20263812067844</v>
      </c>
      <c r="AD154">
        <f t="shared" si="94"/>
        <v>516.4</v>
      </c>
      <c r="AE154">
        <f>VLOOKUP(AU153,Sheet2!$E$6:$F$261,2,TRUE)</f>
        <v>502.2</v>
      </c>
      <c r="AF154">
        <f>VLOOKUP(AE154,Sheet3!A$52:B$77,2,TRUE)</f>
        <v>1</v>
      </c>
      <c r="AG154">
        <f t="shared" si="95"/>
        <v>0</v>
      </c>
      <c r="AH154">
        <f t="shared" si="96"/>
        <v>1</v>
      </c>
      <c r="AI154">
        <f>4500*AH154</f>
        <v>4500</v>
      </c>
      <c r="AJ154">
        <f t="shared" si="83"/>
        <v>1.55</v>
      </c>
      <c r="AK154">
        <f t="shared" si="86"/>
        <v>0</v>
      </c>
      <c r="AM154">
        <f t="shared" si="98"/>
        <v>-5.1000000000000227</v>
      </c>
      <c r="AN154">
        <f t="shared" si="99"/>
        <v>0</v>
      </c>
      <c r="AP154">
        <f t="shared" si="87"/>
        <v>1.55</v>
      </c>
      <c r="AQ154">
        <f>VLOOKUP(AE154,Sheet3!$K$52:$L$77,2,TRUE)</f>
        <v>1</v>
      </c>
      <c r="AR154">
        <f t="shared" si="88"/>
        <v>0</v>
      </c>
      <c r="AU154">
        <f t="shared" si="100"/>
        <v>4500</v>
      </c>
      <c r="AV154">
        <f t="shared" si="101"/>
        <v>53.263157894736651</v>
      </c>
      <c r="AW154">
        <f t="shared" si="102"/>
        <v>1.1004784688995175</v>
      </c>
      <c r="AX154">
        <f>VLOOKUP(AD154,Sheet2!$A$6:$B$262,2,TRUE)</f>
        <v>306.95</v>
      </c>
      <c r="AY154">
        <f t="shared" si="103"/>
        <v>3.5852043293680322E-3</v>
      </c>
      <c r="AZ154">
        <f t="shared" si="104"/>
        <v>516.40358520432937</v>
      </c>
      <c r="BB154">
        <f t="shared" si="92"/>
        <v>0.20094708365093084</v>
      </c>
    </row>
    <row r="155" spans="4:54" x14ac:dyDescent="0.55000000000000004">
      <c r="D155">
        <f t="shared" si="89"/>
        <v>2175</v>
      </c>
      <c r="E155">
        <f t="shared" si="84"/>
        <v>36.25</v>
      </c>
      <c r="F155">
        <f t="shared" si="81"/>
        <v>4626.7368421052633</v>
      </c>
      <c r="H155">
        <f t="shared" si="72"/>
        <v>1156.6842105263158</v>
      </c>
      <c r="J155">
        <f t="shared" si="73"/>
        <v>95.593736407133548</v>
      </c>
      <c r="K155">
        <f t="shared" si="74"/>
        <v>516.20263812067844</v>
      </c>
      <c r="L155">
        <f>VLOOKUP(V155, Sheet2!E$6:F$261,2,TRUE)</f>
        <v>502.2</v>
      </c>
      <c r="M155">
        <f>VLOOKUP(L155,Sheet3!A$52:B$77,2,TRUE)</f>
        <v>1</v>
      </c>
      <c r="N155">
        <f t="shared" si="75"/>
        <v>1.8026381206784663</v>
      </c>
      <c r="O155">
        <f t="shared" si="76"/>
        <v>1.402638120678489</v>
      </c>
      <c r="P155">
        <v>0</v>
      </c>
      <c r="Q155">
        <f t="shared" si="82"/>
        <v>2.2000000000000002</v>
      </c>
      <c r="R155">
        <f t="shared" si="93"/>
        <v>3913.5676576397109</v>
      </c>
      <c r="S155">
        <f t="shared" si="85"/>
        <v>2</v>
      </c>
      <c r="T155">
        <f t="shared" si="90"/>
        <v>465.13228833413086</v>
      </c>
      <c r="V155">
        <f t="shared" si="77"/>
        <v>4378.6999459738417</v>
      </c>
      <c r="W155">
        <f t="shared" si="78"/>
        <v>248.0368961314216</v>
      </c>
      <c r="X155">
        <f t="shared" si="91"/>
        <v>5.1247292589136695</v>
      </c>
      <c r="Y155">
        <f>VLOOKUP(K155,Sheet2!$A$6:$B$262,2,TRUE)</f>
        <v>306.3</v>
      </c>
      <c r="Z155">
        <f t="shared" si="79"/>
        <v>1.673107822041681E-2</v>
      </c>
      <c r="AA155">
        <f t="shared" si="80"/>
        <v>516.2193691988989</v>
      </c>
      <c r="AD155">
        <f t="shared" si="94"/>
        <v>516.40358520432937</v>
      </c>
      <c r="AE155">
        <f>VLOOKUP(AU154,Sheet2!$E$6:$F$261,2,TRUE)</f>
        <v>502.2</v>
      </c>
      <c r="AF155">
        <f>VLOOKUP(AE155,Sheet3!A$52:B$77,2,TRUE)</f>
        <v>1</v>
      </c>
      <c r="AG155">
        <f t="shared" si="95"/>
        <v>3.5852043293971292E-3</v>
      </c>
      <c r="AH155">
        <f t="shared" si="96"/>
        <v>1</v>
      </c>
      <c r="AI155">
        <f t="shared" ref="AI155:AI218" si="105">4500*AH155</f>
        <v>4500</v>
      </c>
      <c r="AJ155">
        <f t="shared" si="83"/>
        <v>1.55</v>
      </c>
      <c r="AK155">
        <f t="shared" si="86"/>
        <v>0.24456252269417447</v>
      </c>
      <c r="AM155">
        <f t="shared" si="98"/>
        <v>-5.0964147956706256</v>
      </c>
      <c r="AN155">
        <f t="shared" si="99"/>
        <v>0</v>
      </c>
      <c r="AP155">
        <f t="shared" si="87"/>
        <v>1.55</v>
      </c>
      <c r="AQ155">
        <f>VLOOKUP(AE155,Sheet3!$K$52:$L$77,2,TRUE)</f>
        <v>1</v>
      </c>
      <c r="AR155">
        <f t="shared" si="88"/>
        <v>0</v>
      </c>
      <c r="AU155">
        <f t="shared" si="100"/>
        <v>4500.2445625226937</v>
      </c>
      <c r="AV155">
        <f t="shared" si="101"/>
        <v>126.49227958256961</v>
      </c>
      <c r="AW155">
        <f t="shared" si="102"/>
        <v>2.6134768508795374</v>
      </c>
      <c r="AX155">
        <f>VLOOKUP(AD155,Sheet2!$A$6:$B$262,2,TRUE)</f>
        <v>307.60000000000002</v>
      </c>
      <c r="AY155">
        <f t="shared" si="103"/>
        <v>8.4963486699594845E-3</v>
      </c>
      <c r="AZ155">
        <f t="shared" si="104"/>
        <v>516.41208155299933</v>
      </c>
      <c r="BB155">
        <f t="shared" si="92"/>
        <v>0.19271235410042209</v>
      </c>
    </row>
    <row r="156" spans="4:54" x14ac:dyDescent="0.55000000000000004">
      <c r="D156">
        <f t="shared" si="89"/>
        <v>2190</v>
      </c>
      <c r="E156">
        <f t="shared" si="84"/>
        <v>36.5</v>
      </c>
      <c r="F156">
        <f t="shared" si="81"/>
        <v>4700.21052631579</v>
      </c>
      <c r="H156">
        <f t="shared" si="72"/>
        <v>1175.0526315789475</v>
      </c>
      <c r="J156">
        <f t="shared" si="73"/>
        <v>97.111787733797314</v>
      </c>
      <c r="K156">
        <f t="shared" si="74"/>
        <v>516.2193691988989</v>
      </c>
      <c r="L156">
        <f>VLOOKUP(V156, Sheet2!E$6:F$261,2,TRUE)</f>
        <v>502.2</v>
      </c>
      <c r="M156">
        <f>VLOOKUP(L156,Sheet3!A$52:B$77,2,TRUE)</f>
        <v>1</v>
      </c>
      <c r="N156">
        <f t="shared" si="75"/>
        <v>1.8193691988989258</v>
      </c>
      <c r="O156">
        <f t="shared" si="76"/>
        <v>1.4193691988989485</v>
      </c>
      <c r="P156">
        <v>0</v>
      </c>
      <c r="Q156">
        <f t="shared" si="82"/>
        <v>2.2000000000000002</v>
      </c>
      <c r="R156">
        <f t="shared" si="93"/>
        <v>3968.1792055596911</v>
      </c>
      <c r="S156">
        <f t="shared" si="85"/>
        <v>2</v>
      </c>
      <c r="T156">
        <f t="shared" si="90"/>
        <v>473.47940827611382</v>
      </c>
      <c r="V156">
        <f t="shared" si="77"/>
        <v>4441.6586138358052</v>
      </c>
      <c r="W156">
        <f t="shared" si="78"/>
        <v>258.55191247998482</v>
      </c>
      <c r="X156">
        <f t="shared" si="91"/>
        <v>5.3419816628096033</v>
      </c>
      <c r="Y156">
        <f>VLOOKUP(K156,Sheet2!$A$6:$B$262,2,TRUE)</f>
        <v>306.3</v>
      </c>
      <c r="Z156">
        <f t="shared" si="79"/>
        <v>1.7440358024190673E-2</v>
      </c>
      <c r="AA156">
        <f t="shared" si="80"/>
        <v>516.23680955692305</v>
      </c>
      <c r="AD156">
        <f t="shared" si="94"/>
        <v>516.41208155299933</v>
      </c>
      <c r="AE156">
        <f>VLOOKUP(AU155,Sheet2!$E$6:$F$261,2,TRUE)</f>
        <v>502.2</v>
      </c>
      <c r="AF156">
        <f>VLOOKUP(AE156,Sheet3!A$52:B$77,2,TRUE)</f>
        <v>1</v>
      </c>
      <c r="AG156">
        <f t="shared" si="95"/>
        <v>1.2081552999347878E-2</v>
      </c>
      <c r="AH156">
        <f t="shared" si="96"/>
        <v>1</v>
      </c>
      <c r="AI156">
        <f t="shared" si="105"/>
        <v>4500</v>
      </c>
      <c r="AJ156">
        <f t="shared" si="83"/>
        <v>1.55</v>
      </c>
      <c r="AK156">
        <f t="shared" si="86"/>
        <v>1.5128754739574135</v>
      </c>
      <c r="AM156">
        <f t="shared" si="98"/>
        <v>-5.0879184470006749</v>
      </c>
      <c r="AN156">
        <f t="shared" si="99"/>
        <v>0</v>
      </c>
      <c r="AP156">
        <f t="shared" si="87"/>
        <v>1.55</v>
      </c>
      <c r="AQ156">
        <f>VLOOKUP(AE156,Sheet3!$K$52:$L$77,2,TRUE)</f>
        <v>1</v>
      </c>
      <c r="AR156">
        <f t="shared" si="88"/>
        <v>0</v>
      </c>
      <c r="AU156">
        <f t="shared" si="100"/>
        <v>4501.5128754739571</v>
      </c>
      <c r="AV156">
        <f t="shared" si="101"/>
        <v>198.69765084183291</v>
      </c>
      <c r="AW156">
        <f t="shared" si="102"/>
        <v>4.1053233645006797</v>
      </c>
      <c r="AX156">
        <f>VLOOKUP(AD156,Sheet2!$A$6:$B$262,2,TRUE)</f>
        <v>307.60000000000002</v>
      </c>
      <c r="AY156">
        <f t="shared" si="103"/>
        <v>1.3346304826075031E-2</v>
      </c>
      <c r="AZ156">
        <f t="shared" si="104"/>
        <v>516.42542785782541</v>
      </c>
      <c r="BB156">
        <f t="shared" si="92"/>
        <v>0.18861830090236253</v>
      </c>
    </row>
    <row r="157" spans="4:54" x14ac:dyDescent="0.55000000000000004">
      <c r="D157">
        <f t="shared" si="89"/>
        <v>2205</v>
      </c>
      <c r="E157">
        <f t="shared" si="84"/>
        <v>36.75</v>
      </c>
      <c r="F157">
        <f t="shared" si="81"/>
        <v>4773.6842105263158</v>
      </c>
      <c r="H157">
        <f t="shared" si="72"/>
        <v>1193.421052631579</v>
      </c>
      <c r="J157">
        <f t="shared" si="73"/>
        <v>98.62983906046108</v>
      </c>
      <c r="K157">
        <f t="shared" si="74"/>
        <v>516.23680955692305</v>
      </c>
      <c r="L157">
        <f>VLOOKUP(V157, Sheet2!E$6:F$261,2,TRUE)</f>
        <v>502.2</v>
      </c>
      <c r="M157">
        <f>VLOOKUP(L157,Sheet3!A$52:B$77,2,TRUE)</f>
        <v>1</v>
      </c>
      <c r="N157">
        <f t="shared" si="75"/>
        <v>1.8368095569230718</v>
      </c>
      <c r="O157">
        <f t="shared" si="76"/>
        <v>1.4368095569230945</v>
      </c>
      <c r="P157">
        <v>0</v>
      </c>
      <c r="Q157">
        <f t="shared" si="82"/>
        <v>2.2000000000000002</v>
      </c>
      <c r="R157">
        <f t="shared" si="93"/>
        <v>4025.3737988274593</v>
      </c>
      <c r="S157">
        <f t="shared" si="85"/>
        <v>2</v>
      </c>
      <c r="T157">
        <f t="shared" si="90"/>
        <v>482.2329076745155</v>
      </c>
      <c r="V157">
        <f t="shared" si="77"/>
        <v>4507.6067065019752</v>
      </c>
      <c r="W157">
        <f t="shared" si="78"/>
        <v>266.07750402434067</v>
      </c>
      <c r="X157">
        <f t="shared" si="91"/>
        <v>5.4974690914119968</v>
      </c>
      <c r="Y157">
        <f>VLOOKUP(K157,Sheet2!$A$6:$B$262,2,TRUE)</f>
        <v>306.3</v>
      </c>
      <c r="Z157">
        <f t="shared" si="79"/>
        <v>1.7947989198210893E-2</v>
      </c>
      <c r="AA157">
        <f t="shared" si="80"/>
        <v>516.25475754612125</v>
      </c>
      <c r="AD157">
        <f t="shared" si="94"/>
        <v>516.42542785782541</v>
      </c>
      <c r="AE157">
        <f>VLOOKUP(AU156,Sheet2!$E$6:$F$261,2,TRUE)</f>
        <v>502.2</v>
      </c>
      <c r="AF157">
        <f>VLOOKUP(AE157,Sheet3!A$52:B$77,2,TRUE)</f>
        <v>1</v>
      </c>
      <c r="AG157">
        <f t="shared" si="95"/>
        <v>2.542785782543433E-2</v>
      </c>
      <c r="AH157">
        <f t="shared" si="96"/>
        <v>1</v>
      </c>
      <c r="AI157">
        <f t="shared" si="105"/>
        <v>4500</v>
      </c>
      <c r="AJ157">
        <f t="shared" si="83"/>
        <v>1.55</v>
      </c>
      <c r="AK157">
        <f t="shared" si="86"/>
        <v>4.6193800989206375</v>
      </c>
      <c r="AM157">
        <f t="shared" si="98"/>
        <v>-5.0745721421745884</v>
      </c>
      <c r="AN157">
        <f t="shared" si="99"/>
        <v>0</v>
      </c>
      <c r="AP157">
        <f t="shared" si="87"/>
        <v>1.55</v>
      </c>
      <c r="AQ157">
        <f>VLOOKUP(AE157,Sheet3!$K$52:$L$77,2,TRUE)</f>
        <v>1</v>
      </c>
      <c r="AR157">
        <f t="shared" si="88"/>
        <v>0</v>
      </c>
      <c r="AU157">
        <f t="shared" si="100"/>
        <v>4504.6193800989204</v>
      </c>
      <c r="AV157">
        <f t="shared" si="101"/>
        <v>269.06483042739546</v>
      </c>
      <c r="AW157">
        <f t="shared" si="102"/>
        <v>5.5591907113098236</v>
      </c>
      <c r="AX157">
        <f>VLOOKUP(AD157,Sheet2!$A$6:$B$262,2,TRUE)</f>
        <v>307.60000000000002</v>
      </c>
      <c r="AY157">
        <f t="shared" si="103"/>
        <v>1.8072791649251702E-2</v>
      </c>
      <c r="AZ157">
        <f t="shared" si="104"/>
        <v>516.44350064947469</v>
      </c>
      <c r="BB157">
        <f t="shared" si="92"/>
        <v>0.18874310335343125</v>
      </c>
    </row>
    <row r="158" spans="4:54" x14ac:dyDescent="0.55000000000000004">
      <c r="D158">
        <f t="shared" si="89"/>
        <v>2220</v>
      </c>
      <c r="E158">
        <f t="shared" si="84"/>
        <v>37</v>
      </c>
      <c r="F158">
        <f t="shared" si="81"/>
        <v>4847.1578947368416</v>
      </c>
      <c r="H158">
        <f t="shared" si="72"/>
        <v>1211.7894736842104</v>
      </c>
      <c r="J158">
        <f t="shared" si="73"/>
        <v>100.14789038712483</v>
      </c>
      <c r="K158">
        <f t="shared" si="74"/>
        <v>516.25475754612125</v>
      </c>
      <c r="L158">
        <f>VLOOKUP(V158, Sheet2!E$6:F$261,2,TRUE)</f>
        <v>502.2</v>
      </c>
      <c r="M158">
        <f>VLOOKUP(L158,Sheet3!A$52:B$77,2,TRUE)</f>
        <v>1</v>
      </c>
      <c r="N158">
        <f t="shared" si="75"/>
        <v>1.8547575461212773</v>
      </c>
      <c r="O158">
        <f t="shared" si="76"/>
        <v>1.4547575461213</v>
      </c>
      <c r="P158">
        <v>0</v>
      </c>
      <c r="Q158">
        <f t="shared" si="82"/>
        <v>2.2000000000000002</v>
      </c>
      <c r="R158">
        <f t="shared" si="93"/>
        <v>4084.5173008405222</v>
      </c>
      <c r="S158">
        <f t="shared" si="85"/>
        <v>2</v>
      </c>
      <c r="T158">
        <f t="shared" si="90"/>
        <v>491.29682702281224</v>
      </c>
      <c r="V158">
        <f t="shared" si="77"/>
        <v>4575.8141278633348</v>
      </c>
      <c r="W158">
        <f t="shared" si="78"/>
        <v>271.34376687350687</v>
      </c>
      <c r="X158">
        <f t="shared" si="91"/>
        <v>5.6062761750724555</v>
      </c>
      <c r="Y158">
        <f>VLOOKUP(K158,Sheet2!$A$6:$B$262,2,TRUE)</f>
        <v>306.3</v>
      </c>
      <c r="Z158">
        <f t="shared" si="79"/>
        <v>1.8303219637846736E-2</v>
      </c>
      <c r="AA158">
        <f t="shared" si="80"/>
        <v>516.27306076575906</v>
      </c>
      <c r="AD158">
        <f t="shared" si="94"/>
        <v>516.44350064947469</v>
      </c>
      <c r="AE158">
        <f>VLOOKUP(AU157,Sheet2!$E$6:$F$261,2,TRUE)</f>
        <v>502.2</v>
      </c>
      <c r="AF158">
        <f>VLOOKUP(AE158,Sheet3!A$52:B$77,2,TRUE)</f>
        <v>1</v>
      </c>
      <c r="AG158">
        <f t="shared" si="95"/>
        <v>4.3500649474708553E-2</v>
      </c>
      <c r="AH158">
        <f t="shared" si="96"/>
        <v>1</v>
      </c>
      <c r="AI158">
        <f t="shared" si="105"/>
        <v>4500</v>
      </c>
      <c r="AJ158">
        <f t="shared" si="83"/>
        <v>1.55</v>
      </c>
      <c r="AK158">
        <f t="shared" si="86"/>
        <v>10.336241527078796</v>
      </c>
      <c r="AM158">
        <f t="shared" si="98"/>
        <v>-5.0564993505253142</v>
      </c>
      <c r="AN158">
        <f t="shared" si="99"/>
        <v>0</v>
      </c>
      <c r="AP158">
        <f t="shared" si="87"/>
        <v>1.55</v>
      </c>
      <c r="AQ158">
        <f>VLOOKUP(AE158,Sheet3!$K$52:$L$77,2,TRUE)</f>
        <v>1</v>
      </c>
      <c r="AR158">
        <f t="shared" si="88"/>
        <v>0</v>
      </c>
      <c r="AU158">
        <f t="shared" si="100"/>
        <v>4510.3362415270785</v>
      </c>
      <c r="AV158">
        <f t="shared" si="101"/>
        <v>336.8216532097631</v>
      </c>
      <c r="AW158">
        <f t="shared" si="102"/>
        <v>6.9591250663174193</v>
      </c>
      <c r="AX158">
        <f>VLOOKUP(AD158,Sheet2!$A$6:$B$262,2,TRUE)</f>
        <v>307.60000000000002</v>
      </c>
      <c r="AY158">
        <f t="shared" si="103"/>
        <v>2.2623943648626198E-2</v>
      </c>
      <c r="AZ158">
        <f t="shared" si="104"/>
        <v>516.46612459312337</v>
      </c>
      <c r="BB158">
        <f t="shared" si="92"/>
        <v>0.1930638273643126</v>
      </c>
    </row>
    <row r="159" spans="4:54" x14ac:dyDescent="0.55000000000000004">
      <c r="D159">
        <f t="shared" si="89"/>
        <v>2235</v>
      </c>
      <c r="E159">
        <f t="shared" si="84"/>
        <v>37.25</v>
      </c>
      <c r="F159">
        <f t="shared" si="81"/>
        <v>4920.6315789473683</v>
      </c>
      <c r="H159">
        <f t="shared" si="72"/>
        <v>1230.1578947368421</v>
      </c>
      <c r="J159">
        <f t="shared" si="73"/>
        <v>101.66594171378861</v>
      </c>
      <c r="K159">
        <f t="shared" si="74"/>
        <v>516.27306076575906</v>
      </c>
      <c r="L159">
        <f>VLOOKUP(V159, Sheet2!E$6:F$261,2,TRUE)</f>
        <v>502.2</v>
      </c>
      <c r="M159">
        <f>VLOOKUP(L159,Sheet3!A$52:B$77,2,TRUE)</f>
        <v>1</v>
      </c>
      <c r="N159">
        <f t="shared" si="75"/>
        <v>1.8730607657590781</v>
      </c>
      <c r="O159">
        <f t="shared" si="76"/>
        <v>1.4730607657591008</v>
      </c>
      <c r="P159">
        <v>0</v>
      </c>
      <c r="Q159">
        <f t="shared" si="82"/>
        <v>2.2000000000000002</v>
      </c>
      <c r="R159">
        <f t="shared" si="93"/>
        <v>4145.1268013332319</v>
      </c>
      <c r="S159">
        <f t="shared" si="85"/>
        <v>2</v>
      </c>
      <c r="T159">
        <f t="shared" si="90"/>
        <v>500.59790184349254</v>
      </c>
      <c r="V159">
        <f t="shared" si="77"/>
        <v>4645.7247031767247</v>
      </c>
      <c r="W159">
        <f t="shared" si="78"/>
        <v>274.90687577064364</v>
      </c>
      <c r="X159">
        <f t="shared" si="91"/>
        <v>5.6798941274926369</v>
      </c>
      <c r="Y159">
        <f>VLOOKUP(K159,Sheet2!$A$6:$B$262,2,TRUE)</f>
        <v>306.3</v>
      </c>
      <c r="Z159">
        <f t="shared" si="79"/>
        <v>1.854356554845784E-2</v>
      </c>
      <c r="AA159">
        <f t="shared" si="80"/>
        <v>516.29160433130755</v>
      </c>
      <c r="AD159">
        <f t="shared" si="94"/>
        <v>516.46612459312337</v>
      </c>
      <c r="AE159">
        <f>VLOOKUP(AU158,Sheet2!$E$6:$F$261,2,TRUE)</f>
        <v>502.2</v>
      </c>
      <c r="AF159">
        <f>VLOOKUP(AE159,Sheet3!A$52:B$77,2,TRUE)</f>
        <v>1</v>
      </c>
      <c r="AG159">
        <f t="shared" si="95"/>
        <v>6.6124593123390696E-2</v>
      </c>
      <c r="AH159">
        <f t="shared" si="96"/>
        <v>1</v>
      </c>
      <c r="AI159">
        <f t="shared" si="105"/>
        <v>4500</v>
      </c>
      <c r="AJ159">
        <f t="shared" si="83"/>
        <v>1.55</v>
      </c>
      <c r="AK159">
        <f t="shared" si="86"/>
        <v>19.371513626598265</v>
      </c>
      <c r="AM159">
        <f t="shared" si="98"/>
        <v>-5.033875406876632</v>
      </c>
      <c r="AN159">
        <f t="shared" si="99"/>
        <v>0</v>
      </c>
      <c r="AP159">
        <f t="shared" si="87"/>
        <v>1.55</v>
      </c>
      <c r="AQ159">
        <f>VLOOKUP(AE159,Sheet3!$K$52:$L$77,2,TRUE)</f>
        <v>1</v>
      </c>
      <c r="AR159">
        <f t="shared" si="88"/>
        <v>0</v>
      </c>
      <c r="AU159">
        <f t="shared" si="100"/>
        <v>4519.3715136265982</v>
      </c>
      <c r="AV159">
        <f t="shared" si="101"/>
        <v>401.26006532077008</v>
      </c>
      <c r="AW159">
        <f t="shared" si="102"/>
        <v>8.2904972173712821</v>
      </c>
      <c r="AX159">
        <f>VLOOKUP(AD159,Sheet2!$A$6:$B$262,2,TRUE)</f>
        <v>307.60000000000002</v>
      </c>
      <c r="AY159">
        <f t="shared" si="103"/>
        <v>2.6952201616941746E-2</v>
      </c>
      <c r="AZ159">
        <f t="shared" si="104"/>
        <v>516.49307679474032</v>
      </c>
      <c r="BB159">
        <f t="shared" si="92"/>
        <v>0.20147246343276493</v>
      </c>
    </row>
    <row r="160" spans="4:54" x14ac:dyDescent="0.55000000000000004">
      <c r="D160">
        <f t="shared" si="89"/>
        <v>2250</v>
      </c>
      <c r="E160">
        <f t="shared" si="84"/>
        <v>37.5</v>
      </c>
      <c r="F160">
        <f t="shared" si="81"/>
        <v>4994.105263157895</v>
      </c>
      <c r="H160">
        <f t="shared" si="72"/>
        <v>1248.5263157894738</v>
      </c>
      <c r="J160">
        <f t="shared" si="73"/>
        <v>103.18399304045236</v>
      </c>
      <c r="K160">
        <f t="shared" si="74"/>
        <v>516.29160433130755</v>
      </c>
      <c r="L160">
        <f>VLOOKUP(V160, Sheet2!E$6:F$261,2,TRUE)</f>
        <v>502.2</v>
      </c>
      <c r="M160">
        <f>VLOOKUP(L160,Sheet3!A$52:B$77,2,TRUE)</f>
        <v>1</v>
      </c>
      <c r="N160">
        <f t="shared" si="75"/>
        <v>1.8916043313075761</v>
      </c>
      <c r="O160">
        <f t="shared" si="76"/>
        <v>1.4916043313075988</v>
      </c>
      <c r="P160">
        <v>0</v>
      </c>
      <c r="Q160">
        <f t="shared" si="82"/>
        <v>2.2000000000000002</v>
      </c>
      <c r="R160">
        <f t="shared" si="93"/>
        <v>4206.8349134160717</v>
      </c>
      <c r="S160">
        <f t="shared" si="85"/>
        <v>2</v>
      </c>
      <c r="T160">
        <f t="shared" si="90"/>
        <v>510.08022274404738</v>
      </c>
      <c r="V160">
        <f t="shared" si="77"/>
        <v>4716.9151361601189</v>
      </c>
      <c r="W160">
        <f t="shared" si="78"/>
        <v>277.19012699777613</v>
      </c>
      <c r="X160">
        <f t="shared" si="91"/>
        <v>5.7270687396234736</v>
      </c>
      <c r="Y160">
        <f>VLOOKUP(K160,Sheet2!$A$6:$B$262,2,TRUE)</f>
        <v>306.3</v>
      </c>
      <c r="Z160">
        <f t="shared" si="79"/>
        <v>1.8697579953063904E-2</v>
      </c>
      <c r="AA160">
        <f t="shared" si="80"/>
        <v>516.31030191126058</v>
      </c>
      <c r="AD160">
        <f t="shared" si="94"/>
        <v>516.49307679474032</v>
      </c>
      <c r="AE160">
        <f>VLOOKUP(AU159,Sheet2!$E$6:$F$261,2,TRUE)</f>
        <v>502.2</v>
      </c>
      <c r="AF160">
        <f>VLOOKUP(AE160,Sheet3!A$52:B$77,2,TRUE)</f>
        <v>1</v>
      </c>
      <c r="AG160">
        <f t="shared" si="95"/>
        <v>9.3076794740341029E-2</v>
      </c>
      <c r="AH160">
        <f t="shared" si="96"/>
        <v>1</v>
      </c>
      <c r="AI160">
        <f t="shared" si="105"/>
        <v>4500</v>
      </c>
      <c r="AJ160">
        <f t="shared" si="83"/>
        <v>1.55</v>
      </c>
      <c r="AK160">
        <f t="shared" si="86"/>
        <v>32.350512563353199</v>
      </c>
      <c r="AM160">
        <f t="shared" si="98"/>
        <v>-5.0069232052596817</v>
      </c>
      <c r="AN160">
        <f t="shared" si="99"/>
        <v>0</v>
      </c>
      <c r="AP160">
        <f t="shared" si="87"/>
        <v>1.55</v>
      </c>
      <c r="AQ160">
        <f>VLOOKUP(AE160,Sheet3!$K$52:$L$77,2,TRUE)</f>
        <v>1</v>
      </c>
      <c r="AR160">
        <f t="shared" si="88"/>
        <v>0</v>
      </c>
      <c r="AU160">
        <f t="shared" si="100"/>
        <v>4532.3505125633528</v>
      </c>
      <c r="AV160">
        <f t="shared" si="101"/>
        <v>461.7547505945422</v>
      </c>
      <c r="AW160">
        <f t="shared" si="102"/>
        <v>9.5403874089781446</v>
      </c>
      <c r="AX160">
        <f>VLOOKUP(AD160,Sheet2!$A$6:$B$262,2,TRUE)</f>
        <v>307.60000000000002</v>
      </c>
      <c r="AY160">
        <f t="shared" si="103"/>
        <v>3.101556374830346E-2</v>
      </c>
      <c r="AZ160">
        <f t="shared" si="104"/>
        <v>516.52409235848859</v>
      </c>
      <c r="BB160">
        <f t="shared" si="92"/>
        <v>0.213790447228007</v>
      </c>
    </row>
    <row r="161" spans="4:54" x14ac:dyDescent="0.55000000000000004">
      <c r="D161">
        <f t="shared" si="89"/>
        <v>2265</v>
      </c>
      <c r="E161">
        <f t="shared" si="84"/>
        <v>37.75</v>
      </c>
      <c r="F161">
        <f t="shared" si="81"/>
        <v>5067.5789473684217</v>
      </c>
      <c r="H161">
        <f t="shared" si="72"/>
        <v>1266.8947368421054</v>
      </c>
      <c r="J161">
        <f t="shared" si="73"/>
        <v>104.70204436711614</v>
      </c>
      <c r="K161">
        <f t="shared" si="74"/>
        <v>516.31030191126058</v>
      </c>
      <c r="L161">
        <f>VLOOKUP(V161, Sheet2!E$6:F$261,2,TRUE)</f>
        <v>503.2</v>
      </c>
      <c r="M161">
        <f>VLOOKUP(L161,Sheet3!A$52:B$77,2,TRUE)</f>
        <v>1</v>
      </c>
      <c r="N161">
        <f t="shared" si="75"/>
        <v>1.9103019112606034</v>
      </c>
      <c r="O161">
        <f t="shared" si="76"/>
        <v>1.5103019112606262</v>
      </c>
      <c r="P161">
        <v>0</v>
      </c>
      <c r="Q161">
        <f t="shared" si="82"/>
        <v>2.2999999999999998</v>
      </c>
      <c r="R161">
        <f t="shared" si="93"/>
        <v>4463.424473591499</v>
      </c>
      <c r="S161">
        <f t="shared" si="85"/>
        <v>2.1</v>
      </c>
      <c r="T161">
        <f t="shared" si="90"/>
        <v>545.6862219347064</v>
      </c>
      <c r="V161">
        <f t="shared" si="77"/>
        <v>5009.1106955262057</v>
      </c>
      <c r="W161">
        <f t="shared" si="78"/>
        <v>58.468251842215977</v>
      </c>
      <c r="X161">
        <f t="shared" si="91"/>
        <v>1.2080217322771896</v>
      </c>
      <c r="Y161">
        <f>VLOOKUP(K161,Sheet2!$A$6:$B$262,2,TRUE)</f>
        <v>306.95</v>
      </c>
      <c r="Z161">
        <f t="shared" si="79"/>
        <v>3.9355651808997867E-3</v>
      </c>
      <c r="AA161">
        <f t="shared" si="80"/>
        <v>516.31423747644146</v>
      </c>
      <c r="AD161">
        <f t="shared" si="94"/>
        <v>516.52409235848859</v>
      </c>
      <c r="AE161">
        <f>VLOOKUP(AU160,Sheet2!$E$6:$F$261,2,TRUE)</f>
        <v>502.2</v>
      </c>
      <c r="AF161">
        <f>VLOOKUP(AE161,Sheet3!A$52:B$77,2,TRUE)</f>
        <v>1</v>
      </c>
      <c r="AG161">
        <f t="shared" si="95"/>
        <v>0.12409235848861044</v>
      </c>
      <c r="AH161">
        <f t="shared" si="96"/>
        <v>1</v>
      </c>
      <c r="AI161">
        <f t="shared" si="105"/>
        <v>4500</v>
      </c>
      <c r="AJ161">
        <f t="shared" si="83"/>
        <v>1.55</v>
      </c>
      <c r="AK161">
        <f t="shared" si="86"/>
        <v>49.800831664996679</v>
      </c>
      <c r="AM161">
        <f t="shared" si="98"/>
        <v>-4.9759076415114123</v>
      </c>
      <c r="AN161">
        <f t="shared" si="99"/>
        <v>0</v>
      </c>
      <c r="AP161">
        <f t="shared" si="87"/>
        <v>1.55</v>
      </c>
      <c r="AQ161">
        <f>VLOOKUP(AE161,Sheet3!$K$52:$L$77,2,TRUE)</f>
        <v>1</v>
      </c>
      <c r="AR161">
        <f t="shared" si="88"/>
        <v>0</v>
      </c>
      <c r="AU161">
        <f t="shared" si="100"/>
        <v>4549.8008316649966</v>
      </c>
      <c r="AV161">
        <f t="shared" si="101"/>
        <v>517.7781157034251</v>
      </c>
      <c r="AW161">
        <f t="shared" si="102"/>
        <v>10.697894952550104</v>
      </c>
      <c r="AX161">
        <f>VLOOKUP(AD161,Sheet2!$A$6:$B$262,2,TRUE)</f>
        <v>308.25</v>
      </c>
      <c r="AY161">
        <f t="shared" si="103"/>
        <v>3.47052553205194E-2</v>
      </c>
      <c r="AZ161">
        <f t="shared" si="104"/>
        <v>516.55879761380913</v>
      </c>
      <c r="BB161">
        <f t="shared" si="92"/>
        <v>0.2445601373676709</v>
      </c>
    </row>
    <row r="162" spans="4:54" x14ac:dyDescent="0.55000000000000004">
      <c r="D162">
        <f t="shared" si="89"/>
        <v>2280</v>
      </c>
      <c r="E162">
        <f t="shared" si="84"/>
        <v>38</v>
      </c>
      <c r="F162">
        <f t="shared" si="81"/>
        <v>5141.0526315789475</v>
      </c>
      <c r="H162">
        <f t="shared" si="72"/>
        <v>1285.2631578947369</v>
      </c>
      <c r="J162">
        <f t="shared" si="73"/>
        <v>106.2200956937799</v>
      </c>
      <c r="K162">
        <f t="shared" si="74"/>
        <v>516.31423747644146</v>
      </c>
      <c r="L162">
        <f>VLOOKUP(V162, Sheet2!E$6:F$261,2,TRUE)</f>
        <v>503.2</v>
      </c>
      <c r="M162">
        <f>VLOOKUP(L162,Sheet3!A$52:B$77,2,TRUE)</f>
        <v>1</v>
      </c>
      <c r="N162">
        <f t="shared" si="75"/>
        <v>1.9142374764414853</v>
      </c>
      <c r="O162">
        <f t="shared" si="76"/>
        <v>1.5142374764415081</v>
      </c>
      <c r="P162">
        <v>0</v>
      </c>
      <c r="Q162">
        <f t="shared" si="82"/>
        <v>2.2999999999999998</v>
      </c>
      <c r="R162">
        <f t="shared" si="93"/>
        <v>4477.224759871553</v>
      </c>
      <c r="S162">
        <f t="shared" si="85"/>
        <v>2.1</v>
      </c>
      <c r="T162">
        <f t="shared" si="90"/>
        <v>547.82054566398608</v>
      </c>
      <c r="V162">
        <f t="shared" si="77"/>
        <v>5025.0453055355392</v>
      </c>
      <c r="W162">
        <f t="shared" si="78"/>
        <v>116.00732604340828</v>
      </c>
      <c r="X162">
        <f t="shared" si="91"/>
        <v>2.3968455794092618</v>
      </c>
      <c r="Y162">
        <f>VLOOKUP(K162,Sheet2!$A$6:$B$262,2,TRUE)</f>
        <v>306.95</v>
      </c>
      <c r="Z162">
        <f t="shared" si="79"/>
        <v>7.8085863476437915E-3</v>
      </c>
      <c r="AA162">
        <f t="shared" si="80"/>
        <v>516.32204606278913</v>
      </c>
      <c r="AD162">
        <f t="shared" si="94"/>
        <v>516.55879761380913</v>
      </c>
      <c r="AE162">
        <f>VLOOKUP(AU161,Sheet2!$E$6:$F$261,2,TRUE)</f>
        <v>502.2</v>
      </c>
      <c r="AF162">
        <f>VLOOKUP(AE162,Sheet3!A$52:B$77,2,TRUE)</f>
        <v>1</v>
      </c>
      <c r="AG162">
        <f t="shared" si="95"/>
        <v>0.15879761380915625</v>
      </c>
      <c r="AH162">
        <f t="shared" si="96"/>
        <v>1</v>
      </c>
      <c r="AI162">
        <f t="shared" si="105"/>
        <v>4500</v>
      </c>
      <c r="AJ162">
        <f t="shared" si="83"/>
        <v>1.55</v>
      </c>
      <c r="AK162">
        <f t="shared" si="86"/>
        <v>72.091654968829346</v>
      </c>
      <c r="AM162">
        <f t="shared" si="98"/>
        <v>-4.9412023861908665</v>
      </c>
      <c r="AN162">
        <f t="shared" si="99"/>
        <v>0</v>
      </c>
      <c r="AP162">
        <f t="shared" si="87"/>
        <v>1.55</v>
      </c>
      <c r="AQ162">
        <f>VLOOKUP(AE162,Sheet3!$K$52:$L$77,2,TRUE)</f>
        <v>1</v>
      </c>
      <c r="AR162">
        <f t="shared" si="88"/>
        <v>0</v>
      </c>
      <c r="AU162">
        <f t="shared" si="100"/>
        <v>4572.0916549688291</v>
      </c>
      <c r="AV162">
        <f t="shared" si="101"/>
        <v>568.96097661011845</v>
      </c>
      <c r="AW162">
        <f t="shared" si="102"/>
        <v>11.755392078721457</v>
      </c>
      <c r="AX162">
        <f>VLOOKUP(AD162,Sheet2!$A$6:$B$262,2,TRUE)</f>
        <v>308.25</v>
      </c>
      <c r="AY162">
        <f t="shared" si="103"/>
        <v>3.8135902931780881E-2</v>
      </c>
      <c r="AZ162">
        <f t="shared" si="104"/>
        <v>516.59693351674093</v>
      </c>
      <c r="BB162">
        <f t="shared" si="92"/>
        <v>0.27488745395180558</v>
      </c>
    </row>
    <row r="163" spans="4:54" x14ac:dyDescent="0.55000000000000004">
      <c r="D163">
        <f t="shared" si="89"/>
        <v>2295</v>
      </c>
      <c r="E163">
        <f t="shared" si="84"/>
        <v>38.25</v>
      </c>
      <c r="F163">
        <f t="shared" si="81"/>
        <v>5214.5263157894733</v>
      </c>
      <c r="H163">
        <f t="shared" si="72"/>
        <v>1303.6315789473683</v>
      </c>
      <c r="J163">
        <f t="shared" si="73"/>
        <v>107.73814702044366</v>
      </c>
      <c r="K163">
        <f t="shared" si="74"/>
        <v>516.32204606278913</v>
      </c>
      <c r="L163">
        <f>VLOOKUP(V163, Sheet2!E$6:F$261,2,TRUE)</f>
        <v>503.2</v>
      </c>
      <c r="M163">
        <f>VLOOKUP(L163,Sheet3!A$52:B$77,2,TRUE)</f>
        <v>1</v>
      </c>
      <c r="N163">
        <f t="shared" si="75"/>
        <v>1.9220460627891498</v>
      </c>
      <c r="O163">
        <f t="shared" si="76"/>
        <v>1.5220460627891725</v>
      </c>
      <c r="P163">
        <v>0</v>
      </c>
      <c r="Q163">
        <f t="shared" si="82"/>
        <v>2.2999999999999998</v>
      </c>
      <c r="R163">
        <f t="shared" si="93"/>
        <v>4504.6480228014143</v>
      </c>
      <c r="S163">
        <f t="shared" si="85"/>
        <v>2.1</v>
      </c>
      <c r="T163">
        <f t="shared" si="90"/>
        <v>552.06348723913277</v>
      </c>
      <c r="V163">
        <f t="shared" si="77"/>
        <v>5056.7115100405472</v>
      </c>
      <c r="W163">
        <f t="shared" si="78"/>
        <v>157.81480574892612</v>
      </c>
      <c r="X163">
        <f t="shared" si="91"/>
        <v>3.2606364824158285</v>
      </c>
      <c r="Y163">
        <f>VLOOKUP(K163,Sheet2!$A$6:$B$262,2,TRUE)</f>
        <v>306.95</v>
      </c>
      <c r="Z163">
        <f t="shared" si="79"/>
        <v>1.0622695821520861E-2</v>
      </c>
      <c r="AA163">
        <f t="shared" si="80"/>
        <v>516.33266875861068</v>
      </c>
      <c r="AD163">
        <f t="shared" si="94"/>
        <v>516.59693351674093</v>
      </c>
      <c r="AE163">
        <f>VLOOKUP(AU162,Sheet2!$E$6:$F$261,2,TRUE)</f>
        <v>502.2</v>
      </c>
      <c r="AF163">
        <f>VLOOKUP(AE163,Sheet3!A$52:B$77,2,TRUE)</f>
        <v>1</v>
      </c>
      <c r="AG163">
        <f t="shared" si="95"/>
        <v>0.19693351674095538</v>
      </c>
      <c r="AH163">
        <f t="shared" si="96"/>
        <v>1</v>
      </c>
      <c r="AI163">
        <f t="shared" si="105"/>
        <v>4500</v>
      </c>
      <c r="AJ163">
        <f t="shared" si="83"/>
        <v>1.55</v>
      </c>
      <c r="AK163">
        <f t="shared" si="86"/>
        <v>99.563118679417059</v>
      </c>
      <c r="AM163">
        <f t="shared" si="98"/>
        <v>-4.9030664832590674</v>
      </c>
      <c r="AN163">
        <f t="shared" si="99"/>
        <v>0</v>
      </c>
      <c r="AP163">
        <f t="shared" si="87"/>
        <v>1.55</v>
      </c>
      <c r="AQ163">
        <f>VLOOKUP(AE163,Sheet3!$K$52:$L$77,2,TRUE)</f>
        <v>1</v>
      </c>
      <c r="AR163">
        <f t="shared" si="88"/>
        <v>0</v>
      </c>
      <c r="AU163">
        <f t="shared" si="100"/>
        <v>4599.5631186794171</v>
      </c>
      <c r="AV163">
        <f t="shared" si="101"/>
        <v>614.96319711005617</v>
      </c>
      <c r="AW163">
        <f t="shared" si="102"/>
        <v>12.705851179959838</v>
      </c>
      <c r="AX163">
        <f>VLOOKUP(AD163,Sheet2!$A$6:$B$262,2,TRUE)</f>
        <v>308.25</v>
      </c>
      <c r="AY163">
        <f t="shared" si="103"/>
        <v>4.1219306342124375E-2</v>
      </c>
      <c r="AZ163">
        <f t="shared" si="104"/>
        <v>516.63815282308303</v>
      </c>
      <c r="BB163">
        <f t="shared" si="92"/>
        <v>0.30548406447235266</v>
      </c>
    </row>
    <row r="164" spans="4:54" x14ac:dyDescent="0.55000000000000004">
      <c r="D164">
        <f t="shared" si="89"/>
        <v>2310</v>
      </c>
      <c r="E164">
        <f t="shared" si="84"/>
        <v>38.5</v>
      </c>
      <c r="F164">
        <f t="shared" si="81"/>
        <v>5288</v>
      </c>
      <c r="H164">
        <f t="shared" si="72"/>
        <v>1322</v>
      </c>
      <c r="J164">
        <f t="shared" si="73"/>
        <v>109.25619834710744</v>
      </c>
      <c r="K164">
        <f t="shared" si="74"/>
        <v>516.33266875861068</v>
      </c>
      <c r="L164">
        <f>VLOOKUP(V164, Sheet2!E$6:F$261,2,TRUE)</f>
        <v>503.2</v>
      </c>
      <c r="M164">
        <f>VLOOKUP(L164,Sheet3!A$52:B$77,2,TRUE)</f>
        <v>1</v>
      </c>
      <c r="N164">
        <f t="shared" si="75"/>
        <v>1.9326687586107028</v>
      </c>
      <c r="O164">
        <f t="shared" si="76"/>
        <v>1.5326687586107255</v>
      </c>
      <c r="P164">
        <v>0</v>
      </c>
      <c r="Q164">
        <f t="shared" si="82"/>
        <v>2.2999999999999998</v>
      </c>
      <c r="R164">
        <f t="shared" si="93"/>
        <v>4542.0437662346858</v>
      </c>
      <c r="S164">
        <f t="shared" si="85"/>
        <v>2.1</v>
      </c>
      <c r="T164">
        <f t="shared" si="90"/>
        <v>557.85301918418406</v>
      </c>
      <c r="V164">
        <f t="shared" si="77"/>
        <v>5099.8967854188695</v>
      </c>
      <c r="W164">
        <f t="shared" si="78"/>
        <v>188.10321458113049</v>
      </c>
      <c r="X164">
        <f t="shared" si="91"/>
        <v>3.8864300533291427</v>
      </c>
      <c r="Y164">
        <f>VLOOKUP(K164,Sheet2!$A$6:$B$262,2,TRUE)</f>
        <v>306.95</v>
      </c>
      <c r="Z164">
        <f t="shared" si="79"/>
        <v>1.2661443405535568E-2</v>
      </c>
      <c r="AA164">
        <f t="shared" si="80"/>
        <v>516.34533020201627</v>
      </c>
      <c r="AD164">
        <f t="shared" si="94"/>
        <v>516.63815282308303</v>
      </c>
      <c r="AE164">
        <f>VLOOKUP(AU163,Sheet2!$E$6:$F$261,2,TRUE)</f>
        <v>502.2</v>
      </c>
      <c r="AF164">
        <f>VLOOKUP(AE164,Sheet3!A$52:B$77,2,TRUE)</f>
        <v>1</v>
      </c>
      <c r="AG164">
        <f t="shared" si="95"/>
        <v>0.23815282308305541</v>
      </c>
      <c r="AH164">
        <f t="shared" si="96"/>
        <v>1</v>
      </c>
      <c r="AI164">
        <f t="shared" si="105"/>
        <v>4500</v>
      </c>
      <c r="AJ164">
        <f t="shared" si="83"/>
        <v>1.55</v>
      </c>
      <c r="AK164">
        <f t="shared" si="86"/>
        <v>132.40446728662593</v>
      </c>
      <c r="AM164">
        <f t="shared" si="98"/>
        <v>-4.8618471769169673</v>
      </c>
      <c r="AN164">
        <f t="shared" si="99"/>
        <v>0</v>
      </c>
      <c r="AP164">
        <f t="shared" si="87"/>
        <v>1.55</v>
      </c>
      <c r="AQ164">
        <f>VLOOKUP(AE164,Sheet3!$K$52:$L$77,2,TRUE)</f>
        <v>1</v>
      </c>
      <c r="AR164">
        <f t="shared" si="88"/>
        <v>0</v>
      </c>
      <c r="AU164">
        <f t="shared" si="100"/>
        <v>4632.4044672866257</v>
      </c>
      <c r="AV164">
        <f t="shared" si="101"/>
        <v>655.59553271337427</v>
      </c>
      <c r="AW164">
        <f t="shared" si="102"/>
        <v>13.545362246144096</v>
      </c>
      <c r="AX164">
        <f>VLOOKUP(AD164,Sheet2!$A$6:$B$262,2,TRUE)</f>
        <v>308.89999999999998</v>
      </c>
      <c r="AY164">
        <f t="shared" si="103"/>
        <v>4.3850314814322104E-2</v>
      </c>
      <c r="AZ164">
        <f t="shared" si="104"/>
        <v>516.68200313789737</v>
      </c>
      <c r="BB164">
        <f t="shared" si="92"/>
        <v>0.33667293588109715</v>
      </c>
    </row>
    <row r="165" spans="4:54" x14ac:dyDescent="0.55000000000000004">
      <c r="D165">
        <f t="shared" si="89"/>
        <v>2325</v>
      </c>
      <c r="E165">
        <f t="shared" si="84"/>
        <v>38.75</v>
      </c>
      <c r="F165">
        <f t="shared" si="81"/>
        <v>5361.4736842105267</v>
      </c>
      <c r="H165">
        <f t="shared" si="72"/>
        <v>1340.3684210526317</v>
      </c>
      <c r="J165">
        <f t="shared" si="73"/>
        <v>110.77424967377122</v>
      </c>
      <c r="K165">
        <f t="shared" si="74"/>
        <v>516.34533020201627</v>
      </c>
      <c r="L165">
        <f>VLOOKUP(V165, Sheet2!E$6:F$261,2,TRUE)</f>
        <v>503.2</v>
      </c>
      <c r="M165">
        <f>VLOOKUP(L165,Sheet3!A$52:B$77,2,TRUE)</f>
        <v>1</v>
      </c>
      <c r="N165">
        <f t="shared" si="75"/>
        <v>1.9453302020162937</v>
      </c>
      <c r="O165">
        <f t="shared" si="76"/>
        <v>1.5453302020163164</v>
      </c>
      <c r="P165">
        <v>0</v>
      </c>
      <c r="Q165">
        <f t="shared" si="82"/>
        <v>2.2999999999999998</v>
      </c>
      <c r="R165">
        <f t="shared" si="93"/>
        <v>4586.7510521645454</v>
      </c>
      <c r="S165">
        <f t="shared" si="85"/>
        <v>2.1</v>
      </c>
      <c r="T165">
        <f t="shared" si="90"/>
        <v>564.7799482123113</v>
      </c>
      <c r="V165">
        <f t="shared" si="77"/>
        <v>5151.5310003768564</v>
      </c>
      <c r="W165">
        <f t="shared" si="78"/>
        <v>209.94268383367034</v>
      </c>
      <c r="X165">
        <f t="shared" si="91"/>
        <v>4.3376587568940153</v>
      </c>
      <c r="Y165">
        <f>VLOOKUP(K165,Sheet2!$A$6:$B$262,2,TRUE)</f>
        <v>306.95</v>
      </c>
      <c r="Z165">
        <f t="shared" si="79"/>
        <v>1.4131483163036375E-2</v>
      </c>
      <c r="AA165">
        <f t="shared" si="80"/>
        <v>516.35946168517933</v>
      </c>
      <c r="AD165">
        <f t="shared" si="94"/>
        <v>516.68200313789737</v>
      </c>
      <c r="AE165">
        <f>VLOOKUP(AU164,Sheet2!$E$6:$F$261,2,TRUE)</f>
        <v>502.2</v>
      </c>
      <c r="AF165">
        <f>VLOOKUP(AE165,Sheet3!A$52:B$77,2,TRUE)</f>
        <v>1</v>
      </c>
      <c r="AG165">
        <f t="shared" si="95"/>
        <v>0.28200313789739084</v>
      </c>
      <c r="AH165">
        <f t="shared" si="96"/>
        <v>1</v>
      </c>
      <c r="AI165">
        <f t="shared" si="105"/>
        <v>4500</v>
      </c>
      <c r="AJ165">
        <f t="shared" si="83"/>
        <v>1.55</v>
      </c>
      <c r="AK165">
        <f t="shared" si="86"/>
        <v>170.60821866036781</v>
      </c>
      <c r="AM165">
        <f t="shared" si="98"/>
        <v>-4.8179968621026319</v>
      </c>
      <c r="AN165">
        <f t="shared" si="99"/>
        <v>0</v>
      </c>
      <c r="AP165">
        <f t="shared" si="87"/>
        <v>1.55</v>
      </c>
      <c r="AQ165">
        <f>VLOOKUP(AE165,Sheet3!$K$52:$L$77,2,TRUE)</f>
        <v>1</v>
      </c>
      <c r="AR165">
        <f t="shared" si="88"/>
        <v>0</v>
      </c>
      <c r="AU165">
        <f t="shared" si="100"/>
        <v>4670.608218660368</v>
      </c>
      <c r="AV165">
        <f t="shared" si="101"/>
        <v>690.86546555015866</v>
      </c>
      <c r="AW165">
        <f t="shared" si="102"/>
        <v>14.274079866738816</v>
      </c>
      <c r="AX165">
        <f>VLOOKUP(AD165,Sheet2!$A$6:$B$262,2,TRUE)</f>
        <v>308.89999999999998</v>
      </c>
      <c r="AY165">
        <f t="shared" si="103"/>
        <v>4.6209387720099762E-2</v>
      </c>
      <c r="AZ165">
        <f t="shared" si="104"/>
        <v>516.72821252561744</v>
      </c>
      <c r="BB165">
        <f t="shared" si="92"/>
        <v>0.36875084043811057</v>
      </c>
    </row>
    <row r="166" spans="4:54" x14ac:dyDescent="0.55000000000000004">
      <c r="D166">
        <f t="shared" si="89"/>
        <v>2340</v>
      </c>
      <c r="E166">
        <f t="shared" si="84"/>
        <v>39</v>
      </c>
      <c r="F166">
        <f t="shared" si="81"/>
        <v>5434.9473684210525</v>
      </c>
      <c r="H166">
        <f t="shared" si="72"/>
        <v>1358.7368421052631</v>
      </c>
      <c r="J166">
        <f t="shared" si="73"/>
        <v>112.29230100043497</v>
      </c>
      <c r="K166">
        <f t="shared" si="74"/>
        <v>516.35946168517933</v>
      </c>
      <c r="L166">
        <f>VLOOKUP(V166, Sheet2!E$6:F$261,2,TRUE)</f>
        <v>503.2</v>
      </c>
      <c r="M166">
        <f>VLOOKUP(L166,Sheet3!A$52:B$77,2,TRUE)</f>
        <v>1</v>
      </c>
      <c r="N166">
        <f t="shared" si="75"/>
        <v>1.9594616851793489</v>
      </c>
      <c r="O166">
        <f t="shared" si="76"/>
        <v>1.5594616851793717</v>
      </c>
      <c r="P166">
        <v>0</v>
      </c>
      <c r="Q166">
        <f t="shared" si="82"/>
        <v>2.2999999999999998</v>
      </c>
      <c r="R166">
        <f t="shared" si="93"/>
        <v>4636.82108669425</v>
      </c>
      <c r="S166">
        <f t="shared" si="85"/>
        <v>2.1</v>
      </c>
      <c r="T166">
        <f t="shared" si="90"/>
        <v>572.54469342487755</v>
      </c>
      <c r="V166">
        <f t="shared" si="77"/>
        <v>5209.3657801191275</v>
      </c>
      <c r="W166">
        <f t="shared" si="78"/>
        <v>225.58158830192497</v>
      </c>
      <c r="X166">
        <f t="shared" si="91"/>
        <v>4.6607766178083674</v>
      </c>
      <c r="Y166">
        <f>VLOOKUP(K166,Sheet2!$A$6:$B$262,2,TRUE)</f>
        <v>306.95</v>
      </c>
      <c r="Z166">
        <f t="shared" si="79"/>
        <v>1.5184155783705383E-2</v>
      </c>
      <c r="AA166">
        <f t="shared" si="80"/>
        <v>516.37464584096301</v>
      </c>
      <c r="AD166">
        <f t="shared" si="94"/>
        <v>516.72821252561744</v>
      </c>
      <c r="AE166">
        <f>VLOOKUP(AU165,Sheet2!$E$6:$F$261,2,TRUE)</f>
        <v>502.2</v>
      </c>
      <c r="AF166">
        <f>VLOOKUP(AE166,Sheet3!A$52:B$77,2,TRUE)</f>
        <v>1</v>
      </c>
      <c r="AG166">
        <f t="shared" si="95"/>
        <v>0.32821252561745951</v>
      </c>
      <c r="AH166">
        <f t="shared" si="96"/>
        <v>1</v>
      </c>
      <c r="AI166">
        <f t="shared" si="105"/>
        <v>4500</v>
      </c>
      <c r="AJ166">
        <f t="shared" si="83"/>
        <v>1.55</v>
      </c>
      <c r="AK166">
        <f t="shared" si="86"/>
        <v>214.21593009568406</v>
      </c>
      <c r="AM166">
        <f t="shared" si="98"/>
        <v>-4.7717874743825632</v>
      </c>
      <c r="AN166">
        <f t="shared" si="99"/>
        <v>0</v>
      </c>
      <c r="AP166">
        <f t="shared" si="87"/>
        <v>1.55</v>
      </c>
      <c r="AQ166">
        <f>VLOOKUP(AE166,Sheet3!$K$52:$L$77,2,TRUE)</f>
        <v>1</v>
      </c>
      <c r="AR166">
        <f t="shared" si="88"/>
        <v>0</v>
      </c>
      <c r="AU166">
        <f t="shared" si="100"/>
        <v>4714.2159300956837</v>
      </c>
      <c r="AV166">
        <f t="shared" si="101"/>
        <v>720.7314383253688</v>
      </c>
      <c r="AW166">
        <f t="shared" si="102"/>
        <v>14.891145419945637</v>
      </c>
      <c r="AX166">
        <f>VLOOKUP(AD166,Sheet2!$A$6:$B$262,2,TRUE)</f>
        <v>309.55</v>
      </c>
      <c r="AY166">
        <f t="shared" si="103"/>
        <v>4.810578394425985E-2</v>
      </c>
      <c r="AZ166">
        <f t="shared" si="104"/>
        <v>516.7763183095617</v>
      </c>
      <c r="BB166">
        <f t="shared" si="92"/>
        <v>0.4016724685986901</v>
      </c>
    </row>
    <row r="167" spans="4:54" x14ac:dyDescent="0.55000000000000004">
      <c r="D167">
        <f t="shared" si="89"/>
        <v>2355</v>
      </c>
      <c r="E167">
        <f t="shared" si="84"/>
        <v>39.25</v>
      </c>
      <c r="F167">
        <f t="shared" si="81"/>
        <v>5508.4210526315792</v>
      </c>
      <c r="H167">
        <f t="shared" si="72"/>
        <v>1377.1052631578948</v>
      </c>
      <c r="J167">
        <f t="shared" si="73"/>
        <v>113.81035232709876</v>
      </c>
      <c r="K167">
        <f t="shared" si="74"/>
        <v>516.37464584096301</v>
      </c>
      <c r="L167">
        <f>VLOOKUP(V167, Sheet2!E$6:F$261,2,TRUE)</f>
        <v>503.2</v>
      </c>
      <c r="M167">
        <f>VLOOKUP(L167,Sheet3!A$52:B$77,2,TRUE)</f>
        <v>1</v>
      </c>
      <c r="N167">
        <f t="shared" si="75"/>
        <v>1.974645840963035</v>
      </c>
      <c r="O167">
        <f t="shared" si="76"/>
        <v>1.5746458409630577</v>
      </c>
      <c r="P167">
        <v>0</v>
      </c>
      <c r="Q167">
        <f t="shared" si="82"/>
        <v>2.2999999999999998</v>
      </c>
      <c r="R167">
        <f t="shared" si="93"/>
        <v>4690.8224756640857</v>
      </c>
      <c r="S167">
        <f t="shared" si="85"/>
        <v>2.1</v>
      </c>
      <c r="T167">
        <f t="shared" si="90"/>
        <v>580.92713941496982</v>
      </c>
      <c r="V167">
        <f t="shared" si="77"/>
        <v>5271.7496150790557</v>
      </c>
      <c r="W167">
        <f t="shared" si="78"/>
        <v>236.67143755252346</v>
      </c>
      <c r="X167">
        <f t="shared" si="91"/>
        <v>4.8899057345562698</v>
      </c>
      <c r="Y167">
        <f>VLOOKUP(K167,Sheet2!$A$6:$B$262,2,TRUE)</f>
        <v>306.95</v>
      </c>
      <c r="Z167">
        <f t="shared" si="79"/>
        <v>1.5930626273191952E-2</v>
      </c>
      <c r="AA167">
        <f t="shared" si="80"/>
        <v>516.3905764672362</v>
      </c>
      <c r="AD167">
        <f t="shared" si="94"/>
        <v>516.7763183095617</v>
      </c>
      <c r="AE167">
        <f>VLOOKUP(AU166,Sheet2!$E$6:$F$261,2,TRUE)</f>
        <v>502.2</v>
      </c>
      <c r="AF167">
        <f>VLOOKUP(AE167,Sheet3!A$52:B$77,2,TRUE)</f>
        <v>1</v>
      </c>
      <c r="AG167">
        <f t="shared" si="95"/>
        <v>0.37631830956172507</v>
      </c>
      <c r="AH167">
        <f t="shared" si="96"/>
        <v>1</v>
      </c>
      <c r="AI167">
        <f t="shared" si="105"/>
        <v>4500</v>
      </c>
      <c r="AJ167">
        <f t="shared" si="83"/>
        <v>1.55</v>
      </c>
      <c r="AK167">
        <f t="shared" si="86"/>
        <v>262.99776696799961</v>
      </c>
      <c r="AM167">
        <f t="shared" si="98"/>
        <v>-4.7236816904382977</v>
      </c>
      <c r="AN167">
        <f t="shared" si="99"/>
        <v>0</v>
      </c>
      <c r="AP167">
        <f t="shared" si="87"/>
        <v>1.55</v>
      </c>
      <c r="AQ167">
        <f>VLOOKUP(AE167,Sheet3!$K$52:$L$77,2,TRUE)</f>
        <v>1</v>
      </c>
      <c r="AR167">
        <f t="shared" si="88"/>
        <v>0</v>
      </c>
      <c r="AU167">
        <f t="shared" si="100"/>
        <v>4762.9977669679993</v>
      </c>
      <c r="AV167">
        <f t="shared" si="101"/>
        <v>745.42328566357992</v>
      </c>
      <c r="AW167">
        <f t="shared" si="102"/>
        <v>15.401307555032645</v>
      </c>
      <c r="AX167">
        <f>VLOOKUP(AD167,Sheet2!$A$6:$B$262,2,TRUE)</f>
        <v>309.55</v>
      </c>
      <c r="AY167">
        <f t="shared" si="103"/>
        <v>4.975386062036067E-2</v>
      </c>
      <c r="AZ167">
        <f t="shared" si="104"/>
        <v>516.8260721701821</v>
      </c>
      <c r="BB167">
        <f t="shared" si="92"/>
        <v>0.43549570294590012</v>
      </c>
    </row>
    <row r="168" spans="4:54" x14ac:dyDescent="0.55000000000000004">
      <c r="D168">
        <f t="shared" si="89"/>
        <v>2370</v>
      </c>
      <c r="E168">
        <f t="shared" si="84"/>
        <v>39.5</v>
      </c>
      <c r="F168">
        <f t="shared" si="81"/>
        <v>5581.894736842105</v>
      </c>
      <c r="H168">
        <f t="shared" si="72"/>
        <v>1395.4736842105262</v>
      </c>
      <c r="J168">
        <f t="shared" si="73"/>
        <v>115.32840365376251</v>
      </c>
      <c r="K168">
        <f t="shared" si="74"/>
        <v>516.3905764672362</v>
      </c>
      <c r="L168">
        <f>VLOOKUP(V168, Sheet2!E$6:F$261,2,TRUE)</f>
        <v>503.2</v>
      </c>
      <c r="M168">
        <f>VLOOKUP(L168,Sheet3!A$52:B$77,2,TRUE)</f>
        <v>1</v>
      </c>
      <c r="N168">
        <f t="shared" si="75"/>
        <v>1.9905764672362238</v>
      </c>
      <c r="O168">
        <f t="shared" si="76"/>
        <v>1.5905764672362466</v>
      </c>
      <c r="P168">
        <v>0</v>
      </c>
      <c r="Q168">
        <f t="shared" si="82"/>
        <v>2.2999999999999998</v>
      </c>
      <c r="R168">
        <f t="shared" si="93"/>
        <v>4747.702236811574</v>
      </c>
      <c r="S168">
        <f t="shared" si="85"/>
        <v>2.1</v>
      </c>
      <c r="T168">
        <f t="shared" si="90"/>
        <v>589.76522273619366</v>
      </c>
      <c r="V168">
        <f t="shared" si="77"/>
        <v>5337.4674595477682</v>
      </c>
      <c r="W168">
        <f t="shared" si="78"/>
        <v>244.42727729433682</v>
      </c>
      <c r="X168">
        <f t="shared" si="91"/>
        <v>5.0501503573210087</v>
      </c>
      <c r="Y168">
        <f>VLOOKUP(K168,Sheet2!$A$6:$B$262,2,TRUE)</f>
        <v>306.95</v>
      </c>
      <c r="Z168">
        <f t="shared" si="79"/>
        <v>1.6452680753611365E-2</v>
      </c>
      <c r="AA168">
        <f t="shared" si="80"/>
        <v>516.40702914798976</v>
      </c>
      <c r="AD168">
        <f t="shared" si="94"/>
        <v>516.8260721701821</v>
      </c>
      <c r="AE168">
        <f>VLOOKUP(AU167,Sheet2!$E$6:$F$261,2,TRUE)</f>
        <v>502.2</v>
      </c>
      <c r="AF168">
        <f>VLOOKUP(AE168,Sheet3!A$52:B$77,2,TRUE)</f>
        <v>1</v>
      </c>
      <c r="AG168">
        <f t="shared" si="95"/>
        <v>0.42607217018212395</v>
      </c>
      <c r="AH168">
        <f t="shared" si="96"/>
        <v>1</v>
      </c>
      <c r="AI168">
        <f t="shared" si="105"/>
        <v>4500</v>
      </c>
      <c r="AJ168">
        <f t="shared" si="83"/>
        <v>1.55</v>
      </c>
      <c r="AK168">
        <f t="shared" si="86"/>
        <v>316.84276137245871</v>
      </c>
      <c r="AM168">
        <f t="shared" si="98"/>
        <v>-4.6739278298178988</v>
      </c>
      <c r="AN168">
        <f t="shared" si="99"/>
        <v>0</v>
      </c>
      <c r="AP168">
        <f t="shared" si="87"/>
        <v>1.55</v>
      </c>
      <c r="AQ168">
        <f>VLOOKUP(AE168,Sheet3!$K$52:$L$77,2,TRUE)</f>
        <v>1</v>
      </c>
      <c r="AR168">
        <f t="shared" si="88"/>
        <v>0</v>
      </c>
      <c r="AU168">
        <f t="shared" si="100"/>
        <v>4816.8427613724589</v>
      </c>
      <c r="AV168">
        <f t="shared" si="101"/>
        <v>765.0519754696461</v>
      </c>
      <c r="AW168">
        <f t="shared" si="102"/>
        <v>15.806858997306739</v>
      </c>
      <c r="AX168">
        <f>VLOOKUP(AD168,Sheet2!$A$6:$B$262,2,TRUE)</f>
        <v>310.2</v>
      </c>
      <c r="AY168">
        <f t="shared" si="103"/>
        <v>5.0956992254373758E-2</v>
      </c>
      <c r="AZ168">
        <f t="shared" si="104"/>
        <v>516.87702916243643</v>
      </c>
      <c r="BB168">
        <f t="shared" si="92"/>
        <v>0.4700000144466685</v>
      </c>
    </row>
    <row r="169" spans="4:54" x14ac:dyDescent="0.55000000000000004">
      <c r="D169">
        <f t="shared" si="89"/>
        <v>2385</v>
      </c>
      <c r="E169">
        <f t="shared" si="84"/>
        <v>39.75</v>
      </c>
      <c r="F169">
        <f t="shared" si="81"/>
        <v>5655.3684210526317</v>
      </c>
      <c r="H169">
        <f t="shared" si="72"/>
        <v>1413.8421052631579</v>
      </c>
      <c r="J169">
        <f t="shared" si="73"/>
        <v>116.84645498042626</v>
      </c>
      <c r="K169">
        <f t="shared" si="74"/>
        <v>516.40702914798976</v>
      </c>
      <c r="L169">
        <f>VLOOKUP(V169, Sheet2!E$6:F$261,2,TRUE)</f>
        <v>503.2</v>
      </c>
      <c r="M169">
        <f>VLOOKUP(L169,Sheet3!A$52:B$77,2,TRUE)</f>
        <v>1</v>
      </c>
      <c r="N169">
        <f t="shared" si="75"/>
        <v>2.0070291479897833</v>
      </c>
      <c r="O169">
        <f t="shared" si="76"/>
        <v>1.607029147989806</v>
      </c>
      <c r="P169">
        <v>0</v>
      </c>
      <c r="Q169">
        <f t="shared" si="82"/>
        <v>2.2999999999999998</v>
      </c>
      <c r="R169">
        <f t="shared" si="93"/>
        <v>4806.6853612041486</v>
      </c>
      <c r="S169">
        <f t="shared" si="85"/>
        <v>2.1</v>
      </c>
      <c r="T169">
        <f t="shared" si="90"/>
        <v>598.93950783947116</v>
      </c>
      <c r="V169">
        <f t="shared" si="77"/>
        <v>5405.6248690436196</v>
      </c>
      <c r="W169">
        <f t="shared" si="78"/>
        <v>249.74355200901209</v>
      </c>
      <c r="X169">
        <f t="shared" si="91"/>
        <v>5.1599907439878532</v>
      </c>
      <c r="Y169">
        <f>VLOOKUP(K169,Sheet2!$A$6:$B$262,2,TRUE)</f>
        <v>307.60000000000002</v>
      </c>
      <c r="Z169">
        <f t="shared" si="79"/>
        <v>1.6775002418686128E-2</v>
      </c>
      <c r="AA169">
        <f t="shared" si="80"/>
        <v>516.4238041504085</v>
      </c>
      <c r="AD169">
        <f t="shared" si="94"/>
        <v>516.87702916243643</v>
      </c>
      <c r="AE169">
        <f>VLOOKUP(AU168,Sheet2!$E$6:$F$261,2,TRUE)</f>
        <v>502.2</v>
      </c>
      <c r="AF169">
        <f>VLOOKUP(AE169,Sheet3!A$52:B$77,2,TRUE)</f>
        <v>1</v>
      </c>
      <c r="AG169">
        <f t="shared" si="95"/>
        <v>0.47702916243645177</v>
      </c>
      <c r="AH169">
        <f t="shared" si="96"/>
        <v>1</v>
      </c>
      <c r="AI169">
        <f t="shared" si="105"/>
        <v>4500</v>
      </c>
      <c r="AJ169">
        <f t="shared" si="83"/>
        <v>1.55</v>
      </c>
      <c r="AK169">
        <f t="shared" si="86"/>
        <v>375.35001011796862</v>
      </c>
      <c r="AM169">
        <f t="shared" si="98"/>
        <v>-4.622970837563571</v>
      </c>
      <c r="AN169">
        <f t="shared" si="99"/>
        <v>0</v>
      </c>
      <c r="AP169">
        <f t="shared" si="87"/>
        <v>1.55</v>
      </c>
      <c r="AQ169">
        <f>VLOOKUP(AE169,Sheet3!$K$52:$L$77,2,TRUE)</f>
        <v>1</v>
      </c>
      <c r="AR169">
        <f t="shared" si="88"/>
        <v>0</v>
      </c>
      <c r="AU169">
        <f t="shared" si="100"/>
        <v>4875.3500101179688</v>
      </c>
      <c r="AV169">
        <f t="shared" si="101"/>
        <v>780.01841093466282</v>
      </c>
      <c r="AW169">
        <f t="shared" si="102"/>
        <v>16.116082870550883</v>
      </c>
      <c r="AX169">
        <f>VLOOKUP(AD169,Sheet2!$A$6:$B$262,2,TRUE)</f>
        <v>310.2</v>
      </c>
      <c r="AY169">
        <f t="shared" si="103"/>
        <v>5.1953845488558623E-2</v>
      </c>
      <c r="AZ169">
        <f t="shared" si="104"/>
        <v>516.92898300792501</v>
      </c>
      <c r="BB169">
        <f t="shared" si="92"/>
        <v>0.50517885751651193</v>
      </c>
    </row>
    <row r="170" spans="4:54" x14ac:dyDescent="0.55000000000000004">
      <c r="D170">
        <f t="shared" si="89"/>
        <v>2400</v>
      </c>
      <c r="E170">
        <f t="shared" si="84"/>
        <v>40</v>
      </c>
      <c r="F170">
        <f t="shared" si="81"/>
        <v>5728.8421052631575</v>
      </c>
      <c r="H170">
        <f t="shared" ref="H170:H233" si="106">+F170*0.25</f>
        <v>1432.2105263157894</v>
      </c>
      <c r="J170">
        <f t="shared" ref="J170:J233" si="107">+H170*3600/43560</f>
        <v>118.36450630709002</v>
      </c>
      <c r="K170">
        <f t="shared" ref="K170:K233" si="108">+AA169</f>
        <v>516.4238041504085</v>
      </c>
      <c r="L170">
        <f>VLOOKUP(V170, Sheet2!E$6:F$261,2,TRUE)</f>
        <v>503.2</v>
      </c>
      <c r="M170">
        <f>VLOOKUP(L170,Sheet3!A$52:B$77,2,TRUE)</f>
        <v>1</v>
      </c>
      <c r="N170">
        <f t="shared" ref="N170:N233" si="109">+(K170-J$3)</f>
        <v>2.0238041504085231</v>
      </c>
      <c r="O170">
        <f t="shared" ref="O170:O233" si="110">+K170-O$3</f>
        <v>1.6238041504085459</v>
      </c>
      <c r="P170">
        <v>0</v>
      </c>
      <c r="Q170">
        <f t="shared" si="82"/>
        <v>2.2999999999999998</v>
      </c>
      <c r="R170">
        <f t="shared" si="93"/>
        <v>4867.0734288915683</v>
      </c>
      <c r="S170">
        <f t="shared" si="85"/>
        <v>2.1</v>
      </c>
      <c r="T170">
        <f t="shared" si="90"/>
        <v>608.34199979215828</v>
      </c>
      <c r="V170">
        <f t="shared" ref="V170:V233" si="111">+R170+T170</f>
        <v>5475.4154286837265</v>
      </c>
      <c r="W170">
        <f t="shared" ref="W170:W233" si="112">+F170-V170</f>
        <v>253.42667657943093</v>
      </c>
      <c r="X170">
        <f t="shared" si="91"/>
        <v>5.2360883590791518</v>
      </c>
      <c r="Y170">
        <f>VLOOKUP(K170,Sheet2!$A$6:$B$262,2,TRUE)</f>
        <v>307.60000000000002</v>
      </c>
      <c r="Z170">
        <f t="shared" ref="Z170:Z233" si="113">+X170/Y170</f>
        <v>1.7022393885172793E-2</v>
      </c>
      <c r="AA170">
        <f t="shared" ref="AA170:AA233" si="114">+K170+Z170</f>
        <v>516.44082654429371</v>
      </c>
      <c r="AD170">
        <f t="shared" si="94"/>
        <v>516.92898300792501</v>
      </c>
      <c r="AE170">
        <f>VLOOKUP(AU169,Sheet2!$E$6:$F$261,2,TRUE)</f>
        <v>502.2</v>
      </c>
      <c r="AF170">
        <f>VLOOKUP(AE170,Sheet3!A$52:B$77,2,TRUE)</f>
        <v>1</v>
      </c>
      <c r="AG170">
        <f t="shared" si="95"/>
        <v>0.52898300792503505</v>
      </c>
      <c r="AH170">
        <f t="shared" si="96"/>
        <v>1</v>
      </c>
      <c r="AI170">
        <f t="shared" si="105"/>
        <v>4500</v>
      </c>
      <c r="AJ170">
        <f t="shared" si="83"/>
        <v>1.55</v>
      </c>
      <c r="AK170">
        <f t="shared" si="86"/>
        <v>438.31024300335042</v>
      </c>
      <c r="AM170">
        <f t="shared" si="98"/>
        <v>-4.5710169920749877</v>
      </c>
      <c r="AN170">
        <f t="shared" si="99"/>
        <v>0</v>
      </c>
      <c r="AP170">
        <f t="shared" si="87"/>
        <v>1.55</v>
      </c>
      <c r="AQ170">
        <f>VLOOKUP(AE170,Sheet3!$K$52:$L$77,2,TRUE)</f>
        <v>1</v>
      </c>
      <c r="AR170">
        <f t="shared" si="88"/>
        <v>0</v>
      </c>
      <c r="AU170">
        <f t="shared" si="100"/>
        <v>4938.3102430033505</v>
      </c>
      <c r="AV170">
        <f t="shared" si="101"/>
        <v>790.53186225980699</v>
      </c>
      <c r="AW170">
        <f t="shared" si="102"/>
        <v>16.33330293925221</v>
      </c>
      <c r="AX170">
        <f>VLOOKUP(AD170,Sheet2!$A$6:$B$262,2,TRUE)</f>
        <v>310.85000000000002</v>
      </c>
      <c r="AY170">
        <f t="shared" si="103"/>
        <v>5.2544001734766636E-2</v>
      </c>
      <c r="AZ170">
        <f t="shared" si="104"/>
        <v>516.98152700965977</v>
      </c>
      <c r="BB170">
        <f t="shared" si="92"/>
        <v>0.54070046536605787</v>
      </c>
    </row>
    <row r="171" spans="4:54" x14ac:dyDescent="0.55000000000000004">
      <c r="D171">
        <f t="shared" si="89"/>
        <v>2415</v>
      </c>
      <c r="E171">
        <f t="shared" si="84"/>
        <v>40.25</v>
      </c>
      <c r="F171">
        <f t="shared" si="81"/>
        <v>5802.3157894736842</v>
      </c>
      <c r="H171">
        <f t="shared" si="106"/>
        <v>1450.578947368421</v>
      </c>
      <c r="J171">
        <f t="shared" si="107"/>
        <v>119.88255763375381</v>
      </c>
      <c r="K171">
        <f t="shared" si="108"/>
        <v>516.44082654429371</v>
      </c>
      <c r="L171">
        <f>VLOOKUP(V171, Sheet2!E$6:F$261,2,TRUE)</f>
        <v>503.2</v>
      </c>
      <c r="M171">
        <f>VLOOKUP(L171,Sheet3!A$52:B$77,2,TRUE)</f>
        <v>1</v>
      </c>
      <c r="N171">
        <f t="shared" si="109"/>
        <v>2.0408265442937363</v>
      </c>
      <c r="O171">
        <f t="shared" si="110"/>
        <v>1.6408265442937591</v>
      </c>
      <c r="P171">
        <v>0</v>
      </c>
      <c r="Q171">
        <f t="shared" si="82"/>
        <v>2.2999999999999998</v>
      </c>
      <c r="R171">
        <f t="shared" si="93"/>
        <v>4928.6084424646742</v>
      </c>
      <c r="S171">
        <f t="shared" si="85"/>
        <v>2.1</v>
      </c>
      <c r="T171">
        <f t="shared" si="90"/>
        <v>617.93293075791837</v>
      </c>
      <c r="V171">
        <f t="shared" si="111"/>
        <v>5546.5413732225925</v>
      </c>
      <c r="W171">
        <f t="shared" si="112"/>
        <v>255.77441625109168</v>
      </c>
      <c r="X171">
        <f t="shared" si="91"/>
        <v>5.2845953770886709</v>
      </c>
      <c r="Y171">
        <f>VLOOKUP(K171,Sheet2!$A$6:$B$262,2,TRUE)</f>
        <v>307.60000000000002</v>
      </c>
      <c r="Z171">
        <f t="shared" si="113"/>
        <v>1.7180089002238851E-2</v>
      </c>
      <c r="AA171">
        <f t="shared" si="114"/>
        <v>516.45800663329601</v>
      </c>
      <c r="AD171">
        <f t="shared" si="94"/>
        <v>516.98152700965977</v>
      </c>
      <c r="AE171">
        <f>VLOOKUP(AU170,Sheet2!$E$6:$F$261,2,TRUE)</f>
        <v>502.2</v>
      </c>
      <c r="AF171">
        <f>VLOOKUP(AE171,Sheet3!A$52:B$77,2,TRUE)</f>
        <v>1</v>
      </c>
      <c r="AG171">
        <f t="shared" si="95"/>
        <v>0.5815270096597942</v>
      </c>
      <c r="AH171">
        <f t="shared" si="96"/>
        <v>1</v>
      </c>
      <c r="AI171">
        <f t="shared" si="105"/>
        <v>4500</v>
      </c>
      <c r="AJ171">
        <f t="shared" si="83"/>
        <v>1.55</v>
      </c>
      <c r="AK171">
        <f t="shared" si="86"/>
        <v>505.21225119587194</v>
      </c>
      <c r="AM171">
        <f t="shared" si="98"/>
        <v>-4.5184729903402285</v>
      </c>
      <c r="AN171">
        <f t="shared" si="99"/>
        <v>0</v>
      </c>
      <c r="AP171">
        <f t="shared" si="87"/>
        <v>1.55</v>
      </c>
      <c r="AQ171">
        <f>VLOOKUP(AE171,Sheet3!$K$52:$L$77,2,TRUE)</f>
        <v>1</v>
      </c>
      <c r="AR171">
        <f t="shared" si="88"/>
        <v>0</v>
      </c>
      <c r="AU171">
        <f t="shared" si="100"/>
        <v>5005.2122511958723</v>
      </c>
      <c r="AV171">
        <f t="shared" si="101"/>
        <v>797.10353827781182</v>
      </c>
      <c r="AW171">
        <f t="shared" si="102"/>
        <v>16.46908136937628</v>
      </c>
      <c r="AX171">
        <f>VLOOKUP(AD171,Sheet2!$A$6:$B$262,2,TRUE)</f>
        <v>310.85000000000002</v>
      </c>
      <c r="AY171">
        <f t="shared" si="103"/>
        <v>5.2980799000727934E-2</v>
      </c>
      <c r="AZ171">
        <f t="shared" si="104"/>
        <v>517.03450780866046</v>
      </c>
      <c r="BB171">
        <f t="shared" si="92"/>
        <v>0.57650117536445578</v>
      </c>
    </row>
    <row r="172" spans="4:54" x14ac:dyDescent="0.55000000000000004">
      <c r="D172">
        <f t="shared" si="89"/>
        <v>2430</v>
      </c>
      <c r="E172">
        <f t="shared" si="84"/>
        <v>40.5</v>
      </c>
      <c r="F172">
        <f t="shared" si="81"/>
        <v>5875.7894736842109</v>
      </c>
      <c r="H172">
        <f t="shared" si="106"/>
        <v>1468.9473684210527</v>
      </c>
      <c r="J172">
        <f t="shared" si="107"/>
        <v>121.40060896041757</v>
      </c>
      <c r="K172">
        <f t="shared" si="108"/>
        <v>516.45800663329601</v>
      </c>
      <c r="L172">
        <f>VLOOKUP(V172, Sheet2!E$6:F$261,2,TRUE)</f>
        <v>503.2</v>
      </c>
      <c r="M172">
        <f>VLOOKUP(L172,Sheet3!A$52:B$77,2,TRUE)</f>
        <v>1</v>
      </c>
      <c r="N172">
        <f t="shared" si="109"/>
        <v>2.0580066332960314</v>
      </c>
      <c r="O172">
        <f t="shared" si="110"/>
        <v>1.6580066332960541</v>
      </c>
      <c r="P172">
        <v>0</v>
      </c>
      <c r="Q172">
        <f t="shared" si="82"/>
        <v>2.2999999999999998</v>
      </c>
      <c r="R172">
        <f t="shared" si="93"/>
        <v>4990.9742642353713</v>
      </c>
      <c r="S172">
        <f t="shared" si="85"/>
        <v>2.1</v>
      </c>
      <c r="T172">
        <f t="shared" si="90"/>
        <v>627.66328579938181</v>
      </c>
      <c r="V172">
        <f t="shared" si="111"/>
        <v>5618.6375500347531</v>
      </c>
      <c r="W172">
        <f t="shared" si="112"/>
        <v>257.15192364945779</v>
      </c>
      <c r="X172">
        <f t="shared" si="91"/>
        <v>5.3130562737491278</v>
      </c>
      <c r="Y172">
        <f>VLOOKUP(K172,Sheet2!$A$6:$B$262,2,TRUE)</f>
        <v>307.60000000000002</v>
      </c>
      <c r="Z172">
        <f t="shared" si="113"/>
        <v>1.7272614674086889E-2</v>
      </c>
      <c r="AA172">
        <f t="shared" si="114"/>
        <v>516.47527924797009</v>
      </c>
      <c r="AD172">
        <f t="shared" si="94"/>
        <v>517.03450780866046</v>
      </c>
      <c r="AE172">
        <f>VLOOKUP(AU171,Sheet2!$E$6:$F$261,2,TRUE)</f>
        <v>503.2</v>
      </c>
      <c r="AF172">
        <f>VLOOKUP(AE172,Sheet3!A$52:B$77,2,TRUE)</f>
        <v>1</v>
      </c>
      <c r="AG172">
        <f t="shared" si="95"/>
        <v>0.63450780866048717</v>
      </c>
      <c r="AH172">
        <f t="shared" si="96"/>
        <v>1</v>
      </c>
      <c r="AI172">
        <f t="shared" si="105"/>
        <v>4500</v>
      </c>
      <c r="AJ172">
        <f t="shared" si="83"/>
        <v>1.55</v>
      </c>
      <c r="AK172">
        <f t="shared" si="86"/>
        <v>575.80375670480498</v>
      </c>
      <c r="AM172">
        <f t="shared" si="98"/>
        <v>-4.4654921913395356</v>
      </c>
      <c r="AN172">
        <f t="shared" si="99"/>
        <v>0</v>
      </c>
      <c r="AP172">
        <f t="shared" si="87"/>
        <v>1.55</v>
      </c>
      <c r="AQ172">
        <f>VLOOKUP(AE172,Sheet3!$K$52:$L$77,2,TRUE)</f>
        <v>1</v>
      </c>
      <c r="AR172">
        <f t="shared" si="88"/>
        <v>0</v>
      </c>
      <c r="AU172">
        <f t="shared" si="100"/>
        <v>5075.803756704805</v>
      </c>
      <c r="AV172">
        <f t="shared" si="101"/>
        <v>799.98571697940588</v>
      </c>
      <c r="AW172">
        <f t="shared" si="102"/>
        <v>16.528630516103426</v>
      </c>
      <c r="AX172">
        <f>VLOOKUP(AD172,Sheet2!$A$6:$B$262,2,TRUE)</f>
        <v>311.5</v>
      </c>
      <c r="AY172">
        <f t="shared" si="103"/>
        <v>5.3061414176897033E-2</v>
      </c>
      <c r="AZ172">
        <f t="shared" si="104"/>
        <v>517.08756922283737</v>
      </c>
      <c r="BB172">
        <f t="shared" si="92"/>
        <v>0.61228997486728076</v>
      </c>
    </row>
    <row r="173" spans="4:54" x14ac:dyDescent="0.55000000000000004">
      <c r="D173">
        <f t="shared" si="89"/>
        <v>2445</v>
      </c>
      <c r="E173">
        <f t="shared" si="84"/>
        <v>40.75</v>
      </c>
      <c r="F173">
        <f t="shared" ref="F173:F201" si="115">+F$107+(F$202-F$107)*(E173-E$107)/(E$202-E$107)</f>
        <v>5949.2631578947367</v>
      </c>
      <c r="H173">
        <f t="shared" si="106"/>
        <v>1487.3157894736842</v>
      </c>
      <c r="J173">
        <f t="shared" si="107"/>
        <v>122.91866028708134</v>
      </c>
      <c r="K173">
        <f t="shared" si="108"/>
        <v>516.47527924797009</v>
      </c>
      <c r="L173">
        <f>VLOOKUP(V173, Sheet2!E$6:F$261,2,TRUE)</f>
        <v>503.2</v>
      </c>
      <c r="M173">
        <f>VLOOKUP(L173,Sheet3!A$52:B$77,2,TRUE)</f>
        <v>1</v>
      </c>
      <c r="N173">
        <f t="shared" si="109"/>
        <v>2.0752792479701156</v>
      </c>
      <c r="O173">
        <f t="shared" si="110"/>
        <v>1.6752792479701384</v>
      </c>
      <c r="P173">
        <v>0</v>
      </c>
      <c r="Q173">
        <f t="shared" si="82"/>
        <v>2.2999999999999998</v>
      </c>
      <c r="R173">
        <f t="shared" si="93"/>
        <v>5053.9389336157701</v>
      </c>
      <c r="S173">
        <f t="shared" si="85"/>
        <v>2.1</v>
      </c>
      <c r="T173">
        <f t="shared" si="90"/>
        <v>637.496997501647</v>
      </c>
      <c r="V173">
        <f t="shared" si="111"/>
        <v>5691.4359311174176</v>
      </c>
      <c r="W173">
        <f t="shared" si="112"/>
        <v>257.82722677731908</v>
      </c>
      <c r="X173">
        <f t="shared" si="91"/>
        <v>5.327008817713204</v>
      </c>
      <c r="Y173">
        <f>VLOOKUP(K173,Sheet2!$A$6:$B$262,2,TRUE)</f>
        <v>307.60000000000002</v>
      </c>
      <c r="Z173">
        <f t="shared" si="113"/>
        <v>1.7317974049782848E-2</v>
      </c>
      <c r="AA173">
        <f t="shared" si="114"/>
        <v>516.49259722201987</v>
      </c>
      <c r="AD173">
        <f t="shared" si="94"/>
        <v>517.08756922283737</v>
      </c>
      <c r="AE173">
        <f>VLOOKUP(AU172,Sheet2!$E$6:$F$261,2,TRUE)</f>
        <v>503.2</v>
      </c>
      <c r="AF173">
        <f>VLOOKUP(AE173,Sheet3!A$52:B$77,2,TRUE)</f>
        <v>1</v>
      </c>
      <c r="AG173">
        <f t="shared" si="95"/>
        <v>0.68756922283739641</v>
      </c>
      <c r="AH173">
        <f t="shared" si="96"/>
        <v>1</v>
      </c>
      <c r="AI173">
        <f t="shared" si="105"/>
        <v>4500</v>
      </c>
      <c r="AJ173">
        <f t="shared" si="83"/>
        <v>1.55</v>
      </c>
      <c r="AK173">
        <f t="shared" si="86"/>
        <v>649.52172218501551</v>
      </c>
      <c r="AM173">
        <f t="shared" si="98"/>
        <v>-4.4124307771626263</v>
      </c>
      <c r="AN173">
        <f t="shared" si="99"/>
        <v>0</v>
      </c>
      <c r="AP173">
        <f t="shared" si="87"/>
        <v>1.55</v>
      </c>
      <c r="AQ173">
        <f>VLOOKUP(AE173,Sheet3!$K$52:$L$77,2,TRUE)</f>
        <v>1</v>
      </c>
      <c r="AR173">
        <f t="shared" si="88"/>
        <v>0</v>
      </c>
      <c r="AU173">
        <f t="shared" si="100"/>
        <v>5149.5217221850153</v>
      </c>
      <c r="AV173">
        <f t="shared" si="101"/>
        <v>799.74143570972137</v>
      </c>
      <c r="AW173">
        <f t="shared" si="102"/>
        <v>16.52358338243226</v>
      </c>
      <c r="AX173">
        <f>VLOOKUP(AD173,Sheet2!$A$6:$B$262,2,TRUE)</f>
        <v>311.5</v>
      </c>
      <c r="AY173">
        <f t="shared" si="103"/>
        <v>5.3045211500585103E-2</v>
      </c>
      <c r="AZ173">
        <f t="shared" si="104"/>
        <v>517.14061443433798</v>
      </c>
      <c r="BB173">
        <f t="shared" si="92"/>
        <v>0.64801721231810916</v>
      </c>
    </row>
    <row r="174" spans="4:54" x14ac:dyDescent="0.55000000000000004">
      <c r="D174">
        <f t="shared" si="89"/>
        <v>2460</v>
      </c>
      <c r="E174">
        <f t="shared" si="84"/>
        <v>41</v>
      </c>
      <c r="F174">
        <f t="shared" si="115"/>
        <v>6022.7368421052633</v>
      </c>
      <c r="H174">
        <f t="shared" si="106"/>
        <v>1505.6842105263158</v>
      </c>
      <c r="J174">
        <f t="shared" si="107"/>
        <v>124.43671161374512</v>
      </c>
      <c r="K174">
        <f t="shared" si="108"/>
        <v>516.49259722201987</v>
      </c>
      <c r="L174">
        <f>VLOOKUP(V174, Sheet2!E$6:F$261,2,TRUE)</f>
        <v>503.2</v>
      </c>
      <c r="M174">
        <f>VLOOKUP(L174,Sheet3!A$52:B$77,2,TRUE)</f>
        <v>1</v>
      </c>
      <c r="N174">
        <f t="shared" si="109"/>
        <v>2.0925972220198901</v>
      </c>
      <c r="O174">
        <f t="shared" si="110"/>
        <v>1.6925972220199128</v>
      </c>
      <c r="P174">
        <v>0</v>
      </c>
      <c r="Q174">
        <f t="shared" si="82"/>
        <v>2.2999999999999998</v>
      </c>
      <c r="R174">
        <f t="shared" si="93"/>
        <v>5117.3325646381754</v>
      </c>
      <c r="S174">
        <f t="shared" si="85"/>
        <v>2.1</v>
      </c>
      <c r="T174">
        <f t="shared" si="90"/>
        <v>647.40755931313629</v>
      </c>
      <c r="V174">
        <f t="shared" si="111"/>
        <v>5764.7401239513119</v>
      </c>
      <c r="W174">
        <f t="shared" si="112"/>
        <v>257.99671815395141</v>
      </c>
      <c r="X174">
        <f t="shared" si="91"/>
        <v>5.3305107056601528</v>
      </c>
      <c r="Y174">
        <f>VLOOKUP(K174,Sheet2!$A$6:$B$262,2,TRUE)</f>
        <v>307.60000000000002</v>
      </c>
      <c r="Z174">
        <f t="shared" si="113"/>
        <v>1.732935860097579E-2</v>
      </c>
      <c r="AA174">
        <f t="shared" si="114"/>
        <v>516.5099265806208</v>
      </c>
      <c r="AD174">
        <f t="shared" si="94"/>
        <v>517.14061443433798</v>
      </c>
      <c r="AE174">
        <f>VLOOKUP(AU173,Sheet2!$E$6:$F$261,2,TRUE)</f>
        <v>503.2</v>
      </c>
      <c r="AF174">
        <f>VLOOKUP(AE174,Sheet3!A$52:B$77,2,TRUE)</f>
        <v>1</v>
      </c>
      <c r="AG174">
        <f t="shared" si="95"/>
        <v>0.74061443433799923</v>
      </c>
      <c r="AH174">
        <f t="shared" si="96"/>
        <v>1</v>
      </c>
      <c r="AI174">
        <f t="shared" si="105"/>
        <v>4500</v>
      </c>
      <c r="AJ174">
        <f t="shared" si="83"/>
        <v>1.55</v>
      </c>
      <c r="AK174">
        <f t="shared" si="86"/>
        <v>726.11815476590311</v>
      </c>
      <c r="AM174">
        <f t="shared" si="98"/>
        <v>-4.3593855656620235</v>
      </c>
      <c r="AN174">
        <f t="shared" si="99"/>
        <v>0</v>
      </c>
      <c r="AP174">
        <f t="shared" si="87"/>
        <v>1.55</v>
      </c>
      <c r="AQ174">
        <f>VLOOKUP(AE174,Sheet3!$K$52:$L$77,2,TRUE)</f>
        <v>1</v>
      </c>
      <c r="AR174">
        <f t="shared" si="88"/>
        <v>0</v>
      </c>
      <c r="AU174">
        <f t="shared" si="100"/>
        <v>5226.1181547659035</v>
      </c>
      <c r="AV174">
        <f t="shared" si="101"/>
        <v>796.61868733935989</v>
      </c>
      <c r="AW174">
        <f t="shared" si="102"/>
        <v>16.459063788003302</v>
      </c>
      <c r="AX174">
        <f>VLOOKUP(AD174,Sheet2!$A$6:$B$262,2,TRUE)</f>
        <v>312.14999999999998</v>
      </c>
      <c r="AY174">
        <f t="shared" si="103"/>
        <v>5.2728059548304673E-2</v>
      </c>
      <c r="AZ174">
        <f t="shared" si="104"/>
        <v>517.19334249388623</v>
      </c>
      <c r="BB174">
        <f t="shared" si="92"/>
        <v>0.68341591326543494</v>
      </c>
    </row>
    <row r="175" spans="4:54" x14ac:dyDescent="0.55000000000000004">
      <c r="D175">
        <f t="shared" si="89"/>
        <v>2475</v>
      </c>
      <c r="E175">
        <f t="shared" si="84"/>
        <v>41.25</v>
      </c>
      <c r="F175">
        <f t="shared" si="115"/>
        <v>6096.2105263157891</v>
      </c>
      <c r="H175">
        <f t="shared" si="106"/>
        <v>1524.0526315789473</v>
      </c>
      <c r="J175">
        <f t="shared" si="107"/>
        <v>125.95476294040887</v>
      </c>
      <c r="K175">
        <f t="shared" si="108"/>
        <v>516.5099265806208</v>
      </c>
      <c r="L175">
        <f>VLOOKUP(V175, Sheet2!E$6:F$261,2,TRUE)</f>
        <v>503.65</v>
      </c>
      <c r="M175">
        <f>VLOOKUP(L175,Sheet3!A$52:B$77,2,TRUE)</f>
        <v>1</v>
      </c>
      <c r="N175">
        <f t="shared" si="109"/>
        <v>2.1099265806208223</v>
      </c>
      <c r="O175">
        <f t="shared" si="110"/>
        <v>1.709926580620845</v>
      </c>
      <c r="P175">
        <v>0</v>
      </c>
      <c r="Q175">
        <f t="shared" si="82"/>
        <v>2.4</v>
      </c>
      <c r="R175">
        <f t="shared" si="93"/>
        <v>5406.293208755219</v>
      </c>
      <c r="S175">
        <f t="shared" si="85"/>
        <v>2.2000000000000002</v>
      </c>
      <c r="T175">
        <f t="shared" si="90"/>
        <v>688.67911331843493</v>
      </c>
      <c r="V175">
        <f t="shared" si="111"/>
        <v>6094.9723220736541</v>
      </c>
      <c r="W175">
        <f t="shared" si="112"/>
        <v>1.2382042421349979</v>
      </c>
      <c r="X175">
        <f t="shared" si="91"/>
        <v>2.5582732275516485E-2</v>
      </c>
      <c r="Y175">
        <f>VLOOKUP(K175,Sheet2!$A$6:$B$262,2,TRUE)</f>
        <v>308.25</v>
      </c>
      <c r="Z175">
        <f t="shared" si="113"/>
        <v>8.2993454259583084E-5</v>
      </c>
      <c r="AA175">
        <f t="shared" si="114"/>
        <v>516.51000957407507</v>
      </c>
      <c r="AD175">
        <f t="shared" si="94"/>
        <v>517.19334249388623</v>
      </c>
      <c r="AE175">
        <f>VLOOKUP(AU174,Sheet2!$E$6:$F$261,2,TRUE)</f>
        <v>503.2</v>
      </c>
      <c r="AF175">
        <f>VLOOKUP(AE175,Sheet3!A$52:B$77,2,TRUE)</f>
        <v>1</v>
      </c>
      <c r="AG175">
        <f t="shared" si="95"/>
        <v>0.79334249388625722</v>
      </c>
      <c r="AH175">
        <f t="shared" si="96"/>
        <v>1</v>
      </c>
      <c r="AI175">
        <f t="shared" si="105"/>
        <v>4500</v>
      </c>
      <c r="AJ175">
        <f t="shared" si="83"/>
        <v>1.55</v>
      </c>
      <c r="AK175">
        <f t="shared" si="86"/>
        <v>805.0263815070997</v>
      </c>
      <c r="AM175">
        <f t="shared" si="98"/>
        <v>-4.3066575061137655</v>
      </c>
      <c r="AN175">
        <f t="shared" si="99"/>
        <v>0</v>
      </c>
      <c r="AP175">
        <f t="shared" si="87"/>
        <v>1.55</v>
      </c>
      <c r="AQ175">
        <f>VLOOKUP(AE175,Sheet3!$K$52:$L$77,2,TRUE)</f>
        <v>1</v>
      </c>
      <c r="AR175">
        <f t="shared" si="88"/>
        <v>0</v>
      </c>
      <c r="AU175">
        <f t="shared" si="100"/>
        <v>5305.0263815070994</v>
      </c>
      <c r="AV175">
        <f t="shared" si="101"/>
        <v>791.18414480868978</v>
      </c>
      <c r="AW175">
        <f t="shared" si="102"/>
        <v>16.34677985141921</v>
      </c>
      <c r="AX175">
        <f>VLOOKUP(AD175,Sheet2!$A$6:$B$262,2,TRUE)</f>
        <v>312.14999999999998</v>
      </c>
      <c r="AY175">
        <f t="shared" si="103"/>
        <v>5.2368348074384785E-2</v>
      </c>
      <c r="AZ175">
        <f t="shared" si="104"/>
        <v>517.24571084196066</v>
      </c>
      <c r="BB175">
        <f t="shared" si="92"/>
        <v>0.73570126788558809</v>
      </c>
    </row>
    <row r="176" spans="4:54" x14ac:dyDescent="0.55000000000000004">
      <c r="D176">
        <f t="shared" si="89"/>
        <v>2490</v>
      </c>
      <c r="E176">
        <f t="shared" si="84"/>
        <v>41.5</v>
      </c>
      <c r="F176">
        <f t="shared" si="115"/>
        <v>6169.6842105263158</v>
      </c>
      <c r="H176">
        <f t="shared" si="106"/>
        <v>1542.421052631579</v>
      </c>
      <c r="J176">
        <f t="shared" si="107"/>
        <v>127.47281426707265</v>
      </c>
      <c r="K176">
        <f t="shared" si="108"/>
        <v>516.51000957407507</v>
      </c>
      <c r="L176">
        <f>VLOOKUP(V176, Sheet2!E$6:F$261,2,TRUE)</f>
        <v>503.65</v>
      </c>
      <c r="M176">
        <f>VLOOKUP(L176,Sheet3!A$52:B$77,2,TRUE)</f>
        <v>1</v>
      </c>
      <c r="N176">
        <f t="shared" si="109"/>
        <v>2.110009574075093</v>
      </c>
      <c r="O176">
        <f t="shared" si="110"/>
        <v>1.7100095740751158</v>
      </c>
      <c r="P176">
        <v>0</v>
      </c>
      <c r="Q176">
        <f t="shared" si="82"/>
        <v>2.4</v>
      </c>
      <c r="R176">
        <f t="shared" si="93"/>
        <v>5406.6121947553956</v>
      </c>
      <c r="S176">
        <f t="shared" si="85"/>
        <v>2.2000000000000002</v>
      </c>
      <c r="T176">
        <f t="shared" si="90"/>
        <v>688.72925279752758</v>
      </c>
      <c r="V176">
        <f t="shared" si="111"/>
        <v>6095.3414475529235</v>
      </c>
      <c r="W176">
        <f t="shared" si="112"/>
        <v>74.342762973392382</v>
      </c>
      <c r="X176">
        <f t="shared" si="91"/>
        <v>1.5360074994502559</v>
      </c>
      <c r="Y176">
        <f>VLOOKUP(K176,Sheet2!$A$6:$B$262,2,TRUE)</f>
        <v>308.25</v>
      </c>
      <c r="Z176">
        <f t="shared" si="113"/>
        <v>4.9829926989464913E-3</v>
      </c>
      <c r="AA176">
        <f t="shared" si="114"/>
        <v>516.51499256677403</v>
      </c>
      <c r="AD176">
        <f t="shared" si="94"/>
        <v>517.24571084196066</v>
      </c>
      <c r="AE176">
        <f>VLOOKUP(AU175,Sheet2!$E$6:$F$261,2,TRUE)</f>
        <v>503.2</v>
      </c>
      <c r="AF176">
        <f>VLOOKUP(AE176,Sheet3!A$52:B$77,2,TRUE)</f>
        <v>1</v>
      </c>
      <c r="AG176">
        <f t="shared" si="95"/>
        <v>0.84571084196068114</v>
      </c>
      <c r="AH176">
        <f t="shared" si="96"/>
        <v>1</v>
      </c>
      <c r="AI176">
        <f t="shared" si="105"/>
        <v>4500</v>
      </c>
      <c r="AJ176">
        <f t="shared" si="83"/>
        <v>1.55</v>
      </c>
      <c r="AK176">
        <f t="shared" si="86"/>
        <v>886.03705442753267</v>
      </c>
      <c r="AM176">
        <f t="shared" si="98"/>
        <v>-4.2542891580393416</v>
      </c>
      <c r="AN176">
        <f t="shared" si="99"/>
        <v>0</v>
      </c>
      <c r="AP176">
        <f t="shared" si="87"/>
        <v>1.55</v>
      </c>
      <c r="AQ176">
        <f>VLOOKUP(AE176,Sheet3!$K$52:$L$77,2,TRUE)</f>
        <v>1</v>
      </c>
      <c r="AR176">
        <f t="shared" si="88"/>
        <v>0</v>
      </c>
      <c r="AU176">
        <f t="shared" si="100"/>
        <v>5386.0370544275329</v>
      </c>
      <c r="AV176">
        <f t="shared" si="101"/>
        <v>783.64715609878294</v>
      </c>
      <c r="AW176">
        <f t="shared" si="102"/>
        <v>16.191056944189729</v>
      </c>
      <c r="AX176">
        <f>VLOOKUP(AD176,Sheet2!$A$6:$B$262,2,TRUE)</f>
        <v>312.8</v>
      </c>
      <c r="AY176">
        <f t="shared" si="103"/>
        <v>5.1761690998049004E-2</v>
      </c>
      <c r="AZ176">
        <f t="shared" si="104"/>
        <v>517.29747253295875</v>
      </c>
      <c r="BB176">
        <f t="shared" si="92"/>
        <v>0.78247996618472371</v>
      </c>
    </row>
    <row r="177" spans="4:54" x14ac:dyDescent="0.55000000000000004">
      <c r="D177">
        <f t="shared" si="89"/>
        <v>2505</v>
      </c>
      <c r="E177">
        <f t="shared" si="84"/>
        <v>41.75</v>
      </c>
      <c r="F177">
        <f t="shared" si="115"/>
        <v>6243.1578947368425</v>
      </c>
      <c r="H177">
        <f t="shared" si="106"/>
        <v>1560.7894736842106</v>
      </c>
      <c r="J177">
        <f t="shared" si="107"/>
        <v>128.99086559373643</v>
      </c>
      <c r="K177">
        <f t="shared" si="108"/>
        <v>516.51499256677403</v>
      </c>
      <c r="L177">
        <f>VLOOKUP(V177, Sheet2!E$6:F$261,2,TRUE)</f>
        <v>503.65</v>
      </c>
      <c r="M177">
        <f>VLOOKUP(L177,Sheet3!A$52:B$77,2,TRUE)</f>
        <v>1</v>
      </c>
      <c r="N177">
        <f t="shared" si="109"/>
        <v>2.114992566774049</v>
      </c>
      <c r="O177">
        <f t="shared" si="110"/>
        <v>1.7149925667740717</v>
      </c>
      <c r="P177">
        <v>0</v>
      </c>
      <c r="Q177">
        <f t="shared" si="82"/>
        <v>2.4</v>
      </c>
      <c r="R177">
        <f t="shared" si="93"/>
        <v>5425.7758581676217</v>
      </c>
      <c r="S177">
        <f t="shared" si="85"/>
        <v>2.2000000000000002</v>
      </c>
      <c r="T177">
        <f t="shared" si="90"/>
        <v>691.74189540453267</v>
      </c>
      <c r="V177">
        <f t="shared" si="111"/>
        <v>6117.5177535721541</v>
      </c>
      <c r="W177">
        <f t="shared" si="112"/>
        <v>125.64014116468843</v>
      </c>
      <c r="X177">
        <f t="shared" si="91"/>
        <v>2.5958706852208353</v>
      </c>
      <c r="Y177">
        <f>VLOOKUP(K177,Sheet2!$A$6:$B$262,2,TRUE)</f>
        <v>308.25</v>
      </c>
      <c r="Z177">
        <f t="shared" si="113"/>
        <v>8.4213160915517764E-3</v>
      </c>
      <c r="AA177">
        <f t="shared" si="114"/>
        <v>516.52341388286561</v>
      </c>
      <c r="AD177">
        <f t="shared" si="94"/>
        <v>517.29747253295875</v>
      </c>
      <c r="AE177">
        <f>VLOOKUP(AU176,Sheet2!$E$6:$F$261,2,TRUE)</f>
        <v>503.2</v>
      </c>
      <c r="AF177">
        <f>VLOOKUP(AE177,Sheet3!A$52:B$77,2,TRUE)</f>
        <v>1</v>
      </c>
      <c r="AG177">
        <f t="shared" si="95"/>
        <v>0.89747253295877272</v>
      </c>
      <c r="AH177">
        <f t="shared" si="96"/>
        <v>1</v>
      </c>
      <c r="AI177">
        <f t="shared" si="105"/>
        <v>4500</v>
      </c>
      <c r="AJ177">
        <f t="shared" si="83"/>
        <v>1.55</v>
      </c>
      <c r="AK177">
        <f t="shared" si="86"/>
        <v>968.6140986803598</v>
      </c>
      <c r="AM177">
        <f t="shared" si="98"/>
        <v>-4.20252746704125</v>
      </c>
      <c r="AN177">
        <f t="shared" si="99"/>
        <v>0</v>
      </c>
      <c r="AP177">
        <f t="shared" si="87"/>
        <v>1.55</v>
      </c>
      <c r="AQ177">
        <f>VLOOKUP(AE177,Sheet3!$K$52:$L$77,2,TRUE)</f>
        <v>1</v>
      </c>
      <c r="AR177">
        <f t="shared" si="88"/>
        <v>0</v>
      </c>
      <c r="AU177">
        <f t="shared" si="100"/>
        <v>5468.6140986803603</v>
      </c>
      <c r="AV177">
        <f t="shared" si="101"/>
        <v>774.54379605648228</v>
      </c>
      <c r="AW177">
        <f t="shared" si="102"/>
        <v>16.002970992902526</v>
      </c>
      <c r="AX177">
        <f>VLOOKUP(AD177,Sheet2!$A$6:$B$262,2,TRUE)</f>
        <v>312.8</v>
      </c>
      <c r="AY177">
        <f t="shared" si="103"/>
        <v>5.1160393199816259E-2</v>
      </c>
      <c r="AZ177">
        <f t="shared" si="104"/>
        <v>517.34863292615853</v>
      </c>
      <c r="BB177">
        <f t="shared" si="92"/>
        <v>0.82521904329291829</v>
      </c>
    </row>
    <row r="178" spans="4:54" x14ac:dyDescent="0.55000000000000004">
      <c r="D178">
        <f t="shared" si="89"/>
        <v>2520</v>
      </c>
      <c r="E178">
        <f t="shared" si="84"/>
        <v>42</v>
      </c>
      <c r="F178">
        <f t="shared" si="115"/>
        <v>6316.6315789473683</v>
      </c>
      <c r="H178">
        <f t="shared" si="106"/>
        <v>1579.1578947368421</v>
      </c>
      <c r="J178">
        <f t="shared" si="107"/>
        <v>130.50891692040017</v>
      </c>
      <c r="K178">
        <f t="shared" si="108"/>
        <v>516.52341388286561</v>
      </c>
      <c r="L178">
        <f>VLOOKUP(V178, Sheet2!E$6:F$261,2,TRUE)</f>
        <v>503.65</v>
      </c>
      <c r="M178">
        <f>VLOOKUP(L178,Sheet3!A$52:B$77,2,TRUE)</f>
        <v>1</v>
      </c>
      <c r="N178">
        <f t="shared" si="109"/>
        <v>2.1234138828656342</v>
      </c>
      <c r="O178">
        <f t="shared" si="110"/>
        <v>1.7234138828656569</v>
      </c>
      <c r="P178">
        <v>0</v>
      </c>
      <c r="Q178">
        <f t="shared" si="82"/>
        <v>2.4</v>
      </c>
      <c r="R178">
        <f t="shared" si="93"/>
        <v>5458.2140053694729</v>
      </c>
      <c r="S178">
        <f t="shared" si="85"/>
        <v>2.2000000000000002</v>
      </c>
      <c r="T178">
        <f t="shared" si="90"/>
        <v>696.84324920037591</v>
      </c>
      <c r="V178">
        <f t="shared" si="111"/>
        <v>6155.0572545698487</v>
      </c>
      <c r="W178">
        <f t="shared" si="112"/>
        <v>161.57432437751959</v>
      </c>
      <c r="X178">
        <f t="shared" si="91"/>
        <v>3.3383124871388348</v>
      </c>
      <c r="Y178">
        <f>VLOOKUP(K178,Sheet2!$A$6:$B$262,2,TRUE)</f>
        <v>308.25</v>
      </c>
      <c r="Z178">
        <f t="shared" si="113"/>
        <v>1.0829886414075701E-2</v>
      </c>
      <c r="AA178">
        <f t="shared" si="114"/>
        <v>516.53424376927967</v>
      </c>
      <c r="AD178">
        <f t="shared" si="94"/>
        <v>517.34863292615853</v>
      </c>
      <c r="AE178">
        <f>VLOOKUP(AU177,Sheet2!$E$6:$F$261,2,TRUE)</f>
        <v>503.2</v>
      </c>
      <c r="AF178">
        <f>VLOOKUP(AE178,Sheet3!A$52:B$77,2,TRUE)</f>
        <v>1</v>
      </c>
      <c r="AG178">
        <f t="shared" si="95"/>
        <v>0.94863292615855244</v>
      </c>
      <c r="AH178">
        <f t="shared" si="96"/>
        <v>1</v>
      </c>
      <c r="AI178">
        <f t="shared" si="105"/>
        <v>4500</v>
      </c>
      <c r="AJ178">
        <f t="shared" si="83"/>
        <v>1.55</v>
      </c>
      <c r="AK178">
        <f t="shared" si="86"/>
        <v>1052.607182348085</v>
      </c>
      <c r="AM178">
        <f t="shared" si="98"/>
        <v>-4.1513670738414703</v>
      </c>
      <c r="AN178">
        <f t="shared" si="99"/>
        <v>0</v>
      </c>
      <c r="AP178">
        <f t="shared" si="87"/>
        <v>1.55</v>
      </c>
      <c r="AQ178">
        <f>VLOOKUP(AE178,Sheet3!$K$52:$L$77,2,TRUE)</f>
        <v>1</v>
      </c>
      <c r="AR178">
        <f t="shared" si="88"/>
        <v>0</v>
      </c>
      <c r="AU178">
        <f t="shared" si="100"/>
        <v>5552.6071823480852</v>
      </c>
      <c r="AV178">
        <f t="shared" si="101"/>
        <v>764.02439659928314</v>
      </c>
      <c r="AW178">
        <f t="shared" si="102"/>
        <v>15.785628028910807</v>
      </c>
      <c r="AX178">
        <f>VLOOKUP(AD178,Sheet2!$A$6:$B$262,2,TRUE)</f>
        <v>313.45</v>
      </c>
      <c r="AY178">
        <f t="shared" si="103"/>
        <v>5.0360912518458471E-2</v>
      </c>
      <c r="AZ178">
        <f t="shared" si="104"/>
        <v>517.39899383867703</v>
      </c>
      <c r="BB178">
        <f t="shared" si="92"/>
        <v>0.86475006939735977</v>
      </c>
    </row>
    <row r="179" spans="4:54" x14ac:dyDescent="0.55000000000000004">
      <c r="D179">
        <f t="shared" si="89"/>
        <v>2535</v>
      </c>
      <c r="E179">
        <f t="shared" si="84"/>
        <v>42.25</v>
      </c>
      <c r="F179">
        <f t="shared" si="115"/>
        <v>6390.105263157895</v>
      </c>
      <c r="H179">
        <f t="shared" si="106"/>
        <v>1597.5263157894738</v>
      </c>
      <c r="J179">
        <f t="shared" si="107"/>
        <v>132.02696824706393</v>
      </c>
      <c r="K179">
        <f t="shared" si="108"/>
        <v>516.53424376927967</v>
      </c>
      <c r="L179">
        <f>VLOOKUP(V179, Sheet2!E$6:F$261,2,TRUE)</f>
        <v>503.65</v>
      </c>
      <c r="M179">
        <f>VLOOKUP(L179,Sheet3!A$52:B$77,2,TRUE)</f>
        <v>1</v>
      </c>
      <c r="N179">
        <f t="shared" si="109"/>
        <v>2.1342437692796921</v>
      </c>
      <c r="O179">
        <f t="shared" si="110"/>
        <v>1.7342437692797148</v>
      </c>
      <c r="P179">
        <v>0</v>
      </c>
      <c r="Q179">
        <f t="shared" si="82"/>
        <v>2.4</v>
      </c>
      <c r="R179">
        <f t="shared" si="93"/>
        <v>5500.0243739014477</v>
      </c>
      <c r="S179">
        <f t="shared" si="85"/>
        <v>2.2000000000000002</v>
      </c>
      <c r="T179">
        <f t="shared" si="90"/>
        <v>703.42197366551466</v>
      </c>
      <c r="V179">
        <f t="shared" si="111"/>
        <v>6203.4463475669627</v>
      </c>
      <c r="W179">
        <f t="shared" si="112"/>
        <v>186.65891559093234</v>
      </c>
      <c r="X179">
        <f t="shared" si="91"/>
        <v>3.8565891651019077</v>
      </c>
      <c r="Y179">
        <f>VLOOKUP(K179,Sheet2!$A$6:$B$262,2,TRUE)</f>
        <v>308.25</v>
      </c>
      <c r="Z179">
        <f t="shared" si="113"/>
        <v>1.2511238167402782E-2</v>
      </c>
      <c r="AA179">
        <f t="shared" si="114"/>
        <v>516.54675500744702</v>
      </c>
      <c r="AD179">
        <f t="shared" si="94"/>
        <v>517.39899383867703</v>
      </c>
      <c r="AE179">
        <f>VLOOKUP(AU178,Sheet2!$E$6:$F$261,2,TRUE)</f>
        <v>503.2</v>
      </c>
      <c r="AF179">
        <f>VLOOKUP(AE179,Sheet3!A$52:B$77,2,TRUE)</f>
        <v>1</v>
      </c>
      <c r="AG179">
        <f t="shared" si="95"/>
        <v>0.99899383867705183</v>
      </c>
      <c r="AH179">
        <f t="shared" si="96"/>
        <v>1</v>
      </c>
      <c r="AI179">
        <f t="shared" si="105"/>
        <v>4500</v>
      </c>
      <c r="AJ179">
        <f t="shared" si="83"/>
        <v>1.55</v>
      </c>
      <c r="AK179">
        <f t="shared" si="86"/>
        <v>1137.531028641235</v>
      </c>
      <c r="AM179">
        <f t="shared" si="98"/>
        <v>-4.1010061613229709</v>
      </c>
      <c r="AN179">
        <f t="shared" si="99"/>
        <v>0</v>
      </c>
      <c r="AP179">
        <f t="shared" si="87"/>
        <v>1.55</v>
      </c>
      <c r="AQ179">
        <f>VLOOKUP(AE179,Sheet3!$K$52:$L$77,2,TRUE)</f>
        <v>1</v>
      </c>
      <c r="AR179">
        <f t="shared" si="88"/>
        <v>0</v>
      </c>
      <c r="AU179">
        <f t="shared" si="100"/>
        <v>5637.531028641235</v>
      </c>
      <c r="AV179">
        <f t="shared" si="101"/>
        <v>752.57423451666</v>
      </c>
      <c r="AW179">
        <f t="shared" si="102"/>
        <v>15.549054432162396</v>
      </c>
      <c r="AX179">
        <f>VLOOKUP(AD179,Sheet2!$A$6:$B$262,2,TRUE)</f>
        <v>313.45</v>
      </c>
      <c r="AY179">
        <f t="shared" si="103"/>
        <v>4.9606171421797407E-2</v>
      </c>
      <c r="AZ179">
        <f t="shared" si="104"/>
        <v>517.44860001009886</v>
      </c>
      <c r="BB179">
        <f t="shared" si="92"/>
        <v>0.90184500265183942</v>
      </c>
    </row>
    <row r="180" spans="4:54" x14ac:dyDescent="0.55000000000000004">
      <c r="D180">
        <f t="shared" si="89"/>
        <v>2550</v>
      </c>
      <c r="E180">
        <f t="shared" si="84"/>
        <v>42.5</v>
      </c>
      <c r="F180">
        <f t="shared" si="115"/>
        <v>6463.5789473684208</v>
      </c>
      <c r="H180">
        <f t="shared" si="106"/>
        <v>1615.8947368421052</v>
      </c>
      <c r="J180">
        <f t="shared" si="107"/>
        <v>133.5450195737277</v>
      </c>
      <c r="K180">
        <f t="shared" si="108"/>
        <v>516.54675500744702</v>
      </c>
      <c r="L180">
        <f>VLOOKUP(V180, Sheet2!E$6:F$261,2,TRUE)</f>
        <v>503.65</v>
      </c>
      <c r="M180">
        <f>VLOOKUP(L180,Sheet3!A$52:B$77,2,TRUE)</f>
        <v>1</v>
      </c>
      <c r="N180">
        <f t="shared" si="109"/>
        <v>2.146755007447041</v>
      </c>
      <c r="O180">
        <f t="shared" si="110"/>
        <v>1.7467550074470637</v>
      </c>
      <c r="P180">
        <v>0</v>
      </c>
      <c r="Q180">
        <f t="shared" si="82"/>
        <v>2.4</v>
      </c>
      <c r="R180">
        <f t="shared" si="93"/>
        <v>5548.4580609023951</v>
      </c>
      <c r="S180">
        <f t="shared" si="85"/>
        <v>2.2000000000000002</v>
      </c>
      <c r="T180">
        <f t="shared" si="90"/>
        <v>711.0476605837132</v>
      </c>
      <c r="V180">
        <f t="shared" si="111"/>
        <v>6259.5057214861081</v>
      </c>
      <c r="W180">
        <f t="shared" si="112"/>
        <v>204.07322588231273</v>
      </c>
      <c r="X180">
        <f t="shared" si="91"/>
        <v>4.2163889645105934</v>
      </c>
      <c r="Y180">
        <f>VLOOKUP(K180,Sheet2!$A$6:$B$262,2,TRUE)</f>
        <v>308.25</v>
      </c>
      <c r="Z180">
        <f t="shared" si="113"/>
        <v>1.3678471904332825E-2</v>
      </c>
      <c r="AA180">
        <f t="shared" si="114"/>
        <v>516.56043347935133</v>
      </c>
      <c r="AD180">
        <f t="shared" si="94"/>
        <v>517.44860001009886</v>
      </c>
      <c r="AE180">
        <f>VLOOKUP(AU179,Sheet2!$E$6:$F$261,2,TRUE)</f>
        <v>503.2</v>
      </c>
      <c r="AF180">
        <f>VLOOKUP(AE180,Sheet3!A$52:B$77,2,TRUE)</f>
        <v>1</v>
      </c>
      <c r="AG180">
        <f t="shared" si="95"/>
        <v>1.0486000100988804</v>
      </c>
      <c r="AH180">
        <f t="shared" si="96"/>
        <v>1</v>
      </c>
      <c r="AI180">
        <f t="shared" si="105"/>
        <v>4500</v>
      </c>
      <c r="AJ180">
        <f t="shared" si="83"/>
        <v>1.55</v>
      </c>
      <c r="AK180">
        <f t="shared" si="86"/>
        <v>1223.3023882164214</v>
      </c>
      <c r="AM180">
        <f t="shared" si="98"/>
        <v>-4.0513999899011424</v>
      </c>
      <c r="AN180">
        <f t="shared" si="99"/>
        <v>0</v>
      </c>
      <c r="AP180">
        <f t="shared" si="87"/>
        <v>1.55</v>
      </c>
      <c r="AQ180">
        <f>VLOOKUP(AE180,Sheet3!$K$52:$L$77,2,TRUE)</f>
        <v>1</v>
      </c>
      <c r="AR180">
        <f t="shared" si="88"/>
        <v>0</v>
      </c>
      <c r="AU180">
        <f t="shared" si="100"/>
        <v>5723.3023882164216</v>
      </c>
      <c r="AV180">
        <f t="shared" si="101"/>
        <v>740.27655915199921</v>
      </c>
      <c r="AW180">
        <f t="shared" si="102"/>
        <v>15.294970230413206</v>
      </c>
      <c r="AX180">
        <f>VLOOKUP(AD180,Sheet2!$A$6:$B$262,2,TRUE)</f>
        <v>314.10000000000002</v>
      </c>
      <c r="AY180">
        <f t="shared" si="103"/>
        <v>4.8694588444486486E-2</v>
      </c>
      <c r="AZ180">
        <f t="shared" si="104"/>
        <v>517.49729459854336</v>
      </c>
      <c r="BB180">
        <f t="shared" si="92"/>
        <v>0.93686111919203086</v>
      </c>
    </row>
    <row r="181" spans="4:54" x14ac:dyDescent="0.55000000000000004">
      <c r="D181">
        <f t="shared" si="89"/>
        <v>2565</v>
      </c>
      <c r="E181">
        <f t="shared" si="84"/>
        <v>42.75</v>
      </c>
      <c r="F181">
        <f t="shared" si="115"/>
        <v>6537.0526315789475</v>
      </c>
      <c r="H181">
        <f t="shared" si="106"/>
        <v>1634.2631578947369</v>
      </c>
      <c r="J181">
        <f t="shared" si="107"/>
        <v>135.06307090039147</v>
      </c>
      <c r="K181">
        <f t="shared" si="108"/>
        <v>516.56043347935133</v>
      </c>
      <c r="L181">
        <f>VLOOKUP(V181, Sheet2!E$6:F$261,2,TRUE)</f>
        <v>503.65</v>
      </c>
      <c r="M181">
        <f>VLOOKUP(L181,Sheet3!A$52:B$77,2,TRUE)</f>
        <v>1</v>
      </c>
      <c r="N181">
        <f t="shared" si="109"/>
        <v>2.1604334793513544</v>
      </c>
      <c r="O181">
        <f t="shared" si="110"/>
        <v>1.7604334793513772</v>
      </c>
      <c r="P181">
        <v>0</v>
      </c>
      <c r="Q181">
        <f t="shared" si="82"/>
        <v>2.4</v>
      </c>
      <c r="R181">
        <f t="shared" si="93"/>
        <v>5601.5720818968221</v>
      </c>
      <c r="S181">
        <f t="shared" si="85"/>
        <v>2.2000000000000002</v>
      </c>
      <c r="T181">
        <f t="shared" si="90"/>
        <v>719.41608771034748</v>
      </c>
      <c r="V181">
        <f t="shared" si="111"/>
        <v>6320.9881696071698</v>
      </c>
      <c r="W181">
        <f t="shared" si="112"/>
        <v>216.06446197177775</v>
      </c>
      <c r="X181">
        <f t="shared" si="91"/>
        <v>4.4641417762764002</v>
      </c>
      <c r="Y181">
        <f>VLOOKUP(K181,Sheet2!$A$6:$B$262,2,TRUE)</f>
        <v>308.25</v>
      </c>
      <c r="Z181">
        <f t="shared" si="113"/>
        <v>1.4482211764075914E-2</v>
      </c>
      <c r="AA181">
        <f t="shared" si="114"/>
        <v>516.57491569111539</v>
      </c>
      <c r="AD181">
        <f t="shared" si="94"/>
        <v>517.49729459854336</v>
      </c>
      <c r="AE181">
        <f>VLOOKUP(AU180,Sheet2!$E$6:$F$261,2,TRUE)</f>
        <v>503.2</v>
      </c>
      <c r="AF181">
        <f>VLOOKUP(AE181,Sheet3!A$52:B$77,2,TRUE)</f>
        <v>1</v>
      </c>
      <c r="AG181">
        <f t="shared" si="95"/>
        <v>1.0972945985433853</v>
      </c>
      <c r="AH181">
        <f t="shared" si="96"/>
        <v>1</v>
      </c>
      <c r="AI181">
        <f t="shared" si="105"/>
        <v>4500</v>
      </c>
      <c r="AJ181">
        <f t="shared" si="83"/>
        <v>1.55</v>
      </c>
      <c r="AK181">
        <f t="shared" si="86"/>
        <v>1309.4951652741368</v>
      </c>
      <c r="AM181">
        <f t="shared" si="98"/>
        <v>-4.0027054014566374</v>
      </c>
      <c r="AN181">
        <f t="shared" si="99"/>
        <v>0</v>
      </c>
      <c r="AP181">
        <f t="shared" si="87"/>
        <v>1.55</v>
      </c>
      <c r="AQ181">
        <f>VLOOKUP(AE181,Sheet3!$K$52:$L$77,2,TRUE)</f>
        <v>1</v>
      </c>
      <c r="AR181">
        <f t="shared" si="88"/>
        <v>0</v>
      </c>
      <c r="AU181">
        <f t="shared" si="100"/>
        <v>5809.4951652741365</v>
      </c>
      <c r="AV181">
        <f t="shared" si="101"/>
        <v>727.55746630481099</v>
      </c>
      <c r="AW181">
        <f t="shared" si="102"/>
        <v>15.032179055884523</v>
      </c>
      <c r="AX181">
        <f>VLOOKUP(AD181,Sheet2!$A$6:$B$262,2,TRUE)</f>
        <v>314.10000000000002</v>
      </c>
      <c r="AY181">
        <f t="shared" si="103"/>
        <v>4.7857940324369699E-2</v>
      </c>
      <c r="AZ181">
        <f t="shared" si="104"/>
        <v>517.54515253886768</v>
      </c>
      <c r="BB181">
        <f t="shared" si="92"/>
        <v>0.97023684775228958</v>
      </c>
    </row>
    <row r="182" spans="4:54" x14ac:dyDescent="0.55000000000000004">
      <c r="D182">
        <f t="shared" si="89"/>
        <v>2580</v>
      </c>
      <c r="E182">
        <f t="shared" si="84"/>
        <v>43</v>
      </c>
      <c r="F182">
        <f t="shared" si="115"/>
        <v>6610.5263157894733</v>
      </c>
      <c r="H182">
        <f t="shared" si="106"/>
        <v>1652.6315789473683</v>
      </c>
      <c r="J182">
        <f t="shared" si="107"/>
        <v>136.58112222705523</v>
      </c>
      <c r="K182">
        <f t="shared" si="108"/>
        <v>516.57491569111539</v>
      </c>
      <c r="L182">
        <f>VLOOKUP(V182, Sheet2!E$6:F$261,2,TRUE)</f>
        <v>503.65</v>
      </c>
      <c r="M182">
        <f>VLOOKUP(L182,Sheet3!A$52:B$77,2,TRUE)</f>
        <v>1</v>
      </c>
      <c r="N182">
        <f t="shared" si="109"/>
        <v>2.1749156911154159</v>
      </c>
      <c r="O182">
        <f t="shared" si="110"/>
        <v>1.7749156911154387</v>
      </c>
      <c r="P182">
        <v>0</v>
      </c>
      <c r="Q182">
        <f t="shared" si="82"/>
        <v>2.4</v>
      </c>
      <c r="R182">
        <f t="shared" si="93"/>
        <v>5657.9905869681861</v>
      </c>
      <c r="S182">
        <f t="shared" si="85"/>
        <v>2.2000000000000002</v>
      </c>
      <c r="T182">
        <f t="shared" si="90"/>
        <v>728.31173847274442</v>
      </c>
      <c r="V182">
        <f t="shared" si="111"/>
        <v>6386.3023254409309</v>
      </c>
      <c r="W182">
        <f t="shared" si="112"/>
        <v>224.22399034854243</v>
      </c>
      <c r="X182">
        <f t="shared" si="91"/>
        <v>4.6327270733169925</v>
      </c>
      <c r="Y182">
        <f>VLOOKUP(K182,Sheet2!$A$6:$B$262,2,TRUE)</f>
        <v>308.25</v>
      </c>
      <c r="Z182">
        <f t="shared" si="113"/>
        <v>1.5029122703380349E-2</v>
      </c>
      <c r="AA182">
        <f t="shared" si="114"/>
        <v>516.58994481381876</v>
      </c>
      <c r="AD182">
        <f t="shared" si="94"/>
        <v>517.54515253886768</v>
      </c>
      <c r="AE182">
        <f>VLOOKUP(AU181,Sheet2!$E$6:$F$261,2,TRUE)</f>
        <v>503.2</v>
      </c>
      <c r="AF182">
        <f>VLOOKUP(AE182,Sheet3!A$52:B$77,2,TRUE)</f>
        <v>1</v>
      </c>
      <c r="AG182">
        <f t="shared" si="95"/>
        <v>1.1451525388677055</v>
      </c>
      <c r="AH182">
        <f t="shared" si="96"/>
        <v>1</v>
      </c>
      <c r="AI182">
        <f t="shared" si="105"/>
        <v>4500</v>
      </c>
      <c r="AJ182">
        <f t="shared" si="83"/>
        <v>1.7</v>
      </c>
      <c r="AK182">
        <f t="shared" si="86"/>
        <v>1531.1977098678901</v>
      </c>
      <c r="AM182">
        <f t="shared" si="98"/>
        <v>-3.9548474611323172</v>
      </c>
      <c r="AN182">
        <f t="shared" si="99"/>
        <v>0</v>
      </c>
      <c r="AP182">
        <f t="shared" si="87"/>
        <v>1.55</v>
      </c>
      <c r="AQ182">
        <f>VLOOKUP(AE182,Sheet3!$K$52:$L$77,2,TRUE)</f>
        <v>1</v>
      </c>
      <c r="AR182">
        <f t="shared" si="88"/>
        <v>0</v>
      </c>
      <c r="AU182">
        <f t="shared" si="100"/>
        <v>6031.1977098678899</v>
      </c>
      <c r="AV182">
        <f t="shared" si="101"/>
        <v>579.3286059215834</v>
      </c>
      <c r="AW182">
        <f t="shared" si="102"/>
        <v>11.969599295900483</v>
      </c>
      <c r="AX182">
        <f>VLOOKUP(AD182,Sheet2!$A$6:$B$262,2,TRUE)</f>
        <v>314.75</v>
      </c>
      <c r="AY182">
        <f t="shared" si="103"/>
        <v>3.8028909597777549E-2</v>
      </c>
      <c r="AZ182">
        <f t="shared" si="104"/>
        <v>517.58318144846544</v>
      </c>
      <c r="BB182">
        <f t="shared" si="92"/>
        <v>0.99323663464667789</v>
      </c>
    </row>
    <row r="183" spans="4:54" x14ac:dyDescent="0.55000000000000004">
      <c r="D183">
        <f t="shared" si="89"/>
        <v>2595</v>
      </c>
      <c r="E183">
        <f t="shared" si="84"/>
        <v>43.25</v>
      </c>
      <c r="F183">
        <f t="shared" si="115"/>
        <v>6684</v>
      </c>
      <c r="H183">
        <f t="shared" si="106"/>
        <v>1671</v>
      </c>
      <c r="J183">
        <f t="shared" si="107"/>
        <v>138.099173553719</v>
      </c>
      <c r="K183">
        <f t="shared" si="108"/>
        <v>516.58994481381876</v>
      </c>
      <c r="L183">
        <f>VLOOKUP(V183, Sheet2!E$6:F$261,2,TRUE)</f>
        <v>503.65</v>
      </c>
      <c r="M183">
        <f>VLOOKUP(L183,Sheet3!A$52:B$77,2,TRUE)</f>
        <v>1</v>
      </c>
      <c r="N183">
        <f t="shared" si="109"/>
        <v>2.1899448138187836</v>
      </c>
      <c r="O183">
        <f t="shared" si="110"/>
        <v>1.7899448138188063</v>
      </c>
      <c r="P183">
        <v>0</v>
      </c>
      <c r="Q183">
        <f t="shared" si="82"/>
        <v>2.4</v>
      </c>
      <c r="R183">
        <f t="shared" si="93"/>
        <v>5716.7386351101932</v>
      </c>
      <c r="S183">
        <f t="shared" si="85"/>
        <v>2.2000000000000002</v>
      </c>
      <c r="T183">
        <f t="shared" si="90"/>
        <v>737.58177737015808</v>
      </c>
      <c r="V183">
        <f t="shared" si="111"/>
        <v>6454.3204124803515</v>
      </c>
      <c r="W183">
        <f t="shared" si="112"/>
        <v>229.67958751964852</v>
      </c>
      <c r="X183">
        <f t="shared" si="91"/>
        <v>4.7454460231332343</v>
      </c>
      <c r="Y183">
        <f>VLOOKUP(K183,Sheet2!$A$6:$B$262,2,TRUE)</f>
        <v>308.25</v>
      </c>
      <c r="Z183">
        <f t="shared" si="113"/>
        <v>1.5394796506514954E-2</v>
      </c>
      <c r="AA183">
        <f t="shared" si="114"/>
        <v>516.60533961032525</v>
      </c>
      <c r="AD183">
        <f t="shared" si="94"/>
        <v>517.58318144846544</v>
      </c>
      <c r="AE183">
        <f>VLOOKUP(AU182,Sheet2!$E$6:$F$261,2,TRUE)</f>
        <v>503.65</v>
      </c>
      <c r="AF183">
        <f>VLOOKUP(AE183,Sheet3!A$52:B$77,2,TRUE)</f>
        <v>1</v>
      </c>
      <c r="AG183">
        <f t="shared" si="95"/>
        <v>1.1831814484654615</v>
      </c>
      <c r="AH183">
        <f t="shared" si="96"/>
        <v>1</v>
      </c>
      <c r="AI183">
        <f t="shared" si="105"/>
        <v>4500</v>
      </c>
      <c r="AJ183">
        <f t="shared" si="83"/>
        <v>1.7</v>
      </c>
      <c r="AK183">
        <f t="shared" si="86"/>
        <v>1608.1008734761608</v>
      </c>
      <c r="AM183">
        <f t="shared" si="98"/>
        <v>-3.9168185515345613</v>
      </c>
      <c r="AN183">
        <f t="shared" si="99"/>
        <v>0</v>
      </c>
      <c r="AP183">
        <f t="shared" si="87"/>
        <v>1.55</v>
      </c>
      <c r="AQ183">
        <f>VLOOKUP(AE183,Sheet3!$K$52:$L$77,2,TRUE)</f>
        <v>1</v>
      </c>
      <c r="AR183">
        <f t="shared" si="88"/>
        <v>0</v>
      </c>
      <c r="AU183">
        <f t="shared" si="100"/>
        <v>6108.1008734761608</v>
      </c>
      <c r="AV183">
        <f t="shared" si="101"/>
        <v>575.89912652383919</v>
      </c>
      <c r="AW183">
        <f t="shared" si="102"/>
        <v>11.898742283550396</v>
      </c>
      <c r="AX183">
        <f>VLOOKUP(AD183,Sheet2!$A$6:$B$262,2,TRUE)</f>
        <v>314.75</v>
      </c>
      <c r="AY183">
        <f t="shared" si="103"/>
        <v>3.7803788033519921E-2</v>
      </c>
      <c r="AZ183">
        <f t="shared" si="104"/>
        <v>517.620985236499</v>
      </c>
      <c r="BB183">
        <f t="shared" si="92"/>
        <v>1.0156456261737503</v>
      </c>
    </row>
    <row r="184" spans="4:54" x14ac:dyDescent="0.55000000000000004">
      <c r="D184">
        <f t="shared" si="89"/>
        <v>2610</v>
      </c>
      <c r="E184">
        <f t="shared" si="84"/>
        <v>43.5</v>
      </c>
      <c r="F184">
        <f t="shared" si="115"/>
        <v>6757.4736842105267</v>
      </c>
      <c r="H184">
        <f t="shared" si="106"/>
        <v>1689.3684210526317</v>
      </c>
      <c r="J184">
        <f t="shared" si="107"/>
        <v>139.61722488038279</v>
      </c>
      <c r="K184">
        <f t="shared" si="108"/>
        <v>516.60533961032525</v>
      </c>
      <c r="L184">
        <f>VLOOKUP(V184, Sheet2!E$6:F$261,2,TRUE)</f>
        <v>503.65</v>
      </c>
      <c r="M184">
        <f>VLOOKUP(L184,Sheet3!A$52:B$77,2,TRUE)</f>
        <v>1</v>
      </c>
      <c r="N184">
        <f t="shared" si="109"/>
        <v>2.205339610325268</v>
      </c>
      <c r="O184">
        <f t="shared" si="110"/>
        <v>1.8053396103252908</v>
      </c>
      <c r="P184">
        <v>0</v>
      </c>
      <c r="Q184">
        <f t="shared" si="82"/>
        <v>2.4</v>
      </c>
      <c r="R184">
        <f t="shared" si="93"/>
        <v>5777.1254418484077</v>
      </c>
      <c r="S184">
        <f t="shared" si="85"/>
        <v>2.2000000000000002</v>
      </c>
      <c r="T184">
        <f t="shared" si="90"/>
        <v>747.11779895000302</v>
      </c>
      <c r="V184">
        <f t="shared" si="111"/>
        <v>6524.2432407984106</v>
      </c>
      <c r="W184">
        <f t="shared" si="112"/>
        <v>233.23044341211607</v>
      </c>
      <c r="X184">
        <f t="shared" si="91"/>
        <v>4.8188108142999191</v>
      </c>
      <c r="Y184">
        <f>VLOOKUP(K184,Sheet2!$A$6:$B$262,2,TRUE)</f>
        <v>308.89999999999998</v>
      </c>
      <c r="Z184">
        <f t="shared" si="113"/>
        <v>1.5599905517319259E-2</v>
      </c>
      <c r="AA184">
        <f t="shared" si="114"/>
        <v>516.62093951584257</v>
      </c>
      <c r="AD184">
        <f t="shared" si="94"/>
        <v>517.620985236499</v>
      </c>
      <c r="AE184">
        <f>VLOOKUP(AU183,Sheet2!$E$6:$F$261,2,TRUE)</f>
        <v>503.65</v>
      </c>
      <c r="AF184">
        <f>VLOOKUP(AE184,Sheet3!A$52:B$77,2,TRUE)</f>
        <v>1</v>
      </c>
      <c r="AG184">
        <f t="shared" si="95"/>
        <v>1.2209852364990184</v>
      </c>
      <c r="AH184">
        <f t="shared" si="96"/>
        <v>1</v>
      </c>
      <c r="AI184">
        <f t="shared" si="105"/>
        <v>4500</v>
      </c>
      <c r="AJ184">
        <f t="shared" si="83"/>
        <v>1.8</v>
      </c>
      <c r="AK184">
        <f t="shared" si="86"/>
        <v>1784.9475672970991</v>
      </c>
      <c r="AM184">
        <f t="shared" si="98"/>
        <v>-3.8790147635010044</v>
      </c>
      <c r="AN184">
        <f t="shared" si="99"/>
        <v>0</v>
      </c>
      <c r="AP184">
        <f t="shared" si="87"/>
        <v>1.55</v>
      </c>
      <c r="AQ184">
        <f>VLOOKUP(AE184,Sheet3!$K$52:$L$77,2,TRUE)</f>
        <v>1</v>
      </c>
      <c r="AR184">
        <f t="shared" si="88"/>
        <v>0</v>
      </c>
      <c r="AU184">
        <f t="shared" si="100"/>
        <v>6284.9475672970993</v>
      </c>
      <c r="AV184">
        <f t="shared" si="101"/>
        <v>472.52611691342736</v>
      </c>
      <c r="AW184">
        <f t="shared" si="102"/>
        <v>9.7629362998642026</v>
      </c>
      <c r="AX184">
        <f>VLOOKUP(AD184,Sheet2!$A$6:$B$262,2,TRUE)</f>
        <v>315.39999999999998</v>
      </c>
      <c r="AY184">
        <f t="shared" si="103"/>
        <v>3.0954141724363358E-2</v>
      </c>
      <c r="AZ184">
        <f t="shared" si="104"/>
        <v>517.65193937822335</v>
      </c>
      <c r="BB184">
        <f t="shared" si="92"/>
        <v>1.0309998623807815</v>
      </c>
    </row>
    <row r="185" spans="4:54" x14ac:dyDescent="0.55000000000000004">
      <c r="D185">
        <f t="shared" si="89"/>
        <v>2625</v>
      </c>
      <c r="E185">
        <f t="shared" si="84"/>
        <v>43.75</v>
      </c>
      <c r="F185">
        <f t="shared" si="115"/>
        <v>6830.9473684210525</v>
      </c>
      <c r="H185">
        <f t="shared" si="106"/>
        <v>1707.7368421052631</v>
      </c>
      <c r="J185">
        <f t="shared" si="107"/>
        <v>141.13527620704653</v>
      </c>
      <c r="K185">
        <f t="shared" si="108"/>
        <v>516.62093951584257</v>
      </c>
      <c r="L185">
        <f>VLOOKUP(V185, Sheet2!E$6:F$261,2,TRUE)</f>
        <v>503.65</v>
      </c>
      <c r="M185">
        <f>VLOOKUP(L185,Sheet3!A$52:B$77,2,TRUE)</f>
        <v>1</v>
      </c>
      <c r="N185">
        <f t="shared" si="109"/>
        <v>2.2209395158425878</v>
      </c>
      <c r="O185">
        <f t="shared" si="110"/>
        <v>1.8209395158426105</v>
      </c>
      <c r="P185">
        <v>0</v>
      </c>
      <c r="Q185">
        <f t="shared" si="82"/>
        <v>2.4</v>
      </c>
      <c r="R185">
        <f t="shared" si="93"/>
        <v>5838.5321736672995</v>
      </c>
      <c r="S185">
        <f t="shared" si="85"/>
        <v>2.2000000000000002</v>
      </c>
      <c r="T185">
        <f t="shared" si="90"/>
        <v>756.82243439803449</v>
      </c>
      <c r="V185">
        <f t="shared" si="111"/>
        <v>6595.3546080653341</v>
      </c>
      <c r="W185">
        <f t="shared" si="112"/>
        <v>235.59276035571838</v>
      </c>
      <c r="X185">
        <f t="shared" si="91"/>
        <v>4.8676190156140162</v>
      </c>
      <c r="Y185">
        <f>VLOOKUP(K185,Sheet2!$A$6:$B$262,2,TRUE)</f>
        <v>308.89999999999998</v>
      </c>
      <c r="Z185">
        <f t="shared" si="113"/>
        <v>1.5757911996160622E-2</v>
      </c>
      <c r="AA185">
        <f t="shared" si="114"/>
        <v>516.63669742783873</v>
      </c>
      <c r="AD185">
        <f t="shared" si="94"/>
        <v>517.65193937822335</v>
      </c>
      <c r="AE185">
        <f>VLOOKUP(AU184,Sheet2!$E$6:$F$261,2,TRUE)</f>
        <v>503.65</v>
      </c>
      <c r="AF185">
        <f>VLOOKUP(AE185,Sheet3!A$52:B$77,2,TRUE)</f>
        <v>1</v>
      </c>
      <c r="AG185">
        <f t="shared" si="95"/>
        <v>1.2519393782233692</v>
      </c>
      <c r="AH185">
        <f t="shared" si="96"/>
        <v>1</v>
      </c>
      <c r="AI185">
        <f t="shared" si="105"/>
        <v>4500</v>
      </c>
      <c r="AJ185">
        <f t="shared" si="83"/>
        <v>1.8</v>
      </c>
      <c r="AK185">
        <f t="shared" si="86"/>
        <v>1853.2533505168378</v>
      </c>
      <c r="AM185">
        <f t="shared" si="98"/>
        <v>-3.8480606217766535</v>
      </c>
      <c r="AN185">
        <f t="shared" si="99"/>
        <v>0</v>
      </c>
      <c r="AP185">
        <f t="shared" si="87"/>
        <v>1.55</v>
      </c>
      <c r="AQ185">
        <f>VLOOKUP(AE185,Sheet3!$K$52:$L$77,2,TRUE)</f>
        <v>1</v>
      </c>
      <c r="AR185">
        <f t="shared" si="88"/>
        <v>0</v>
      </c>
      <c r="AU185">
        <f t="shared" si="100"/>
        <v>6353.2533505168376</v>
      </c>
      <c r="AV185">
        <f t="shared" si="101"/>
        <v>477.69401790421489</v>
      </c>
      <c r="AW185">
        <f t="shared" si="102"/>
        <v>9.8697111137234472</v>
      </c>
      <c r="AX185">
        <f>VLOOKUP(AD185,Sheet2!$A$6:$B$262,2,TRUE)</f>
        <v>315.39999999999998</v>
      </c>
      <c r="AY185">
        <f t="shared" si="103"/>
        <v>3.1292679498172001E-2</v>
      </c>
      <c r="AZ185">
        <f t="shared" si="104"/>
        <v>517.68323205772151</v>
      </c>
      <c r="BB185">
        <f t="shared" si="92"/>
        <v>1.0465346298827853</v>
      </c>
    </row>
    <row r="186" spans="4:54" x14ac:dyDescent="0.55000000000000004">
      <c r="D186">
        <f t="shared" si="89"/>
        <v>2640</v>
      </c>
      <c r="E186">
        <f t="shared" si="84"/>
        <v>44</v>
      </c>
      <c r="F186">
        <f t="shared" si="115"/>
        <v>6904.4210526315792</v>
      </c>
      <c r="H186">
        <f t="shared" si="106"/>
        <v>1726.1052631578948</v>
      </c>
      <c r="J186">
        <f t="shared" si="107"/>
        <v>142.65332753371032</v>
      </c>
      <c r="K186">
        <f t="shared" si="108"/>
        <v>516.63669742783873</v>
      </c>
      <c r="L186">
        <f>VLOOKUP(V186, Sheet2!E$6:F$261,2,TRUE)</f>
        <v>503.65</v>
      </c>
      <c r="M186">
        <f>VLOOKUP(L186,Sheet3!A$52:B$77,2,TRUE)</f>
        <v>1</v>
      </c>
      <c r="N186">
        <f t="shared" si="109"/>
        <v>2.2366974278387488</v>
      </c>
      <c r="O186">
        <f t="shared" si="110"/>
        <v>1.8366974278387715</v>
      </c>
      <c r="P186">
        <v>0</v>
      </c>
      <c r="Q186">
        <f t="shared" si="82"/>
        <v>2.4</v>
      </c>
      <c r="R186">
        <f t="shared" si="93"/>
        <v>5900.7802068263081</v>
      </c>
      <c r="S186">
        <f t="shared" si="85"/>
        <v>2.2000000000000002</v>
      </c>
      <c r="T186">
        <f t="shared" si="90"/>
        <v>766.66765859098041</v>
      </c>
      <c r="V186">
        <f t="shared" si="111"/>
        <v>6667.447865417289</v>
      </c>
      <c r="W186">
        <f t="shared" si="112"/>
        <v>236.97318721429019</v>
      </c>
      <c r="X186">
        <f t="shared" si="91"/>
        <v>4.8961402317002101</v>
      </c>
      <c r="Y186">
        <f>VLOOKUP(K186,Sheet2!$A$6:$B$262,2,TRUE)</f>
        <v>308.89999999999998</v>
      </c>
      <c r="Z186">
        <f t="shared" si="113"/>
        <v>1.5850243547103304E-2</v>
      </c>
      <c r="AA186">
        <f t="shared" si="114"/>
        <v>516.65254767138583</v>
      </c>
      <c r="AD186">
        <f t="shared" si="94"/>
        <v>517.68323205772151</v>
      </c>
      <c r="AE186">
        <f>VLOOKUP(AU185,Sheet2!$E$6:$F$261,2,TRUE)</f>
        <v>503.65</v>
      </c>
      <c r="AF186">
        <f>VLOOKUP(AE186,Sheet3!A$52:B$77,2,TRUE)</f>
        <v>1</v>
      </c>
      <c r="AG186">
        <f t="shared" si="95"/>
        <v>1.2832320577215341</v>
      </c>
      <c r="AH186">
        <f t="shared" si="96"/>
        <v>1</v>
      </c>
      <c r="AI186">
        <f t="shared" si="105"/>
        <v>4500</v>
      </c>
      <c r="AJ186">
        <f t="shared" si="83"/>
        <v>1.8</v>
      </c>
      <c r="AK186">
        <f t="shared" si="86"/>
        <v>1923.1698645742274</v>
      </c>
      <c r="AM186">
        <f t="shared" si="98"/>
        <v>-3.8167679422784886</v>
      </c>
      <c r="AN186">
        <f t="shared" si="99"/>
        <v>0</v>
      </c>
      <c r="AP186">
        <f t="shared" si="87"/>
        <v>1.55</v>
      </c>
      <c r="AQ186">
        <f>VLOOKUP(AE186,Sheet3!$K$52:$L$77,2,TRUE)</f>
        <v>1</v>
      </c>
      <c r="AR186">
        <f t="shared" si="88"/>
        <v>0</v>
      </c>
      <c r="AU186">
        <f t="shared" si="100"/>
        <v>6423.1698645742272</v>
      </c>
      <c r="AV186">
        <f t="shared" si="101"/>
        <v>481.25118805735201</v>
      </c>
      <c r="AW186">
        <f t="shared" si="102"/>
        <v>9.9432063648213234</v>
      </c>
      <c r="AX186">
        <f>VLOOKUP(AD186,Sheet2!$A$6:$B$262,2,TRUE)</f>
        <v>315.39999999999998</v>
      </c>
      <c r="AY186">
        <f t="shared" si="103"/>
        <v>3.1525701854221065E-2</v>
      </c>
      <c r="AZ186">
        <f t="shared" si="104"/>
        <v>517.71475775957572</v>
      </c>
      <c r="BB186">
        <f t="shared" si="92"/>
        <v>1.0622100881898859</v>
      </c>
    </row>
    <row r="187" spans="4:54" x14ac:dyDescent="0.55000000000000004">
      <c r="D187">
        <f t="shared" si="89"/>
        <v>2655</v>
      </c>
      <c r="E187">
        <f t="shared" si="84"/>
        <v>44.25</v>
      </c>
      <c r="F187">
        <f t="shared" si="115"/>
        <v>6977.894736842105</v>
      </c>
      <c r="H187">
        <f t="shared" si="106"/>
        <v>1744.4736842105262</v>
      </c>
      <c r="J187">
        <f t="shared" si="107"/>
        <v>144.17137886037409</v>
      </c>
      <c r="K187">
        <f t="shared" si="108"/>
        <v>516.65254767138583</v>
      </c>
      <c r="L187">
        <f>VLOOKUP(V187, Sheet2!E$6:F$261,2,TRUE)</f>
        <v>503.65</v>
      </c>
      <c r="M187">
        <f>VLOOKUP(L187,Sheet3!A$52:B$77,2,TRUE)</f>
        <v>1</v>
      </c>
      <c r="N187">
        <f t="shared" si="109"/>
        <v>2.2525476713858552</v>
      </c>
      <c r="O187">
        <f t="shared" si="110"/>
        <v>1.8525476713858779</v>
      </c>
      <c r="P187">
        <v>0</v>
      </c>
      <c r="Q187">
        <f t="shared" si="82"/>
        <v>2.4</v>
      </c>
      <c r="R187">
        <f t="shared" si="93"/>
        <v>5963.6145695581181</v>
      </c>
      <c r="S187">
        <f t="shared" si="85"/>
        <v>2.2000000000000002</v>
      </c>
      <c r="T187">
        <f t="shared" si="90"/>
        <v>776.61326659557517</v>
      </c>
      <c r="V187">
        <f t="shared" si="111"/>
        <v>6740.2278361536937</v>
      </c>
      <c r="W187">
        <f t="shared" si="112"/>
        <v>237.66690068841126</v>
      </c>
      <c r="X187">
        <f t="shared" si="91"/>
        <v>4.9104731547192406</v>
      </c>
      <c r="Y187">
        <f>VLOOKUP(K187,Sheet2!$A$6:$B$262,2,TRUE)</f>
        <v>308.89999999999998</v>
      </c>
      <c r="Z187">
        <f t="shared" si="113"/>
        <v>1.5896643427385046E-2</v>
      </c>
      <c r="AA187">
        <f t="shared" si="114"/>
        <v>516.6684443148132</v>
      </c>
      <c r="AD187">
        <f t="shared" si="94"/>
        <v>517.71475775957572</v>
      </c>
      <c r="AE187">
        <f>VLOOKUP(AU186,Sheet2!$E$6:$F$261,2,TRUE)</f>
        <v>503.65</v>
      </c>
      <c r="AF187">
        <f>VLOOKUP(AE187,Sheet3!A$52:B$77,2,TRUE)</f>
        <v>1</v>
      </c>
      <c r="AG187">
        <f t="shared" si="95"/>
        <v>1.3147577595757411</v>
      </c>
      <c r="AH187">
        <f t="shared" si="96"/>
        <v>1</v>
      </c>
      <c r="AI187">
        <f t="shared" si="105"/>
        <v>4500</v>
      </c>
      <c r="AJ187">
        <f t="shared" si="83"/>
        <v>1.9</v>
      </c>
      <c r="AK187">
        <f t="shared" si="86"/>
        <v>2105.2784938886848</v>
      </c>
      <c r="AM187">
        <f t="shared" si="98"/>
        <v>-3.7852422404242816</v>
      </c>
      <c r="AN187">
        <f t="shared" si="99"/>
        <v>0</v>
      </c>
      <c r="AP187">
        <f t="shared" si="87"/>
        <v>1.55</v>
      </c>
      <c r="AQ187">
        <f>VLOOKUP(AE187,Sheet3!$K$52:$L$77,2,TRUE)</f>
        <v>1</v>
      </c>
      <c r="AR187">
        <f t="shared" si="88"/>
        <v>0</v>
      </c>
      <c r="AU187">
        <f t="shared" si="100"/>
        <v>6605.2784938886853</v>
      </c>
      <c r="AV187">
        <f t="shared" si="101"/>
        <v>372.61624295341971</v>
      </c>
      <c r="AW187">
        <f t="shared" si="102"/>
        <v>7.6986827056491673</v>
      </c>
      <c r="AX187">
        <f>VLOOKUP(AD187,Sheet2!$A$6:$B$262,2,TRUE)</f>
        <v>316.05</v>
      </c>
      <c r="AY187">
        <f t="shared" si="103"/>
        <v>2.4359065672042927E-2</v>
      </c>
      <c r="AZ187">
        <f t="shared" si="104"/>
        <v>517.73911682524772</v>
      </c>
      <c r="BB187">
        <f t="shared" si="92"/>
        <v>1.0706725104345196</v>
      </c>
    </row>
    <row r="188" spans="4:54" x14ac:dyDescent="0.55000000000000004">
      <c r="D188">
        <f t="shared" si="89"/>
        <v>2670</v>
      </c>
      <c r="E188">
        <f t="shared" si="84"/>
        <v>44.5</v>
      </c>
      <c r="F188">
        <f t="shared" si="115"/>
        <v>7051.3684210526317</v>
      </c>
      <c r="H188">
        <f t="shared" si="106"/>
        <v>1762.8421052631579</v>
      </c>
      <c r="J188">
        <f t="shared" si="107"/>
        <v>145.68943018703783</v>
      </c>
      <c r="K188">
        <f t="shared" si="108"/>
        <v>516.6684443148132</v>
      </c>
      <c r="L188">
        <f>VLOOKUP(V188, Sheet2!E$6:F$261,2,TRUE)</f>
        <v>503.65</v>
      </c>
      <c r="M188">
        <f>VLOOKUP(L188,Sheet3!A$52:B$77,2,TRUE)</f>
        <v>1</v>
      </c>
      <c r="N188">
        <f t="shared" si="109"/>
        <v>2.2684443148132232</v>
      </c>
      <c r="O188">
        <f t="shared" si="110"/>
        <v>1.8684443148132459</v>
      </c>
      <c r="P188">
        <v>0</v>
      </c>
      <c r="Q188">
        <f t="shared" si="82"/>
        <v>2.4</v>
      </c>
      <c r="R188">
        <f t="shared" si="93"/>
        <v>6026.8553061524917</v>
      </c>
      <c r="S188">
        <f t="shared" si="85"/>
        <v>2.2000000000000002</v>
      </c>
      <c r="T188">
        <f t="shared" si="90"/>
        <v>786.63081495425752</v>
      </c>
      <c r="V188">
        <f t="shared" si="111"/>
        <v>6813.4861211067491</v>
      </c>
      <c r="W188">
        <f t="shared" si="112"/>
        <v>237.88229994588255</v>
      </c>
      <c r="X188">
        <f t="shared" si="91"/>
        <v>4.9149235526008788</v>
      </c>
      <c r="Y188">
        <f>VLOOKUP(K188,Sheet2!$A$6:$B$262,2,TRUE)</f>
        <v>308.89999999999998</v>
      </c>
      <c r="Z188">
        <f t="shared" si="113"/>
        <v>1.5911050672065E-2</v>
      </c>
      <c r="AA188">
        <f t="shared" si="114"/>
        <v>516.68435536548532</v>
      </c>
      <c r="AD188">
        <f t="shared" si="94"/>
        <v>517.73911682524772</v>
      </c>
      <c r="AE188">
        <f>VLOOKUP(AU187,Sheet2!$E$6:$F$261,2,TRUE)</f>
        <v>503.65</v>
      </c>
      <c r="AF188">
        <f>VLOOKUP(AE188,Sheet3!A$52:B$77,2,TRUE)</f>
        <v>1</v>
      </c>
      <c r="AG188">
        <f t="shared" si="95"/>
        <v>1.3391168252477428</v>
      </c>
      <c r="AH188">
        <f t="shared" si="96"/>
        <v>1</v>
      </c>
      <c r="AI188">
        <f t="shared" si="105"/>
        <v>4500</v>
      </c>
      <c r="AJ188">
        <f t="shared" si="83"/>
        <v>1.9</v>
      </c>
      <c r="AK188">
        <f t="shared" si="86"/>
        <v>2164.0567234474479</v>
      </c>
      <c r="AM188">
        <f t="shared" si="98"/>
        <v>-3.76088317475228</v>
      </c>
      <c r="AN188">
        <f t="shared" si="99"/>
        <v>0</v>
      </c>
      <c r="AP188">
        <f t="shared" si="87"/>
        <v>1.55</v>
      </c>
      <c r="AQ188">
        <f>VLOOKUP(AE188,Sheet3!$K$52:$L$77,2,TRUE)</f>
        <v>1</v>
      </c>
      <c r="AR188">
        <f t="shared" si="88"/>
        <v>0</v>
      </c>
      <c r="AU188">
        <f t="shared" si="100"/>
        <v>6664.0567234474474</v>
      </c>
      <c r="AV188">
        <f t="shared" si="101"/>
        <v>387.31169760518424</v>
      </c>
      <c r="AW188">
        <f t="shared" si="102"/>
        <v>8.0023078017600042</v>
      </c>
      <c r="AX188">
        <f>VLOOKUP(AD188,Sheet2!$A$6:$B$262,2,TRUE)</f>
        <v>316.05</v>
      </c>
      <c r="AY188">
        <f t="shared" si="103"/>
        <v>2.5319752576364513E-2</v>
      </c>
      <c r="AZ188">
        <f t="shared" si="104"/>
        <v>517.76443657782409</v>
      </c>
      <c r="BB188">
        <f t="shared" si="92"/>
        <v>1.0800812123387686</v>
      </c>
    </row>
    <row r="189" spans="4:54" x14ac:dyDescent="0.55000000000000004">
      <c r="D189">
        <f t="shared" si="89"/>
        <v>2685</v>
      </c>
      <c r="E189">
        <f t="shared" si="84"/>
        <v>44.75</v>
      </c>
      <c r="F189">
        <f t="shared" si="115"/>
        <v>7124.8421052631575</v>
      </c>
      <c r="H189">
        <f t="shared" si="106"/>
        <v>1781.2105263157894</v>
      </c>
      <c r="J189">
        <f t="shared" si="107"/>
        <v>147.20748151370159</v>
      </c>
      <c r="K189">
        <f t="shared" si="108"/>
        <v>516.68435536548532</v>
      </c>
      <c r="L189">
        <f>VLOOKUP(V189, Sheet2!E$6:F$261,2,TRUE)</f>
        <v>503.65</v>
      </c>
      <c r="M189">
        <f>VLOOKUP(L189,Sheet3!A$52:B$77,2,TRUE)</f>
        <v>1</v>
      </c>
      <c r="N189">
        <f t="shared" si="109"/>
        <v>2.2843553654853395</v>
      </c>
      <c r="O189">
        <f t="shared" si="110"/>
        <v>1.8843553654853622</v>
      </c>
      <c r="P189">
        <v>0</v>
      </c>
      <c r="Q189">
        <f t="shared" si="82"/>
        <v>2.4</v>
      </c>
      <c r="R189">
        <f t="shared" si="93"/>
        <v>6090.3756369186412</v>
      </c>
      <c r="S189">
        <f t="shared" si="85"/>
        <v>2.2000000000000002</v>
      </c>
      <c r="T189">
        <f t="shared" si="90"/>
        <v>796.70020590041599</v>
      </c>
      <c r="V189">
        <f t="shared" si="111"/>
        <v>6887.0758428190575</v>
      </c>
      <c r="W189">
        <f t="shared" si="112"/>
        <v>237.76626244409999</v>
      </c>
      <c r="X189">
        <f t="shared" si="91"/>
        <v>4.9125260835557851</v>
      </c>
      <c r="Y189">
        <f>VLOOKUP(K189,Sheet2!$A$6:$B$262,2,TRUE)</f>
        <v>308.89999999999998</v>
      </c>
      <c r="Z189">
        <f t="shared" si="113"/>
        <v>1.5903289360815104E-2</v>
      </c>
      <c r="AA189">
        <f t="shared" si="114"/>
        <v>516.70025865484615</v>
      </c>
      <c r="AD189">
        <f t="shared" si="94"/>
        <v>517.76443657782409</v>
      </c>
      <c r="AE189">
        <f>VLOOKUP(AU188,Sheet2!$E$6:$F$261,2,TRUE)</f>
        <v>503.65</v>
      </c>
      <c r="AF189">
        <f>VLOOKUP(AE189,Sheet3!A$52:B$77,2,TRUE)</f>
        <v>1</v>
      </c>
      <c r="AG189">
        <f t="shared" si="95"/>
        <v>1.3644365778241081</v>
      </c>
      <c r="AH189">
        <f t="shared" si="96"/>
        <v>1</v>
      </c>
      <c r="AI189">
        <f t="shared" si="105"/>
        <v>4500</v>
      </c>
      <c r="AJ189">
        <f t="shared" si="83"/>
        <v>1.9</v>
      </c>
      <c r="AK189">
        <f t="shared" si="86"/>
        <v>2225.7222647084341</v>
      </c>
      <c r="AM189">
        <f t="shared" si="98"/>
        <v>-3.7355634221759146</v>
      </c>
      <c r="AN189">
        <f t="shared" si="99"/>
        <v>0</v>
      </c>
      <c r="AP189">
        <f t="shared" si="87"/>
        <v>1.55</v>
      </c>
      <c r="AQ189">
        <f>VLOOKUP(AE189,Sheet3!$K$52:$L$77,2,TRUE)</f>
        <v>1</v>
      </c>
      <c r="AR189">
        <f t="shared" si="88"/>
        <v>0</v>
      </c>
      <c r="AU189">
        <f t="shared" si="100"/>
        <v>6725.7222647084345</v>
      </c>
      <c r="AV189">
        <f t="shared" si="101"/>
        <v>399.11984055472294</v>
      </c>
      <c r="AW189">
        <f t="shared" si="102"/>
        <v>8.2462776974116299</v>
      </c>
      <c r="AX189">
        <f>VLOOKUP(AD189,Sheet2!$A$6:$B$262,2,TRUE)</f>
        <v>316.05</v>
      </c>
      <c r="AY189">
        <f t="shared" si="103"/>
        <v>2.6091687066640182E-2</v>
      </c>
      <c r="AZ189">
        <f t="shared" si="104"/>
        <v>517.79052826489078</v>
      </c>
      <c r="BB189">
        <f t="shared" si="92"/>
        <v>1.0902696100446292</v>
      </c>
    </row>
    <row r="190" spans="4:54" x14ac:dyDescent="0.55000000000000004">
      <c r="D190">
        <f t="shared" si="89"/>
        <v>2700</v>
      </c>
      <c r="E190">
        <f t="shared" si="84"/>
        <v>45</v>
      </c>
      <c r="F190">
        <f t="shared" si="115"/>
        <v>7198.3157894736842</v>
      </c>
      <c r="H190">
        <f t="shared" si="106"/>
        <v>1799.578947368421</v>
      </c>
      <c r="J190">
        <f t="shared" si="107"/>
        <v>148.72553284036536</v>
      </c>
      <c r="K190">
        <f t="shared" si="108"/>
        <v>516.70025865484615</v>
      </c>
      <c r="L190">
        <f>VLOOKUP(V190, Sheet2!E$6:F$261,2,TRUE)</f>
        <v>504.1</v>
      </c>
      <c r="M190">
        <f>VLOOKUP(L190,Sheet3!A$52:B$77,2,TRUE)</f>
        <v>1</v>
      </c>
      <c r="N190">
        <f t="shared" si="109"/>
        <v>2.300258654846175</v>
      </c>
      <c r="O190">
        <f t="shared" si="110"/>
        <v>1.9002586548461977</v>
      </c>
      <c r="P190">
        <v>0</v>
      </c>
      <c r="Q190">
        <f t="shared" si="82"/>
        <v>2.5</v>
      </c>
      <c r="R190">
        <f t="shared" si="93"/>
        <v>6410.5066922805709</v>
      </c>
      <c r="S190">
        <f t="shared" si="85"/>
        <v>2.2999999999999998</v>
      </c>
      <c r="T190">
        <f t="shared" si="90"/>
        <v>843.4803130352559</v>
      </c>
      <c r="V190">
        <f t="shared" si="111"/>
        <v>7253.9870053158265</v>
      </c>
      <c r="W190">
        <f t="shared" si="112"/>
        <v>-55.671215842142374</v>
      </c>
      <c r="X190">
        <f t="shared" si="91"/>
        <v>-1.150231732275669</v>
      </c>
      <c r="Y190">
        <f>VLOOKUP(K190,Sheet2!$A$6:$B$262,2,TRUE)</f>
        <v>309.55</v>
      </c>
      <c r="Z190">
        <f t="shared" si="113"/>
        <v>-3.715818873447485E-3</v>
      </c>
      <c r="AA190">
        <f t="shared" si="114"/>
        <v>516.69654283597265</v>
      </c>
      <c r="AD190">
        <f t="shared" si="94"/>
        <v>517.79052826489078</v>
      </c>
      <c r="AE190">
        <f>VLOOKUP(AU189,Sheet2!$E$6:$F$261,2,TRUE)</f>
        <v>503.65</v>
      </c>
      <c r="AF190">
        <f>VLOOKUP(AE190,Sheet3!A$52:B$77,2,TRUE)</f>
        <v>1</v>
      </c>
      <c r="AG190">
        <f t="shared" si="95"/>
        <v>1.3905282648908042</v>
      </c>
      <c r="AH190">
        <f t="shared" si="96"/>
        <v>1</v>
      </c>
      <c r="AI190">
        <f t="shared" si="105"/>
        <v>4500</v>
      </c>
      <c r="AJ190">
        <f t="shared" si="83"/>
        <v>1.9</v>
      </c>
      <c r="AK190">
        <f t="shared" si="86"/>
        <v>2289.8691789628365</v>
      </c>
      <c r="AM190">
        <f t="shared" si="98"/>
        <v>-3.7094717351092186</v>
      </c>
      <c r="AN190">
        <f t="shared" si="99"/>
        <v>0</v>
      </c>
      <c r="AP190">
        <f t="shared" si="87"/>
        <v>1.55</v>
      </c>
      <c r="AQ190">
        <f>VLOOKUP(AE190,Sheet3!$K$52:$L$77,2,TRUE)</f>
        <v>1</v>
      </c>
      <c r="AR190">
        <f t="shared" si="88"/>
        <v>0</v>
      </c>
      <c r="AU190">
        <f t="shared" si="100"/>
        <v>6789.8691789628365</v>
      </c>
      <c r="AV190">
        <f t="shared" si="101"/>
        <v>408.44661051084768</v>
      </c>
      <c r="AW190">
        <f t="shared" si="102"/>
        <v>8.4389795560092491</v>
      </c>
      <c r="AX190">
        <f>VLOOKUP(AD190,Sheet2!$A$6:$B$262,2,TRUE)</f>
        <v>316.05</v>
      </c>
      <c r="AY190">
        <f t="shared" si="103"/>
        <v>2.6701406600250749E-2</v>
      </c>
      <c r="AZ190">
        <f t="shared" si="104"/>
        <v>517.81722967149108</v>
      </c>
      <c r="BB190">
        <f t="shared" si="92"/>
        <v>1.120686835518427</v>
      </c>
    </row>
    <row r="191" spans="4:54" x14ac:dyDescent="0.55000000000000004">
      <c r="D191">
        <f t="shared" si="89"/>
        <v>2715</v>
      </c>
      <c r="E191">
        <f t="shared" si="84"/>
        <v>45.25</v>
      </c>
      <c r="F191">
        <f t="shared" si="115"/>
        <v>7271.7894736842109</v>
      </c>
      <c r="H191">
        <f t="shared" si="106"/>
        <v>1817.9473684210527</v>
      </c>
      <c r="J191">
        <f t="shared" si="107"/>
        <v>150.24358416702916</v>
      </c>
      <c r="K191">
        <f t="shared" si="108"/>
        <v>516.69654283597265</v>
      </c>
      <c r="L191">
        <f>VLOOKUP(V191, Sheet2!E$6:F$261,2,TRUE)</f>
        <v>503.65</v>
      </c>
      <c r="M191">
        <f>VLOOKUP(L191,Sheet3!A$52:B$77,2,TRUE)</f>
        <v>1</v>
      </c>
      <c r="N191">
        <f t="shared" si="109"/>
        <v>2.2965428359726729</v>
      </c>
      <c r="O191">
        <f t="shared" si="110"/>
        <v>1.8965428359726957</v>
      </c>
      <c r="P191">
        <v>0</v>
      </c>
      <c r="Q191">
        <f t="shared" si="82"/>
        <v>2.4</v>
      </c>
      <c r="R191">
        <f t="shared" si="93"/>
        <v>6139.1805576107827</v>
      </c>
      <c r="S191">
        <f t="shared" si="85"/>
        <v>2.2000000000000002</v>
      </c>
      <c r="T191">
        <f t="shared" si="90"/>
        <v>804.44193301453458</v>
      </c>
      <c r="V191">
        <f t="shared" si="111"/>
        <v>6943.6224906253174</v>
      </c>
      <c r="W191">
        <f t="shared" si="112"/>
        <v>328.16698305889349</v>
      </c>
      <c r="X191">
        <f t="shared" si="91"/>
        <v>6.7803095673325107</v>
      </c>
      <c r="Y191">
        <f>VLOOKUP(K191,Sheet2!$A$6:$B$262,2,TRUE)</f>
        <v>308.89999999999998</v>
      </c>
      <c r="Z191">
        <f t="shared" si="113"/>
        <v>2.1949852921115284E-2</v>
      </c>
      <c r="AA191">
        <f t="shared" si="114"/>
        <v>516.71849268889378</v>
      </c>
      <c r="AD191">
        <f t="shared" si="94"/>
        <v>517.81722967149108</v>
      </c>
      <c r="AE191">
        <f>VLOOKUP(AU190,Sheet2!$E$6:$F$261,2,TRUE)</f>
        <v>503.65</v>
      </c>
      <c r="AF191">
        <f>VLOOKUP(AE191,Sheet3!A$52:B$77,2,TRUE)</f>
        <v>1</v>
      </c>
      <c r="AG191">
        <f t="shared" si="95"/>
        <v>1.4172296714910999</v>
      </c>
      <c r="AH191">
        <f t="shared" si="96"/>
        <v>1</v>
      </c>
      <c r="AI191">
        <f t="shared" si="105"/>
        <v>4500</v>
      </c>
      <c r="AJ191">
        <f t="shared" si="83"/>
        <v>2</v>
      </c>
      <c r="AK191">
        <f t="shared" si="86"/>
        <v>2480.1485225917741</v>
      </c>
      <c r="AM191">
        <f t="shared" si="98"/>
        <v>-3.6827703285089228</v>
      </c>
      <c r="AN191">
        <f t="shared" si="99"/>
        <v>0</v>
      </c>
      <c r="AP191">
        <f t="shared" si="87"/>
        <v>1.55</v>
      </c>
      <c r="AQ191">
        <f>VLOOKUP(AE191,Sheet3!$K$52:$L$77,2,TRUE)</f>
        <v>1</v>
      </c>
      <c r="AR191">
        <f t="shared" si="88"/>
        <v>0</v>
      </c>
      <c r="AU191">
        <f t="shared" si="100"/>
        <v>6980.1485225917741</v>
      </c>
      <c r="AV191">
        <f t="shared" si="101"/>
        <v>291.64095109243681</v>
      </c>
      <c r="AW191">
        <f t="shared" si="102"/>
        <v>6.0256394853809265</v>
      </c>
      <c r="AX191">
        <f>VLOOKUP(AD191,Sheet2!$A$6:$B$262,2,TRUE)</f>
        <v>316.7</v>
      </c>
      <c r="AY191">
        <f t="shared" si="103"/>
        <v>1.9026332445156068E-2</v>
      </c>
      <c r="AZ191">
        <f t="shared" si="104"/>
        <v>517.83625600393623</v>
      </c>
      <c r="BB191">
        <f t="shared" si="92"/>
        <v>1.1177633150424526</v>
      </c>
    </row>
    <row r="192" spans="4:54" x14ac:dyDescent="0.55000000000000004">
      <c r="D192">
        <f t="shared" si="89"/>
        <v>2730</v>
      </c>
      <c r="E192">
        <f t="shared" si="84"/>
        <v>45.5</v>
      </c>
      <c r="F192">
        <f t="shared" si="115"/>
        <v>7345.2631578947367</v>
      </c>
      <c r="H192">
        <f t="shared" si="106"/>
        <v>1836.3157894736842</v>
      </c>
      <c r="J192">
        <f t="shared" si="107"/>
        <v>151.76163549369289</v>
      </c>
      <c r="K192">
        <f t="shared" si="108"/>
        <v>516.71849268889378</v>
      </c>
      <c r="L192">
        <f>VLOOKUP(V192, Sheet2!E$6:F$261,2,TRUE)</f>
        <v>504.1</v>
      </c>
      <c r="M192">
        <f>VLOOKUP(L192,Sheet3!A$52:B$77,2,TRUE)</f>
        <v>1</v>
      </c>
      <c r="N192">
        <f t="shared" si="109"/>
        <v>2.318492688893798</v>
      </c>
      <c r="O192">
        <f t="shared" si="110"/>
        <v>1.9184926888938207</v>
      </c>
      <c r="P192">
        <v>0</v>
      </c>
      <c r="Q192">
        <f t="shared" si="82"/>
        <v>2.5</v>
      </c>
      <c r="R192">
        <f t="shared" si="93"/>
        <v>6486.8811921629767</v>
      </c>
      <c r="S192">
        <f t="shared" si="85"/>
        <v>2.2999999999999998</v>
      </c>
      <c r="T192">
        <f t="shared" si="90"/>
        <v>855.64988132120266</v>
      </c>
      <c r="V192">
        <f t="shared" si="111"/>
        <v>7342.5310734841796</v>
      </c>
      <c r="W192">
        <f t="shared" si="112"/>
        <v>2.7320844105570359</v>
      </c>
      <c r="X192">
        <f t="shared" si="91"/>
        <v>5.6448025011509008E-2</v>
      </c>
      <c r="Y192">
        <f>VLOOKUP(K192,Sheet2!$A$6:$B$262,2,TRUE)</f>
        <v>309.55</v>
      </c>
      <c r="Z192">
        <f t="shared" si="113"/>
        <v>1.8235511229691166E-4</v>
      </c>
      <c r="AA192">
        <f t="shared" si="114"/>
        <v>516.71867504400609</v>
      </c>
      <c r="AD192">
        <f t="shared" si="94"/>
        <v>517.83625600393623</v>
      </c>
      <c r="AE192">
        <f>VLOOKUP(AU191,Sheet2!$E$6:$F$261,2,TRUE)</f>
        <v>503.65</v>
      </c>
      <c r="AF192">
        <f>VLOOKUP(AE192,Sheet3!A$52:B$77,2,TRUE)</f>
        <v>1</v>
      </c>
      <c r="AG192">
        <f t="shared" si="95"/>
        <v>1.4362560039362506</v>
      </c>
      <c r="AH192">
        <f t="shared" si="96"/>
        <v>1</v>
      </c>
      <c r="AI192">
        <f t="shared" si="105"/>
        <v>4500</v>
      </c>
      <c r="AJ192">
        <f t="shared" si="83"/>
        <v>2</v>
      </c>
      <c r="AK192">
        <f t="shared" si="86"/>
        <v>2530.2598285004606</v>
      </c>
      <c r="AM192">
        <f t="shared" si="98"/>
        <v>-3.6637439960637721</v>
      </c>
      <c r="AN192">
        <f t="shared" si="99"/>
        <v>0</v>
      </c>
      <c r="AP192">
        <f t="shared" si="87"/>
        <v>1.55</v>
      </c>
      <c r="AQ192">
        <f>VLOOKUP(AE192,Sheet3!$K$52:$L$77,2,TRUE)</f>
        <v>1</v>
      </c>
      <c r="AR192">
        <f t="shared" si="88"/>
        <v>0</v>
      </c>
      <c r="AU192">
        <f t="shared" si="100"/>
        <v>7030.2598285004606</v>
      </c>
      <c r="AV192">
        <f t="shared" si="101"/>
        <v>315.00332939427608</v>
      </c>
      <c r="AW192">
        <f t="shared" si="102"/>
        <v>6.5083332519478523</v>
      </c>
      <c r="AX192">
        <f>VLOOKUP(AD192,Sheet2!$A$6:$B$262,2,TRUE)</f>
        <v>316.7</v>
      </c>
      <c r="AY192">
        <f t="shared" si="103"/>
        <v>2.0550468114770612E-2</v>
      </c>
      <c r="AZ192">
        <f t="shared" si="104"/>
        <v>517.85680647205095</v>
      </c>
      <c r="BB192">
        <f t="shared" si="92"/>
        <v>1.1381314280448578</v>
      </c>
    </row>
    <row r="193" spans="4:54" x14ac:dyDescent="0.55000000000000004">
      <c r="D193">
        <f t="shared" si="89"/>
        <v>2745</v>
      </c>
      <c r="E193">
        <f t="shared" si="84"/>
        <v>45.75</v>
      </c>
      <c r="F193">
        <f t="shared" si="115"/>
        <v>7418.7368421052633</v>
      </c>
      <c r="H193">
        <f t="shared" si="106"/>
        <v>1854.6842105263158</v>
      </c>
      <c r="J193">
        <f t="shared" si="107"/>
        <v>153.27968682035669</v>
      </c>
      <c r="K193">
        <f t="shared" si="108"/>
        <v>516.71867504400609</v>
      </c>
      <c r="L193">
        <f>VLOOKUP(V193, Sheet2!E$6:F$261,2,TRUE)</f>
        <v>504.1</v>
      </c>
      <c r="M193">
        <f>VLOOKUP(L193,Sheet3!A$52:B$77,2,TRUE)</f>
        <v>1</v>
      </c>
      <c r="N193">
        <f t="shared" si="109"/>
        <v>2.3186750440061132</v>
      </c>
      <c r="O193">
        <f t="shared" si="110"/>
        <v>1.918675044006136</v>
      </c>
      <c r="P193">
        <v>0</v>
      </c>
      <c r="Q193">
        <f t="shared" si="82"/>
        <v>2.5</v>
      </c>
      <c r="R193">
        <f t="shared" si="93"/>
        <v>6487.6465207837264</v>
      </c>
      <c r="S193">
        <f t="shared" si="85"/>
        <v>2.2999999999999998</v>
      </c>
      <c r="T193">
        <f t="shared" si="90"/>
        <v>855.77188009567089</v>
      </c>
      <c r="V193">
        <f t="shared" si="111"/>
        <v>7343.4184008793973</v>
      </c>
      <c r="W193">
        <f t="shared" si="112"/>
        <v>75.318441225866081</v>
      </c>
      <c r="X193">
        <f t="shared" si="91"/>
        <v>1.5561661410302909</v>
      </c>
      <c r="Y193">
        <f>VLOOKUP(K193,Sheet2!$A$6:$B$262,2,TRUE)</f>
        <v>309.55</v>
      </c>
      <c r="Z193">
        <f t="shared" si="113"/>
        <v>5.0271883089332611E-3</v>
      </c>
      <c r="AA193">
        <f t="shared" si="114"/>
        <v>516.72370223231508</v>
      </c>
      <c r="AD193">
        <f t="shared" si="94"/>
        <v>517.85680647205095</v>
      </c>
      <c r="AE193">
        <f>VLOOKUP(AU192,Sheet2!$E$6:$F$261,2,TRUE)</f>
        <v>504.1</v>
      </c>
      <c r="AF193">
        <f>VLOOKUP(AE193,Sheet3!A$52:B$77,2,TRUE)</f>
        <v>1</v>
      </c>
      <c r="AG193">
        <f t="shared" si="95"/>
        <v>1.456806472050971</v>
      </c>
      <c r="AH193">
        <f t="shared" si="96"/>
        <v>1</v>
      </c>
      <c r="AI193">
        <f t="shared" si="105"/>
        <v>4500</v>
      </c>
      <c r="AJ193">
        <f t="shared" si="83"/>
        <v>2</v>
      </c>
      <c r="AK193">
        <f t="shared" si="86"/>
        <v>2584.7594276639998</v>
      </c>
      <c r="AM193">
        <f t="shared" si="98"/>
        <v>-3.6431935279490517</v>
      </c>
      <c r="AN193">
        <f t="shared" si="99"/>
        <v>0</v>
      </c>
      <c r="AP193">
        <f t="shared" si="87"/>
        <v>1.55</v>
      </c>
      <c r="AQ193">
        <f>VLOOKUP(AE193,Sheet3!$K$52:$L$77,2,TRUE)</f>
        <v>1</v>
      </c>
      <c r="AR193">
        <f t="shared" si="88"/>
        <v>0</v>
      </c>
      <c r="AU193">
        <f t="shared" si="100"/>
        <v>7084.7594276639993</v>
      </c>
      <c r="AV193">
        <f t="shared" si="101"/>
        <v>333.97741444126405</v>
      </c>
      <c r="AW193">
        <f t="shared" si="102"/>
        <v>6.9003598025054558</v>
      </c>
      <c r="AX193">
        <f>VLOOKUP(AD193,Sheet2!$A$6:$B$262,2,TRUE)</f>
        <v>316.7</v>
      </c>
      <c r="AY193">
        <f t="shared" si="103"/>
        <v>2.1788316395659792E-2</v>
      </c>
      <c r="AZ193">
        <f t="shared" si="104"/>
        <v>517.87859478844666</v>
      </c>
      <c r="BB193">
        <f t="shared" si="92"/>
        <v>1.1548925561315855</v>
      </c>
    </row>
    <row r="194" spans="4:54" x14ac:dyDescent="0.55000000000000004">
      <c r="D194">
        <f t="shared" si="89"/>
        <v>2760</v>
      </c>
      <c r="E194">
        <f t="shared" si="84"/>
        <v>46</v>
      </c>
      <c r="F194">
        <f t="shared" si="115"/>
        <v>7492.2105263157891</v>
      </c>
      <c r="H194">
        <f t="shared" si="106"/>
        <v>1873.0526315789473</v>
      </c>
      <c r="J194">
        <f t="shared" si="107"/>
        <v>154.79773814702043</v>
      </c>
      <c r="K194">
        <f t="shared" si="108"/>
        <v>516.72370223231508</v>
      </c>
      <c r="L194">
        <f>VLOOKUP(V194, Sheet2!E$6:F$261,2,TRUE)</f>
        <v>504.1</v>
      </c>
      <c r="M194">
        <f>VLOOKUP(L194,Sheet3!A$52:B$77,2,TRUE)</f>
        <v>1</v>
      </c>
      <c r="N194">
        <f t="shared" si="109"/>
        <v>2.3237022323150995</v>
      </c>
      <c r="O194">
        <f t="shared" si="110"/>
        <v>1.9237022323151223</v>
      </c>
      <c r="P194">
        <v>0</v>
      </c>
      <c r="Q194">
        <f t="shared" si="82"/>
        <v>2.5</v>
      </c>
      <c r="R194">
        <f t="shared" si="93"/>
        <v>6508.7570420440188</v>
      </c>
      <c r="S194">
        <f t="shared" si="85"/>
        <v>2.2999999999999998</v>
      </c>
      <c r="T194">
        <f t="shared" si="90"/>
        <v>859.13743947988098</v>
      </c>
      <c r="V194">
        <f t="shared" si="111"/>
        <v>7367.8944815239001</v>
      </c>
      <c r="W194">
        <f t="shared" si="112"/>
        <v>124.316044791889</v>
      </c>
      <c r="X194">
        <f t="shared" si="91"/>
        <v>2.5685133221464671</v>
      </c>
      <c r="Y194">
        <f>VLOOKUP(K194,Sheet2!$A$6:$B$262,2,TRUE)</f>
        <v>309.55</v>
      </c>
      <c r="Z194">
        <f t="shared" si="113"/>
        <v>8.2975717077902345E-3</v>
      </c>
      <c r="AA194">
        <f t="shared" si="114"/>
        <v>516.73199980402285</v>
      </c>
      <c r="AD194">
        <f t="shared" si="94"/>
        <v>517.87859478844666</v>
      </c>
      <c r="AE194">
        <f>VLOOKUP(AU193,Sheet2!$E$6:$F$261,2,TRUE)</f>
        <v>504.1</v>
      </c>
      <c r="AF194">
        <f>VLOOKUP(AE194,Sheet3!A$52:B$77,2,TRUE)</f>
        <v>1</v>
      </c>
      <c r="AG194">
        <f t="shared" si="95"/>
        <v>1.478594788446685</v>
      </c>
      <c r="AH194">
        <f t="shared" si="96"/>
        <v>1</v>
      </c>
      <c r="AI194">
        <f t="shared" si="105"/>
        <v>4500</v>
      </c>
      <c r="AJ194">
        <f t="shared" si="83"/>
        <v>2</v>
      </c>
      <c r="AK194">
        <f t="shared" si="86"/>
        <v>2642.9630495049032</v>
      </c>
      <c r="AM194">
        <f t="shared" si="98"/>
        <v>-3.6214052115533377</v>
      </c>
      <c r="AN194">
        <f t="shared" si="99"/>
        <v>0</v>
      </c>
      <c r="AP194">
        <f t="shared" si="87"/>
        <v>1.55</v>
      </c>
      <c r="AQ194">
        <f>VLOOKUP(AE194,Sheet3!$K$52:$L$77,2,TRUE)</f>
        <v>1</v>
      </c>
      <c r="AR194">
        <f t="shared" si="88"/>
        <v>0</v>
      </c>
      <c r="AU194">
        <f t="shared" si="100"/>
        <v>7142.9630495049032</v>
      </c>
      <c r="AV194">
        <f t="shared" si="101"/>
        <v>349.24747681088593</v>
      </c>
      <c r="AW194">
        <f t="shared" si="102"/>
        <v>7.2158569589026014</v>
      </c>
      <c r="AX194">
        <f>VLOOKUP(AD194,Sheet2!$A$6:$B$262,2,TRUE)</f>
        <v>316.7</v>
      </c>
      <c r="AY194">
        <f t="shared" si="103"/>
        <v>2.2784518341972218E-2</v>
      </c>
      <c r="AZ194">
        <f t="shared" si="104"/>
        <v>517.90137930678861</v>
      </c>
      <c r="BB194">
        <f t="shared" si="92"/>
        <v>1.1693795027657643</v>
      </c>
    </row>
    <row r="195" spans="4:54" x14ac:dyDescent="0.55000000000000004">
      <c r="D195">
        <f t="shared" si="89"/>
        <v>2775</v>
      </c>
      <c r="E195">
        <f t="shared" si="84"/>
        <v>46.25</v>
      </c>
      <c r="F195">
        <f t="shared" si="115"/>
        <v>7565.6842105263158</v>
      </c>
      <c r="H195">
        <f t="shared" si="106"/>
        <v>1891.421052631579</v>
      </c>
      <c r="J195">
        <f t="shared" si="107"/>
        <v>156.31578947368422</v>
      </c>
      <c r="K195">
        <f t="shared" si="108"/>
        <v>516.73199980402285</v>
      </c>
      <c r="L195">
        <f>VLOOKUP(V195, Sheet2!E$6:F$261,2,TRUE)</f>
        <v>504.1</v>
      </c>
      <c r="M195">
        <f>VLOOKUP(L195,Sheet3!A$52:B$77,2,TRUE)</f>
        <v>1</v>
      </c>
      <c r="N195">
        <f t="shared" si="109"/>
        <v>2.3319998040228711</v>
      </c>
      <c r="O195">
        <f t="shared" si="110"/>
        <v>1.9319998040228938</v>
      </c>
      <c r="P195">
        <v>0</v>
      </c>
      <c r="Q195">
        <f t="shared" si="82"/>
        <v>2.5</v>
      </c>
      <c r="R195">
        <f t="shared" si="93"/>
        <v>6543.6507526333098</v>
      </c>
      <c r="S195">
        <f t="shared" si="85"/>
        <v>2.2999999999999998</v>
      </c>
      <c r="T195">
        <f t="shared" si="90"/>
        <v>864.70205029897102</v>
      </c>
      <c r="V195">
        <f t="shared" si="111"/>
        <v>7408.3528029322806</v>
      </c>
      <c r="W195">
        <f t="shared" si="112"/>
        <v>157.33140759403523</v>
      </c>
      <c r="X195">
        <f t="shared" si="91"/>
        <v>3.2506489172321329</v>
      </c>
      <c r="Y195">
        <f>VLOOKUP(K195,Sheet2!$A$6:$B$262,2,TRUE)</f>
        <v>309.55</v>
      </c>
      <c r="Z195">
        <f t="shared" si="113"/>
        <v>1.0501207938078284E-2</v>
      </c>
      <c r="AA195">
        <f t="shared" si="114"/>
        <v>516.74250101196094</v>
      </c>
      <c r="AD195">
        <f t="shared" si="94"/>
        <v>517.90137930678861</v>
      </c>
      <c r="AE195">
        <f>VLOOKUP(AU194,Sheet2!$E$6:$F$261,2,TRUE)</f>
        <v>504.1</v>
      </c>
      <c r="AF195">
        <f>VLOOKUP(AE195,Sheet3!A$52:B$77,2,TRUE)</f>
        <v>1</v>
      </c>
      <c r="AG195">
        <f t="shared" si="95"/>
        <v>1.5013793067886354</v>
      </c>
      <c r="AH195">
        <f t="shared" si="96"/>
        <v>1</v>
      </c>
      <c r="AI195">
        <f t="shared" si="105"/>
        <v>4500</v>
      </c>
      <c r="AJ195">
        <f t="shared" si="83"/>
        <v>2.1</v>
      </c>
      <c r="AK195">
        <f t="shared" si="86"/>
        <v>2839.5026117781072</v>
      </c>
      <c r="AM195">
        <f t="shared" si="98"/>
        <v>-3.5986206932113873</v>
      </c>
      <c r="AN195">
        <f t="shared" si="99"/>
        <v>0</v>
      </c>
      <c r="AP195">
        <f t="shared" si="87"/>
        <v>1.55</v>
      </c>
      <c r="AQ195">
        <f>VLOOKUP(AE195,Sheet3!$K$52:$L$77,2,TRUE)</f>
        <v>1</v>
      </c>
      <c r="AR195">
        <f t="shared" si="88"/>
        <v>0</v>
      </c>
      <c r="AU195">
        <f t="shared" si="100"/>
        <v>7339.5026117781072</v>
      </c>
      <c r="AV195">
        <f t="shared" si="101"/>
        <v>226.18159874820867</v>
      </c>
      <c r="AW195">
        <f t="shared" si="102"/>
        <v>4.6731735278555515</v>
      </c>
      <c r="AX195">
        <f>VLOOKUP(AD195,Sheet2!$A$6:$B$262,2,TRUE)</f>
        <v>317.35000000000002</v>
      </c>
      <c r="AY195">
        <f t="shared" si="103"/>
        <v>1.4725613763527812E-2</v>
      </c>
      <c r="AZ195">
        <f t="shared" si="104"/>
        <v>517.91610492055213</v>
      </c>
      <c r="BB195">
        <f t="shared" si="92"/>
        <v>1.1736039085911898</v>
      </c>
    </row>
    <row r="196" spans="4:54" x14ac:dyDescent="0.55000000000000004">
      <c r="D196">
        <f t="shared" si="89"/>
        <v>2790</v>
      </c>
      <c r="E196">
        <f t="shared" si="84"/>
        <v>46.5</v>
      </c>
      <c r="F196">
        <f t="shared" si="115"/>
        <v>7639.1578947368425</v>
      </c>
      <c r="H196">
        <f t="shared" si="106"/>
        <v>1909.7894736842106</v>
      </c>
      <c r="J196">
        <f t="shared" si="107"/>
        <v>157.83384080034799</v>
      </c>
      <c r="K196">
        <f t="shared" si="108"/>
        <v>516.74250101196094</v>
      </c>
      <c r="L196">
        <f>VLOOKUP(V196, Sheet2!E$6:F$261,2,TRUE)</f>
        <v>504.1</v>
      </c>
      <c r="M196">
        <f>VLOOKUP(L196,Sheet3!A$52:B$77,2,TRUE)</f>
        <v>1</v>
      </c>
      <c r="N196">
        <f t="shared" si="109"/>
        <v>2.3425010119609624</v>
      </c>
      <c r="O196">
        <f t="shared" si="110"/>
        <v>1.9425010119609851</v>
      </c>
      <c r="P196">
        <v>0</v>
      </c>
      <c r="Q196">
        <f t="shared" si="82"/>
        <v>2.5</v>
      </c>
      <c r="R196">
        <f t="shared" si="93"/>
        <v>6587.9004592711244</v>
      </c>
      <c r="S196">
        <f t="shared" si="85"/>
        <v>2.2999999999999998</v>
      </c>
      <c r="T196">
        <f t="shared" si="90"/>
        <v>871.7616347277384</v>
      </c>
      <c r="V196">
        <f t="shared" si="111"/>
        <v>7459.6620939988625</v>
      </c>
      <c r="W196">
        <f t="shared" si="112"/>
        <v>179.49580073798006</v>
      </c>
      <c r="X196">
        <f t="shared" si="91"/>
        <v>3.7085909243384312</v>
      </c>
      <c r="Y196">
        <f>VLOOKUP(K196,Sheet2!$A$6:$B$262,2,TRUE)</f>
        <v>309.55</v>
      </c>
      <c r="Z196">
        <f t="shared" si="113"/>
        <v>1.1980587705825977E-2</v>
      </c>
      <c r="AA196">
        <f t="shared" si="114"/>
        <v>516.75448159966675</v>
      </c>
      <c r="AD196">
        <f t="shared" si="94"/>
        <v>517.91610492055213</v>
      </c>
      <c r="AE196">
        <f>VLOOKUP(AU195,Sheet2!$E$6:$F$261,2,TRUE)</f>
        <v>504.1</v>
      </c>
      <c r="AF196">
        <f>VLOOKUP(AE196,Sheet3!A$52:B$77,2,TRUE)</f>
        <v>1</v>
      </c>
      <c r="AG196">
        <f t="shared" si="95"/>
        <v>1.5161049205521522</v>
      </c>
      <c r="AH196">
        <f t="shared" si="96"/>
        <v>1</v>
      </c>
      <c r="AI196">
        <f t="shared" si="105"/>
        <v>4500</v>
      </c>
      <c r="AJ196">
        <f t="shared" si="83"/>
        <v>2.1</v>
      </c>
      <c r="AK196">
        <f t="shared" si="86"/>
        <v>2881.3798828964473</v>
      </c>
      <c r="AM196">
        <f t="shared" si="98"/>
        <v>-3.5838950794478706</v>
      </c>
      <c r="AN196">
        <f t="shared" si="99"/>
        <v>0</v>
      </c>
      <c r="AP196">
        <f t="shared" si="87"/>
        <v>1.55</v>
      </c>
      <c r="AQ196">
        <f>VLOOKUP(AE196,Sheet3!$K$52:$L$77,2,TRUE)</f>
        <v>1</v>
      </c>
      <c r="AR196">
        <f t="shared" si="88"/>
        <v>0</v>
      </c>
      <c r="AU196">
        <f t="shared" si="100"/>
        <v>7381.3798828964473</v>
      </c>
      <c r="AV196">
        <f t="shared" si="101"/>
        <v>257.77801184039527</v>
      </c>
      <c r="AW196">
        <f t="shared" si="102"/>
        <v>5.3259919801734563</v>
      </c>
      <c r="AX196">
        <f>VLOOKUP(AD196,Sheet2!$A$6:$B$262,2,TRUE)</f>
        <v>317.35000000000002</v>
      </c>
      <c r="AY196">
        <f t="shared" si="103"/>
        <v>1.6782706728134412E-2</v>
      </c>
      <c r="AZ196">
        <f t="shared" si="104"/>
        <v>517.93288762728025</v>
      </c>
      <c r="BB196">
        <f t="shared" si="92"/>
        <v>1.1784060276135051</v>
      </c>
    </row>
    <row r="197" spans="4:54" x14ac:dyDescent="0.55000000000000004">
      <c r="D197">
        <f t="shared" si="89"/>
        <v>2805</v>
      </c>
      <c r="E197">
        <f t="shared" si="84"/>
        <v>46.75</v>
      </c>
      <c r="F197">
        <f t="shared" si="115"/>
        <v>7712.6315789473683</v>
      </c>
      <c r="H197">
        <f t="shared" si="106"/>
        <v>1928.1578947368421</v>
      </c>
      <c r="J197">
        <f t="shared" si="107"/>
        <v>159.35189212701175</v>
      </c>
      <c r="K197">
        <f t="shared" si="108"/>
        <v>516.75448159966675</v>
      </c>
      <c r="L197">
        <f>VLOOKUP(V197, Sheet2!E$6:F$261,2,TRUE)</f>
        <v>504.1</v>
      </c>
      <c r="M197">
        <f>VLOOKUP(L197,Sheet3!A$52:B$77,2,TRUE)</f>
        <v>1</v>
      </c>
      <c r="N197">
        <f t="shared" si="109"/>
        <v>2.3544815996667694</v>
      </c>
      <c r="O197">
        <f t="shared" si="110"/>
        <v>1.9544815996667921</v>
      </c>
      <c r="P197">
        <v>0</v>
      </c>
      <c r="Q197">
        <f t="shared" si="82"/>
        <v>2.5</v>
      </c>
      <c r="R197">
        <f t="shared" si="93"/>
        <v>6638.5051867359234</v>
      </c>
      <c r="S197">
        <f t="shared" si="85"/>
        <v>2.2999999999999998</v>
      </c>
      <c r="T197">
        <f t="shared" si="90"/>
        <v>879.83908547751878</v>
      </c>
      <c r="V197">
        <f t="shared" si="111"/>
        <v>7518.3442722134423</v>
      </c>
      <c r="W197">
        <f t="shared" si="112"/>
        <v>194.28730673392602</v>
      </c>
      <c r="X197">
        <f t="shared" si="91"/>
        <v>4.0142005523538433</v>
      </c>
      <c r="Y197">
        <f>VLOOKUP(K197,Sheet2!$A$6:$B$262,2,TRUE)</f>
        <v>309.55</v>
      </c>
      <c r="Z197">
        <f t="shared" si="113"/>
        <v>1.2967858350359693E-2</v>
      </c>
      <c r="AA197">
        <f t="shared" si="114"/>
        <v>516.76744945801715</v>
      </c>
      <c r="AD197">
        <f t="shared" si="94"/>
        <v>517.93288762728025</v>
      </c>
      <c r="AE197">
        <f>VLOOKUP(AU196,Sheet2!$E$6:$F$261,2,TRUE)</f>
        <v>504.1</v>
      </c>
      <c r="AF197">
        <f>VLOOKUP(AE197,Sheet3!A$52:B$77,2,TRUE)</f>
        <v>1</v>
      </c>
      <c r="AG197">
        <f t="shared" si="95"/>
        <v>1.5328876272802745</v>
      </c>
      <c r="AH197">
        <f t="shared" si="96"/>
        <v>1</v>
      </c>
      <c r="AI197">
        <f t="shared" si="105"/>
        <v>4500</v>
      </c>
      <c r="AJ197">
        <f t="shared" si="83"/>
        <v>2.1</v>
      </c>
      <c r="AK197">
        <f t="shared" si="86"/>
        <v>2929.3557169607461</v>
      </c>
      <c r="AM197">
        <f t="shared" si="98"/>
        <v>-3.5671123727197482</v>
      </c>
      <c r="AN197">
        <f t="shared" si="99"/>
        <v>0</v>
      </c>
      <c r="AP197">
        <f t="shared" si="87"/>
        <v>1.55</v>
      </c>
      <c r="AQ197">
        <f>VLOOKUP(AE197,Sheet3!$K$52:$L$77,2,TRUE)</f>
        <v>1</v>
      </c>
      <c r="AR197">
        <f t="shared" si="88"/>
        <v>0</v>
      </c>
      <c r="AU197">
        <f t="shared" si="100"/>
        <v>7429.3557169607466</v>
      </c>
      <c r="AV197">
        <f t="shared" si="101"/>
        <v>283.27586198662175</v>
      </c>
      <c r="AW197">
        <f t="shared" si="102"/>
        <v>5.8528070658392926</v>
      </c>
      <c r="AX197">
        <f>VLOOKUP(AD197,Sheet2!$A$6:$B$262,2,TRUE)</f>
        <v>317.35000000000002</v>
      </c>
      <c r="AY197">
        <f t="shared" si="103"/>
        <v>1.8442751113405677E-2</v>
      </c>
      <c r="AZ197">
        <f t="shared" si="104"/>
        <v>517.95133037839366</v>
      </c>
      <c r="BB197">
        <f t="shared" si="92"/>
        <v>1.1838809203765095</v>
      </c>
    </row>
    <row r="198" spans="4:54" x14ac:dyDescent="0.55000000000000004">
      <c r="D198">
        <f t="shared" si="89"/>
        <v>2820</v>
      </c>
      <c r="E198">
        <f t="shared" si="84"/>
        <v>47</v>
      </c>
      <c r="F198">
        <f t="shared" si="115"/>
        <v>7786.105263157895</v>
      </c>
      <c r="H198">
        <f t="shared" si="106"/>
        <v>1946.5263157894738</v>
      </c>
      <c r="J198">
        <f t="shared" si="107"/>
        <v>160.86994345367552</v>
      </c>
      <c r="K198">
        <f t="shared" si="108"/>
        <v>516.76744945801715</v>
      </c>
      <c r="L198">
        <f>VLOOKUP(V198, Sheet2!E$6:F$261,2,TRUE)</f>
        <v>504.1</v>
      </c>
      <c r="M198">
        <f>VLOOKUP(L198,Sheet3!A$52:B$77,2,TRUE)</f>
        <v>1</v>
      </c>
      <c r="N198">
        <f t="shared" si="109"/>
        <v>2.3674494580171768</v>
      </c>
      <c r="O198">
        <f t="shared" si="110"/>
        <v>1.9674494580171995</v>
      </c>
      <c r="P198">
        <v>0</v>
      </c>
      <c r="Q198">
        <f t="shared" si="82"/>
        <v>2.5</v>
      </c>
      <c r="R198">
        <f t="shared" si="93"/>
        <v>6693.4253160890985</v>
      </c>
      <c r="S198">
        <f t="shared" si="85"/>
        <v>2.2999999999999998</v>
      </c>
      <c r="T198">
        <f t="shared" si="90"/>
        <v>888.61010687770181</v>
      </c>
      <c r="V198">
        <f t="shared" si="111"/>
        <v>7582.0354229668001</v>
      </c>
      <c r="W198">
        <f t="shared" si="112"/>
        <v>204.06984019109495</v>
      </c>
      <c r="X198">
        <f t="shared" si="91"/>
        <v>4.216319012212705</v>
      </c>
      <c r="Y198">
        <f>VLOOKUP(K198,Sheet2!$A$6:$B$262,2,TRUE)</f>
        <v>309.55</v>
      </c>
      <c r="Z198">
        <f t="shared" si="113"/>
        <v>1.362080120243161E-2</v>
      </c>
      <c r="AA198">
        <f t="shared" si="114"/>
        <v>516.78107025921963</v>
      </c>
      <c r="AD198">
        <f t="shared" si="94"/>
        <v>517.95133037839366</v>
      </c>
      <c r="AE198">
        <f>VLOOKUP(AU197,Sheet2!$E$6:$F$261,2,TRUE)</f>
        <v>504.1</v>
      </c>
      <c r="AF198">
        <f>VLOOKUP(AE198,Sheet3!A$52:B$77,2,TRUE)</f>
        <v>1</v>
      </c>
      <c r="AG198">
        <f t="shared" si="95"/>
        <v>1.5513303783936863</v>
      </c>
      <c r="AH198">
        <f t="shared" si="96"/>
        <v>1</v>
      </c>
      <c r="AI198">
        <f t="shared" si="105"/>
        <v>4500</v>
      </c>
      <c r="AJ198">
        <f t="shared" si="83"/>
        <v>2.1</v>
      </c>
      <c r="AK198">
        <f t="shared" si="86"/>
        <v>2982.3806938091393</v>
      </c>
      <c r="AM198">
        <f t="shared" si="98"/>
        <v>-3.5486696216063365</v>
      </c>
      <c r="AN198">
        <f t="shared" si="99"/>
        <v>0</v>
      </c>
      <c r="AP198">
        <f t="shared" si="87"/>
        <v>1.55</v>
      </c>
      <c r="AQ198">
        <f>VLOOKUP(AE198,Sheet3!$K$52:$L$77,2,TRUE)</f>
        <v>1</v>
      </c>
      <c r="AR198">
        <f t="shared" si="88"/>
        <v>0</v>
      </c>
      <c r="AU198">
        <f t="shared" si="100"/>
        <v>7482.3806938091393</v>
      </c>
      <c r="AV198">
        <f t="shared" si="101"/>
        <v>303.72456934875572</v>
      </c>
      <c r="AW198">
        <f t="shared" si="102"/>
        <v>6.2753010196023906</v>
      </c>
      <c r="AX198">
        <f>VLOOKUP(AD198,Sheet2!$A$6:$B$262,2,TRUE)</f>
        <v>317.35000000000002</v>
      </c>
      <c r="AY198">
        <f t="shared" si="103"/>
        <v>1.9774069700968615E-2</v>
      </c>
      <c r="AZ198">
        <f t="shared" si="104"/>
        <v>517.97110444809459</v>
      </c>
      <c r="BB198">
        <f t="shared" si="92"/>
        <v>1.1900341888749608</v>
      </c>
    </row>
    <row r="199" spans="4:54" x14ac:dyDescent="0.55000000000000004">
      <c r="D199">
        <f t="shared" si="89"/>
        <v>2835</v>
      </c>
      <c r="E199">
        <f t="shared" si="84"/>
        <v>47.25</v>
      </c>
      <c r="F199">
        <f t="shared" si="115"/>
        <v>7859.5789473684208</v>
      </c>
      <c r="H199">
        <f t="shared" si="106"/>
        <v>1964.8947368421052</v>
      </c>
      <c r="J199">
        <f t="shared" si="107"/>
        <v>162.38799478033926</v>
      </c>
      <c r="K199">
        <f t="shared" si="108"/>
        <v>516.78107025921963</v>
      </c>
      <c r="L199">
        <f>VLOOKUP(V199, Sheet2!E$6:F$261,2,TRUE)</f>
        <v>504.1</v>
      </c>
      <c r="M199">
        <f>VLOOKUP(L199,Sheet3!A$52:B$77,2,TRUE)</f>
        <v>1</v>
      </c>
      <c r="N199">
        <f t="shared" si="109"/>
        <v>2.3810702592196549</v>
      </c>
      <c r="O199">
        <f t="shared" si="110"/>
        <v>1.9810702592196776</v>
      </c>
      <c r="P199">
        <v>0</v>
      </c>
      <c r="Q199">
        <f t="shared" si="82"/>
        <v>2.5</v>
      </c>
      <c r="R199">
        <f t="shared" si="93"/>
        <v>6751.2729016768408</v>
      </c>
      <c r="S199">
        <f t="shared" si="85"/>
        <v>2.2999999999999998</v>
      </c>
      <c r="T199">
        <f t="shared" si="90"/>
        <v>897.85393214333135</v>
      </c>
      <c r="V199">
        <f t="shared" si="111"/>
        <v>7649.1268338201717</v>
      </c>
      <c r="W199">
        <f t="shared" si="112"/>
        <v>210.45211354824914</v>
      </c>
      <c r="X199">
        <f t="shared" si="91"/>
        <v>4.3481841642200241</v>
      </c>
      <c r="Y199">
        <f>VLOOKUP(K199,Sheet2!$A$6:$B$262,2,TRUE)</f>
        <v>309.55</v>
      </c>
      <c r="Z199">
        <f t="shared" si="113"/>
        <v>1.4046791032854221E-2</v>
      </c>
      <c r="AA199">
        <f t="shared" si="114"/>
        <v>516.79511705025254</v>
      </c>
      <c r="AD199">
        <f t="shared" si="94"/>
        <v>517.97110444809459</v>
      </c>
      <c r="AE199">
        <f>VLOOKUP(AU198,Sheet2!$E$6:$F$261,2,TRUE)</f>
        <v>504.1</v>
      </c>
      <c r="AF199">
        <f>VLOOKUP(AE199,Sheet3!A$52:B$77,2,TRUE)</f>
        <v>1</v>
      </c>
      <c r="AG199">
        <f t="shared" si="95"/>
        <v>1.5711044480946157</v>
      </c>
      <c r="AH199">
        <f t="shared" si="96"/>
        <v>1</v>
      </c>
      <c r="AI199">
        <f t="shared" si="105"/>
        <v>4500</v>
      </c>
      <c r="AJ199">
        <f t="shared" si="83"/>
        <v>2.1</v>
      </c>
      <c r="AK199">
        <f t="shared" si="86"/>
        <v>3039.5844992776056</v>
      </c>
      <c r="AM199">
        <f t="shared" si="98"/>
        <v>-3.528895551905407</v>
      </c>
      <c r="AN199">
        <f t="shared" si="99"/>
        <v>0</v>
      </c>
      <c r="AP199">
        <f t="shared" si="87"/>
        <v>1.55</v>
      </c>
      <c r="AQ199">
        <f>VLOOKUP(AE199,Sheet3!$K$52:$L$77,2,TRUE)</f>
        <v>1</v>
      </c>
      <c r="AR199">
        <f t="shared" si="88"/>
        <v>0</v>
      </c>
      <c r="AU199">
        <f t="shared" si="100"/>
        <v>7539.5844992776056</v>
      </c>
      <c r="AV199">
        <f t="shared" si="101"/>
        <v>319.99444809081524</v>
      </c>
      <c r="AW199">
        <f t="shared" si="102"/>
        <v>6.6114555390664309</v>
      </c>
      <c r="AX199">
        <f>VLOOKUP(AD199,Sheet2!$A$6:$B$262,2,TRUE)</f>
        <v>317.35000000000002</v>
      </c>
      <c r="AY199">
        <f t="shared" si="103"/>
        <v>2.083332452833285E-2</v>
      </c>
      <c r="AZ199">
        <f t="shared" si="104"/>
        <v>517.99193777262292</v>
      </c>
      <c r="BB199">
        <f t="shared" si="92"/>
        <v>1.1968207223703757</v>
      </c>
    </row>
    <row r="200" spans="4:54" x14ac:dyDescent="0.55000000000000004">
      <c r="D200">
        <f t="shared" si="89"/>
        <v>2850</v>
      </c>
      <c r="E200">
        <f t="shared" si="84"/>
        <v>47.5</v>
      </c>
      <c r="F200">
        <f t="shared" si="115"/>
        <v>7933.0526315789475</v>
      </c>
      <c r="H200">
        <f t="shared" si="106"/>
        <v>1983.2631578947369</v>
      </c>
      <c r="J200">
        <f t="shared" si="107"/>
        <v>163.90604610700305</v>
      </c>
      <c r="K200">
        <f t="shared" si="108"/>
        <v>516.79511705025254</v>
      </c>
      <c r="L200">
        <f>VLOOKUP(V200, Sheet2!E$6:F$261,2,TRUE)</f>
        <v>504.1</v>
      </c>
      <c r="M200">
        <f>VLOOKUP(L200,Sheet3!A$52:B$77,2,TRUE)</f>
        <v>1</v>
      </c>
      <c r="N200">
        <f t="shared" si="109"/>
        <v>2.3951170502525656</v>
      </c>
      <c r="O200">
        <f t="shared" si="110"/>
        <v>1.9951170502525883</v>
      </c>
      <c r="P200">
        <v>0</v>
      </c>
      <c r="Q200">
        <f t="shared" si="82"/>
        <v>2.5</v>
      </c>
      <c r="R200">
        <f t="shared" si="93"/>
        <v>6811.1032111605618</v>
      </c>
      <c r="S200">
        <f t="shared" si="85"/>
        <v>2.2999999999999998</v>
      </c>
      <c r="T200">
        <f t="shared" si="90"/>
        <v>907.42019799993636</v>
      </c>
      <c r="V200">
        <f t="shared" si="111"/>
        <v>7718.523409160498</v>
      </c>
      <c r="W200">
        <f t="shared" si="112"/>
        <v>214.52922241844954</v>
      </c>
      <c r="X200">
        <f t="shared" si="91"/>
        <v>4.4324219507944118</v>
      </c>
      <c r="Y200">
        <f>VLOOKUP(K200,Sheet2!$A$6:$B$262,2,TRUE)</f>
        <v>309.55</v>
      </c>
      <c r="Z200">
        <f t="shared" si="113"/>
        <v>1.4318920855417257E-2</v>
      </c>
      <c r="AA200">
        <f t="shared" si="114"/>
        <v>516.80943597110797</v>
      </c>
      <c r="AD200">
        <f t="shared" si="94"/>
        <v>517.99193777262292</v>
      </c>
      <c r="AE200">
        <f>VLOOKUP(AU199,Sheet2!$E$6:$F$261,2,TRUE)</f>
        <v>504.1</v>
      </c>
      <c r="AF200">
        <f>VLOOKUP(AE200,Sheet3!A$52:B$77,2,TRUE)</f>
        <v>1</v>
      </c>
      <c r="AG200">
        <f t="shared" si="95"/>
        <v>1.5919377726229413</v>
      </c>
      <c r="AH200">
        <f t="shared" si="96"/>
        <v>1</v>
      </c>
      <c r="AI200">
        <f t="shared" si="105"/>
        <v>4500</v>
      </c>
      <c r="AJ200">
        <f t="shared" si="83"/>
        <v>2.1</v>
      </c>
      <c r="AK200">
        <f t="shared" si="86"/>
        <v>3100.2432111547191</v>
      </c>
      <c r="AM200">
        <f t="shared" si="98"/>
        <v>-3.5080622273770814</v>
      </c>
      <c r="AN200">
        <f t="shared" si="99"/>
        <v>0</v>
      </c>
      <c r="AP200">
        <f t="shared" si="87"/>
        <v>1.55</v>
      </c>
      <c r="AQ200">
        <f>VLOOKUP(AE200,Sheet3!$K$52:$L$77,2,TRUE)</f>
        <v>1</v>
      </c>
      <c r="AR200">
        <f t="shared" si="88"/>
        <v>0</v>
      </c>
      <c r="AU200">
        <f t="shared" si="100"/>
        <v>7600.2432111547187</v>
      </c>
      <c r="AV200">
        <f t="shared" si="101"/>
        <v>332.80942042422885</v>
      </c>
      <c r="AW200">
        <f t="shared" si="102"/>
        <v>6.876227694715471</v>
      </c>
      <c r="AX200">
        <f>VLOOKUP(AD200,Sheet2!$A$6:$B$262,2,TRUE)</f>
        <v>317.35000000000002</v>
      </c>
      <c r="AY200">
        <f t="shared" si="103"/>
        <v>2.1667646745597829E-2</v>
      </c>
      <c r="AZ200">
        <f t="shared" si="104"/>
        <v>518.01360541936856</v>
      </c>
      <c r="BB200">
        <f t="shared" si="92"/>
        <v>1.2041694482605863</v>
      </c>
    </row>
    <row r="201" spans="4:54" x14ac:dyDescent="0.55000000000000004">
      <c r="D201">
        <f t="shared" si="89"/>
        <v>2865</v>
      </c>
      <c r="E201">
        <f t="shared" si="84"/>
        <v>47.75</v>
      </c>
      <c r="F201">
        <f t="shared" si="115"/>
        <v>8006.5263157894733</v>
      </c>
      <c r="H201">
        <f t="shared" si="106"/>
        <v>2001.6315789473683</v>
      </c>
      <c r="J201">
        <f t="shared" si="107"/>
        <v>165.42409743366679</v>
      </c>
      <c r="K201">
        <f t="shared" si="108"/>
        <v>516.80943597110797</v>
      </c>
      <c r="L201">
        <f>VLOOKUP(V201, Sheet2!E$6:F$261,2,TRUE)</f>
        <v>504.1</v>
      </c>
      <c r="M201">
        <f>VLOOKUP(L201,Sheet3!A$52:B$77,2,TRUE)</f>
        <v>1</v>
      </c>
      <c r="N201">
        <f t="shared" si="109"/>
        <v>2.409435971107996</v>
      </c>
      <c r="O201">
        <f t="shared" si="110"/>
        <v>2.0094359711080187</v>
      </c>
      <c r="P201">
        <v>0</v>
      </c>
      <c r="Q201">
        <f t="shared" si="82"/>
        <v>2.5</v>
      </c>
      <c r="R201">
        <f t="shared" si="93"/>
        <v>6872.2734578749014</v>
      </c>
      <c r="S201">
        <f t="shared" si="85"/>
        <v>2.2999999999999998</v>
      </c>
      <c r="T201">
        <f t="shared" si="90"/>
        <v>917.20651353310177</v>
      </c>
      <c r="V201">
        <f t="shared" si="111"/>
        <v>7789.4799714080036</v>
      </c>
      <c r="W201">
        <f t="shared" si="112"/>
        <v>217.04634438146968</v>
      </c>
      <c r="X201">
        <f t="shared" si="91"/>
        <v>4.484428602922927</v>
      </c>
      <c r="Y201">
        <f>VLOOKUP(K201,Sheet2!$A$6:$B$262,2,TRUE)</f>
        <v>310.2</v>
      </c>
      <c r="Z201">
        <f t="shared" si="113"/>
        <v>1.4456571898526522E-2</v>
      </c>
      <c r="AA201">
        <f t="shared" si="114"/>
        <v>516.82389254300654</v>
      </c>
      <c r="AD201">
        <f t="shared" si="94"/>
        <v>518.01360541936856</v>
      </c>
      <c r="AE201">
        <f>VLOOKUP(AU200,Sheet2!$E$6:$F$261,2,TRUE)</f>
        <v>504.1</v>
      </c>
      <c r="AF201">
        <f>VLOOKUP(AE201,Sheet3!A$52:B$77,2,TRUE)</f>
        <v>1</v>
      </c>
      <c r="AG201">
        <f t="shared" si="95"/>
        <v>1.6136054193685823</v>
      </c>
      <c r="AH201">
        <f t="shared" si="96"/>
        <v>1</v>
      </c>
      <c r="AI201">
        <f t="shared" si="105"/>
        <v>4500</v>
      </c>
      <c r="AJ201">
        <f t="shared" si="83"/>
        <v>2.1</v>
      </c>
      <c r="AK201">
        <f t="shared" si="86"/>
        <v>3163.7535794613527</v>
      </c>
      <c r="AM201">
        <f t="shared" si="98"/>
        <v>-3.4863945806314405</v>
      </c>
      <c r="AN201">
        <f t="shared" si="99"/>
        <v>0</v>
      </c>
      <c r="AP201">
        <f t="shared" si="87"/>
        <v>1.55</v>
      </c>
      <c r="AQ201">
        <f>VLOOKUP(AE201,Sheet3!$K$52:$L$77,2,TRUE)</f>
        <v>1</v>
      </c>
      <c r="AR201">
        <f t="shared" si="88"/>
        <v>0</v>
      </c>
      <c r="AU201">
        <f t="shared" si="100"/>
        <v>7663.7535794613523</v>
      </c>
      <c r="AV201">
        <f t="shared" si="101"/>
        <v>342.77273632812103</v>
      </c>
      <c r="AW201">
        <f t="shared" si="102"/>
        <v>7.082081329093409</v>
      </c>
      <c r="AX201">
        <f>VLOOKUP(AD201,Sheet2!$A$6:$B$262,2,TRUE)</f>
        <v>318</v>
      </c>
      <c r="AY201">
        <f t="shared" si="103"/>
        <v>2.2270696003438391E-2</v>
      </c>
      <c r="AZ201">
        <f t="shared" si="104"/>
        <v>518.03587611537205</v>
      </c>
      <c r="BB201">
        <f t="shared" si="92"/>
        <v>1.2119835723655115</v>
      </c>
    </row>
    <row r="202" spans="4:54" x14ac:dyDescent="0.55000000000000004">
      <c r="D202">
        <f t="shared" si="89"/>
        <v>2880</v>
      </c>
      <c r="E202">
        <f t="shared" si="84"/>
        <v>48</v>
      </c>
      <c r="F202">
        <v>8080</v>
      </c>
      <c r="G202">
        <f>+SUM(F107:F202)/96</f>
        <v>4590.0000000000009</v>
      </c>
      <c r="H202">
        <f t="shared" si="106"/>
        <v>2020</v>
      </c>
      <c r="J202">
        <f t="shared" si="107"/>
        <v>166.94214876033058</v>
      </c>
      <c r="K202">
        <f t="shared" si="108"/>
        <v>516.82389254300654</v>
      </c>
      <c r="L202">
        <f>VLOOKUP(V202, Sheet2!E$6:F$261,2,TRUE)</f>
        <v>504.1</v>
      </c>
      <c r="M202">
        <f>VLOOKUP(L202,Sheet3!A$52:B$77,2,TRUE)</f>
        <v>1</v>
      </c>
      <c r="N202">
        <f t="shared" si="109"/>
        <v>2.4238925430065592</v>
      </c>
      <c r="O202">
        <f t="shared" si="110"/>
        <v>2.0238925430065819</v>
      </c>
      <c r="P202">
        <v>0</v>
      </c>
      <c r="Q202">
        <f t="shared" ref="Q202:Q265" si="116">VLOOKUP(N202,$A$8:$B$28,2,TRUE)</f>
        <v>2.5</v>
      </c>
      <c r="R202">
        <f t="shared" si="93"/>
        <v>6934.2164136171932</v>
      </c>
      <c r="S202">
        <f t="shared" si="85"/>
        <v>2.2999999999999998</v>
      </c>
      <c r="T202">
        <f t="shared" si="90"/>
        <v>927.12234231799459</v>
      </c>
      <c r="V202">
        <f t="shared" si="111"/>
        <v>7861.3387559351877</v>
      </c>
      <c r="W202">
        <f t="shared" si="112"/>
        <v>218.66124406481231</v>
      </c>
      <c r="X202">
        <f t="shared" si="91"/>
        <v>4.5177942988597586</v>
      </c>
      <c r="Y202">
        <f>VLOOKUP(K202,Sheet2!$A$6:$B$262,2,TRUE)</f>
        <v>310.2</v>
      </c>
      <c r="Z202">
        <f t="shared" si="113"/>
        <v>1.4564133780979234E-2</v>
      </c>
      <c r="AA202">
        <f t="shared" si="114"/>
        <v>516.83845667678747</v>
      </c>
      <c r="AD202">
        <f t="shared" si="94"/>
        <v>518.03587611537205</v>
      </c>
      <c r="AE202">
        <f>VLOOKUP(AU201,Sheet2!$E$6:$F$261,2,TRUE)</f>
        <v>504.1</v>
      </c>
      <c r="AF202">
        <f>VLOOKUP(AE202,Sheet3!A$52:B$77,2,TRUE)</f>
        <v>1</v>
      </c>
      <c r="AG202">
        <f t="shared" si="95"/>
        <v>1.6358761153720707</v>
      </c>
      <c r="AH202">
        <f t="shared" si="96"/>
        <v>1</v>
      </c>
      <c r="AI202">
        <f t="shared" si="105"/>
        <v>4500</v>
      </c>
      <c r="AJ202">
        <f t="shared" ref="AJ202:AJ265" si="117">VLOOKUP(AG202,$A$8:$B$28,2,TRUE)</f>
        <v>2.1</v>
      </c>
      <c r="AK202">
        <f t="shared" si="86"/>
        <v>3229.4774106611071</v>
      </c>
      <c r="AM202">
        <f t="shared" si="98"/>
        <v>-3.4641238846279521</v>
      </c>
      <c r="AN202">
        <f t="shared" si="99"/>
        <v>0</v>
      </c>
      <c r="AP202">
        <f t="shared" si="87"/>
        <v>1.55</v>
      </c>
      <c r="AQ202">
        <f>VLOOKUP(AE202,Sheet3!$K$52:$L$77,2,TRUE)</f>
        <v>1</v>
      </c>
      <c r="AR202">
        <f t="shared" si="88"/>
        <v>0</v>
      </c>
      <c r="AU202">
        <f t="shared" si="100"/>
        <v>7729.4774106611076</v>
      </c>
      <c r="AV202">
        <f t="shared" si="101"/>
        <v>350.52258933889243</v>
      </c>
      <c r="AW202">
        <f t="shared" si="102"/>
        <v>7.2422022590680246</v>
      </c>
      <c r="AX202">
        <f>VLOOKUP(AD202,Sheet2!$A$6:$B$262,2,TRUE)</f>
        <v>318</v>
      </c>
      <c r="AY202">
        <f t="shared" si="103"/>
        <v>2.2774220940465485E-2</v>
      </c>
      <c r="AZ202">
        <f t="shared" si="104"/>
        <v>518.05865033631255</v>
      </c>
      <c r="BB202">
        <f t="shared" si="92"/>
        <v>1.22019365952508</v>
      </c>
    </row>
    <row r="203" spans="4:54" x14ac:dyDescent="0.55000000000000004">
      <c r="D203">
        <f t="shared" si="89"/>
        <v>2895</v>
      </c>
      <c r="E203">
        <f t="shared" ref="E203:E266" si="118">+D203/60</f>
        <v>48.25</v>
      </c>
      <c r="F203">
        <f>+F202+100</f>
        <v>8180</v>
      </c>
      <c r="H203">
        <f t="shared" si="106"/>
        <v>2045</v>
      </c>
      <c r="J203">
        <f t="shared" si="107"/>
        <v>169.0082644628099</v>
      </c>
      <c r="K203">
        <f t="shared" si="108"/>
        <v>516.83845667678747</v>
      </c>
      <c r="L203">
        <f>VLOOKUP(V203, Sheet2!E$6:F$261,2,TRUE)</f>
        <v>504.1</v>
      </c>
      <c r="M203">
        <f>VLOOKUP(L203,Sheet3!A$52:B$77,2,TRUE)</f>
        <v>1</v>
      </c>
      <c r="N203">
        <f t="shared" si="109"/>
        <v>2.4384566767874958</v>
      </c>
      <c r="O203">
        <f t="shared" si="110"/>
        <v>2.0384566767875185</v>
      </c>
      <c r="P203">
        <v>0</v>
      </c>
      <c r="Q203">
        <f t="shared" si="116"/>
        <v>2.5</v>
      </c>
      <c r="R203">
        <f t="shared" si="93"/>
        <v>6996.8073112275742</v>
      </c>
      <c r="S203">
        <f t="shared" ref="S203:S266" si="119">VLOOKUP(O203,$A$8:$B$28,2,TRUE)</f>
        <v>2.2999999999999998</v>
      </c>
      <c r="T203">
        <f t="shared" si="90"/>
        <v>937.14782260279185</v>
      </c>
      <c r="V203">
        <f t="shared" si="111"/>
        <v>7933.9551338303663</v>
      </c>
      <c r="W203">
        <f t="shared" si="112"/>
        <v>246.04486616963368</v>
      </c>
      <c r="X203">
        <f t="shared" si="91"/>
        <v>5.0835716150750763</v>
      </c>
      <c r="Y203">
        <f>VLOOKUP(K203,Sheet2!$A$6:$B$262,2,TRUE)</f>
        <v>310.2</v>
      </c>
      <c r="Z203">
        <f t="shared" si="113"/>
        <v>1.6388045180770718E-2</v>
      </c>
      <c r="AA203">
        <f t="shared" si="114"/>
        <v>516.85484472196822</v>
      </c>
      <c r="AD203">
        <f t="shared" si="94"/>
        <v>518.05865033631255</v>
      </c>
      <c r="AE203">
        <f>VLOOKUP(AU202,Sheet2!$E$6:$F$261,2,TRUE)</f>
        <v>504.1</v>
      </c>
      <c r="AF203">
        <f>VLOOKUP(AE203,Sheet3!A$52:B$77,2,TRUE)</f>
        <v>1</v>
      </c>
      <c r="AG203">
        <f t="shared" si="95"/>
        <v>1.6586503363125757</v>
      </c>
      <c r="AH203">
        <f t="shared" si="96"/>
        <v>1</v>
      </c>
      <c r="AI203">
        <f t="shared" si="105"/>
        <v>4500</v>
      </c>
      <c r="AJ203">
        <f t="shared" si="117"/>
        <v>2.1</v>
      </c>
      <c r="AK203">
        <f t="shared" ref="AK203:AK266" si="120">+AJ203*$AD$3*POWER(AG203,1.5)*AF203</f>
        <v>3297.1514437379042</v>
      </c>
      <c r="AM203">
        <f t="shared" si="98"/>
        <v>-3.441349663687447</v>
      </c>
      <c r="AN203">
        <f t="shared" si="99"/>
        <v>0</v>
      </c>
      <c r="AP203">
        <f t="shared" ref="AP203:AP266" si="121">+VLOOKUP(AM203,$A$8:$B$28,2,TRUE)</f>
        <v>1.55</v>
      </c>
      <c r="AQ203">
        <f>VLOOKUP(AE203,Sheet3!$K$52:$L$77,2,TRUE)</f>
        <v>1</v>
      </c>
      <c r="AR203">
        <f t="shared" ref="AR203:AR266" si="122">+AP203*$AH$3*POWER(AN203,1.5)*AQ203</f>
        <v>0</v>
      </c>
      <c r="AU203">
        <f t="shared" si="100"/>
        <v>7797.1514437379046</v>
      </c>
      <c r="AV203">
        <f t="shared" si="101"/>
        <v>382.84855626209537</v>
      </c>
      <c r="AW203">
        <f t="shared" si="102"/>
        <v>7.9100941376465981</v>
      </c>
      <c r="AX203">
        <f>VLOOKUP(AD203,Sheet2!$A$6:$B$262,2,TRUE)</f>
        <v>318</v>
      </c>
      <c r="AY203">
        <f t="shared" si="103"/>
        <v>2.4874509866813201E-2</v>
      </c>
      <c r="AZ203">
        <f t="shared" si="104"/>
        <v>518.08352484617933</v>
      </c>
      <c r="BB203">
        <f t="shared" si="92"/>
        <v>1.2286801242111096</v>
      </c>
    </row>
    <row r="204" spans="4:54" x14ac:dyDescent="0.55000000000000004">
      <c r="D204">
        <f t="shared" ref="D204:D267" si="123">+D203+15</f>
        <v>2910</v>
      </c>
      <c r="E204">
        <f t="shared" si="118"/>
        <v>48.5</v>
      </c>
      <c r="F204">
        <f t="shared" ref="F204:F249" si="124">+F203+100</f>
        <v>8280</v>
      </c>
      <c r="H204">
        <f t="shared" si="106"/>
        <v>2070</v>
      </c>
      <c r="J204">
        <f t="shared" si="107"/>
        <v>171.07438016528926</v>
      </c>
      <c r="K204">
        <f t="shared" si="108"/>
        <v>516.85484472196822</v>
      </c>
      <c r="L204">
        <f>VLOOKUP(V204, Sheet2!E$6:F$261,2,TRUE)</f>
        <v>504.55</v>
      </c>
      <c r="M204">
        <f>VLOOKUP(L204,Sheet3!A$52:B$77,2,TRUE)</f>
        <v>1</v>
      </c>
      <c r="N204">
        <f t="shared" si="109"/>
        <v>2.454844721968243</v>
      </c>
      <c r="O204">
        <f t="shared" si="110"/>
        <v>2.0548447219682657</v>
      </c>
      <c r="P204">
        <v>0</v>
      </c>
      <c r="Q204">
        <f t="shared" si="116"/>
        <v>2.5</v>
      </c>
      <c r="R204">
        <f t="shared" si="93"/>
        <v>7067.4604632950068</v>
      </c>
      <c r="S204">
        <f t="shared" si="119"/>
        <v>2.2999999999999998</v>
      </c>
      <c r="T204">
        <f t="shared" ref="T204:T267" si="125">S204*L$3*POWER(O204,1.5)*M203</f>
        <v>948.47171821967595</v>
      </c>
      <c r="V204">
        <f t="shared" si="111"/>
        <v>8015.9321815146832</v>
      </c>
      <c r="W204">
        <f t="shared" si="112"/>
        <v>264.06781848531682</v>
      </c>
      <c r="X204">
        <f t="shared" ref="X204:X267" si="126">+W204*0.25*3600/43560</f>
        <v>5.4559466629197688</v>
      </c>
      <c r="Y204">
        <f>VLOOKUP(K204,Sheet2!$A$6:$B$262,2,TRUE)</f>
        <v>310.2</v>
      </c>
      <c r="Z204">
        <f t="shared" si="113"/>
        <v>1.7588480538103704E-2</v>
      </c>
      <c r="AA204">
        <f t="shared" si="114"/>
        <v>516.87243320250627</v>
      </c>
      <c r="AD204">
        <f t="shared" si="94"/>
        <v>518.08352484617933</v>
      </c>
      <c r="AE204">
        <f>VLOOKUP(AU203,Sheet2!$E$6:$F$261,2,TRUE)</f>
        <v>504.1</v>
      </c>
      <c r="AF204">
        <f>VLOOKUP(AE204,Sheet3!A$52:B$77,2,TRUE)</f>
        <v>1</v>
      </c>
      <c r="AG204">
        <f t="shared" si="95"/>
        <v>1.6835248461793526</v>
      </c>
      <c r="AH204">
        <f t="shared" si="96"/>
        <v>1</v>
      </c>
      <c r="AI204">
        <f t="shared" si="105"/>
        <v>4500</v>
      </c>
      <c r="AJ204">
        <f t="shared" si="117"/>
        <v>2.1</v>
      </c>
      <c r="AK204">
        <f t="shared" si="120"/>
        <v>3371.5990999580904</v>
      </c>
      <c r="AM204">
        <f t="shared" si="98"/>
        <v>-3.4164751538206701</v>
      </c>
      <c r="AN204">
        <f t="shared" si="99"/>
        <v>0</v>
      </c>
      <c r="AP204">
        <f t="shared" si="121"/>
        <v>1.55</v>
      </c>
      <c r="AQ204">
        <f>VLOOKUP(AE204,Sheet3!$K$52:$L$77,2,TRUE)</f>
        <v>1</v>
      </c>
      <c r="AR204">
        <f t="shared" si="122"/>
        <v>0</v>
      </c>
      <c r="AU204">
        <f t="shared" si="100"/>
        <v>7871.5990999580899</v>
      </c>
      <c r="AV204">
        <f t="shared" si="101"/>
        <v>408.40090004191006</v>
      </c>
      <c r="AW204">
        <f t="shared" si="102"/>
        <v>8.4380351248328527</v>
      </c>
      <c r="AX204">
        <f>VLOOKUP(AD204,Sheet2!$A$6:$B$262,2,TRUE)</f>
        <v>318</v>
      </c>
      <c r="AY204">
        <f t="shared" si="103"/>
        <v>2.6534701650417776E-2</v>
      </c>
      <c r="AZ204">
        <f t="shared" si="104"/>
        <v>518.11005954782979</v>
      </c>
      <c r="BB204">
        <f t="shared" ref="BB204:BB267" si="127">+AZ204-AA204</f>
        <v>1.2376263453235197</v>
      </c>
    </row>
    <row r="205" spans="4:54" x14ac:dyDescent="0.55000000000000004">
      <c r="D205">
        <f t="shared" si="123"/>
        <v>2925</v>
      </c>
      <c r="E205">
        <f t="shared" si="118"/>
        <v>48.75</v>
      </c>
      <c r="F205">
        <f t="shared" si="124"/>
        <v>8380</v>
      </c>
      <c r="H205">
        <f t="shared" si="106"/>
        <v>2095</v>
      </c>
      <c r="J205">
        <f t="shared" si="107"/>
        <v>173.14049586776861</v>
      </c>
      <c r="K205">
        <f t="shared" si="108"/>
        <v>516.87243320250627</v>
      </c>
      <c r="L205">
        <f>VLOOKUP(V205, Sheet2!E$6:F$261,2,TRUE)</f>
        <v>504.55</v>
      </c>
      <c r="M205">
        <f>VLOOKUP(L205,Sheet3!A$52:B$77,2,TRUE)</f>
        <v>1</v>
      </c>
      <c r="N205">
        <f t="shared" si="109"/>
        <v>2.4724332025062949</v>
      </c>
      <c r="O205">
        <f t="shared" si="110"/>
        <v>2.0724332025063177</v>
      </c>
      <c r="P205">
        <v>0</v>
      </c>
      <c r="Q205">
        <f t="shared" si="116"/>
        <v>2.5</v>
      </c>
      <c r="R205">
        <f t="shared" ref="R205:R268" si="128">+Q205*H$3*POWER(N205,1.5)*M204</f>
        <v>7143.5518030163921</v>
      </c>
      <c r="S205">
        <f t="shared" si="119"/>
        <v>2.2999999999999998</v>
      </c>
      <c r="T205">
        <f t="shared" si="125"/>
        <v>960.67543117833952</v>
      </c>
      <c r="V205">
        <f t="shared" si="111"/>
        <v>8104.2272341947319</v>
      </c>
      <c r="W205">
        <f t="shared" si="112"/>
        <v>275.77276580526814</v>
      </c>
      <c r="X205">
        <f t="shared" si="126"/>
        <v>5.6977844174642174</v>
      </c>
      <c r="Y205">
        <f>VLOOKUP(K205,Sheet2!$A$6:$B$262,2,TRUE)</f>
        <v>310.2</v>
      </c>
      <c r="Z205">
        <f t="shared" si="113"/>
        <v>1.8368099347080006E-2</v>
      </c>
      <c r="AA205">
        <f t="shared" si="114"/>
        <v>516.89080130185334</v>
      </c>
      <c r="AD205">
        <f t="shared" ref="AD205:AD268" si="129">+AZ204</f>
        <v>518.11005954782979</v>
      </c>
      <c r="AE205">
        <f>VLOOKUP(AU204,Sheet2!$E$6:$F$261,2,TRUE)</f>
        <v>504.1</v>
      </c>
      <c r="AF205">
        <f>VLOOKUP(AE205,Sheet3!A$52:B$77,2,TRUE)</f>
        <v>1</v>
      </c>
      <c r="AG205">
        <f t="shared" ref="AG205:AG268" si="130">+AD205-$AF$3</f>
        <v>1.7100595478298146</v>
      </c>
      <c r="AH205">
        <f t="shared" ref="AH205:AH268" si="131">VLOOKUP(F205, $AM$3:$AN$5,2,TRUE)</f>
        <v>1</v>
      </c>
      <c r="AI205">
        <f t="shared" si="105"/>
        <v>4500</v>
      </c>
      <c r="AJ205">
        <f t="shared" si="117"/>
        <v>2.2000000000000002</v>
      </c>
      <c r="AK205">
        <f t="shared" si="120"/>
        <v>3615.987083185988</v>
      </c>
      <c r="AM205">
        <f t="shared" ref="AM205:AM268" si="132">+AD205-$AO$3</f>
        <v>-3.3899404521702081</v>
      </c>
      <c r="AN205">
        <f t="shared" ref="AN205:AN268" si="133">+VLOOKUP(AM205,$AQ$3:$AR$5,2,TRUE)</f>
        <v>0</v>
      </c>
      <c r="AP205">
        <f t="shared" si="121"/>
        <v>1.55</v>
      </c>
      <c r="AQ205">
        <f>VLOOKUP(AE205,Sheet3!$K$52:$L$77,2,TRUE)</f>
        <v>1</v>
      </c>
      <c r="AR205">
        <f t="shared" si="122"/>
        <v>0</v>
      </c>
      <c r="AU205">
        <f t="shared" ref="AU205:AU268" si="134">+AI205+AK205+AR205</f>
        <v>8115.987083185988</v>
      </c>
      <c r="AV205">
        <f t="shared" ref="AV205:AV268" si="135">+F205-AU205</f>
        <v>264.01291681401199</v>
      </c>
      <c r="AW205">
        <f t="shared" ref="AW205:AW268" si="136">+AV205*0.25*3600/43560</f>
        <v>5.4548123308680161</v>
      </c>
      <c r="AX205">
        <f>VLOOKUP(AD205,Sheet2!$A$6:$B$262,2,TRUE)</f>
        <v>319.37142857142857</v>
      </c>
      <c r="AY205">
        <f t="shared" ref="AY205:AY268" si="137">+AW205/AX205</f>
        <v>1.7079838216172889E-2</v>
      </c>
      <c r="AZ205">
        <f t="shared" ref="AZ205:AZ268" si="138">+AD205+AY205</f>
        <v>518.127139386046</v>
      </c>
      <c r="BB205">
        <f t="shared" si="127"/>
        <v>1.2363380841926528</v>
      </c>
    </row>
    <row r="206" spans="4:54" x14ac:dyDescent="0.55000000000000004">
      <c r="D206">
        <f t="shared" si="123"/>
        <v>2940</v>
      </c>
      <c r="E206">
        <f t="shared" si="118"/>
        <v>49</v>
      </c>
      <c r="F206">
        <f t="shared" si="124"/>
        <v>8480</v>
      </c>
      <c r="H206">
        <f t="shared" si="106"/>
        <v>2120</v>
      </c>
      <c r="J206">
        <f t="shared" si="107"/>
        <v>175.20661157024793</v>
      </c>
      <c r="K206">
        <f t="shared" si="108"/>
        <v>516.89080130185334</v>
      </c>
      <c r="L206">
        <f>VLOOKUP(V206, Sheet2!E$6:F$261,2,TRUE)</f>
        <v>504.55</v>
      </c>
      <c r="M206">
        <f>VLOOKUP(L206,Sheet3!A$52:B$77,2,TRUE)</f>
        <v>1</v>
      </c>
      <c r="N206">
        <f t="shared" si="109"/>
        <v>2.4908013018533666</v>
      </c>
      <c r="O206">
        <f t="shared" si="110"/>
        <v>2.0908013018533893</v>
      </c>
      <c r="P206">
        <v>0</v>
      </c>
      <c r="Q206">
        <f t="shared" si="116"/>
        <v>2.5</v>
      </c>
      <c r="R206">
        <f t="shared" si="128"/>
        <v>7223.3053447468274</v>
      </c>
      <c r="S206">
        <f t="shared" si="119"/>
        <v>2.2999999999999998</v>
      </c>
      <c r="T206">
        <f t="shared" si="125"/>
        <v>973.47547444043028</v>
      </c>
      <c r="V206">
        <f t="shared" si="111"/>
        <v>8196.7808191872573</v>
      </c>
      <c r="W206">
        <f t="shared" si="112"/>
        <v>283.21918081274271</v>
      </c>
      <c r="X206">
        <f t="shared" si="126"/>
        <v>5.8516359672054277</v>
      </c>
      <c r="Y206">
        <f>VLOOKUP(K206,Sheet2!$A$6:$B$262,2,TRUE)</f>
        <v>310.2</v>
      </c>
      <c r="Z206">
        <f t="shared" si="113"/>
        <v>1.8864074684737032E-2</v>
      </c>
      <c r="AA206">
        <f t="shared" si="114"/>
        <v>516.9096653765381</v>
      </c>
      <c r="AD206">
        <f t="shared" si="129"/>
        <v>518.127139386046</v>
      </c>
      <c r="AE206">
        <f>VLOOKUP(AU205,Sheet2!$E$6:$F$261,2,TRUE)</f>
        <v>504.55</v>
      </c>
      <c r="AF206">
        <f>VLOOKUP(AE206,Sheet3!A$52:B$77,2,TRUE)</f>
        <v>1</v>
      </c>
      <c r="AG206">
        <f t="shared" si="130"/>
        <v>1.7271393860460194</v>
      </c>
      <c r="AH206">
        <f t="shared" si="131"/>
        <v>1</v>
      </c>
      <c r="AI206">
        <f t="shared" si="105"/>
        <v>4500</v>
      </c>
      <c r="AJ206">
        <f t="shared" si="117"/>
        <v>2.2000000000000002</v>
      </c>
      <c r="AK206">
        <f t="shared" si="120"/>
        <v>3670.2960975701003</v>
      </c>
      <c r="AM206">
        <f t="shared" si="132"/>
        <v>-3.3728606139540034</v>
      </c>
      <c r="AN206">
        <f t="shared" si="133"/>
        <v>0</v>
      </c>
      <c r="AP206">
        <f t="shared" si="121"/>
        <v>1.55</v>
      </c>
      <c r="AQ206">
        <f>VLOOKUP(AE206,Sheet3!$K$52:$L$77,2,TRUE)</f>
        <v>1</v>
      </c>
      <c r="AR206">
        <f t="shared" si="122"/>
        <v>0</v>
      </c>
      <c r="AU206">
        <f t="shared" si="134"/>
        <v>8170.2960975701008</v>
      </c>
      <c r="AV206">
        <f t="shared" si="135"/>
        <v>309.70390242989924</v>
      </c>
      <c r="AW206">
        <f t="shared" si="136"/>
        <v>6.3988409592954394</v>
      </c>
      <c r="AX206">
        <f>VLOOKUP(AD206,Sheet2!$A$6:$B$262,2,TRUE)</f>
        <v>319.37142857142857</v>
      </c>
      <c r="AY206">
        <f t="shared" si="137"/>
        <v>2.0035733903680478E-2</v>
      </c>
      <c r="AZ206">
        <f t="shared" si="138"/>
        <v>518.14717511994968</v>
      </c>
      <c r="BB206">
        <f t="shared" si="127"/>
        <v>1.2375097434115787</v>
      </c>
    </row>
    <row r="207" spans="4:54" x14ac:dyDescent="0.55000000000000004">
      <c r="D207">
        <f t="shared" si="123"/>
        <v>2955</v>
      </c>
      <c r="E207">
        <f t="shared" si="118"/>
        <v>49.25</v>
      </c>
      <c r="F207">
        <f t="shared" si="124"/>
        <v>8580</v>
      </c>
      <c r="H207">
        <f t="shared" si="106"/>
        <v>2145</v>
      </c>
      <c r="J207">
        <f t="shared" si="107"/>
        <v>177.27272727272728</v>
      </c>
      <c r="K207">
        <f t="shared" si="108"/>
        <v>516.9096653765381</v>
      </c>
      <c r="L207">
        <f>VLOOKUP(V207, Sheet2!E$6:F$261,2,TRUE)</f>
        <v>504.55</v>
      </c>
      <c r="M207">
        <f>VLOOKUP(L207,Sheet3!A$52:B$77,2,TRUE)</f>
        <v>1</v>
      </c>
      <c r="N207">
        <f t="shared" si="109"/>
        <v>2.5096653765381234</v>
      </c>
      <c r="O207">
        <f t="shared" si="110"/>
        <v>2.1096653765381461</v>
      </c>
      <c r="P207">
        <v>0</v>
      </c>
      <c r="Q207">
        <f t="shared" si="116"/>
        <v>2.7</v>
      </c>
      <c r="R207">
        <f t="shared" si="128"/>
        <v>7889.9605547320743</v>
      </c>
      <c r="S207">
        <f t="shared" si="119"/>
        <v>2.4</v>
      </c>
      <c r="T207">
        <f t="shared" si="125"/>
        <v>1029.5789161398757</v>
      </c>
      <c r="V207">
        <f t="shared" si="111"/>
        <v>8919.5394708719505</v>
      </c>
      <c r="W207">
        <f t="shared" si="112"/>
        <v>-339.53947087195047</v>
      </c>
      <c r="X207">
        <f t="shared" si="126"/>
        <v>-7.0152783238006302</v>
      </c>
      <c r="Y207">
        <f>VLOOKUP(K207,Sheet2!$A$6:$B$262,2,TRUE)</f>
        <v>310.85000000000002</v>
      </c>
      <c r="Z207">
        <f t="shared" si="113"/>
        <v>-2.2568049939844393E-2</v>
      </c>
      <c r="AA207">
        <f t="shared" si="114"/>
        <v>516.88709732659822</v>
      </c>
      <c r="AD207">
        <f t="shared" si="129"/>
        <v>518.14717511994968</v>
      </c>
      <c r="AE207">
        <f>VLOOKUP(AU206,Sheet2!$E$6:$F$261,2,TRUE)</f>
        <v>504.55</v>
      </c>
      <c r="AF207">
        <f>VLOOKUP(AE207,Sheet3!A$52:B$77,2,TRUE)</f>
        <v>1</v>
      </c>
      <c r="AG207">
        <f t="shared" si="130"/>
        <v>1.7471751199497021</v>
      </c>
      <c r="AH207">
        <f t="shared" si="131"/>
        <v>1</v>
      </c>
      <c r="AI207">
        <f t="shared" si="105"/>
        <v>4500</v>
      </c>
      <c r="AJ207">
        <f t="shared" si="117"/>
        <v>2.2000000000000002</v>
      </c>
      <c r="AK207">
        <f t="shared" si="120"/>
        <v>3734.3470363220831</v>
      </c>
      <c r="AM207">
        <f t="shared" si="132"/>
        <v>-3.3528248800503206</v>
      </c>
      <c r="AN207">
        <f t="shared" si="133"/>
        <v>0</v>
      </c>
      <c r="AP207">
        <f t="shared" si="121"/>
        <v>1.55</v>
      </c>
      <c r="AQ207">
        <f>VLOOKUP(AE207,Sheet3!$K$52:$L$77,2,TRUE)</f>
        <v>1</v>
      </c>
      <c r="AR207">
        <f t="shared" si="122"/>
        <v>0</v>
      </c>
      <c r="AU207">
        <f t="shared" si="134"/>
        <v>8234.347036322084</v>
      </c>
      <c r="AV207">
        <f t="shared" si="135"/>
        <v>345.65296367791598</v>
      </c>
      <c r="AW207">
        <f t="shared" si="136"/>
        <v>7.141590158634628</v>
      </c>
      <c r="AX207">
        <f>VLOOKUP(AD207,Sheet2!$A$6:$B$262,2,TRUE)</f>
        <v>319.37142857142857</v>
      </c>
      <c r="AY207">
        <f t="shared" si="137"/>
        <v>2.2361393411362677E-2</v>
      </c>
      <c r="AZ207">
        <f t="shared" si="138"/>
        <v>518.16953651336109</v>
      </c>
      <c r="BB207">
        <f t="shared" si="127"/>
        <v>1.2824391867628719</v>
      </c>
    </row>
    <row r="208" spans="4:54" x14ac:dyDescent="0.55000000000000004">
      <c r="D208">
        <f t="shared" si="123"/>
        <v>2970</v>
      </c>
      <c r="E208">
        <f t="shared" si="118"/>
        <v>49.5</v>
      </c>
      <c r="F208">
        <f t="shared" si="124"/>
        <v>8680</v>
      </c>
      <c r="H208">
        <f t="shared" si="106"/>
        <v>2170</v>
      </c>
      <c r="J208">
        <f t="shared" si="107"/>
        <v>179.3388429752066</v>
      </c>
      <c r="K208">
        <f t="shared" si="108"/>
        <v>516.88709732659822</v>
      </c>
      <c r="L208">
        <f>VLOOKUP(V208, Sheet2!E$6:F$261,2,TRUE)</f>
        <v>504.55</v>
      </c>
      <c r="M208">
        <f>VLOOKUP(L208,Sheet3!A$52:B$77,2,TRUE)</f>
        <v>1</v>
      </c>
      <c r="N208">
        <f t="shared" si="109"/>
        <v>2.4870973265982457</v>
      </c>
      <c r="O208">
        <f t="shared" si="110"/>
        <v>2.0870973265982684</v>
      </c>
      <c r="P208">
        <v>0</v>
      </c>
      <c r="Q208">
        <f t="shared" si="116"/>
        <v>2.5</v>
      </c>
      <c r="R208">
        <f t="shared" si="128"/>
        <v>7207.1990849616723</v>
      </c>
      <c r="S208">
        <f t="shared" si="119"/>
        <v>2.2999999999999998</v>
      </c>
      <c r="T208">
        <f t="shared" si="125"/>
        <v>970.8897684330351</v>
      </c>
      <c r="V208">
        <f t="shared" si="111"/>
        <v>8178.0888533947073</v>
      </c>
      <c r="W208">
        <f t="shared" si="112"/>
        <v>501.91114660529274</v>
      </c>
      <c r="X208">
        <f t="shared" si="126"/>
        <v>10.37006501250605</v>
      </c>
      <c r="Y208">
        <f>VLOOKUP(K208,Sheet2!$A$6:$B$262,2,TRUE)</f>
        <v>310.2</v>
      </c>
      <c r="Z208">
        <f t="shared" si="113"/>
        <v>3.34302547147197E-2</v>
      </c>
      <c r="AA208">
        <f t="shared" si="114"/>
        <v>516.92052758131297</v>
      </c>
      <c r="AD208">
        <f t="shared" si="129"/>
        <v>518.16953651336109</v>
      </c>
      <c r="AE208">
        <f>VLOOKUP(AU207,Sheet2!$E$6:$F$261,2,TRUE)</f>
        <v>504.55</v>
      </c>
      <c r="AF208">
        <f>VLOOKUP(AE208,Sheet3!A$52:B$77,2,TRUE)</f>
        <v>1</v>
      </c>
      <c r="AG208">
        <f t="shared" si="130"/>
        <v>1.7695365133611176</v>
      </c>
      <c r="AH208">
        <f t="shared" si="131"/>
        <v>1</v>
      </c>
      <c r="AI208">
        <f t="shared" si="105"/>
        <v>4500</v>
      </c>
      <c r="AJ208">
        <f t="shared" si="117"/>
        <v>2.2000000000000002</v>
      </c>
      <c r="AK208">
        <f t="shared" si="120"/>
        <v>3806.2675517043303</v>
      </c>
      <c r="AM208">
        <f t="shared" si="132"/>
        <v>-3.3304634866389051</v>
      </c>
      <c r="AN208">
        <f t="shared" si="133"/>
        <v>0</v>
      </c>
      <c r="AP208">
        <f t="shared" si="121"/>
        <v>1.55</v>
      </c>
      <c r="AQ208">
        <f>VLOOKUP(AE208,Sheet3!$K$52:$L$77,2,TRUE)</f>
        <v>1</v>
      </c>
      <c r="AR208">
        <f t="shared" si="122"/>
        <v>0</v>
      </c>
      <c r="AU208">
        <f t="shared" si="134"/>
        <v>8306.2675517043299</v>
      </c>
      <c r="AV208">
        <f t="shared" si="135"/>
        <v>373.73244829567011</v>
      </c>
      <c r="AW208">
        <f t="shared" si="136"/>
        <v>7.7217447994973165</v>
      </c>
      <c r="AX208">
        <f>VLOOKUP(AD208,Sheet2!$A$6:$B$262,2,TRUE)</f>
        <v>319.37142857142857</v>
      </c>
      <c r="AY208">
        <f t="shared" si="137"/>
        <v>2.4177944890177678E-2</v>
      </c>
      <c r="AZ208">
        <f t="shared" si="138"/>
        <v>518.19371445825129</v>
      </c>
      <c r="BB208">
        <f t="shared" si="127"/>
        <v>1.2731868769383254</v>
      </c>
    </row>
    <row r="209" spans="4:54" x14ac:dyDescent="0.55000000000000004">
      <c r="D209">
        <f t="shared" si="123"/>
        <v>2985</v>
      </c>
      <c r="E209">
        <f t="shared" si="118"/>
        <v>49.75</v>
      </c>
      <c r="F209">
        <f t="shared" si="124"/>
        <v>8780</v>
      </c>
      <c r="H209">
        <f t="shared" si="106"/>
        <v>2195</v>
      </c>
      <c r="J209">
        <f t="shared" si="107"/>
        <v>181.40495867768595</v>
      </c>
      <c r="K209">
        <f t="shared" si="108"/>
        <v>516.92052758131297</v>
      </c>
      <c r="L209">
        <f>VLOOKUP(V209, Sheet2!E$6:F$261,2,TRUE)</f>
        <v>504.55</v>
      </c>
      <c r="M209">
        <f>VLOOKUP(L209,Sheet3!A$52:B$77,2,TRUE)</f>
        <v>1</v>
      </c>
      <c r="N209">
        <f t="shared" si="109"/>
        <v>2.5205275813129902</v>
      </c>
      <c r="O209">
        <f t="shared" si="110"/>
        <v>2.1205275813130129</v>
      </c>
      <c r="P209">
        <v>0</v>
      </c>
      <c r="Q209">
        <f t="shared" si="116"/>
        <v>2.7</v>
      </c>
      <c r="R209">
        <f t="shared" si="128"/>
        <v>7941.2393234318615</v>
      </c>
      <c r="S209">
        <f t="shared" si="119"/>
        <v>2.4</v>
      </c>
      <c r="T209">
        <f t="shared" si="125"/>
        <v>1037.5407570257632</v>
      </c>
      <c r="V209">
        <f t="shared" si="111"/>
        <v>8978.7800804576254</v>
      </c>
      <c r="W209">
        <f t="shared" si="112"/>
        <v>-198.78008045762544</v>
      </c>
      <c r="X209">
        <f t="shared" si="126"/>
        <v>-4.1070264557360625</v>
      </c>
      <c r="Y209">
        <f>VLOOKUP(K209,Sheet2!$A$6:$B$262,2,TRUE)</f>
        <v>310.85000000000002</v>
      </c>
      <c r="Z209">
        <f t="shared" si="113"/>
        <v>-1.3212245313611266E-2</v>
      </c>
      <c r="AA209">
        <f t="shared" si="114"/>
        <v>516.90731533599933</v>
      </c>
      <c r="AD209">
        <f t="shared" si="129"/>
        <v>518.19371445825129</v>
      </c>
      <c r="AE209">
        <f>VLOOKUP(AU208,Sheet2!$E$6:$F$261,2,TRUE)</f>
        <v>504.55</v>
      </c>
      <c r="AF209">
        <f>VLOOKUP(AE209,Sheet3!A$52:B$77,2,TRUE)</f>
        <v>1</v>
      </c>
      <c r="AG209">
        <f t="shared" si="130"/>
        <v>1.7937144582513156</v>
      </c>
      <c r="AH209">
        <f t="shared" si="131"/>
        <v>1</v>
      </c>
      <c r="AI209">
        <f t="shared" si="105"/>
        <v>4500</v>
      </c>
      <c r="AJ209">
        <f t="shared" si="117"/>
        <v>2.2000000000000002</v>
      </c>
      <c r="AK209">
        <f t="shared" si="120"/>
        <v>3884.5434458813156</v>
      </c>
      <c r="AM209">
        <f t="shared" si="132"/>
        <v>-3.3062855417487071</v>
      </c>
      <c r="AN209">
        <f t="shared" si="133"/>
        <v>0</v>
      </c>
      <c r="AP209">
        <f t="shared" si="121"/>
        <v>1.55</v>
      </c>
      <c r="AQ209">
        <f>VLOOKUP(AE209,Sheet3!$K$52:$L$77,2,TRUE)</f>
        <v>1</v>
      </c>
      <c r="AR209">
        <f t="shared" si="122"/>
        <v>0</v>
      </c>
      <c r="AU209">
        <f t="shared" si="134"/>
        <v>8384.5434458813161</v>
      </c>
      <c r="AV209">
        <f t="shared" si="135"/>
        <v>395.45655411868393</v>
      </c>
      <c r="AW209">
        <f t="shared" si="136"/>
        <v>8.1705899611298332</v>
      </c>
      <c r="AX209">
        <f>VLOOKUP(AD209,Sheet2!$A$6:$B$262,2,TRUE)</f>
        <v>319.37142857142857</v>
      </c>
      <c r="AY209">
        <f t="shared" si="137"/>
        <v>2.558334663084131E-2</v>
      </c>
      <c r="AZ209">
        <f t="shared" si="138"/>
        <v>518.2192978048821</v>
      </c>
      <c r="BB209">
        <f t="shared" si="127"/>
        <v>1.3119824688827748</v>
      </c>
    </row>
    <row r="210" spans="4:54" x14ac:dyDescent="0.55000000000000004">
      <c r="D210">
        <f t="shared" si="123"/>
        <v>3000</v>
      </c>
      <c r="E210">
        <f t="shared" si="118"/>
        <v>50</v>
      </c>
      <c r="F210">
        <f t="shared" si="124"/>
        <v>8880</v>
      </c>
      <c r="H210">
        <f t="shared" si="106"/>
        <v>2220</v>
      </c>
      <c r="J210">
        <f t="shared" si="107"/>
        <v>183.47107438016528</v>
      </c>
      <c r="K210">
        <f t="shared" si="108"/>
        <v>516.90731533599933</v>
      </c>
      <c r="L210">
        <f>VLOOKUP(V210, Sheet2!E$6:F$261,2,TRUE)</f>
        <v>504.55</v>
      </c>
      <c r="M210">
        <f>VLOOKUP(L210,Sheet3!A$52:B$77,2,TRUE)</f>
        <v>1</v>
      </c>
      <c r="N210">
        <f t="shared" si="109"/>
        <v>2.5073153359993512</v>
      </c>
      <c r="O210">
        <f t="shared" si="110"/>
        <v>2.1073153359993739</v>
      </c>
      <c r="P210">
        <v>0</v>
      </c>
      <c r="Q210">
        <f t="shared" si="116"/>
        <v>2.7</v>
      </c>
      <c r="R210">
        <f t="shared" si="128"/>
        <v>7878.8809585941153</v>
      </c>
      <c r="S210">
        <f t="shared" si="119"/>
        <v>2.4</v>
      </c>
      <c r="T210">
        <f t="shared" si="125"/>
        <v>1027.8590616902663</v>
      </c>
      <c r="V210">
        <f t="shared" si="111"/>
        <v>8906.7400202843819</v>
      </c>
      <c r="W210">
        <f t="shared" si="112"/>
        <v>-26.740020284381899</v>
      </c>
      <c r="X210">
        <f t="shared" si="126"/>
        <v>-0.55247975794177473</v>
      </c>
      <c r="Y210">
        <f>VLOOKUP(K210,Sheet2!$A$6:$B$262,2,TRUE)</f>
        <v>310.85000000000002</v>
      </c>
      <c r="Z210">
        <f t="shared" si="113"/>
        <v>-1.7773194722270377E-3</v>
      </c>
      <c r="AA210">
        <f t="shared" si="114"/>
        <v>516.90553801652709</v>
      </c>
      <c r="AD210">
        <f t="shared" si="129"/>
        <v>518.2192978048821</v>
      </c>
      <c r="AE210">
        <f>VLOOKUP(AU209,Sheet2!$E$6:$F$261,2,TRUE)</f>
        <v>504.55</v>
      </c>
      <c r="AF210">
        <f>VLOOKUP(AE210,Sheet3!A$52:B$77,2,TRUE)</f>
        <v>1</v>
      </c>
      <c r="AG210">
        <f t="shared" si="130"/>
        <v>1.819297804882126</v>
      </c>
      <c r="AH210">
        <f t="shared" si="131"/>
        <v>1</v>
      </c>
      <c r="AI210">
        <f t="shared" si="105"/>
        <v>4500</v>
      </c>
      <c r="AJ210">
        <f t="shared" si="117"/>
        <v>2.2000000000000002</v>
      </c>
      <c r="AK210">
        <f t="shared" si="120"/>
        <v>3967.9456343798602</v>
      </c>
      <c r="AM210">
        <f t="shared" si="132"/>
        <v>-3.2807021951178967</v>
      </c>
      <c r="AN210">
        <f t="shared" si="133"/>
        <v>0</v>
      </c>
      <c r="AP210">
        <f t="shared" si="121"/>
        <v>1.55</v>
      </c>
      <c r="AQ210">
        <f>VLOOKUP(AE210,Sheet3!$K$52:$L$77,2,TRUE)</f>
        <v>1</v>
      </c>
      <c r="AR210">
        <f t="shared" si="122"/>
        <v>0</v>
      </c>
      <c r="AU210">
        <f t="shared" si="134"/>
        <v>8467.9456343798593</v>
      </c>
      <c r="AV210">
        <f t="shared" si="135"/>
        <v>412.05436562014074</v>
      </c>
      <c r="AW210">
        <f t="shared" si="136"/>
        <v>8.5135199508293535</v>
      </c>
      <c r="AX210">
        <f>VLOOKUP(AD210,Sheet2!$A$6:$B$262,2,TRUE)</f>
        <v>320.74285714285713</v>
      </c>
      <c r="AY210">
        <f t="shared" si="137"/>
        <v>2.6543131861662871E-2</v>
      </c>
      <c r="AZ210">
        <f t="shared" si="138"/>
        <v>518.24584093674378</v>
      </c>
      <c r="BB210">
        <f t="shared" si="127"/>
        <v>1.3403029202166863</v>
      </c>
    </row>
    <row r="211" spans="4:54" x14ac:dyDescent="0.55000000000000004">
      <c r="D211">
        <f t="shared" si="123"/>
        <v>3015</v>
      </c>
      <c r="E211">
        <f t="shared" si="118"/>
        <v>50.25</v>
      </c>
      <c r="F211">
        <f t="shared" si="124"/>
        <v>8980</v>
      </c>
      <c r="H211">
        <f t="shared" si="106"/>
        <v>2245</v>
      </c>
      <c r="J211">
        <f t="shared" si="107"/>
        <v>185.53719008264463</v>
      </c>
      <c r="K211">
        <f t="shared" si="108"/>
        <v>516.90553801652709</v>
      </c>
      <c r="L211">
        <f>VLOOKUP(V211, Sheet2!E$6:F$261,2,TRUE)</f>
        <v>504.55</v>
      </c>
      <c r="M211">
        <f>VLOOKUP(L211,Sheet3!A$52:B$77,2,TRUE)</f>
        <v>1</v>
      </c>
      <c r="N211">
        <f t="shared" si="109"/>
        <v>2.5055380165271117</v>
      </c>
      <c r="O211">
        <f t="shared" si="110"/>
        <v>2.1055380165271345</v>
      </c>
      <c r="P211">
        <v>0</v>
      </c>
      <c r="Q211">
        <f t="shared" si="116"/>
        <v>2.7</v>
      </c>
      <c r="R211">
        <f t="shared" si="128"/>
        <v>7870.5049838119112</v>
      </c>
      <c r="S211">
        <f t="shared" si="119"/>
        <v>2.4</v>
      </c>
      <c r="T211">
        <f t="shared" si="125"/>
        <v>1026.5589843005728</v>
      </c>
      <c r="V211">
        <f t="shared" si="111"/>
        <v>8897.0639681124849</v>
      </c>
      <c r="W211">
        <f t="shared" si="112"/>
        <v>82.936031887515128</v>
      </c>
      <c r="X211">
        <f t="shared" si="126"/>
        <v>1.7135543778412217</v>
      </c>
      <c r="Y211">
        <f>VLOOKUP(K211,Sheet2!$A$6:$B$262,2,TRUE)</f>
        <v>310.85000000000002</v>
      </c>
      <c r="Z211">
        <f t="shared" si="113"/>
        <v>5.5124799029796414E-3</v>
      </c>
      <c r="AA211">
        <f t="shared" si="114"/>
        <v>516.91105049643011</v>
      </c>
      <c r="AD211">
        <f t="shared" si="129"/>
        <v>518.24584093674378</v>
      </c>
      <c r="AE211">
        <f>VLOOKUP(AU210,Sheet2!$E$6:$F$261,2,TRUE)</f>
        <v>504.55</v>
      </c>
      <c r="AF211">
        <f>VLOOKUP(AE211,Sheet3!A$52:B$77,2,TRUE)</f>
        <v>1</v>
      </c>
      <c r="AG211">
        <f t="shared" si="130"/>
        <v>1.845840936743798</v>
      </c>
      <c r="AH211">
        <f t="shared" si="131"/>
        <v>1</v>
      </c>
      <c r="AI211">
        <f t="shared" si="105"/>
        <v>4500</v>
      </c>
      <c r="AJ211">
        <f t="shared" si="117"/>
        <v>2.2000000000000002</v>
      </c>
      <c r="AK211">
        <f t="shared" si="120"/>
        <v>4055.0987076598049</v>
      </c>
      <c r="AM211">
        <f t="shared" si="132"/>
        <v>-3.2541590632562247</v>
      </c>
      <c r="AN211">
        <f t="shared" si="133"/>
        <v>0</v>
      </c>
      <c r="AP211">
        <f t="shared" si="121"/>
        <v>1.55</v>
      </c>
      <c r="AQ211">
        <f>VLOOKUP(AE211,Sheet3!$K$52:$L$77,2,TRUE)</f>
        <v>1</v>
      </c>
      <c r="AR211">
        <f t="shared" si="122"/>
        <v>0</v>
      </c>
      <c r="AU211">
        <f t="shared" si="134"/>
        <v>8555.0987076598049</v>
      </c>
      <c r="AV211">
        <f t="shared" si="135"/>
        <v>424.90129234019514</v>
      </c>
      <c r="AW211">
        <f t="shared" si="136"/>
        <v>8.7789523210784122</v>
      </c>
      <c r="AX211">
        <f>VLOOKUP(AD211,Sheet2!$A$6:$B$262,2,TRUE)</f>
        <v>320.74285714285713</v>
      </c>
      <c r="AY211">
        <f t="shared" si="137"/>
        <v>2.7370686908760416E-2</v>
      </c>
      <c r="AZ211">
        <f t="shared" si="138"/>
        <v>518.27321162365251</v>
      </c>
      <c r="BB211">
        <f t="shared" si="127"/>
        <v>1.3621611272224072</v>
      </c>
    </row>
    <row r="212" spans="4:54" x14ac:dyDescent="0.55000000000000004">
      <c r="D212">
        <f t="shared" si="123"/>
        <v>3030</v>
      </c>
      <c r="E212">
        <f t="shared" si="118"/>
        <v>50.5</v>
      </c>
      <c r="F212">
        <f t="shared" si="124"/>
        <v>9080</v>
      </c>
      <c r="H212">
        <f t="shared" si="106"/>
        <v>2270</v>
      </c>
      <c r="J212">
        <f t="shared" si="107"/>
        <v>187.60330578512398</v>
      </c>
      <c r="K212">
        <f t="shared" si="108"/>
        <v>516.91105049643011</v>
      </c>
      <c r="L212">
        <f>VLOOKUP(V212, Sheet2!E$6:F$261,2,TRUE)</f>
        <v>504.55</v>
      </c>
      <c r="M212">
        <f>VLOOKUP(L212,Sheet3!A$52:B$77,2,TRUE)</f>
        <v>1</v>
      </c>
      <c r="N212">
        <f t="shared" si="109"/>
        <v>2.5110504964301299</v>
      </c>
      <c r="O212">
        <f t="shared" si="110"/>
        <v>2.1110504964301526</v>
      </c>
      <c r="P212">
        <v>0</v>
      </c>
      <c r="Q212">
        <f t="shared" si="116"/>
        <v>2.7</v>
      </c>
      <c r="R212">
        <f t="shared" si="128"/>
        <v>7896.4933274948626</v>
      </c>
      <c r="S212">
        <f t="shared" si="119"/>
        <v>2.4</v>
      </c>
      <c r="T212">
        <f t="shared" si="125"/>
        <v>1030.5930515844129</v>
      </c>
      <c r="V212">
        <f t="shared" si="111"/>
        <v>8927.0863790792755</v>
      </c>
      <c r="W212">
        <f t="shared" si="112"/>
        <v>152.9136209207245</v>
      </c>
      <c r="X212">
        <f t="shared" si="126"/>
        <v>3.1593723330728198</v>
      </c>
      <c r="Y212">
        <f>VLOOKUP(K212,Sheet2!$A$6:$B$262,2,TRUE)</f>
        <v>310.85000000000002</v>
      </c>
      <c r="Z212">
        <f t="shared" si="113"/>
        <v>1.0163655567227986E-2</v>
      </c>
      <c r="AA212">
        <f t="shared" si="114"/>
        <v>516.92121415199733</v>
      </c>
      <c r="AD212">
        <f t="shared" si="129"/>
        <v>518.27321162365251</v>
      </c>
      <c r="AE212">
        <f>VLOOKUP(AU211,Sheet2!$E$6:$F$261,2,TRUE)</f>
        <v>504.55</v>
      </c>
      <c r="AF212">
        <f>VLOOKUP(AE212,Sheet3!A$52:B$77,2,TRUE)</f>
        <v>1</v>
      </c>
      <c r="AG212">
        <f t="shared" si="130"/>
        <v>1.8732116236525371</v>
      </c>
      <c r="AH212">
        <f t="shared" si="131"/>
        <v>1</v>
      </c>
      <c r="AI212">
        <f t="shared" si="105"/>
        <v>4500</v>
      </c>
      <c r="AJ212">
        <f t="shared" si="117"/>
        <v>2.2000000000000002</v>
      </c>
      <c r="AK212">
        <f t="shared" si="120"/>
        <v>4145.6275894280598</v>
      </c>
      <c r="AM212">
        <f t="shared" si="132"/>
        <v>-3.2267883763474856</v>
      </c>
      <c r="AN212">
        <f t="shared" si="133"/>
        <v>0</v>
      </c>
      <c r="AP212">
        <f t="shared" si="121"/>
        <v>1.55</v>
      </c>
      <c r="AQ212">
        <f>VLOOKUP(AE212,Sheet3!$K$52:$L$77,2,TRUE)</f>
        <v>1</v>
      </c>
      <c r="AR212">
        <f t="shared" si="122"/>
        <v>0</v>
      </c>
      <c r="AU212">
        <f t="shared" si="134"/>
        <v>8645.6275894280589</v>
      </c>
      <c r="AV212">
        <f t="shared" si="135"/>
        <v>434.37241057194115</v>
      </c>
      <c r="AW212">
        <f t="shared" si="136"/>
        <v>8.9746365820648997</v>
      </c>
      <c r="AX212">
        <f>VLOOKUP(AD212,Sheet2!$A$6:$B$262,2,TRUE)</f>
        <v>320.74285714285713</v>
      </c>
      <c r="AY212">
        <f t="shared" si="137"/>
        <v>2.7980783927692099E-2</v>
      </c>
      <c r="AZ212">
        <f t="shared" si="138"/>
        <v>518.30119240758017</v>
      </c>
      <c r="BB212">
        <f t="shared" si="127"/>
        <v>1.3799782555828415</v>
      </c>
    </row>
    <row r="213" spans="4:54" x14ac:dyDescent="0.55000000000000004">
      <c r="D213">
        <f t="shared" si="123"/>
        <v>3045</v>
      </c>
      <c r="E213">
        <f t="shared" si="118"/>
        <v>50.75</v>
      </c>
      <c r="F213">
        <f t="shared" si="124"/>
        <v>9180</v>
      </c>
      <c r="H213">
        <f t="shared" si="106"/>
        <v>2295</v>
      </c>
      <c r="J213">
        <f t="shared" si="107"/>
        <v>189.6694214876033</v>
      </c>
      <c r="K213">
        <f t="shared" si="108"/>
        <v>516.92121415199733</v>
      </c>
      <c r="L213">
        <f>VLOOKUP(V213, Sheet2!E$6:F$261,2,TRUE)</f>
        <v>504.55</v>
      </c>
      <c r="M213">
        <f>VLOOKUP(L213,Sheet3!A$52:B$77,2,TRUE)</f>
        <v>1</v>
      </c>
      <c r="N213">
        <f t="shared" si="109"/>
        <v>2.5212141519973557</v>
      </c>
      <c r="O213">
        <f t="shared" si="110"/>
        <v>2.1212141519973784</v>
      </c>
      <c r="P213">
        <v>0</v>
      </c>
      <c r="Q213">
        <f t="shared" si="116"/>
        <v>2.7</v>
      </c>
      <c r="R213">
        <f t="shared" si="128"/>
        <v>7944.4842353853301</v>
      </c>
      <c r="S213">
        <f t="shared" si="119"/>
        <v>2.4</v>
      </c>
      <c r="T213">
        <f t="shared" si="125"/>
        <v>1038.0446901486282</v>
      </c>
      <c r="V213">
        <f t="shared" si="111"/>
        <v>8982.5289255339576</v>
      </c>
      <c r="W213">
        <f t="shared" si="112"/>
        <v>197.47107446604241</v>
      </c>
      <c r="X213">
        <f t="shared" si="126"/>
        <v>4.0799808773975705</v>
      </c>
      <c r="Y213">
        <f>VLOOKUP(K213,Sheet2!$A$6:$B$262,2,TRUE)</f>
        <v>310.85000000000002</v>
      </c>
      <c r="Z213">
        <f t="shared" si="113"/>
        <v>1.3125240075269648E-2</v>
      </c>
      <c r="AA213">
        <f t="shared" si="114"/>
        <v>516.93433939207262</v>
      </c>
      <c r="AD213">
        <f t="shared" si="129"/>
        <v>518.30119240758017</v>
      </c>
      <c r="AE213">
        <f>VLOOKUP(AU212,Sheet2!$E$6:$F$261,2,TRUE)</f>
        <v>504.55</v>
      </c>
      <c r="AF213">
        <f>VLOOKUP(AE213,Sheet3!A$52:B$77,2,TRUE)</f>
        <v>1</v>
      </c>
      <c r="AG213">
        <f t="shared" si="130"/>
        <v>1.9011924075801971</v>
      </c>
      <c r="AH213">
        <f t="shared" si="131"/>
        <v>1</v>
      </c>
      <c r="AI213">
        <f t="shared" si="105"/>
        <v>4500</v>
      </c>
      <c r="AJ213">
        <f t="shared" si="117"/>
        <v>2.2999999999999998</v>
      </c>
      <c r="AK213">
        <f t="shared" si="120"/>
        <v>4431.5360032554518</v>
      </c>
      <c r="AM213">
        <f t="shared" si="132"/>
        <v>-3.1988075924198256</v>
      </c>
      <c r="AN213">
        <f t="shared" si="133"/>
        <v>0</v>
      </c>
      <c r="AP213">
        <f t="shared" si="121"/>
        <v>1.55</v>
      </c>
      <c r="AQ213">
        <f>VLOOKUP(AE213,Sheet3!$K$52:$L$77,2,TRUE)</f>
        <v>1</v>
      </c>
      <c r="AR213">
        <f t="shared" si="122"/>
        <v>0</v>
      </c>
      <c r="AU213">
        <f t="shared" si="134"/>
        <v>8931.5360032554527</v>
      </c>
      <c r="AV213">
        <f t="shared" si="135"/>
        <v>248.46399674454733</v>
      </c>
      <c r="AW213">
        <f t="shared" si="136"/>
        <v>5.1335536517468459</v>
      </c>
      <c r="AX213">
        <f>VLOOKUP(AD213,Sheet2!$A$6:$B$262,2,TRUE)</f>
        <v>322.1142857142857</v>
      </c>
      <c r="AY213">
        <f t="shared" si="137"/>
        <v>1.5937056751032429E-2</v>
      </c>
      <c r="AZ213">
        <f t="shared" si="138"/>
        <v>518.31712946433117</v>
      </c>
      <c r="BB213">
        <f t="shared" si="127"/>
        <v>1.3827900722585582</v>
      </c>
    </row>
    <row r="214" spans="4:54" x14ac:dyDescent="0.55000000000000004">
      <c r="D214">
        <f t="shared" si="123"/>
        <v>3060</v>
      </c>
      <c r="E214">
        <f t="shared" si="118"/>
        <v>51</v>
      </c>
      <c r="F214">
        <f t="shared" si="124"/>
        <v>9280</v>
      </c>
      <c r="H214">
        <f t="shared" si="106"/>
        <v>2320</v>
      </c>
      <c r="J214">
        <f t="shared" si="107"/>
        <v>191.73553719008265</v>
      </c>
      <c r="K214">
        <f t="shared" si="108"/>
        <v>516.93433939207262</v>
      </c>
      <c r="L214">
        <f>VLOOKUP(V214, Sheet2!E$6:F$261,2,TRUE)</f>
        <v>505</v>
      </c>
      <c r="M214">
        <f>VLOOKUP(L214,Sheet3!A$52:B$77,2,TRUE)</f>
        <v>1</v>
      </c>
      <c r="N214">
        <f t="shared" si="109"/>
        <v>2.5343393920726385</v>
      </c>
      <c r="O214">
        <f t="shared" si="110"/>
        <v>2.1343393920726612</v>
      </c>
      <c r="P214">
        <v>0</v>
      </c>
      <c r="Q214">
        <f t="shared" si="116"/>
        <v>2.7</v>
      </c>
      <c r="R214">
        <f t="shared" si="128"/>
        <v>8006.6024343710333</v>
      </c>
      <c r="S214">
        <f t="shared" si="119"/>
        <v>2.4</v>
      </c>
      <c r="T214">
        <f t="shared" si="125"/>
        <v>1047.694097752787</v>
      </c>
      <c r="V214">
        <f t="shared" si="111"/>
        <v>9054.2965321238207</v>
      </c>
      <c r="W214">
        <f t="shared" si="112"/>
        <v>225.70346787617927</v>
      </c>
      <c r="X214">
        <f t="shared" si="126"/>
        <v>4.6632947908301503</v>
      </c>
      <c r="Y214">
        <f>VLOOKUP(K214,Sheet2!$A$6:$B$262,2,TRUE)</f>
        <v>310.85000000000002</v>
      </c>
      <c r="Z214">
        <f t="shared" si="113"/>
        <v>1.5001752584301592E-2</v>
      </c>
      <c r="AA214">
        <f t="shared" si="114"/>
        <v>516.94934114465696</v>
      </c>
      <c r="AD214">
        <f t="shared" si="129"/>
        <v>518.31712946433117</v>
      </c>
      <c r="AE214">
        <f>VLOOKUP(AU213,Sheet2!$E$6:$F$261,2,TRUE)</f>
        <v>504.55</v>
      </c>
      <c r="AF214">
        <f>VLOOKUP(AE214,Sheet3!A$52:B$77,2,TRUE)</f>
        <v>1</v>
      </c>
      <c r="AG214">
        <f t="shared" si="130"/>
        <v>1.9171294643311967</v>
      </c>
      <c r="AH214">
        <f t="shared" si="131"/>
        <v>1</v>
      </c>
      <c r="AI214">
        <f t="shared" si="105"/>
        <v>4500</v>
      </c>
      <c r="AJ214">
        <f t="shared" si="117"/>
        <v>2.2999999999999998</v>
      </c>
      <c r="AK214">
        <f t="shared" si="120"/>
        <v>4487.3747301330886</v>
      </c>
      <c r="AM214">
        <f t="shared" si="132"/>
        <v>-3.1828705356688261</v>
      </c>
      <c r="AN214">
        <f t="shared" si="133"/>
        <v>0</v>
      </c>
      <c r="AP214">
        <f t="shared" si="121"/>
        <v>1.55</v>
      </c>
      <c r="AQ214">
        <f>VLOOKUP(AE214,Sheet3!$K$52:$L$77,2,TRUE)</f>
        <v>1</v>
      </c>
      <c r="AR214">
        <f t="shared" si="122"/>
        <v>0</v>
      </c>
      <c r="AU214">
        <f t="shared" si="134"/>
        <v>8987.3747301330877</v>
      </c>
      <c r="AV214">
        <f t="shared" si="135"/>
        <v>292.62526986691228</v>
      </c>
      <c r="AW214">
        <f t="shared" si="136"/>
        <v>6.0459766501428156</v>
      </c>
      <c r="AX214">
        <f>VLOOKUP(AD214,Sheet2!$A$6:$B$262,2,TRUE)</f>
        <v>322.1142857142857</v>
      </c>
      <c r="AY214">
        <f t="shared" si="137"/>
        <v>1.8769663185648267E-2</v>
      </c>
      <c r="AZ214">
        <f t="shared" si="138"/>
        <v>518.33589912751677</v>
      </c>
      <c r="BB214">
        <f t="shared" si="127"/>
        <v>1.3865579828598129</v>
      </c>
    </row>
    <row r="215" spans="4:54" x14ac:dyDescent="0.55000000000000004">
      <c r="D215">
        <f t="shared" si="123"/>
        <v>3075</v>
      </c>
      <c r="E215">
        <f t="shared" si="118"/>
        <v>51.25</v>
      </c>
      <c r="F215">
        <f t="shared" si="124"/>
        <v>9380</v>
      </c>
      <c r="H215">
        <f t="shared" si="106"/>
        <v>2345</v>
      </c>
      <c r="J215">
        <f t="shared" si="107"/>
        <v>193.80165289256198</v>
      </c>
      <c r="K215">
        <f t="shared" si="108"/>
        <v>516.94934114465696</v>
      </c>
      <c r="L215">
        <f>VLOOKUP(V215, Sheet2!E$6:F$261,2,TRUE)</f>
        <v>505</v>
      </c>
      <c r="M215">
        <f>VLOOKUP(L215,Sheet3!A$52:B$77,2,TRUE)</f>
        <v>1</v>
      </c>
      <c r="N215">
        <f t="shared" si="109"/>
        <v>2.549341144656978</v>
      </c>
      <c r="O215">
        <f t="shared" si="110"/>
        <v>2.1493411446570008</v>
      </c>
      <c r="P215">
        <v>0</v>
      </c>
      <c r="Q215">
        <f t="shared" si="116"/>
        <v>2.7</v>
      </c>
      <c r="R215">
        <f t="shared" si="128"/>
        <v>8077.7988830194727</v>
      </c>
      <c r="S215">
        <f t="shared" si="119"/>
        <v>2.4</v>
      </c>
      <c r="T215">
        <f t="shared" si="125"/>
        <v>1058.7594655239855</v>
      </c>
      <c r="V215">
        <f t="shared" si="111"/>
        <v>9136.5583485434581</v>
      </c>
      <c r="W215">
        <f t="shared" si="112"/>
        <v>243.44165145654188</v>
      </c>
      <c r="X215">
        <f t="shared" si="126"/>
        <v>5.0297861871186331</v>
      </c>
      <c r="Y215">
        <f>VLOOKUP(K215,Sheet2!$A$6:$B$262,2,TRUE)</f>
        <v>310.85000000000002</v>
      </c>
      <c r="Z215">
        <f t="shared" si="113"/>
        <v>1.6180750159622431E-2</v>
      </c>
      <c r="AA215">
        <f t="shared" si="114"/>
        <v>516.96552189481656</v>
      </c>
      <c r="AD215">
        <f t="shared" si="129"/>
        <v>518.33589912751677</v>
      </c>
      <c r="AE215">
        <f>VLOOKUP(AU214,Sheet2!$E$6:$F$261,2,TRUE)</f>
        <v>504.55</v>
      </c>
      <c r="AF215">
        <f>VLOOKUP(AE215,Sheet3!A$52:B$77,2,TRUE)</f>
        <v>1</v>
      </c>
      <c r="AG215">
        <f t="shared" si="130"/>
        <v>1.9358991275167909</v>
      </c>
      <c r="AH215">
        <f t="shared" si="131"/>
        <v>1</v>
      </c>
      <c r="AI215">
        <f t="shared" si="105"/>
        <v>4500</v>
      </c>
      <c r="AJ215">
        <f t="shared" si="117"/>
        <v>2.2999999999999998</v>
      </c>
      <c r="AK215">
        <f t="shared" si="120"/>
        <v>4553.4362562383867</v>
      </c>
      <c r="AM215">
        <f t="shared" si="132"/>
        <v>-3.1641008724832318</v>
      </c>
      <c r="AN215">
        <f t="shared" si="133"/>
        <v>0</v>
      </c>
      <c r="AP215">
        <f t="shared" si="121"/>
        <v>1.55</v>
      </c>
      <c r="AQ215">
        <f>VLOOKUP(AE215,Sheet3!$K$52:$L$77,2,TRUE)</f>
        <v>1</v>
      </c>
      <c r="AR215">
        <f t="shared" si="122"/>
        <v>0</v>
      </c>
      <c r="AU215">
        <f t="shared" si="134"/>
        <v>9053.4362562383867</v>
      </c>
      <c r="AV215">
        <f t="shared" si="135"/>
        <v>326.5637437616133</v>
      </c>
      <c r="AW215">
        <f t="shared" si="136"/>
        <v>6.747184788463084</v>
      </c>
      <c r="AX215">
        <f>VLOOKUP(AD215,Sheet2!$A$6:$B$262,2,TRUE)</f>
        <v>322.1142857142857</v>
      </c>
      <c r="AY215">
        <f t="shared" si="137"/>
        <v>2.0946555578872445E-2</v>
      </c>
      <c r="AZ215">
        <f t="shared" si="138"/>
        <v>518.35684568309568</v>
      </c>
      <c r="BB215">
        <f t="shared" si="127"/>
        <v>1.3913237882791236</v>
      </c>
    </row>
    <row r="216" spans="4:54" x14ac:dyDescent="0.55000000000000004">
      <c r="D216">
        <f t="shared" si="123"/>
        <v>3090</v>
      </c>
      <c r="E216">
        <f t="shared" si="118"/>
        <v>51.5</v>
      </c>
      <c r="F216">
        <f t="shared" si="124"/>
        <v>9480</v>
      </c>
      <c r="H216">
        <f t="shared" si="106"/>
        <v>2370</v>
      </c>
      <c r="J216">
        <f t="shared" si="107"/>
        <v>195.86776859504133</v>
      </c>
      <c r="K216">
        <f t="shared" si="108"/>
        <v>516.96552189481656</v>
      </c>
      <c r="L216">
        <f>VLOOKUP(V216, Sheet2!E$6:F$261,2,TRUE)</f>
        <v>505</v>
      </c>
      <c r="M216">
        <f>VLOOKUP(L216,Sheet3!A$52:B$77,2,TRUE)</f>
        <v>1</v>
      </c>
      <c r="N216">
        <f t="shared" si="109"/>
        <v>2.5655218948165839</v>
      </c>
      <c r="O216">
        <f t="shared" si="110"/>
        <v>2.1655218948166066</v>
      </c>
      <c r="P216">
        <v>0</v>
      </c>
      <c r="Q216">
        <f t="shared" si="116"/>
        <v>2.7</v>
      </c>
      <c r="R216">
        <f t="shared" si="128"/>
        <v>8154.8258575762293</v>
      </c>
      <c r="S216">
        <f t="shared" si="119"/>
        <v>2.4</v>
      </c>
      <c r="T216">
        <f t="shared" si="125"/>
        <v>1070.7378278005319</v>
      </c>
      <c r="V216">
        <f t="shared" si="111"/>
        <v>9225.563685376761</v>
      </c>
      <c r="W216">
        <f t="shared" si="112"/>
        <v>254.43631462323901</v>
      </c>
      <c r="X216">
        <f t="shared" si="126"/>
        <v>5.2569486492404751</v>
      </c>
      <c r="Y216">
        <f>VLOOKUP(K216,Sheet2!$A$6:$B$262,2,TRUE)</f>
        <v>310.85000000000002</v>
      </c>
      <c r="Z216">
        <f t="shared" si="113"/>
        <v>1.6911528548304567E-2</v>
      </c>
      <c r="AA216">
        <f t="shared" si="114"/>
        <v>516.98243342336491</v>
      </c>
      <c r="AD216">
        <f t="shared" si="129"/>
        <v>518.35684568309568</v>
      </c>
      <c r="AE216">
        <f>VLOOKUP(AU215,Sheet2!$E$6:$F$261,2,TRUE)</f>
        <v>505</v>
      </c>
      <c r="AF216">
        <f>VLOOKUP(AE216,Sheet3!A$52:B$77,2,TRUE)</f>
        <v>1</v>
      </c>
      <c r="AG216">
        <f t="shared" si="130"/>
        <v>1.9568456830957075</v>
      </c>
      <c r="AH216">
        <f t="shared" si="131"/>
        <v>1</v>
      </c>
      <c r="AI216">
        <f t="shared" si="105"/>
        <v>4500</v>
      </c>
      <c r="AJ216">
        <f t="shared" si="117"/>
        <v>2.2999999999999998</v>
      </c>
      <c r="AK216">
        <f t="shared" si="120"/>
        <v>4627.5385238384752</v>
      </c>
      <c r="AM216">
        <f t="shared" si="132"/>
        <v>-3.1431543169043152</v>
      </c>
      <c r="AN216">
        <f t="shared" si="133"/>
        <v>0</v>
      </c>
      <c r="AP216">
        <f t="shared" si="121"/>
        <v>1.55</v>
      </c>
      <c r="AQ216">
        <f>VLOOKUP(AE216,Sheet3!$K$52:$L$77,2,TRUE)</f>
        <v>1</v>
      </c>
      <c r="AR216">
        <f t="shared" si="122"/>
        <v>0</v>
      </c>
      <c r="AU216">
        <f t="shared" si="134"/>
        <v>9127.5385238384752</v>
      </c>
      <c r="AV216">
        <f t="shared" si="135"/>
        <v>352.46147616152484</v>
      </c>
      <c r="AW216">
        <f t="shared" si="136"/>
        <v>7.282261904163736</v>
      </c>
      <c r="AX216">
        <f>VLOOKUP(AD216,Sheet2!$A$6:$B$262,2,TRUE)</f>
        <v>322.1142857142857</v>
      </c>
      <c r="AY216">
        <f t="shared" si="137"/>
        <v>2.2607696172230865E-2</v>
      </c>
      <c r="AZ216">
        <f t="shared" si="138"/>
        <v>518.37945337926794</v>
      </c>
      <c r="BB216">
        <f t="shared" si="127"/>
        <v>1.3970199559030334</v>
      </c>
    </row>
    <row r="217" spans="4:54" x14ac:dyDescent="0.55000000000000004">
      <c r="D217">
        <f t="shared" si="123"/>
        <v>3105</v>
      </c>
      <c r="E217">
        <f t="shared" si="118"/>
        <v>51.75</v>
      </c>
      <c r="F217">
        <f t="shared" si="124"/>
        <v>9580</v>
      </c>
      <c r="H217">
        <f t="shared" si="106"/>
        <v>2395</v>
      </c>
      <c r="J217">
        <f t="shared" si="107"/>
        <v>197.93388429752065</v>
      </c>
      <c r="K217">
        <f t="shared" si="108"/>
        <v>516.98243342336491</v>
      </c>
      <c r="L217">
        <f>VLOOKUP(V217, Sheet2!E$6:F$261,2,TRUE)</f>
        <v>505</v>
      </c>
      <c r="M217">
        <f>VLOOKUP(L217,Sheet3!A$52:B$77,2,TRUE)</f>
        <v>1</v>
      </c>
      <c r="N217">
        <f t="shared" si="109"/>
        <v>2.5824334233649324</v>
      </c>
      <c r="O217">
        <f t="shared" si="110"/>
        <v>2.1824334233649552</v>
      </c>
      <c r="P217">
        <v>0</v>
      </c>
      <c r="Q217">
        <f t="shared" si="116"/>
        <v>2.7</v>
      </c>
      <c r="R217">
        <f t="shared" si="128"/>
        <v>8235.5916422241226</v>
      </c>
      <c r="S217">
        <f t="shared" si="119"/>
        <v>2.4</v>
      </c>
      <c r="T217">
        <f t="shared" si="125"/>
        <v>1083.3050896518616</v>
      </c>
      <c r="V217">
        <f t="shared" si="111"/>
        <v>9318.8967318759842</v>
      </c>
      <c r="W217">
        <f t="shared" si="112"/>
        <v>261.10326812401581</v>
      </c>
      <c r="X217">
        <f t="shared" si="126"/>
        <v>5.3946956223970215</v>
      </c>
      <c r="Y217">
        <f>VLOOKUP(K217,Sheet2!$A$6:$B$262,2,TRUE)</f>
        <v>310.85000000000002</v>
      </c>
      <c r="Z217">
        <f t="shared" si="113"/>
        <v>1.7354658589020494E-2</v>
      </c>
      <c r="AA217">
        <f t="shared" si="114"/>
        <v>516.99978808195397</v>
      </c>
      <c r="AD217">
        <f t="shared" si="129"/>
        <v>518.37945337926794</v>
      </c>
      <c r="AE217">
        <f>VLOOKUP(AU216,Sheet2!$E$6:$F$261,2,TRUE)</f>
        <v>505</v>
      </c>
      <c r="AF217">
        <f>VLOOKUP(AE217,Sheet3!A$52:B$77,2,TRUE)</f>
        <v>1</v>
      </c>
      <c r="AG217">
        <f t="shared" si="130"/>
        <v>1.9794533792679658</v>
      </c>
      <c r="AH217">
        <f t="shared" si="131"/>
        <v>1</v>
      </c>
      <c r="AI217">
        <f t="shared" si="105"/>
        <v>4500</v>
      </c>
      <c r="AJ217">
        <f t="shared" si="117"/>
        <v>2.2999999999999998</v>
      </c>
      <c r="AK217">
        <f t="shared" si="120"/>
        <v>4707.9635462869073</v>
      </c>
      <c r="AM217">
        <f t="shared" si="132"/>
        <v>-3.1205466207320569</v>
      </c>
      <c r="AN217">
        <f t="shared" si="133"/>
        <v>0</v>
      </c>
      <c r="AP217">
        <f t="shared" si="121"/>
        <v>1.55</v>
      </c>
      <c r="AQ217">
        <f>VLOOKUP(AE217,Sheet3!$K$52:$L$77,2,TRUE)</f>
        <v>1</v>
      </c>
      <c r="AR217">
        <f t="shared" si="122"/>
        <v>0</v>
      </c>
      <c r="AU217">
        <f t="shared" si="134"/>
        <v>9207.9635462869082</v>
      </c>
      <c r="AV217">
        <f t="shared" si="135"/>
        <v>372.03645371309176</v>
      </c>
      <c r="AW217">
        <f t="shared" si="136"/>
        <v>7.6867035891134661</v>
      </c>
      <c r="AX217">
        <f>VLOOKUP(AD217,Sheet2!$A$6:$B$262,2,TRUE)</f>
        <v>322.1142857142857</v>
      </c>
      <c r="AY217">
        <f t="shared" si="137"/>
        <v>2.3863280611936433E-2</v>
      </c>
      <c r="AZ217">
        <f t="shared" si="138"/>
        <v>518.40331665987992</v>
      </c>
      <c r="BB217">
        <f t="shared" si="127"/>
        <v>1.4035285779259539</v>
      </c>
    </row>
    <row r="218" spans="4:54" x14ac:dyDescent="0.55000000000000004">
      <c r="D218">
        <f t="shared" si="123"/>
        <v>3120</v>
      </c>
      <c r="E218">
        <f t="shared" si="118"/>
        <v>52</v>
      </c>
      <c r="F218">
        <f t="shared" si="124"/>
        <v>9680</v>
      </c>
      <c r="H218">
        <f t="shared" si="106"/>
        <v>2420</v>
      </c>
      <c r="J218">
        <f t="shared" si="107"/>
        <v>200</v>
      </c>
      <c r="K218">
        <f t="shared" si="108"/>
        <v>516.99978808195397</v>
      </c>
      <c r="L218">
        <f>VLOOKUP(V218, Sheet2!E$6:F$261,2,TRUE)</f>
        <v>505</v>
      </c>
      <c r="M218">
        <f>VLOOKUP(L218,Sheet3!A$52:B$77,2,TRUE)</f>
        <v>1</v>
      </c>
      <c r="N218">
        <f t="shared" si="109"/>
        <v>2.5997880819539887</v>
      </c>
      <c r="O218">
        <f t="shared" si="110"/>
        <v>2.1997880819540114</v>
      </c>
      <c r="P218">
        <v>0</v>
      </c>
      <c r="Q218">
        <f t="shared" si="116"/>
        <v>2.7</v>
      </c>
      <c r="R218">
        <f t="shared" si="128"/>
        <v>8318.7491034624545</v>
      </c>
      <c r="S218">
        <f t="shared" si="119"/>
        <v>2.4</v>
      </c>
      <c r="T218">
        <f t="shared" si="125"/>
        <v>1096.2523682170502</v>
      </c>
      <c r="V218">
        <f t="shared" si="111"/>
        <v>9415.0014716795049</v>
      </c>
      <c r="W218">
        <f t="shared" si="112"/>
        <v>264.9985283204951</v>
      </c>
      <c r="X218">
        <f t="shared" si="126"/>
        <v>5.475176204968907</v>
      </c>
      <c r="Y218">
        <f>VLOOKUP(K218,Sheet2!$A$6:$B$262,2,TRUE)</f>
        <v>310.85000000000002</v>
      </c>
      <c r="Z218">
        <f t="shared" si="113"/>
        <v>1.7613563471027525E-2</v>
      </c>
      <c r="AA218">
        <f t="shared" si="114"/>
        <v>517.01740164542502</v>
      </c>
      <c r="AD218">
        <f t="shared" si="129"/>
        <v>518.40331665987992</v>
      </c>
      <c r="AE218">
        <f>VLOOKUP(AU217,Sheet2!$E$6:$F$261,2,TRUE)</f>
        <v>505</v>
      </c>
      <c r="AF218">
        <f>VLOOKUP(AE218,Sheet3!A$52:B$77,2,TRUE)</f>
        <v>1</v>
      </c>
      <c r="AG218">
        <f t="shared" si="130"/>
        <v>2.0033166598799426</v>
      </c>
      <c r="AH218">
        <f t="shared" si="131"/>
        <v>1</v>
      </c>
      <c r="AI218">
        <f t="shared" si="105"/>
        <v>4500</v>
      </c>
      <c r="AJ218">
        <f t="shared" si="117"/>
        <v>2.2999999999999998</v>
      </c>
      <c r="AK218">
        <f t="shared" si="120"/>
        <v>4793.3548315997705</v>
      </c>
      <c r="AM218">
        <f t="shared" si="132"/>
        <v>-3.0966833401200802</v>
      </c>
      <c r="AN218">
        <f t="shared" si="133"/>
        <v>0</v>
      </c>
      <c r="AP218">
        <f t="shared" si="121"/>
        <v>1.55</v>
      </c>
      <c r="AQ218">
        <f>VLOOKUP(AE218,Sheet3!$K$52:$L$77,2,TRUE)</f>
        <v>1</v>
      </c>
      <c r="AR218">
        <f t="shared" si="122"/>
        <v>0</v>
      </c>
      <c r="AU218">
        <f t="shared" si="134"/>
        <v>9293.3548315997705</v>
      </c>
      <c r="AV218">
        <f t="shared" si="135"/>
        <v>386.64516840022952</v>
      </c>
      <c r="AW218">
        <f t="shared" si="136"/>
        <v>7.9885365371948245</v>
      </c>
      <c r="AX218">
        <f>VLOOKUP(AD218,Sheet2!$A$6:$B$262,2,TRUE)</f>
        <v>323.48571428571427</v>
      </c>
      <c r="AY218">
        <f t="shared" si="137"/>
        <v>2.46951756581716E-2</v>
      </c>
      <c r="AZ218">
        <f t="shared" si="138"/>
        <v>518.42801183553809</v>
      </c>
      <c r="BB218">
        <f t="shared" si="127"/>
        <v>1.4106101901130614</v>
      </c>
    </row>
    <row r="219" spans="4:54" x14ac:dyDescent="0.55000000000000004">
      <c r="D219">
        <f t="shared" si="123"/>
        <v>3135</v>
      </c>
      <c r="E219">
        <f t="shared" si="118"/>
        <v>52.25</v>
      </c>
      <c r="F219">
        <f t="shared" si="124"/>
        <v>9780</v>
      </c>
      <c r="H219">
        <f t="shared" si="106"/>
        <v>2445</v>
      </c>
      <c r="J219">
        <f t="shared" si="107"/>
        <v>202.06611570247935</v>
      </c>
      <c r="K219">
        <f t="shared" si="108"/>
        <v>517.01740164542502</v>
      </c>
      <c r="L219">
        <f>VLOOKUP(V219, Sheet2!E$6:F$261,2,TRUE)</f>
        <v>505</v>
      </c>
      <c r="M219">
        <f>VLOOKUP(L219,Sheet3!A$52:B$77,2,TRUE)</f>
        <v>1</v>
      </c>
      <c r="N219">
        <f t="shared" si="109"/>
        <v>2.6174016454250477</v>
      </c>
      <c r="O219">
        <f t="shared" si="110"/>
        <v>2.2174016454250705</v>
      </c>
      <c r="P219">
        <v>0</v>
      </c>
      <c r="Q219">
        <f t="shared" si="116"/>
        <v>2.8</v>
      </c>
      <c r="R219">
        <f t="shared" si="128"/>
        <v>8714.6696151348442</v>
      </c>
      <c r="S219">
        <f t="shared" si="119"/>
        <v>2.4</v>
      </c>
      <c r="T219">
        <f t="shared" si="125"/>
        <v>1109.4451234918474</v>
      </c>
      <c r="V219">
        <f t="shared" si="111"/>
        <v>9824.1147386266912</v>
      </c>
      <c r="W219">
        <f t="shared" si="112"/>
        <v>-44.114738626691178</v>
      </c>
      <c r="X219">
        <f t="shared" si="126"/>
        <v>-0.9114615418737847</v>
      </c>
      <c r="Y219">
        <f>VLOOKUP(K219,Sheet2!$A$6:$B$262,2,TRUE)</f>
        <v>311.5</v>
      </c>
      <c r="Z219">
        <f t="shared" si="113"/>
        <v>-2.9260402628371899E-3</v>
      </c>
      <c r="AA219">
        <f t="shared" si="114"/>
        <v>517.01447560516215</v>
      </c>
      <c r="AD219">
        <f t="shared" si="129"/>
        <v>518.42801183553809</v>
      </c>
      <c r="AE219">
        <f>VLOOKUP(AU218,Sheet2!$E$6:$F$261,2,TRUE)</f>
        <v>505</v>
      </c>
      <c r="AF219">
        <f>VLOOKUP(AE219,Sheet3!A$52:B$77,2,TRUE)</f>
        <v>1</v>
      </c>
      <c r="AG219">
        <f t="shared" si="130"/>
        <v>2.0280118355381092</v>
      </c>
      <c r="AH219">
        <f t="shared" si="131"/>
        <v>1</v>
      </c>
      <c r="AI219">
        <f t="shared" ref="AI219:AI282" si="139">4500*AH219</f>
        <v>4500</v>
      </c>
      <c r="AJ219">
        <f t="shared" si="117"/>
        <v>2.2999999999999998</v>
      </c>
      <c r="AK219">
        <f t="shared" si="120"/>
        <v>4882.2599922630079</v>
      </c>
      <c r="AM219">
        <f t="shared" si="132"/>
        <v>-3.0719881644619136</v>
      </c>
      <c r="AN219">
        <f t="shared" si="133"/>
        <v>0</v>
      </c>
      <c r="AP219">
        <f t="shared" si="121"/>
        <v>1.55</v>
      </c>
      <c r="AQ219">
        <f>VLOOKUP(AE219,Sheet3!$K$52:$L$77,2,TRUE)</f>
        <v>1</v>
      </c>
      <c r="AR219">
        <f t="shared" si="122"/>
        <v>0</v>
      </c>
      <c r="AU219">
        <f t="shared" si="134"/>
        <v>9382.259992263007</v>
      </c>
      <c r="AV219">
        <f t="shared" si="135"/>
        <v>397.74000773699299</v>
      </c>
      <c r="AW219">
        <f t="shared" si="136"/>
        <v>8.2177687548965501</v>
      </c>
      <c r="AX219">
        <f>VLOOKUP(AD219,Sheet2!$A$6:$B$262,2,TRUE)</f>
        <v>323.48571428571427</v>
      </c>
      <c r="AY219">
        <f t="shared" si="137"/>
        <v>2.5403807315083841E-2</v>
      </c>
      <c r="AZ219">
        <f t="shared" si="138"/>
        <v>518.4534156428532</v>
      </c>
      <c r="BB219">
        <f t="shared" si="127"/>
        <v>1.4389400376910544</v>
      </c>
    </row>
    <row r="220" spans="4:54" x14ac:dyDescent="0.55000000000000004">
      <c r="D220">
        <f t="shared" si="123"/>
        <v>3150</v>
      </c>
      <c r="E220">
        <f t="shared" si="118"/>
        <v>52.5</v>
      </c>
      <c r="F220">
        <f t="shared" si="124"/>
        <v>9880</v>
      </c>
      <c r="H220">
        <f t="shared" si="106"/>
        <v>2470</v>
      </c>
      <c r="J220">
        <f t="shared" si="107"/>
        <v>204.13223140495867</v>
      </c>
      <c r="K220">
        <f t="shared" si="108"/>
        <v>517.01447560516215</v>
      </c>
      <c r="L220">
        <f>VLOOKUP(V220, Sheet2!E$6:F$261,2,TRUE)</f>
        <v>505</v>
      </c>
      <c r="M220">
        <f>VLOOKUP(L220,Sheet3!A$52:B$77,2,TRUE)</f>
        <v>1</v>
      </c>
      <c r="N220">
        <f t="shared" si="109"/>
        <v>2.6144756051621698</v>
      </c>
      <c r="O220">
        <f t="shared" si="110"/>
        <v>2.2144756051621926</v>
      </c>
      <c r="P220">
        <v>0</v>
      </c>
      <c r="Q220">
        <f t="shared" si="116"/>
        <v>2.8</v>
      </c>
      <c r="R220">
        <f t="shared" si="128"/>
        <v>8700.0602717573311</v>
      </c>
      <c r="S220">
        <f t="shared" si="119"/>
        <v>2.4</v>
      </c>
      <c r="T220">
        <f t="shared" si="125"/>
        <v>1107.2498446576612</v>
      </c>
      <c r="V220">
        <f t="shared" si="111"/>
        <v>9807.3101164149921</v>
      </c>
      <c r="W220">
        <f t="shared" si="112"/>
        <v>72.689883585007919</v>
      </c>
      <c r="X220">
        <f t="shared" si="126"/>
        <v>1.5018570988638</v>
      </c>
      <c r="Y220">
        <f>VLOOKUP(K220,Sheet2!$A$6:$B$262,2,TRUE)</f>
        <v>311.5</v>
      </c>
      <c r="Z220">
        <f t="shared" si="113"/>
        <v>4.8213711038966297E-3</v>
      </c>
      <c r="AA220">
        <f t="shared" si="114"/>
        <v>517.01929697626599</v>
      </c>
      <c r="AD220">
        <f t="shared" si="129"/>
        <v>518.4534156428532</v>
      </c>
      <c r="AE220">
        <f>VLOOKUP(AU219,Sheet2!$E$6:$F$261,2,TRUE)</f>
        <v>505</v>
      </c>
      <c r="AF220">
        <f>VLOOKUP(AE220,Sheet3!A$52:B$77,2,TRUE)</f>
        <v>1</v>
      </c>
      <c r="AG220">
        <f t="shared" si="130"/>
        <v>2.0534156428532242</v>
      </c>
      <c r="AH220">
        <f t="shared" si="131"/>
        <v>1</v>
      </c>
      <c r="AI220">
        <f t="shared" si="139"/>
        <v>4500</v>
      </c>
      <c r="AJ220">
        <f t="shared" si="117"/>
        <v>2.2999999999999998</v>
      </c>
      <c r="AK220">
        <f t="shared" si="120"/>
        <v>4974.2828227324917</v>
      </c>
      <c r="AM220">
        <f t="shared" si="132"/>
        <v>-3.0465843571467985</v>
      </c>
      <c r="AN220">
        <f t="shared" si="133"/>
        <v>0</v>
      </c>
      <c r="AP220">
        <f t="shared" si="121"/>
        <v>1.55</v>
      </c>
      <c r="AQ220">
        <f>VLOOKUP(AE220,Sheet3!$K$52:$L$77,2,TRUE)</f>
        <v>1</v>
      </c>
      <c r="AR220">
        <f t="shared" si="122"/>
        <v>0</v>
      </c>
      <c r="AU220">
        <f t="shared" si="134"/>
        <v>9474.2828227324917</v>
      </c>
      <c r="AV220">
        <f t="shared" si="135"/>
        <v>405.7171772675083</v>
      </c>
      <c r="AW220">
        <f t="shared" si="136"/>
        <v>8.382586307179924</v>
      </c>
      <c r="AX220">
        <f>VLOOKUP(AD220,Sheet2!$A$6:$B$262,2,TRUE)</f>
        <v>323.48571428571427</v>
      </c>
      <c r="AY220">
        <f t="shared" si="137"/>
        <v>2.5913312202022379E-2</v>
      </c>
      <c r="AZ220">
        <f t="shared" si="138"/>
        <v>518.47932895505528</v>
      </c>
      <c r="BB220">
        <f t="shared" si="127"/>
        <v>1.4600319787892886</v>
      </c>
    </row>
    <row r="221" spans="4:54" x14ac:dyDescent="0.55000000000000004">
      <c r="D221">
        <f t="shared" si="123"/>
        <v>3165</v>
      </c>
      <c r="E221">
        <f t="shared" si="118"/>
        <v>52.75</v>
      </c>
      <c r="F221">
        <f t="shared" si="124"/>
        <v>9980</v>
      </c>
      <c r="H221">
        <f t="shared" si="106"/>
        <v>2495</v>
      </c>
      <c r="J221">
        <f t="shared" si="107"/>
        <v>206.19834710743802</v>
      </c>
      <c r="K221">
        <f t="shared" si="108"/>
        <v>517.01929697626599</v>
      </c>
      <c r="L221">
        <f>VLOOKUP(V221, Sheet2!E$6:F$261,2,TRUE)</f>
        <v>505</v>
      </c>
      <c r="M221">
        <f>VLOOKUP(L221,Sheet3!A$52:B$77,2,TRUE)</f>
        <v>1</v>
      </c>
      <c r="N221">
        <f t="shared" si="109"/>
        <v>2.6192969762660141</v>
      </c>
      <c r="O221">
        <f t="shared" si="110"/>
        <v>2.2192969762660368</v>
      </c>
      <c r="P221">
        <v>0</v>
      </c>
      <c r="Q221">
        <f t="shared" si="116"/>
        <v>2.8</v>
      </c>
      <c r="R221">
        <f t="shared" si="128"/>
        <v>8724.1371180832211</v>
      </c>
      <c r="S221">
        <f t="shared" si="119"/>
        <v>2.4</v>
      </c>
      <c r="T221">
        <f t="shared" si="125"/>
        <v>1110.8678798307267</v>
      </c>
      <c r="V221">
        <f t="shared" si="111"/>
        <v>9835.0049979139476</v>
      </c>
      <c r="W221">
        <f t="shared" si="112"/>
        <v>144.99500208605241</v>
      </c>
      <c r="X221">
        <f t="shared" si="126"/>
        <v>2.9957645059101736</v>
      </c>
      <c r="Y221">
        <f>VLOOKUP(K221,Sheet2!$A$6:$B$262,2,TRUE)</f>
        <v>311.5</v>
      </c>
      <c r="Z221">
        <f t="shared" si="113"/>
        <v>9.61722152780152E-3</v>
      </c>
      <c r="AA221">
        <f t="shared" si="114"/>
        <v>517.02891419779382</v>
      </c>
      <c r="AD221">
        <f t="shared" si="129"/>
        <v>518.47932895505528</v>
      </c>
      <c r="AE221">
        <f>VLOOKUP(AU220,Sheet2!$E$6:$F$261,2,TRUE)</f>
        <v>505</v>
      </c>
      <c r="AF221">
        <f>VLOOKUP(AE221,Sheet3!A$52:B$77,2,TRUE)</f>
        <v>1</v>
      </c>
      <c r="AG221">
        <f t="shared" si="130"/>
        <v>2.0793289550553027</v>
      </c>
      <c r="AH221">
        <f t="shared" si="131"/>
        <v>1</v>
      </c>
      <c r="AI221">
        <f t="shared" si="139"/>
        <v>4500</v>
      </c>
      <c r="AJ221">
        <f t="shared" si="117"/>
        <v>2.2999999999999998</v>
      </c>
      <c r="AK221">
        <f t="shared" si="120"/>
        <v>5068.7395590588239</v>
      </c>
      <c r="AM221">
        <f t="shared" si="132"/>
        <v>-3.0206710449447201</v>
      </c>
      <c r="AN221">
        <f t="shared" si="133"/>
        <v>0</v>
      </c>
      <c r="AP221">
        <f t="shared" si="121"/>
        <v>1.55</v>
      </c>
      <c r="AQ221">
        <f>VLOOKUP(AE221,Sheet3!$K$52:$L$77,2,TRUE)</f>
        <v>1</v>
      </c>
      <c r="AR221">
        <f t="shared" si="122"/>
        <v>0</v>
      </c>
      <c r="AU221">
        <f t="shared" si="134"/>
        <v>9568.7395590588239</v>
      </c>
      <c r="AV221">
        <f t="shared" si="135"/>
        <v>411.26044094117606</v>
      </c>
      <c r="AW221">
        <f t="shared" si="136"/>
        <v>8.4971165483714053</v>
      </c>
      <c r="AX221">
        <f>VLOOKUP(AD221,Sheet2!$A$6:$B$262,2,TRUE)</f>
        <v>323.48571428571427</v>
      </c>
      <c r="AY221">
        <f t="shared" si="137"/>
        <v>2.6267362585497191E-2</v>
      </c>
      <c r="AZ221">
        <f t="shared" si="138"/>
        <v>518.50559631764077</v>
      </c>
      <c r="BB221">
        <f t="shared" si="127"/>
        <v>1.4766821198469415</v>
      </c>
    </row>
    <row r="222" spans="4:54" x14ac:dyDescent="0.55000000000000004">
      <c r="D222">
        <f t="shared" si="123"/>
        <v>3180</v>
      </c>
      <c r="E222">
        <f t="shared" si="118"/>
        <v>53</v>
      </c>
      <c r="F222">
        <f t="shared" si="124"/>
        <v>10080</v>
      </c>
      <c r="H222">
        <f t="shared" si="106"/>
        <v>2520</v>
      </c>
      <c r="J222">
        <f t="shared" si="107"/>
        <v>208.26446280991735</v>
      </c>
      <c r="K222">
        <f t="shared" si="108"/>
        <v>517.02891419779382</v>
      </c>
      <c r="L222">
        <f>VLOOKUP(V222, Sheet2!E$6:F$261,2,TRUE)</f>
        <v>505</v>
      </c>
      <c r="M222">
        <f>VLOOKUP(L222,Sheet3!A$52:B$77,2,TRUE)</f>
        <v>1</v>
      </c>
      <c r="N222">
        <f t="shared" si="109"/>
        <v>2.6289141977938471</v>
      </c>
      <c r="O222">
        <f t="shared" si="110"/>
        <v>2.2289141977938698</v>
      </c>
      <c r="P222">
        <v>0</v>
      </c>
      <c r="Q222">
        <f t="shared" si="116"/>
        <v>2.8</v>
      </c>
      <c r="R222">
        <f t="shared" si="128"/>
        <v>8772.2295613779697</v>
      </c>
      <c r="S222">
        <f t="shared" si="119"/>
        <v>2.4</v>
      </c>
      <c r="T222">
        <f t="shared" si="125"/>
        <v>1118.0965393999379</v>
      </c>
      <c r="V222">
        <f t="shared" si="111"/>
        <v>9890.3261007779074</v>
      </c>
      <c r="W222">
        <f t="shared" si="112"/>
        <v>189.67389922209259</v>
      </c>
      <c r="X222">
        <f t="shared" si="126"/>
        <v>3.9188822153324914</v>
      </c>
      <c r="Y222">
        <f>VLOOKUP(K222,Sheet2!$A$6:$B$262,2,TRUE)</f>
        <v>311.5</v>
      </c>
      <c r="Z222">
        <f t="shared" si="113"/>
        <v>1.2580681269125173E-2</v>
      </c>
      <c r="AA222">
        <f t="shared" si="114"/>
        <v>517.04149487906295</v>
      </c>
      <c r="AD222">
        <f t="shared" si="129"/>
        <v>518.50559631764077</v>
      </c>
      <c r="AE222">
        <f>VLOOKUP(AU221,Sheet2!$E$6:$F$261,2,TRUE)</f>
        <v>505</v>
      </c>
      <c r="AF222">
        <f>VLOOKUP(AE222,Sheet3!A$52:B$77,2,TRUE)</f>
        <v>1</v>
      </c>
      <c r="AG222">
        <f t="shared" si="130"/>
        <v>2.1055963176407886</v>
      </c>
      <c r="AH222">
        <f t="shared" si="131"/>
        <v>1</v>
      </c>
      <c r="AI222">
        <f t="shared" si="139"/>
        <v>4500</v>
      </c>
      <c r="AJ222">
        <f t="shared" si="117"/>
        <v>2.4</v>
      </c>
      <c r="AK222">
        <f t="shared" si="120"/>
        <v>5389.6585145584568</v>
      </c>
      <c r="AM222">
        <f t="shared" si="132"/>
        <v>-2.9944036823592342</v>
      </c>
      <c r="AN222">
        <f t="shared" si="133"/>
        <v>0</v>
      </c>
      <c r="AP222">
        <f t="shared" si="121"/>
        <v>1.55</v>
      </c>
      <c r="AQ222">
        <f>VLOOKUP(AE222,Sheet3!$K$52:$L$77,2,TRUE)</f>
        <v>1</v>
      </c>
      <c r="AR222">
        <f t="shared" si="122"/>
        <v>0</v>
      </c>
      <c r="AU222">
        <f t="shared" si="134"/>
        <v>9889.6585145584577</v>
      </c>
      <c r="AV222">
        <f t="shared" si="135"/>
        <v>190.34148544154232</v>
      </c>
      <c r="AW222">
        <f t="shared" si="136"/>
        <v>3.9326753190401309</v>
      </c>
      <c r="AX222">
        <f>VLOOKUP(AD222,Sheet2!$A$6:$B$262,2,TRUE)</f>
        <v>324.85714285714283</v>
      </c>
      <c r="AY222">
        <f t="shared" si="137"/>
        <v>1.210586070065124E-2</v>
      </c>
      <c r="AZ222">
        <f t="shared" si="138"/>
        <v>518.51770217834144</v>
      </c>
      <c r="BB222">
        <f t="shared" si="127"/>
        <v>1.4762072992784852</v>
      </c>
    </row>
    <row r="223" spans="4:54" x14ac:dyDescent="0.55000000000000004">
      <c r="D223">
        <f t="shared" si="123"/>
        <v>3195</v>
      </c>
      <c r="E223">
        <f t="shared" si="118"/>
        <v>53.25</v>
      </c>
      <c r="F223">
        <f t="shared" si="124"/>
        <v>10180</v>
      </c>
      <c r="H223">
        <f t="shared" si="106"/>
        <v>2545</v>
      </c>
      <c r="J223">
        <f t="shared" si="107"/>
        <v>210.3305785123967</v>
      </c>
      <c r="K223">
        <f t="shared" si="108"/>
        <v>517.04149487906295</v>
      </c>
      <c r="L223">
        <f>VLOOKUP(V223, Sheet2!E$6:F$261,2,TRUE)</f>
        <v>505</v>
      </c>
      <c r="M223">
        <f>VLOOKUP(L223,Sheet3!A$52:B$77,2,TRUE)</f>
        <v>1</v>
      </c>
      <c r="N223">
        <f t="shared" si="109"/>
        <v>2.6414948790629751</v>
      </c>
      <c r="O223">
        <f t="shared" si="110"/>
        <v>2.2414948790629978</v>
      </c>
      <c r="P223">
        <v>0</v>
      </c>
      <c r="Q223">
        <f t="shared" si="116"/>
        <v>2.8</v>
      </c>
      <c r="R223">
        <f t="shared" si="128"/>
        <v>8835.27415518415</v>
      </c>
      <c r="S223">
        <f t="shared" si="119"/>
        <v>2.4</v>
      </c>
      <c r="T223">
        <f t="shared" si="125"/>
        <v>1127.5762087200967</v>
      </c>
      <c r="V223">
        <f t="shared" si="111"/>
        <v>9962.8503639042465</v>
      </c>
      <c r="W223">
        <f t="shared" si="112"/>
        <v>217.14963609575352</v>
      </c>
      <c r="X223">
        <f t="shared" si="126"/>
        <v>4.4865627292511059</v>
      </c>
      <c r="Y223">
        <f>VLOOKUP(K223,Sheet2!$A$6:$B$262,2,TRUE)</f>
        <v>311.5</v>
      </c>
      <c r="Z223">
        <f t="shared" si="113"/>
        <v>1.4403090623599056E-2</v>
      </c>
      <c r="AA223">
        <f t="shared" si="114"/>
        <v>517.0558979696865</v>
      </c>
      <c r="AD223">
        <f t="shared" si="129"/>
        <v>518.51770217834144</v>
      </c>
      <c r="AE223">
        <f>VLOOKUP(AU222,Sheet2!$E$6:$F$261,2,TRUE)</f>
        <v>505</v>
      </c>
      <c r="AF223">
        <f>VLOOKUP(AE223,Sheet3!A$52:B$77,2,TRUE)</f>
        <v>1</v>
      </c>
      <c r="AG223">
        <f t="shared" si="130"/>
        <v>2.1177021783414602</v>
      </c>
      <c r="AH223">
        <f t="shared" si="131"/>
        <v>1</v>
      </c>
      <c r="AI223">
        <f t="shared" si="139"/>
        <v>4500</v>
      </c>
      <c r="AJ223">
        <f t="shared" si="117"/>
        <v>2.4</v>
      </c>
      <c r="AK223">
        <f t="shared" si="120"/>
        <v>5436.2060031851415</v>
      </c>
      <c r="AM223">
        <f t="shared" si="132"/>
        <v>-2.9822978216585625</v>
      </c>
      <c r="AN223">
        <f t="shared" si="133"/>
        <v>0</v>
      </c>
      <c r="AP223">
        <f t="shared" si="121"/>
        <v>1.55</v>
      </c>
      <c r="AQ223">
        <f>VLOOKUP(AE223,Sheet3!$K$52:$L$77,2,TRUE)</f>
        <v>1</v>
      </c>
      <c r="AR223">
        <f t="shared" si="122"/>
        <v>0</v>
      </c>
      <c r="AU223">
        <f t="shared" si="134"/>
        <v>9936.2060031851415</v>
      </c>
      <c r="AV223">
        <f t="shared" si="135"/>
        <v>243.79399681485847</v>
      </c>
      <c r="AW223">
        <f t="shared" si="136"/>
        <v>5.0370660498937703</v>
      </c>
      <c r="AX223">
        <f>VLOOKUP(AD223,Sheet2!$A$6:$B$262,2,TRUE)</f>
        <v>324.85714285714283</v>
      </c>
      <c r="AY223">
        <f t="shared" si="137"/>
        <v>1.5505480364668599E-2</v>
      </c>
      <c r="AZ223">
        <f t="shared" si="138"/>
        <v>518.53320765870615</v>
      </c>
      <c r="BB223">
        <f t="shared" si="127"/>
        <v>1.4773096890196484</v>
      </c>
    </row>
    <row r="224" spans="4:54" x14ac:dyDescent="0.55000000000000004">
      <c r="D224">
        <f t="shared" si="123"/>
        <v>3210</v>
      </c>
      <c r="E224">
        <f t="shared" si="118"/>
        <v>53.5</v>
      </c>
      <c r="F224">
        <f t="shared" si="124"/>
        <v>10280</v>
      </c>
      <c r="H224">
        <f t="shared" si="106"/>
        <v>2570</v>
      </c>
      <c r="J224">
        <f t="shared" si="107"/>
        <v>212.39669421487602</v>
      </c>
      <c r="K224">
        <f t="shared" si="108"/>
        <v>517.0558979696865</v>
      </c>
      <c r="L224">
        <f>VLOOKUP(V224, Sheet2!E$6:F$261,2,TRUE)</f>
        <v>505.17500000000001</v>
      </c>
      <c r="M224">
        <f>VLOOKUP(L224,Sheet3!A$52:B$77,2,TRUE)</f>
        <v>1</v>
      </c>
      <c r="N224">
        <f t="shared" si="109"/>
        <v>2.6558979696865208</v>
      </c>
      <c r="O224">
        <f t="shared" si="110"/>
        <v>2.2558979696865435</v>
      </c>
      <c r="P224">
        <v>0</v>
      </c>
      <c r="Q224">
        <f t="shared" si="116"/>
        <v>2.8</v>
      </c>
      <c r="R224">
        <f t="shared" si="128"/>
        <v>8907.6357752689964</v>
      </c>
      <c r="S224">
        <f t="shared" si="119"/>
        <v>2.4</v>
      </c>
      <c r="T224">
        <f t="shared" si="125"/>
        <v>1138.4617858355846</v>
      </c>
      <c r="V224">
        <f t="shared" si="111"/>
        <v>10046.097561104581</v>
      </c>
      <c r="W224">
        <f t="shared" si="112"/>
        <v>233.90243889541853</v>
      </c>
      <c r="X224">
        <f t="shared" si="126"/>
        <v>4.8326950185003827</v>
      </c>
      <c r="Y224">
        <f>VLOOKUP(K224,Sheet2!$A$6:$B$262,2,TRUE)</f>
        <v>311.5</v>
      </c>
      <c r="Z224">
        <f t="shared" si="113"/>
        <v>1.5514269722312625E-2</v>
      </c>
      <c r="AA224">
        <f t="shared" si="114"/>
        <v>517.0714122394088</v>
      </c>
      <c r="AD224">
        <f t="shared" si="129"/>
        <v>518.53320765870615</v>
      </c>
      <c r="AE224">
        <f>VLOOKUP(AU223,Sheet2!$E$6:$F$261,2,TRUE)</f>
        <v>505</v>
      </c>
      <c r="AF224">
        <f>VLOOKUP(AE224,Sheet3!A$52:B$77,2,TRUE)</f>
        <v>1</v>
      </c>
      <c r="AG224">
        <f t="shared" si="130"/>
        <v>2.1332076587061692</v>
      </c>
      <c r="AH224">
        <f t="shared" si="131"/>
        <v>1</v>
      </c>
      <c r="AI224">
        <f t="shared" si="139"/>
        <v>4500</v>
      </c>
      <c r="AJ224">
        <f t="shared" si="117"/>
        <v>2.4</v>
      </c>
      <c r="AK224">
        <f t="shared" si="120"/>
        <v>5496.0197176812298</v>
      </c>
      <c r="AM224">
        <f t="shared" si="132"/>
        <v>-2.9667923412938535</v>
      </c>
      <c r="AN224">
        <f t="shared" si="133"/>
        <v>0</v>
      </c>
      <c r="AP224">
        <f t="shared" si="121"/>
        <v>1.55</v>
      </c>
      <c r="AQ224">
        <f>VLOOKUP(AE224,Sheet3!$K$52:$L$77,2,TRUE)</f>
        <v>1</v>
      </c>
      <c r="AR224">
        <f t="shared" si="122"/>
        <v>0</v>
      </c>
      <c r="AU224">
        <f t="shared" si="134"/>
        <v>9996.0197176812289</v>
      </c>
      <c r="AV224">
        <f t="shared" si="135"/>
        <v>283.98028231877106</v>
      </c>
      <c r="AW224">
        <f t="shared" si="136"/>
        <v>5.8673612049332862</v>
      </c>
      <c r="AX224">
        <f>VLOOKUP(AD224,Sheet2!$A$6:$B$262,2,TRUE)</f>
        <v>324.85714285714283</v>
      </c>
      <c r="AY224">
        <f t="shared" si="137"/>
        <v>1.8061358150630171E-2</v>
      </c>
      <c r="AZ224">
        <f t="shared" si="138"/>
        <v>518.55126901685674</v>
      </c>
      <c r="BB224">
        <f t="shared" si="127"/>
        <v>1.4798567774479352</v>
      </c>
    </row>
    <row r="225" spans="4:54" x14ac:dyDescent="0.55000000000000004">
      <c r="D225">
        <f t="shared" si="123"/>
        <v>3225</v>
      </c>
      <c r="E225">
        <f t="shared" si="118"/>
        <v>53.75</v>
      </c>
      <c r="F225">
        <f t="shared" si="124"/>
        <v>10380</v>
      </c>
      <c r="H225">
        <f t="shared" si="106"/>
        <v>2595</v>
      </c>
      <c r="J225">
        <f t="shared" si="107"/>
        <v>214.46280991735537</v>
      </c>
      <c r="K225">
        <f t="shared" si="108"/>
        <v>517.0714122394088</v>
      </c>
      <c r="L225">
        <f>VLOOKUP(V225, Sheet2!E$6:F$261,2,TRUE)</f>
        <v>505.17500000000001</v>
      </c>
      <c r="M225">
        <f>VLOOKUP(L225,Sheet3!A$52:B$77,2,TRUE)</f>
        <v>1</v>
      </c>
      <c r="N225">
        <f t="shared" si="109"/>
        <v>2.6714122394088236</v>
      </c>
      <c r="O225">
        <f t="shared" si="110"/>
        <v>2.2714122394088463</v>
      </c>
      <c r="P225">
        <v>0</v>
      </c>
      <c r="Q225">
        <f t="shared" si="116"/>
        <v>2.8</v>
      </c>
      <c r="R225">
        <f t="shared" si="128"/>
        <v>8985.7997811952864</v>
      </c>
      <c r="S225">
        <f t="shared" si="119"/>
        <v>2.4</v>
      </c>
      <c r="T225">
        <f t="shared" si="125"/>
        <v>1150.2261047811476</v>
      </c>
      <c r="V225">
        <f t="shared" si="111"/>
        <v>10136.025885976434</v>
      </c>
      <c r="W225">
        <f t="shared" si="112"/>
        <v>243.97411402356556</v>
      </c>
      <c r="X225">
        <f t="shared" si="126"/>
        <v>5.0407874798257346</v>
      </c>
      <c r="Y225">
        <f>VLOOKUP(K225,Sheet2!$A$6:$B$262,2,TRUE)</f>
        <v>311.5</v>
      </c>
      <c r="Z225">
        <f t="shared" si="113"/>
        <v>1.618230330602162E-2</v>
      </c>
      <c r="AA225">
        <f t="shared" si="114"/>
        <v>517.08759454271478</v>
      </c>
      <c r="AD225">
        <f t="shared" si="129"/>
        <v>518.55126901685674</v>
      </c>
      <c r="AE225">
        <f>VLOOKUP(AU224,Sheet2!$E$6:$F$261,2,TRUE)</f>
        <v>505</v>
      </c>
      <c r="AF225">
        <f>VLOOKUP(AE225,Sheet3!A$52:B$77,2,TRUE)</f>
        <v>1</v>
      </c>
      <c r="AG225">
        <f t="shared" si="130"/>
        <v>2.1512690168567588</v>
      </c>
      <c r="AH225">
        <f t="shared" si="131"/>
        <v>1</v>
      </c>
      <c r="AI225">
        <f t="shared" si="139"/>
        <v>4500</v>
      </c>
      <c r="AJ225">
        <f t="shared" si="117"/>
        <v>2.4</v>
      </c>
      <c r="AK225">
        <f t="shared" si="120"/>
        <v>5565.9674785301404</v>
      </c>
      <c r="AM225">
        <f t="shared" si="132"/>
        <v>-2.948730983143264</v>
      </c>
      <c r="AN225">
        <f t="shared" si="133"/>
        <v>0</v>
      </c>
      <c r="AP225">
        <f t="shared" si="121"/>
        <v>1.55</v>
      </c>
      <c r="AQ225">
        <f>VLOOKUP(AE225,Sheet3!$K$52:$L$77,2,TRUE)</f>
        <v>1</v>
      </c>
      <c r="AR225">
        <f t="shared" si="122"/>
        <v>0</v>
      </c>
      <c r="AU225">
        <f t="shared" si="134"/>
        <v>10065.967478530139</v>
      </c>
      <c r="AV225">
        <f t="shared" si="135"/>
        <v>314.03252146986051</v>
      </c>
      <c r="AW225">
        <f t="shared" si="136"/>
        <v>6.4882752369805896</v>
      </c>
      <c r="AX225">
        <f>VLOOKUP(AD225,Sheet2!$A$6:$B$262,2,TRUE)</f>
        <v>324.85714285714283</v>
      </c>
      <c r="AY225">
        <f t="shared" si="137"/>
        <v>1.9972703016211138E-2</v>
      </c>
      <c r="AZ225">
        <f t="shared" si="138"/>
        <v>518.571241719873</v>
      </c>
      <c r="BB225">
        <f t="shared" si="127"/>
        <v>1.4836471771582183</v>
      </c>
    </row>
    <row r="226" spans="4:54" x14ac:dyDescent="0.55000000000000004">
      <c r="D226">
        <f t="shared" si="123"/>
        <v>3240</v>
      </c>
      <c r="E226">
        <f t="shared" si="118"/>
        <v>54</v>
      </c>
      <c r="F226">
        <f t="shared" si="124"/>
        <v>10480</v>
      </c>
      <c r="H226">
        <f t="shared" si="106"/>
        <v>2620</v>
      </c>
      <c r="J226">
        <f t="shared" si="107"/>
        <v>216.52892561983472</v>
      </c>
      <c r="K226">
        <f t="shared" si="108"/>
        <v>517.08759454271478</v>
      </c>
      <c r="L226">
        <f>VLOOKUP(V226, Sheet2!E$6:F$261,2,TRUE)</f>
        <v>505.17500000000001</v>
      </c>
      <c r="M226">
        <f>VLOOKUP(L226,Sheet3!A$52:B$77,2,TRUE)</f>
        <v>1</v>
      </c>
      <c r="N226">
        <f t="shared" si="109"/>
        <v>2.6875945427148054</v>
      </c>
      <c r="O226">
        <f t="shared" si="110"/>
        <v>2.2875945427148281</v>
      </c>
      <c r="P226">
        <v>0</v>
      </c>
      <c r="Q226">
        <f t="shared" si="116"/>
        <v>2.8</v>
      </c>
      <c r="R226">
        <f t="shared" si="128"/>
        <v>9067.5716563500846</v>
      </c>
      <c r="S226">
        <f t="shared" si="119"/>
        <v>2.4</v>
      </c>
      <c r="T226">
        <f t="shared" si="125"/>
        <v>1162.5398671037258</v>
      </c>
      <c r="V226">
        <f t="shared" si="111"/>
        <v>10230.11152345381</v>
      </c>
      <c r="W226">
        <f t="shared" si="112"/>
        <v>249.88847654618985</v>
      </c>
      <c r="X226">
        <f t="shared" si="126"/>
        <v>5.1629850526072287</v>
      </c>
      <c r="Y226">
        <f>VLOOKUP(K226,Sheet2!$A$6:$B$262,2,TRUE)</f>
        <v>311.5</v>
      </c>
      <c r="Z226">
        <f t="shared" si="113"/>
        <v>1.6574590859092228E-2</v>
      </c>
      <c r="AA226">
        <f t="shared" si="114"/>
        <v>517.10416913357392</v>
      </c>
      <c r="AD226">
        <f t="shared" si="129"/>
        <v>518.571241719873</v>
      </c>
      <c r="AE226">
        <f>VLOOKUP(AU225,Sheet2!$E$6:$F$261,2,TRUE)</f>
        <v>505.17500000000001</v>
      </c>
      <c r="AF226">
        <f>VLOOKUP(AE226,Sheet3!A$52:B$77,2,TRUE)</f>
        <v>1</v>
      </c>
      <c r="AG226">
        <f t="shared" si="130"/>
        <v>2.1712417198730236</v>
      </c>
      <c r="AH226">
        <f t="shared" si="131"/>
        <v>1</v>
      </c>
      <c r="AI226">
        <f t="shared" si="139"/>
        <v>4500</v>
      </c>
      <c r="AJ226">
        <f t="shared" si="117"/>
        <v>2.4</v>
      </c>
      <c r="AK226">
        <f t="shared" si="120"/>
        <v>5643.6600221588787</v>
      </c>
      <c r="AM226">
        <f t="shared" si="132"/>
        <v>-2.9287582801269991</v>
      </c>
      <c r="AN226">
        <f t="shared" si="133"/>
        <v>0</v>
      </c>
      <c r="AP226">
        <f t="shared" si="121"/>
        <v>1.55</v>
      </c>
      <c r="AQ226">
        <f>VLOOKUP(AE226,Sheet3!$K$52:$L$77,2,TRUE)</f>
        <v>1</v>
      </c>
      <c r="AR226">
        <f t="shared" si="122"/>
        <v>0</v>
      </c>
      <c r="AU226">
        <f t="shared" si="134"/>
        <v>10143.660022158878</v>
      </c>
      <c r="AV226">
        <f t="shared" si="135"/>
        <v>336.33997784112216</v>
      </c>
      <c r="AW226">
        <f t="shared" si="136"/>
        <v>6.9491730958909539</v>
      </c>
      <c r="AX226">
        <f>VLOOKUP(AD226,Sheet2!$A$6:$B$262,2,TRUE)</f>
        <v>324.85714285714283</v>
      </c>
      <c r="AY226">
        <f t="shared" si="137"/>
        <v>2.1391473909954564E-2</v>
      </c>
      <c r="AZ226">
        <f t="shared" si="138"/>
        <v>518.59263319378294</v>
      </c>
      <c r="BB226">
        <f t="shared" si="127"/>
        <v>1.4884640602090258</v>
      </c>
    </row>
    <row r="227" spans="4:54" x14ac:dyDescent="0.55000000000000004">
      <c r="D227">
        <f t="shared" si="123"/>
        <v>3255</v>
      </c>
      <c r="E227">
        <f t="shared" si="118"/>
        <v>54.25</v>
      </c>
      <c r="F227">
        <f t="shared" si="124"/>
        <v>10580</v>
      </c>
      <c r="H227">
        <f t="shared" si="106"/>
        <v>2645</v>
      </c>
      <c r="J227">
        <f t="shared" si="107"/>
        <v>218.59504132231405</v>
      </c>
      <c r="K227">
        <f t="shared" si="108"/>
        <v>517.10416913357392</v>
      </c>
      <c r="L227">
        <f>VLOOKUP(V227, Sheet2!E$6:F$261,2,TRUE)</f>
        <v>505.17500000000001</v>
      </c>
      <c r="M227">
        <f>VLOOKUP(L227,Sheet3!A$52:B$77,2,TRUE)</f>
        <v>1</v>
      </c>
      <c r="N227">
        <f t="shared" si="109"/>
        <v>2.7041691335739415</v>
      </c>
      <c r="O227">
        <f t="shared" si="110"/>
        <v>2.3041691335739642</v>
      </c>
      <c r="P227">
        <v>0</v>
      </c>
      <c r="Q227">
        <f t="shared" si="116"/>
        <v>2.8</v>
      </c>
      <c r="R227">
        <f t="shared" si="128"/>
        <v>9151.5814081602057</v>
      </c>
      <c r="S227">
        <f t="shared" si="119"/>
        <v>2.5</v>
      </c>
      <c r="T227">
        <f t="shared" si="125"/>
        <v>1224.1639224754758</v>
      </c>
      <c r="V227">
        <f t="shared" si="111"/>
        <v>10375.745330635682</v>
      </c>
      <c r="W227">
        <f t="shared" si="112"/>
        <v>204.25466936431803</v>
      </c>
      <c r="X227">
        <f t="shared" si="126"/>
        <v>4.2201377967834306</v>
      </c>
      <c r="Y227">
        <f>VLOOKUP(K227,Sheet2!$A$6:$B$262,2,TRUE)</f>
        <v>312.14999999999998</v>
      </c>
      <c r="Z227">
        <f t="shared" si="113"/>
        <v>1.3519582882535418E-2</v>
      </c>
      <c r="AA227">
        <f t="shared" si="114"/>
        <v>517.11768871645643</v>
      </c>
      <c r="AD227">
        <f t="shared" si="129"/>
        <v>518.59263319378294</v>
      </c>
      <c r="AE227">
        <f>VLOOKUP(AU226,Sheet2!$E$6:$F$261,2,TRUE)</f>
        <v>505.17500000000001</v>
      </c>
      <c r="AF227">
        <f>VLOOKUP(AE227,Sheet3!A$52:B$77,2,TRUE)</f>
        <v>1</v>
      </c>
      <c r="AG227">
        <f t="shared" si="130"/>
        <v>2.1926331937829673</v>
      </c>
      <c r="AH227">
        <f t="shared" si="131"/>
        <v>1</v>
      </c>
      <c r="AI227">
        <f t="shared" si="139"/>
        <v>4500</v>
      </c>
      <c r="AJ227">
        <f t="shared" si="117"/>
        <v>2.4</v>
      </c>
      <c r="AK227">
        <f t="shared" si="120"/>
        <v>5727.2686821868465</v>
      </c>
      <c r="AM227">
        <f t="shared" si="132"/>
        <v>-2.9073668062170555</v>
      </c>
      <c r="AN227">
        <f t="shared" si="133"/>
        <v>0</v>
      </c>
      <c r="AP227">
        <f t="shared" si="121"/>
        <v>1.55</v>
      </c>
      <c r="AQ227">
        <f>VLOOKUP(AE227,Sheet3!$K$52:$L$77,2,TRUE)</f>
        <v>1</v>
      </c>
      <c r="AR227">
        <f t="shared" si="122"/>
        <v>0</v>
      </c>
      <c r="AU227">
        <f t="shared" si="134"/>
        <v>10227.268682186846</v>
      </c>
      <c r="AV227">
        <f t="shared" si="135"/>
        <v>352.73131781315351</v>
      </c>
      <c r="AW227">
        <f t="shared" si="136"/>
        <v>7.287837144899866</v>
      </c>
      <c r="AX227">
        <f>VLOOKUP(AD227,Sheet2!$A$6:$B$262,2,TRUE)</f>
        <v>324.85714285714283</v>
      </c>
      <c r="AY227">
        <f t="shared" si="137"/>
        <v>2.2433975380078745E-2</v>
      </c>
      <c r="AZ227">
        <f t="shared" si="138"/>
        <v>518.61506716916301</v>
      </c>
      <c r="BB227">
        <f t="shared" si="127"/>
        <v>1.4973784527065845</v>
      </c>
    </row>
    <row r="228" spans="4:54" x14ac:dyDescent="0.55000000000000004">
      <c r="D228">
        <f t="shared" si="123"/>
        <v>3270</v>
      </c>
      <c r="E228">
        <f t="shared" si="118"/>
        <v>54.5</v>
      </c>
      <c r="F228">
        <f t="shared" si="124"/>
        <v>10680</v>
      </c>
      <c r="H228">
        <f t="shared" si="106"/>
        <v>2670</v>
      </c>
      <c r="J228">
        <f t="shared" si="107"/>
        <v>220.6611570247934</v>
      </c>
      <c r="K228">
        <f t="shared" si="108"/>
        <v>517.11768871645643</v>
      </c>
      <c r="L228">
        <f>VLOOKUP(V228, Sheet2!E$6:F$261,2,TRUE)</f>
        <v>505.17500000000001</v>
      </c>
      <c r="M228">
        <f>VLOOKUP(L228,Sheet3!A$52:B$77,2,TRUE)</f>
        <v>1</v>
      </c>
      <c r="N228">
        <f t="shared" si="109"/>
        <v>2.7176887164564505</v>
      </c>
      <c r="O228">
        <f t="shared" si="110"/>
        <v>2.3176887164564732</v>
      </c>
      <c r="P228">
        <v>0</v>
      </c>
      <c r="Q228">
        <f t="shared" si="116"/>
        <v>2.8</v>
      </c>
      <c r="R228">
        <f t="shared" si="128"/>
        <v>9220.2975670589585</v>
      </c>
      <c r="S228">
        <f t="shared" si="119"/>
        <v>2.5</v>
      </c>
      <c r="T228">
        <f t="shared" si="125"/>
        <v>1234.9537806304686</v>
      </c>
      <c r="V228">
        <f t="shared" si="111"/>
        <v>10455.251347689427</v>
      </c>
      <c r="W228">
        <f t="shared" si="112"/>
        <v>224.74865231057265</v>
      </c>
      <c r="X228">
        <f t="shared" si="126"/>
        <v>4.6435671964994354</v>
      </c>
      <c r="Y228">
        <f>VLOOKUP(K228,Sheet2!$A$6:$B$262,2,TRUE)</f>
        <v>312.14999999999998</v>
      </c>
      <c r="Z228">
        <f t="shared" si="113"/>
        <v>1.4876076234180477E-2</v>
      </c>
      <c r="AA228">
        <f t="shared" si="114"/>
        <v>517.13256479269057</v>
      </c>
      <c r="AD228">
        <f t="shared" si="129"/>
        <v>518.61506716916301</v>
      </c>
      <c r="AE228">
        <f>VLOOKUP(AU227,Sheet2!$E$6:$F$261,2,TRUE)</f>
        <v>505.17500000000001</v>
      </c>
      <c r="AF228">
        <f>VLOOKUP(AE228,Sheet3!A$52:B$77,2,TRUE)</f>
        <v>1</v>
      </c>
      <c r="AG228">
        <f t="shared" si="130"/>
        <v>2.215067169163035</v>
      </c>
      <c r="AH228">
        <f t="shared" si="131"/>
        <v>1</v>
      </c>
      <c r="AI228">
        <f t="shared" si="139"/>
        <v>4500</v>
      </c>
      <c r="AJ228">
        <f t="shared" si="117"/>
        <v>2.4</v>
      </c>
      <c r="AK228">
        <f t="shared" si="120"/>
        <v>5815.3911485918679</v>
      </c>
      <c r="AM228">
        <f t="shared" si="132"/>
        <v>-2.8849328308369877</v>
      </c>
      <c r="AN228">
        <f t="shared" si="133"/>
        <v>0</v>
      </c>
      <c r="AP228">
        <f t="shared" si="121"/>
        <v>1.55</v>
      </c>
      <c r="AQ228">
        <f>VLOOKUP(AE228,Sheet3!$K$52:$L$77,2,TRUE)</f>
        <v>1</v>
      </c>
      <c r="AR228">
        <f t="shared" si="122"/>
        <v>0</v>
      </c>
      <c r="AU228">
        <f t="shared" si="134"/>
        <v>10315.391148591869</v>
      </c>
      <c r="AV228">
        <f t="shared" si="135"/>
        <v>364.60885140813116</v>
      </c>
      <c r="AW228">
        <f t="shared" si="136"/>
        <v>7.5332407315729579</v>
      </c>
      <c r="AX228">
        <f>VLOOKUP(AD228,Sheet2!$A$6:$B$262,2,TRUE)</f>
        <v>326.2285714285714</v>
      </c>
      <c r="AY228">
        <f t="shared" si="137"/>
        <v>2.3091909756967382E-2</v>
      </c>
      <c r="AZ228">
        <f t="shared" si="138"/>
        <v>518.63815907892001</v>
      </c>
      <c r="BB228">
        <f t="shared" si="127"/>
        <v>1.5055942862294387</v>
      </c>
    </row>
    <row r="229" spans="4:54" x14ac:dyDescent="0.55000000000000004">
      <c r="D229">
        <f t="shared" si="123"/>
        <v>3285</v>
      </c>
      <c r="E229">
        <f t="shared" si="118"/>
        <v>54.75</v>
      </c>
      <c r="F229">
        <f t="shared" si="124"/>
        <v>10780</v>
      </c>
      <c r="H229">
        <f t="shared" si="106"/>
        <v>2695</v>
      </c>
      <c r="J229">
        <f t="shared" si="107"/>
        <v>222.72727272727272</v>
      </c>
      <c r="K229">
        <f t="shared" si="108"/>
        <v>517.13256479269057</v>
      </c>
      <c r="L229">
        <f>VLOOKUP(V229, Sheet2!E$6:F$261,2,TRUE)</f>
        <v>505.17500000000001</v>
      </c>
      <c r="M229">
        <f>VLOOKUP(L229,Sheet3!A$52:B$77,2,TRUE)</f>
        <v>1</v>
      </c>
      <c r="N229">
        <f t="shared" si="109"/>
        <v>2.7325647926905958</v>
      </c>
      <c r="O229">
        <f t="shared" si="110"/>
        <v>2.3325647926906186</v>
      </c>
      <c r="P229">
        <v>0</v>
      </c>
      <c r="Q229">
        <f t="shared" si="116"/>
        <v>2.8</v>
      </c>
      <c r="R229">
        <f t="shared" si="128"/>
        <v>9296.1061264529581</v>
      </c>
      <c r="S229">
        <f t="shared" si="119"/>
        <v>2.5</v>
      </c>
      <c r="T229">
        <f t="shared" si="125"/>
        <v>1246.8626581939777</v>
      </c>
      <c r="V229">
        <f t="shared" si="111"/>
        <v>10542.968784646935</v>
      </c>
      <c r="W229">
        <f t="shared" si="112"/>
        <v>237.03121535306491</v>
      </c>
      <c r="X229">
        <f t="shared" si="126"/>
        <v>4.8973391601872915</v>
      </c>
      <c r="Y229">
        <f>VLOOKUP(K229,Sheet2!$A$6:$B$262,2,TRUE)</f>
        <v>312.14999999999998</v>
      </c>
      <c r="Z229">
        <f t="shared" si="113"/>
        <v>1.5689057056502618E-2</v>
      </c>
      <c r="AA229">
        <f t="shared" si="114"/>
        <v>517.14825384974711</v>
      </c>
      <c r="AD229">
        <f t="shared" si="129"/>
        <v>518.63815907892001</v>
      </c>
      <c r="AE229">
        <f>VLOOKUP(AU228,Sheet2!$E$6:$F$261,2,TRUE)</f>
        <v>505.17500000000001</v>
      </c>
      <c r="AF229">
        <f>VLOOKUP(AE229,Sheet3!A$52:B$77,2,TRUE)</f>
        <v>1</v>
      </c>
      <c r="AG229">
        <f t="shared" si="130"/>
        <v>2.2381590789200345</v>
      </c>
      <c r="AH229">
        <f t="shared" si="131"/>
        <v>1</v>
      </c>
      <c r="AI229">
        <f t="shared" si="139"/>
        <v>4500</v>
      </c>
      <c r="AJ229">
        <f t="shared" si="117"/>
        <v>2.4</v>
      </c>
      <c r="AK229">
        <f t="shared" si="120"/>
        <v>5906.5652700423352</v>
      </c>
      <c r="AM229">
        <f t="shared" si="132"/>
        <v>-2.8618409210799882</v>
      </c>
      <c r="AN229">
        <f t="shared" si="133"/>
        <v>0</v>
      </c>
      <c r="AP229">
        <f t="shared" si="121"/>
        <v>1.55</v>
      </c>
      <c r="AQ229">
        <f>VLOOKUP(AE229,Sheet3!$K$52:$L$77,2,TRUE)</f>
        <v>1</v>
      </c>
      <c r="AR229">
        <f t="shared" si="122"/>
        <v>0</v>
      </c>
      <c r="AU229">
        <f t="shared" si="134"/>
        <v>10406.565270042334</v>
      </c>
      <c r="AV229">
        <f t="shared" si="135"/>
        <v>373.4347299576657</v>
      </c>
      <c r="AW229">
        <f t="shared" si="136"/>
        <v>7.7155935941666467</v>
      </c>
      <c r="AX229">
        <f>VLOOKUP(AD229,Sheet2!$A$6:$B$262,2,TRUE)</f>
        <v>326.2285714285714</v>
      </c>
      <c r="AY229">
        <f t="shared" si="137"/>
        <v>2.3650882448400128E-2</v>
      </c>
      <c r="AZ229">
        <f t="shared" si="138"/>
        <v>518.66180996136836</v>
      </c>
      <c r="BB229">
        <f t="shared" si="127"/>
        <v>1.5135561116212557</v>
      </c>
    </row>
    <row r="230" spans="4:54" x14ac:dyDescent="0.55000000000000004">
      <c r="D230">
        <f t="shared" si="123"/>
        <v>3300</v>
      </c>
      <c r="E230">
        <f t="shared" si="118"/>
        <v>55</v>
      </c>
      <c r="F230">
        <f t="shared" si="124"/>
        <v>10880</v>
      </c>
      <c r="H230">
        <f t="shared" si="106"/>
        <v>2720</v>
      </c>
      <c r="J230">
        <f t="shared" si="107"/>
        <v>224.79338842975207</v>
      </c>
      <c r="K230">
        <f t="shared" si="108"/>
        <v>517.14825384974711</v>
      </c>
      <c r="L230">
        <f>VLOOKUP(V230, Sheet2!E$6:F$261,2,TRUE)</f>
        <v>505.17500000000001</v>
      </c>
      <c r="M230">
        <f>VLOOKUP(L230,Sheet3!A$52:B$77,2,TRUE)</f>
        <v>1</v>
      </c>
      <c r="N230">
        <f t="shared" si="109"/>
        <v>2.7482538497471296</v>
      </c>
      <c r="O230">
        <f t="shared" si="110"/>
        <v>2.3482538497471523</v>
      </c>
      <c r="P230">
        <v>0</v>
      </c>
      <c r="Q230">
        <f t="shared" si="116"/>
        <v>2.8</v>
      </c>
      <c r="R230">
        <f t="shared" si="128"/>
        <v>9376.2815091579287</v>
      </c>
      <c r="S230">
        <f t="shared" si="119"/>
        <v>2.5</v>
      </c>
      <c r="T230">
        <f t="shared" si="125"/>
        <v>1259.4635665223141</v>
      </c>
      <c r="V230">
        <f t="shared" si="111"/>
        <v>10635.745075680243</v>
      </c>
      <c r="W230">
        <f t="shared" si="112"/>
        <v>244.25492431975727</v>
      </c>
      <c r="X230">
        <f t="shared" si="126"/>
        <v>5.0465893454495303</v>
      </c>
      <c r="Y230">
        <f>VLOOKUP(K230,Sheet2!$A$6:$B$262,2,TRUE)</f>
        <v>312.14999999999998</v>
      </c>
      <c r="Z230">
        <f t="shared" si="113"/>
        <v>1.616719316177969E-2</v>
      </c>
      <c r="AA230">
        <f t="shared" si="114"/>
        <v>517.16442104290888</v>
      </c>
      <c r="AD230">
        <f t="shared" si="129"/>
        <v>518.66180996136836</v>
      </c>
      <c r="AE230">
        <f>VLOOKUP(AU229,Sheet2!$E$6:$F$261,2,TRUE)</f>
        <v>505.17500000000001</v>
      </c>
      <c r="AF230">
        <f>VLOOKUP(AE230,Sheet3!A$52:B$77,2,TRUE)</f>
        <v>1</v>
      </c>
      <c r="AG230">
        <f t="shared" si="130"/>
        <v>2.2618099613683853</v>
      </c>
      <c r="AH230">
        <f t="shared" si="131"/>
        <v>1</v>
      </c>
      <c r="AI230">
        <f t="shared" si="139"/>
        <v>4500</v>
      </c>
      <c r="AJ230">
        <f t="shared" si="117"/>
        <v>2.4</v>
      </c>
      <c r="AK230">
        <f t="shared" si="120"/>
        <v>6000.4351915260331</v>
      </c>
      <c r="AM230">
        <f t="shared" si="132"/>
        <v>-2.8381900386316374</v>
      </c>
      <c r="AN230">
        <f t="shared" si="133"/>
        <v>0</v>
      </c>
      <c r="AP230">
        <f t="shared" si="121"/>
        <v>1.55</v>
      </c>
      <c r="AQ230">
        <f>VLOOKUP(AE230,Sheet3!$K$52:$L$77,2,TRUE)</f>
        <v>1</v>
      </c>
      <c r="AR230">
        <f t="shared" si="122"/>
        <v>0</v>
      </c>
      <c r="AU230">
        <f t="shared" si="134"/>
        <v>10500.435191526034</v>
      </c>
      <c r="AV230">
        <f t="shared" si="135"/>
        <v>379.56480847396597</v>
      </c>
      <c r="AW230">
        <f t="shared" si="136"/>
        <v>7.8422481089662393</v>
      </c>
      <c r="AX230">
        <f>VLOOKUP(AD230,Sheet2!$A$6:$B$262,2,TRUE)</f>
        <v>326.2285714285714</v>
      </c>
      <c r="AY230">
        <f t="shared" si="137"/>
        <v>2.4039121020653215E-2</v>
      </c>
      <c r="AZ230">
        <f t="shared" si="138"/>
        <v>518.68584908238904</v>
      </c>
      <c r="BB230">
        <f t="shared" si="127"/>
        <v>1.5214280394801563</v>
      </c>
    </row>
    <row r="231" spans="4:54" x14ac:dyDescent="0.55000000000000004">
      <c r="D231">
        <f t="shared" si="123"/>
        <v>3315</v>
      </c>
      <c r="E231">
        <f t="shared" si="118"/>
        <v>55.25</v>
      </c>
      <c r="F231">
        <f t="shared" si="124"/>
        <v>10980</v>
      </c>
      <c r="H231">
        <f t="shared" si="106"/>
        <v>2745</v>
      </c>
      <c r="J231">
        <f t="shared" si="107"/>
        <v>226.85950413223139</v>
      </c>
      <c r="K231">
        <f t="shared" si="108"/>
        <v>517.16442104290888</v>
      </c>
      <c r="L231">
        <f>VLOOKUP(V231, Sheet2!E$6:F$261,2,TRUE)</f>
        <v>505.17500000000001</v>
      </c>
      <c r="M231">
        <f>VLOOKUP(L231,Sheet3!A$52:B$77,2,TRUE)</f>
        <v>1</v>
      </c>
      <c r="N231">
        <f t="shared" si="109"/>
        <v>2.7644210429089071</v>
      </c>
      <c r="O231">
        <f t="shared" si="110"/>
        <v>2.3644210429089298</v>
      </c>
      <c r="P231">
        <v>0</v>
      </c>
      <c r="Q231">
        <f t="shared" si="116"/>
        <v>2.8</v>
      </c>
      <c r="R231">
        <f t="shared" si="128"/>
        <v>9459.1400524162091</v>
      </c>
      <c r="S231">
        <f t="shared" si="119"/>
        <v>2.5</v>
      </c>
      <c r="T231">
        <f t="shared" si="125"/>
        <v>1272.4926078045592</v>
      </c>
      <c r="V231">
        <f t="shared" si="111"/>
        <v>10731.632660220768</v>
      </c>
      <c r="W231">
        <f t="shared" si="112"/>
        <v>248.36733977923177</v>
      </c>
      <c r="X231">
        <f t="shared" si="126"/>
        <v>5.1315566070089211</v>
      </c>
      <c r="Y231">
        <f>VLOOKUP(K231,Sheet2!$A$6:$B$262,2,TRUE)</f>
        <v>312.14999999999998</v>
      </c>
      <c r="Z231">
        <f t="shared" si="113"/>
        <v>1.6439393262882979E-2</v>
      </c>
      <c r="AA231">
        <f t="shared" si="114"/>
        <v>517.18086043617177</v>
      </c>
      <c r="AD231">
        <f t="shared" si="129"/>
        <v>518.68584908238904</v>
      </c>
      <c r="AE231">
        <f>VLOOKUP(AU230,Sheet2!$E$6:$F$261,2,TRUE)</f>
        <v>505.17500000000001</v>
      </c>
      <c r="AF231">
        <f>VLOOKUP(AE231,Sheet3!A$52:B$77,2,TRUE)</f>
        <v>1</v>
      </c>
      <c r="AG231">
        <f t="shared" si="130"/>
        <v>2.2858490823890634</v>
      </c>
      <c r="AH231">
        <f t="shared" si="131"/>
        <v>1</v>
      </c>
      <c r="AI231">
        <f t="shared" si="139"/>
        <v>4500</v>
      </c>
      <c r="AJ231">
        <f t="shared" si="117"/>
        <v>2.4</v>
      </c>
      <c r="AK231">
        <f t="shared" si="120"/>
        <v>6096.3502660232016</v>
      </c>
      <c r="AM231">
        <f t="shared" si="132"/>
        <v>-2.8141509176109594</v>
      </c>
      <c r="AN231">
        <f t="shared" si="133"/>
        <v>0</v>
      </c>
      <c r="AP231">
        <f t="shared" si="121"/>
        <v>1.55</v>
      </c>
      <c r="AQ231">
        <f>VLOOKUP(AE231,Sheet3!$K$52:$L$77,2,TRUE)</f>
        <v>1</v>
      </c>
      <c r="AR231">
        <f t="shared" si="122"/>
        <v>0</v>
      </c>
      <c r="AU231">
        <f t="shared" si="134"/>
        <v>10596.350266023201</v>
      </c>
      <c r="AV231">
        <f t="shared" si="135"/>
        <v>383.64973397679933</v>
      </c>
      <c r="AW231">
        <f t="shared" si="136"/>
        <v>7.9266473962148618</v>
      </c>
      <c r="AX231">
        <f>VLOOKUP(AD231,Sheet2!$A$6:$B$262,2,TRUE)</f>
        <v>326.2285714285714</v>
      </c>
      <c r="AY231">
        <f t="shared" si="137"/>
        <v>2.4297833146568592E-2</v>
      </c>
      <c r="AZ231">
        <f t="shared" si="138"/>
        <v>518.71014691553557</v>
      </c>
      <c r="BB231">
        <f t="shared" si="127"/>
        <v>1.5292864793638046</v>
      </c>
    </row>
    <row r="232" spans="4:54" x14ac:dyDescent="0.55000000000000004">
      <c r="D232">
        <f t="shared" si="123"/>
        <v>3330</v>
      </c>
      <c r="E232">
        <f t="shared" si="118"/>
        <v>55.5</v>
      </c>
      <c r="F232">
        <f t="shared" si="124"/>
        <v>11080</v>
      </c>
      <c r="H232">
        <f t="shared" si="106"/>
        <v>2770</v>
      </c>
      <c r="J232">
        <f t="shared" si="107"/>
        <v>228.92561983471074</v>
      </c>
      <c r="K232">
        <f t="shared" si="108"/>
        <v>517.18086043617177</v>
      </c>
      <c r="L232">
        <f>VLOOKUP(V232, Sheet2!E$6:F$261,2,TRUE)</f>
        <v>505.17500000000001</v>
      </c>
      <c r="M232">
        <f>VLOOKUP(L232,Sheet3!A$52:B$77,2,TRUE)</f>
        <v>1</v>
      </c>
      <c r="N232">
        <f t="shared" si="109"/>
        <v>2.7808604361717926</v>
      </c>
      <c r="O232">
        <f t="shared" si="110"/>
        <v>2.3808604361718153</v>
      </c>
      <c r="P232">
        <v>0</v>
      </c>
      <c r="Q232">
        <f t="shared" si="116"/>
        <v>2.8</v>
      </c>
      <c r="R232">
        <f t="shared" si="128"/>
        <v>9543.642454665016</v>
      </c>
      <c r="S232">
        <f t="shared" si="119"/>
        <v>2.5</v>
      </c>
      <c r="T232">
        <f t="shared" si="125"/>
        <v>1285.7867666180082</v>
      </c>
      <c r="V232">
        <f t="shared" si="111"/>
        <v>10829.429221283024</v>
      </c>
      <c r="W232">
        <f t="shared" si="112"/>
        <v>250.57077871697584</v>
      </c>
      <c r="X232">
        <f t="shared" si="126"/>
        <v>5.1770822048961946</v>
      </c>
      <c r="Y232">
        <f>VLOOKUP(K232,Sheet2!$A$6:$B$262,2,TRUE)</f>
        <v>312.14999999999998</v>
      </c>
      <c r="Z232">
        <f t="shared" si="113"/>
        <v>1.6585238522813375E-2</v>
      </c>
      <c r="AA232">
        <f t="shared" si="114"/>
        <v>517.19744567469456</v>
      </c>
      <c r="AD232">
        <f t="shared" si="129"/>
        <v>518.71014691553557</v>
      </c>
      <c r="AE232">
        <f>VLOOKUP(AU231,Sheet2!$E$6:$F$261,2,TRUE)</f>
        <v>505.17500000000001</v>
      </c>
      <c r="AF232">
        <f>VLOOKUP(AE232,Sheet3!A$52:B$77,2,TRUE)</f>
        <v>1</v>
      </c>
      <c r="AG232">
        <f t="shared" si="130"/>
        <v>2.3101469155355971</v>
      </c>
      <c r="AH232">
        <f t="shared" si="131"/>
        <v>1</v>
      </c>
      <c r="AI232">
        <f t="shared" si="139"/>
        <v>4500</v>
      </c>
      <c r="AJ232">
        <f t="shared" si="117"/>
        <v>2.5</v>
      </c>
      <c r="AK232">
        <f t="shared" si="120"/>
        <v>6451.886931673529</v>
      </c>
      <c r="AM232">
        <f t="shared" si="132"/>
        <v>-2.7898530844644256</v>
      </c>
      <c r="AN232">
        <f t="shared" si="133"/>
        <v>0</v>
      </c>
      <c r="AP232">
        <f t="shared" si="121"/>
        <v>1.55</v>
      </c>
      <c r="AQ232">
        <f>VLOOKUP(AE232,Sheet3!$K$52:$L$77,2,TRUE)</f>
        <v>1</v>
      </c>
      <c r="AR232">
        <f t="shared" si="122"/>
        <v>0</v>
      </c>
      <c r="AU232">
        <f t="shared" si="134"/>
        <v>10951.886931673529</v>
      </c>
      <c r="AV232">
        <f t="shared" si="135"/>
        <v>128.11306832647097</v>
      </c>
      <c r="AW232">
        <f t="shared" si="136"/>
        <v>2.646964221621301</v>
      </c>
      <c r="AX232">
        <f>VLOOKUP(AD232,Sheet2!$A$6:$B$262,2,TRUE)</f>
        <v>327.60000000000002</v>
      </c>
      <c r="AY232">
        <f t="shared" si="137"/>
        <v>8.0798663663653875E-3</v>
      </c>
      <c r="AZ232">
        <f t="shared" si="138"/>
        <v>518.71822678190199</v>
      </c>
      <c r="BB232">
        <f t="shared" si="127"/>
        <v>1.5207811072074264</v>
      </c>
    </row>
    <row r="233" spans="4:54" x14ac:dyDescent="0.55000000000000004">
      <c r="D233">
        <f t="shared" si="123"/>
        <v>3345</v>
      </c>
      <c r="E233">
        <f t="shared" si="118"/>
        <v>55.75</v>
      </c>
      <c r="F233">
        <f t="shared" si="124"/>
        <v>11180</v>
      </c>
      <c r="H233">
        <f t="shared" si="106"/>
        <v>2795</v>
      </c>
      <c r="J233">
        <f t="shared" si="107"/>
        <v>230.9917355371901</v>
      </c>
      <c r="K233">
        <f t="shared" si="108"/>
        <v>517.19744567469456</v>
      </c>
      <c r="L233">
        <f>VLOOKUP(V233, Sheet2!E$6:F$261,2,TRUE)</f>
        <v>505.17500000000001</v>
      </c>
      <c r="M233">
        <f>VLOOKUP(L233,Sheet3!A$52:B$77,2,TRUE)</f>
        <v>1</v>
      </c>
      <c r="N233">
        <f t="shared" si="109"/>
        <v>2.7974456746945862</v>
      </c>
      <c r="O233">
        <f t="shared" si="110"/>
        <v>2.3974456746946089</v>
      </c>
      <c r="P233">
        <v>0</v>
      </c>
      <c r="Q233">
        <f t="shared" si="116"/>
        <v>2.8</v>
      </c>
      <c r="R233">
        <f t="shared" si="128"/>
        <v>9629.1480164569748</v>
      </c>
      <c r="S233">
        <f t="shared" si="119"/>
        <v>2.5</v>
      </c>
      <c r="T233">
        <f t="shared" si="125"/>
        <v>1299.2454567284681</v>
      </c>
      <c r="V233">
        <f t="shared" si="111"/>
        <v>10928.393473185442</v>
      </c>
      <c r="W233">
        <f t="shared" si="112"/>
        <v>251.60652681455758</v>
      </c>
      <c r="X233">
        <f t="shared" si="126"/>
        <v>5.198481958978463</v>
      </c>
      <c r="Y233">
        <f>VLOOKUP(K233,Sheet2!$A$6:$B$262,2,TRUE)</f>
        <v>312.14999999999998</v>
      </c>
      <c r="Z233">
        <f t="shared" si="113"/>
        <v>1.6653794518591905E-2</v>
      </c>
      <c r="AA233">
        <f t="shared" si="114"/>
        <v>517.21409946921312</v>
      </c>
      <c r="AD233">
        <f t="shared" si="129"/>
        <v>518.71822678190199</v>
      </c>
      <c r="AE233">
        <f>VLOOKUP(AU232,Sheet2!$E$6:$F$261,2,TRUE)</f>
        <v>505.17500000000001</v>
      </c>
      <c r="AF233">
        <f>VLOOKUP(AE233,Sheet3!A$52:B$77,2,TRUE)</f>
        <v>1</v>
      </c>
      <c r="AG233">
        <f t="shared" si="130"/>
        <v>2.3182267819020126</v>
      </c>
      <c r="AH233">
        <f t="shared" si="131"/>
        <v>1</v>
      </c>
      <c r="AI233">
        <f t="shared" si="139"/>
        <v>4500</v>
      </c>
      <c r="AJ233">
        <f t="shared" si="117"/>
        <v>2.5</v>
      </c>
      <c r="AK233">
        <f t="shared" si="120"/>
        <v>6485.7652574779295</v>
      </c>
      <c r="AM233">
        <f t="shared" si="132"/>
        <v>-2.7817732180980101</v>
      </c>
      <c r="AN233">
        <f t="shared" si="133"/>
        <v>0</v>
      </c>
      <c r="AP233">
        <f t="shared" si="121"/>
        <v>1.55</v>
      </c>
      <c r="AQ233">
        <f>VLOOKUP(AE233,Sheet3!$K$52:$L$77,2,TRUE)</f>
        <v>1</v>
      </c>
      <c r="AR233">
        <f t="shared" si="122"/>
        <v>0</v>
      </c>
      <c r="AU233">
        <f t="shared" si="134"/>
        <v>10985.765257477929</v>
      </c>
      <c r="AV233">
        <f t="shared" si="135"/>
        <v>194.23474252207052</v>
      </c>
      <c r="AW233">
        <f t="shared" si="136"/>
        <v>4.0131145149188123</v>
      </c>
      <c r="AX233">
        <f>VLOOKUP(AD233,Sheet2!$A$6:$B$262,2,TRUE)</f>
        <v>327.60000000000002</v>
      </c>
      <c r="AY233">
        <f t="shared" si="137"/>
        <v>1.225004430683398E-2</v>
      </c>
      <c r="AZ233">
        <f t="shared" si="138"/>
        <v>518.73047682620881</v>
      </c>
      <c r="BB233">
        <f t="shared" si="127"/>
        <v>1.5163773569956902</v>
      </c>
    </row>
    <row r="234" spans="4:54" x14ac:dyDescent="0.55000000000000004">
      <c r="D234">
        <f t="shared" si="123"/>
        <v>3360</v>
      </c>
      <c r="E234">
        <f t="shared" si="118"/>
        <v>56</v>
      </c>
      <c r="F234">
        <f t="shared" si="124"/>
        <v>11280</v>
      </c>
      <c r="H234">
        <f t="shared" ref="H234:H286" si="140">+F234*0.25</f>
        <v>2820</v>
      </c>
      <c r="J234">
        <f t="shared" ref="J234:J286" si="141">+H234*3600/43560</f>
        <v>233.05785123966942</v>
      </c>
      <c r="K234">
        <f t="shared" ref="K234:K286" si="142">+AA233</f>
        <v>517.21409946921312</v>
      </c>
      <c r="L234">
        <f>VLOOKUP(V234, Sheet2!E$6:F$261,2,TRUE)</f>
        <v>505.35</v>
      </c>
      <c r="M234">
        <f>VLOOKUP(L234,Sheet3!A$52:B$77,2,TRUE)</f>
        <v>1</v>
      </c>
      <c r="N234">
        <f t="shared" ref="N234:N286" si="143">+(K234-J$3)</f>
        <v>2.8140994692131471</v>
      </c>
      <c r="O234">
        <f t="shared" ref="O234:O286" si="144">+K234-O$3</f>
        <v>2.4140994692131699</v>
      </c>
      <c r="P234">
        <v>0</v>
      </c>
      <c r="Q234">
        <f t="shared" si="116"/>
        <v>2.9</v>
      </c>
      <c r="R234">
        <f t="shared" si="128"/>
        <v>10062.2360997902</v>
      </c>
      <c r="S234">
        <f t="shared" si="119"/>
        <v>2.5</v>
      </c>
      <c r="T234">
        <f t="shared" si="125"/>
        <v>1312.8067020717622</v>
      </c>
      <c r="V234">
        <f t="shared" ref="V234:V286" si="145">+R234+T234</f>
        <v>11375.042801861962</v>
      </c>
      <c r="W234">
        <f t="shared" ref="W234:W286" si="146">+F234-V234</f>
        <v>-95.042801861962289</v>
      </c>
      <c r="X234">
        <f t="shared" si="126"/>
        <v>-1.9636942533463284</v>
      </c>
      <c r="Y234">
        <f>VLOOKUP(K234,Sheet2!$A$6:$B$262,2,TRUE)</f>
        <v>312.8</v>
      </c>
      <c r="Z234">
        <f t="shared" ref="Z234:Z286" si="147">+X234/Y234</f>
        <v>-6.2777949275777756E-3</v>
      </c>
      <c r="AA234">
        <f t="shared" ref="AA234:AA286" si="148">+K234+Z234</f>
        <v>517.20782167428558</v>
      </c>
      <c r="AD234">
        <f t="shared" si="129"/>
        <v>518.73047682620881</v>
      </c>
      <c r="AE234">
        <f>VLOOKUP(AU233,Sheet2!$E$6:$F$261,2,TRUE)</f>
        <v>505.17500000000001</v>
      </c>
      <c r="AF234">
        <f>VLOOKUP(AE234,Sheet3!A$52:B$77,2,TRUE)</f>
        <v>1</v>
      </c>
      <c r="AG234">
        <f t="shared" si="130"/>
        <v>2.3304768262088373</v>
      </c>
      <c r="AH234">
        <f t="shared" si="131"/>
        <v>1</v>
      </c>
      <c r="AI234">
        <f t="shared" si="139"/>
        <v>4500</v>
      </c>
      <c r="AJ234">
        <f t="shared" si="117"/>
        <v>2.5</v>
      </c>
      <c r="AK234">
        <f t="shared" si="120"/>
        <v>6537.2415276360944</v>
      </c>
      <c r="AM234">
        <f t="shared" si="132"/>
        <v>-2.7695231737911854</v>
      </c>
      <c r="AN234">
        <f t="shared" si="133"/>
        <v>0</v>
      </c>
      <c r="AP234">
        <f t="shared" si="121"/>
        <v>1.55</v>
      </c>
      <c r="AQ234">
        <f>VLOOKUP(AE234,Sheet3!$K$52:$L$77,2,TRUE)</f>
        <v>1</v>
      </c>
      <c r="AR234">
        <f t="shared" si="122"/>
        <v>0</v>
      </c>
      <c r="AU234">
        <f t="shared" si="134"/>
        <v>11037.241527636095</v>
      </c>
      <c r="AV234">
        <f t="shared" si="135"/>
        <v>242.75847236390473</v>
      </c>
      <c r="AW234">
        <f t="shared" si="136"/>
        <v>5.0156709166096016</v>
      </c>
      <c r="AX234">
        <f>VLOOKUP(AD234,Sheet2!$A$6:$B$262,2,TRUE)</f>
        <v>327.60000000000002</v>
      </c>
      <c r="AY234">
        <f t="shared" si="137"/>
        <v>1.5310350783301591E-2</v>
      </c>
      <c r="AZ234">
        <f t="shared" si="138"/>
        <v>518.74578717699217</v>
      </c>
      <c r="BB234">
        <f t="shared" si="127"/>
        <v>1.5379655027065837</v>
      </c>
    </row>
    <row r="235" spans="4:54" x14ac:dyDescent="0.55000000000000004">
      <c r="D235">
        <f t="shared" si="123"/>
        <v>3375</v>
      </c>
      <c r="E235">
        <f t="shared" si="118"/>
        <v>56.25</v>
      </c>
      <c r="F235">
        <f t="shared" si="124"/>
        <v>11380</v>
      </c>
      <c r="H235">
        <f t="shared" si="140"/>
        <v>2845</v>
      </c>
      <c r="J235">
        <f t="shared" si="141"/>
        <v>235.12396694214877</v>
      </c>
      <c r="K235">
        <f t="shared" si="142"/>
        <v>517.20782167428558</v>
      </c>
      <c r="L235">
        <f>VLOOKUP(V235, Sheet2!E$6:F$261,2,TRUE)</f>
        <v>505.35</v>
      </c>
      <c r="M235">
        <f>VLOOKUP(L235,Sheet3!A$52:B$77,2,TRUE)</f>
        <v>1</v>
      </c>
      <c r="N235">
        <f t="shared" si="143"/>
        <v>2.8078216742856057</v>
      </c>
      <c r="O235">
        <f t="shared" si="144"/>
        <v>2.4078216742856284</v>
      </c>
      <c r="P235">
        <v>0</v>
      </c>
      <c r="Q235">
        <f t="shared" si="116"/>
        <v>2.9</v>
      </c>
      <c r="R235">
        <f t="shared" si="128"/>
        <v>10028.584084679569</v>
      </c>
      <c r="S235">
        <f t="shared" si="119"/>
        <v>2.5</v>
      </c>
      <c r="T235">
        <f t="shared" si="125"/>
        <v>1307.6891596482581</v>
      </c>
      <c r="V235">
        <f t="shared" si="145"/>
        <v>11336.273244327827</v>
      </c>
      <c r="W235">
        <f t="shared" si="146"/>
        <v>43.726755672172658</v>
      </c>
      <c r="X235">
        <f t="shared" si="126"/>
        <v>0.90344536512753426</v>
      </c>
      <c r="Y235">
        <f>VLOOKUP(K235,Sheet2!$A$6:$B$262,2,TRUE)</f>
        <v>312.8</v>
      </c>
      <c r="Z235">
        <f t="shared" si="147"/>
        <v>2.8882524460598922E-3</v>
      </c>
      <c r="AA235">
        <f t="shared" si="148"/>
        <v>517.21070992673162</v>
      </c>
      <c r="AD235">
        <f t="shared" si="129"/>
        <v>518.74578717699217</v>
      </c>
      <c r="AE235">
        <f>VLOOKUP(AU234,Sheet2!$E$6:$F$261,2,TRUE)</f>
        <v>505.35</v>
      </c>
      <c r="AF235">
        <f>VLOOKUP(AE235,Sheet3!A$52:B$77,2,TRUE)</f>
        <v>1</v>
      </c>
      <c r="AG235">
        <f t="shared" si="130"/>
        <v>2.3457871769921894</v>
      </c>
      <c r="AH235">
        <f t="shared" si="131"/>
        <v>1</v>
      </c>
      <c r="AI235">
        <f t="shared" si="139"/>
        <v>4500</v>
      </c>
      <c r="AJ235">
        <f t="shared" si="117"/>
        <v>2.5</v>
      </c>
      <c r="AK235">
        <f t="shared" si="120"/>
        <v>6601.7680213902549</v>
      </c>
      <c r="AM235">
        <f t="shared" si="132"/>
        <v>-2.7542128230078333</v>
      </c>
      <c r="AN235">
        <f t="shared" si="133"/>
        <v>0</v>
      </c>
      <c r="AP235">
        <f t="shared" si="121"/>
        <v>1.55</v>
      </c>
      <c r="AQ235">
        <f>VLOOKUP(AE235,Sheet3!$K$52:$L$77,2,TRUE)</f>
        <v>1</v>
      </c>
      <c r="AR235">
        <f t="shared" si="122"/>
        <v>0</v>
      </c>
      <c r="AU235">
        <f t="shared" si="134"/>
        <v>11101.768021390255</v>
      </c>
      <c r="AV235">
        <f t="shared" si="135"/>
        <v>278.23197860974506</v>
      </c>
      <c r="AW235">
        <f t="shared" si="136"/>
        <v>5.7485945993748979</v>
      </c>
      <c r="AX235">
        <f>VLOOKUP(AD235,Sheet2!$A$6:$B$262,2,TRUE)</f>
        <v>327.60000000000002</v>
      </c>
      <c r="AY235">
        <f t="shared" si="137"/>
        <v>1.7547602562194436E-2</v>
      </c>
      <c r="AZ235">
        <f t="shared" si="138"/>
        <v>518.76333477955438</v>
      </c>
      <c r="BB235">
        <f t="shared" si="127"/>
        <v>1.5526248528227597</v>
      </c>
    </row>
    <row r="236" spans="4:54" x14ac:dyDescent="0.55000000000000004">
      <c r="D236">
        <f t="shared" si="123"/>
        <v>3390</v>
      </c>
      <c r="E236">
        <f t="shared" si="118"/>
        <v>56.5</v>
      </c>
      <c r="F236">
        <f t="shared" si="124"/>
        <v>11480</v>
      </c>
      <c r="H236">
        <f t="shared" si="140"/>
        <v>2870</v>
      </c>
      <c r="J236">
        <f t="shared" si="141"/>
        <v>237.19008264462809</v>
      </c>
      <c r="K236">
        <f t="shared" si="142"/>
        <v>517.21070992673162</v>
      </c>
      <c r="L236">
        <f>VLOOKUP(V236, Sheet2!E$6:F$261,2,TRUE)</f>
        <v>505.35</v>
      </c>
      <c r="M236">
        <f>VLOOKUP(L236,Sheet3!A$52:B$77,2,TRUE)</f>
        <v>1</v>
      </c>
      <c r="N236">
        <f t="shared" si="143"/>
        <v>2.8107099267316471</v>
      </c>
      <c r="O236">
        <f t="shared" si="144"/>
        <v>2.4107099267316698</v>
      </c>
      <c r="P236">
        <v>0</v>
      </c>
      <c r="Q236">
        <f t="shared" si="116"/>
        <v>2.9</v>
      </c>
      <c r="R236">
        <f t="shared" si="128"/>
        <v>10044.06184642655</v>
      </c>
      <c r="S236">
        <f t="shared" si="119"/>
        <v>2.5</v>
      </c>
      <c r="T236">
        <f t="shared" si="125"/>
        <v>1310.0427821347703</v>
      </c>
      <c r="V236">
        <f t="shared" si="145"/>
        <v>11354.104628561319</v>
      </c>
      <c r="W236">
        <f t="shared" si="146"/>
        <v>125.89537143868074</v>
      </c>
      <c r="X236">
        <f t="shared" si="126"/>
        <v>2.6011440379892714</v>
      </c>
      <c r="Y236">
        <f>VLOOKUP(K236,Sheet2!$A$6:$B$262,2,TRUE)</f>
        <v>312.8</v>
      </c>
      <c r="Z236">
        <f t="shared" si="147"/>
        <v>8.3156778708096905E-3</v>
      </c>
      <c r="AA236">
        <f t="shared" si="148"/>
        <v>517.21902560460239</v>
      </c>
      <c r="AD236">
        <f t="shared" si="129"/>
        <v>518.76333477955438</v>
      </c>
      <c r="AE236">
        <f>VLOOKUP(AU235,Sheet2!$E$6:$F$261,2,TRUE)</f>
        <v>505.35</v>
      </c>
      <c r="AF236">
        <f>VLOOKUP(AE236,Sheet3!A$52:B$77,2,TRUE)</f>
        <v>1</v>
      </c>
      <c r="AG236">
        <f t="shared" si="130"/>
        <v>2.3633347795544069</v>
      </c>
      <c r="AH236">
        <f t="shared" si="131"/>
        <v>1</v>
      </c>
      <c r="AI236">
        <f t="shared" si="139"/>
        <v>4500</v>
      </c>
      <c r="AJ236">
        <f t="shared" si="117"/>
        <v>2.5</v>
      </c>
      <c r="AK236">
        <f t="shared" si="120"/>
        <v>6675.9829230187852</v>
      </c>
      <c r="AM236">
        <f t="shared" si="132"/>
        <v>-2.7366652204456159</v>
      </c>
      <c r="AN236">
        <f t="shared" si="133"/>
        <v>0</v>
      </c>
      <c r="AP236">
        <f t="shared" si="121"/>
        <v>1.55</v>
      </c>
      <c r="AQ236">
        <f>VLOOKUP(AE236,Sheet3!$K$52:$L$77,2,TRUE)</f>
        <v>1</v>
      </c>
      <c r="AR236">
        <f t="shared" si="122"/>
        <v>0</v>
      </c>
      <c r="AU236">
        <f t="shared" si="134"/>
        <v>11175.982923018786</v>
      </c>
      <c r="AV236">
        <f t="shared" si="135"/>
        <v>304.0170769812139</v>
      </c>
      <c r="AW236">
        <f t="shared" si="136"/>
        <v>6.2813445657275597</v>
      </c>
      <c r="AX236">
        <f>VLOOKUP(AD236,Sheet2!$A$6:$B$262,2,TRUE)</f>
        <v>327.60000000000002</v>
      </c>
      <c r="AY236">
        <f t="shared" si="137"/>
        <v>1.9173823460706837E-2</v>
      </c>
      <c r="AZ236">
        <f t="shared" si="138"/>
        <v>518.78250860301512</v>
      </c>
      <c r="BB236">
        <f t="shared" si="127"/>
        <v>1.5634829984127236</v>
      </c>
    </row>
    <row r="237" spans="4:54" x14ac:dyDescent="0.55000000000000004">
      <c r="D237">
        <f t="shared" si="123"/>
        <v>3405</v>
      </c>
      <c r="E237">
        <f t="shared" si="118"/>
        <v>56.75</v>
      </c>
      <c r="F237">
        <f t="shared" si="124"/>
        <v>11580</v>
      </c>
      <c r="H237">
        <f t="shared" si="140"/>
        <v>2895</v>
      </c>
      <c r="J237">
        <f t="shared" si="141"/>
        <v>239.25619834710744</v>
      </c>
      <c r="K237">
        <f t="shared" si="142"/>
        <v>517.21902560460239</v>
      </c>
      <c r="L237">
        <f>VLOOKUP(V237, Sheet2!E$6:F$261,2,TRUE)</f>
        <v>505.35</v>
      </c>
      <c r="M237">
        <f>VLOOKUP(L237,Sheet3!A$52:B$77,2,TRUE)</f>
        <v>1</v>
      </c>
      <c r="N237">
        <f t="shared" si="143"/>
        <v>2.819025604602416</v>
      </c>
      <c r="O237">
        <f t="shared" si="144"/>
        <v>2.4190256046024388</v>
      </c>
      <c r="P237">
        <v>0</v>
      </c>
      <c r="Q237">
        <f t="shared" si="116"/>
        <v>2.9</v>
      </c>
      <c r="R237">
        <f t="shared" si="128"/>
        <v>10088.668866633594</v>
      </c>
      <c r="S237">
        <f t="shared" si="119"/>
        <v>2.5</v>
      </c>
      <c r="T237">
        <f t="shared" si="125"/>
        <v>1316.827059333727</v>
      </c>
      <c r="V237">
        <f t="shared" si="145"/>
        <v>11405.495925967321</v>
      </c>
      <c r="W237">
        <f t="shared" si="146"/>
        <v>174.50407403267855</v>
      </c>
      <c r="X237">
        <f t="shared" si="126"/>
        <v>3.6054560750553422</v>
      </c>
      <c r="Y237">
        <f>VLOOKUP(K237,Sheet2!$A$6:$B$262,2,TRUE)</f>
        <v>312.8</v>
      </c>
      <c r="Z237">
        <f t="shared" si="147"/>
        <v>1.1526394101839329E-2</v>
      </c>
      <c r="AA237">
        <f t="shared" si="148"/>
        <v>517.23055199870419</v>
      </c>
      <c r="AD237">
        <f t="shared" si="129"/>
        <v>518.78250860301512</v>
      </c>
      <c r="AE237">
        <f>VLOOKUP(AU236,Sheet2!$E$6:$F$261,2,TRUE)</f>
        <v>505.35</v>
      </c>
      <c r="AF237">
        <f>VLOOKUP(AE237,Sheet3!A$52:B$77,2,TRUE)</f>
        <v>1</v>
      </c>
      <c r="AG237">
        <f t="shared" si="130"/>
        <v>2.3825086030151397</v>
      </c>
      <c r="AH237">
        <f t="shared" si="131"/>
        <v>1</v>
      </c>
      <c r="AI237">
        <f t="shared" si="139"/>
        <v>4500</v>
      </c>
      <c r="AJ237">
        <f t="shared" si="117"/>
        <v>2.5</v>
      </c>
      <c r="AK237">
        <f t="shared" si="120"/>
        <v>6757.3912329989043</v>
      </c>
      <c r="AM237">
        <f t="shared" si="132"/>
        <v>-2.7174913969848831</v>
      </c>
      <c r="AN237">
        <f t="shared" si="133"/>
        <v>0</v>
      </c>
      <c r="AP237">
        <f t="shared" si="121"/>
        <v>1.55</v>
      </c>
      <c r="AQ237">
        <f>VLOOKUP(AE237,Sheet3!$K$52:$L$77,2,TRUE)</f>
        <v>1</v>
      </c>
      <c r="AR237">
        <f t="shared" si="122"/>
        <v>0</v>
      </c>
      <c r="AU237">
        <f t="shared" si="134"/>
        <v>11257.391232998903</v>
      </c>
      <c r="AV237">
        <f t="shared" si="135"/>
        <v>322.60876700109657</v>
      </c>
      <c r="AW237">
        <f t="shared" si="136"/>
        <v>6.6654703925846404</v>
      </c>
      <c r="AX237">
        <f>VLOOKUP(AD237,Sheet2!$A$6:$B$262,2,TRUE)</f>
        <v>327.60000000000002</v>
      </c>
      <c r="AY237">
        <f t="shared" si="137"/>
        <v>2.0346368719733332E-2</v>
      </c>
      <c r="AZ237">
        <f t="shared" si="138"/>
        <v>518.80285497173486</v>
      </c>
      <c r="BB237">
        <f t="shared" si="127"/>
        <v>1.5723029730306735</v>
      </c>
    </row>
    <row r="238" spans="4:54" x14ac:dyDescent="0.55000000000000004">
      <c r="D238">
        <f t="shared" si="123"/>
        <v>3420</v>
      </c>
      <c r="E238">
        <f t="shared" si="118"/>
        <v>57</v>
      </c>
      <c r="F238">
        <f t="shared" si="124"/>
        <v>11680</v>
      </c>
      <c r="H238">
        <f t="shared" si="140"/>
        <v>2920</v>
      </c>
      <c r="J238">
        <f t="shared" si="141"/>
        <v>241.32231404958677</v>
      </c>
      <c r="K238">
        <f t="shared" si="142"/>
        <v>517.23055199870419</v>
      </c>
      <c r="L238">
        <f>VLOOKUP(V238, Sheet2!E$6:F$261,2,TRUE)</f>
        <v>505.35</v>
      </c>
      <c r="M238">
        <f>VLOOKUP(L238,Sheet3!A$52:B$77,2,TRUE)</f>
        <v>1</v>
      </c>
      <c r="N238">
        <f t="shared" si="143"/>
        <v>2.8305519987042089</v>
      </c>
      <c r="O238">
        <f t="shared" si="144"/>
        <v>2.4305519987042317</v>
      </c>
      <c r="P238">
        <v>0</v>
      </c>
      <c r="Q238">
        <f t="shared" si="116"/>
        <v>2.9</v>
      </c>
      <c r="R238">
        <f t="shared" si="128"/>
        <v>10150.607693678141</v>
      </c>
      <c r="S238">
        <f t="shared" si="119"/>
        <v>2.5</v>
      </c>
      <c r="T238">
        <f t="shared" si="125"/>
        <v>1326.2500687388231</v>
      </c>
      <c r="V238">
        <f t="shared" si="145"/>
        <v>11476.857762416965</v>
      </c>
      <c r="W238">
        <f t="shared" si="146"/>
        <v>203.14223758303524</v>
      </c>
      <c r="X238">
        <f t="shared" si="126"/>
        <v>4.1971536690709765</v>
      </c>
      <c r="Y238">
        <f>VLOOKUP(K238,Sheet2!$A$6:$B$262,2,TRUE)</f>
        <v>312.8</v>
      </c>
      <c r="Z238">
        <f t="shared" si="147"/>
        <v>1.341801045099417E-2</v>
      </c>
      <c r="AA238">
        <f t="shared" si="148"/>
        <v>517.24397000915519</v>
      </c>
      <c r="AD238">
        <f t="shared" si="129"/>
        <v>518.80285497173486</v>
      </c>
      <c r="AE238">
        <f>VLOOKUP(AU237,Sheet2!$E$6:$F$261,2,TRUE)</f>
        <v>505.35</v>
      </c>
      <c r="AF238">
        <f>VLOOKUP(AE238,Sheet3!A$52:B$77,2,TRUE)</f>
        <v>1</v>
      </c>
      <c r="AG238">
        <f t="shared" si="130"/>
        <v>2.4028549717348824</v>
      </c>
      <c r="AH238">
        <f t="shared" si="131"/>
        <v>1</v>
      </c>
      <c r="AI238">
        <f t="shared" si="139"/>
        <v>4500</v>
      </c>
      <c r="AJ238">
        <f t="shared" si="117"/>
        <v>2.5</v>
      </c>
      <c r="AK238">
        <f t="shared" si="120"/>
        <v>6844.1368743235435</v>
      </c>
      <c r="AM238">
        <f t="shared" si="132"/>
        <v>-2.6971450282651404</v>
      </c>
      <c r="AN238">
        <f t="shared" si="133"/>
        <v>0</v>
      </c>
      <c r="AP238">
        <f t="shared" si="121"/>
        <v>1.55</v>
      </c>
      <c r="AQ238">
        <f>VLOOKUP(AE238,Sheet3!$K$52:$L$77,2,TRUE)</f>
        <v>1</v>
      </c>
      <c r="AR238">
        <f t="shared" si="122"/>
        <v>0</v>
      </c>
      <c r="AU238">
        <f t="shared" si="134"/>
        <v>11344.136874323543</v>
      </c>
      <c r="AV238">
        <f t="shared" si="135"/>
        <v>335.86312567645655</v>
      </c>
      <c r="AW238">
        <f t="shared" si="136"/>
        <v>6.9393207784391855</v>
      </c>
      <c r="AX238">
        <f>VLOOKUP(AD238,Sheet2!$A$6:$B$262,2,TRUE)</f>
        <v>328.97142857142859</v>
      </c>
      <c r="AY238">
        <f t="shared" si="137"/>
        <v>2.1093992291590365E-2</v>
      </c>
      <c r="AZ238">
        <f t="shared" si="138"/>
        <v>518.8239489640265</v>
      </c>
      <c r="BB238">
        <f t="shared" si="127"/>
        <v>1.5799789548713079</v>
      </c>
    </row>
    <row r="239" spans="4:54" x14ac:dyDescent="0.55000000000000004">
      <c r="D239">
        <f t="shared" si="123"/>
        <v>3435</v>
      </c>
      <c r="E239">
        <f t="shared" si="118"/>
        <v>57.25</v>
      </c>
      <c r="F239">
        <f t="shared" si="124"/>
        <v>11780</v>
      </c>
      <c r="H239">
        <f t="shared" si="140"/>
        <v>2945</v>
      </c>
      <c r="J239">
        <f t="shared" si="141"/>
        <v>243.38842975206612</v>
      </c>
      <c r="K239">
        <f t="shared" si="142"/>
        <v>517.24397000915519</v>
      </c>
      <c r="L239">
        <f>VLOOKUP(V239, Sheet2!E$6:F$261,2,TRUE)</f>
        <v>505.35</v>
      </c>
      <c r="M239">
        <f>VLOOKUP(L239,Sheet3!A$52:B$77,2,TRUE)</f>
        <v>1</v>
      </c>
      <c r="N239">
        <f t="shared" si="143"/>
        <v>2.843970009155214</v>
      </c>
      <c r="O239">
        <f t="shared" si="144"/>
        <v>2.4439700091552368</v>
      </c>
      <c r="P239">
        <v>0</v>
      </c>
      <c r="Q239">
        <f t="shared" si="116"/>
        <v>2.9</v>
      </c>
      <c r="R239">
        <f t="shared" si="128"/>
        <v>10222.870407124103</v>
      </c>
      <c r="S239">
        <f t="shared" si="119"/>
        <v>2.5</v>
      </c>
      <c r="T239">
        <f t="shared" si="125"/>
        <v>1337.247678674511</v>
      </c>
      <c r="V239">
        <f t="shared" si="145"/>
        <v>11560.118085798615</v>
      </c>
      <c r="W239">
        <f t="shared" si="146"/>
        <v>219.88191420138537</v>
      </c>
      <c r="X239">
        <f t="shared" si="126"/>
        <v>4.5430147562269703</v>
      </c>
      <c r="Y239">
        <f>VLOOKUP(K239,Sheet2!$A$6:$B$262,2,TRUE)</f>
        <v>312.8</v>
      </c>
      <c r="Z239">
        <f t="shared" si="147"/>
        <v>1.4523704463641209E-2</v>
      </c>
      <c r="AA239">
        <f t="shared" si="148"/>
        <v>517.2584937136188</v>
      </c>
      <c r="AD239">
        <f t="shared" si="129"/>
        <v>518.8239489640265</v>
      </c>
      <c r="AE239">
        <f>VLOOKUP(AU238,Sheet2!$E$6:$F$261,2,TRUE)</f>
        <v>505.35</v>
      </c>
      <c r="AF239">
        <f>VLOOKUP(AE239,Sheet3!A$52:B$77,2,TRUE)</f>
        <v>1</v>
      </c>
      <c r="AG239">
        <f t="shared" si="130"/>
        <v>2.4239489640265219</v>
      </c>
      <c r="AH239">
        <f t="shared" si="131"/>
        <v>1</v>
      </c>
      <c r="AI239">
        <f t="shared" si="139"/>
        <v>4500</v>
      </c>
      <c r="AJ239">
        <f t="shared" si="117"/>
        <v>2.5</v>
      </c>
      <c r="AK239">
        <f t="shared" si="120"/>
        <v>6934.4585269735708</v>
      </c>
      <c r="AM239">
        <f t="shared" si="132"/>
        <v>-2.6760510359735008</v>
      </c>
      <c r="AN239">
        <f t="shared" si="133"/>
        <v>0</v>
      </c>
      <c r="AP239">
        <f t="shared" si="121"/>
        <v>1.55</v>
      </c>
      <c r="AQ239">
        <f>VLOOKUP(AE239,Sheet3!$K$52:$L$77,2,TRUE)</f>
        <v>1</v>
      </c>
      <c r="AR239">
        <f t="shared" si="122"/>
        <v>0</v>
      </c>
      <c r="AU239">
        <f t="shared" si="134"/>
        <v>11434.458526973571</v>
      </c>
      <c r="AV239">
        <f t="shared" si="135"/>
        <v>345.54147302642923</v>
      </c>
      <c r="AW239">
        <f t="shared" si="136"/>
        <v>7.1392866327774636</v>
      </c>
      <c r="AX239">
        <f>VLOOKUP(AD239,Sheet2!$A$6:$B$262,2,TRUE)</f>
        <v>328.97142857142859</v>
      </c>
      <c r="AY239">
        <f t="shared" si="137"/>
        <v>2.1701844028765956E-2</v>
      </c>
      <c r="AZ239">
        <f t="shared" si="138"/>
        <v>518.84565080805521</v>
      </c>
      <c r="BB239">
        <f t="shared" si="127"/>
        <v>1.5871570944364066</v>
      </c>
    </row>
    <row r="240" spans="4:54" x14ac:dyDescent="0.55000000000000004">
      <c r="D240">
        <f t="shared" si="123"/>
        <v>3450</v>
      </c>
      <c r="E240">
        <f t="shared" si="118"/>
        <v>57.5</v>
      </c>
      <c r="F240">
        <f t="shared" si="124"/>
        <v>11880</v>
      </c>
      <c r="H240">
        <f t="shared" si="140"/>
        <v>2970</v>
      </c>
      <c r="J240">
        <f t="shared" si="141"/>
        <v>245.45454545454547</v>
      </c>
      <c r="K240">
        <f t="shared" si="142"/>
        <v>517.2584937136188</v>
      </c>
      <c r="L240">
        <f>VLOOKUP(V240, Sheet2!E$6:F$261,2,TRUE)</f>
        <v>505.35</v>
      </c>
      <c r="M240">
        <f>VLOOKUP(L240,Sheet3!A$52:B$77,2,TRUE)</f>
        <v>1</v>
      </c>
      <c r="N240">
        <f t="shared" si="143"/>
        <v>2.8584937136188273</v>
      </c>
      <c r="O240">
        <f t="shared" si="144"/>
        <v>2.4584937136188501</v>
      </c>
      <c r="P240">
        <v>0</v>
      </c>
      <c r="Q240">
        <f t="shared" si="116"/>
        <v>2.9</v>
      </c>
      <c r="R240">
        <f t="shared" si="128"/>
        <v>10301.28017161929</v>
      </c>
      <c r="S240">
        <f t="shared" si="119"/>
        <v>2.5</v>
      </c>
      <c r="T240">
        <f t="shared" si="125"/>
        <v>1349.1856008719099</v>
      </c>
      <c r="V240">
        <f t="shared" si="145"/>
        <v>11650.465772491199</v>
      </c>
      <c r="W240">
        <f t="shared" si="146"/>
        <v>229.53422750880054</v>
      </c>
      <c r="X240">
        <f t="shared" si="126"/>
        <v>4.7424427171239785</v>
      </c>
      <c r="Y240">
        <f>VLOOKUP(K240,Sheet2!$A$6:$B$262,2,TRUE)</f>
        <v>312.8</v>
      </c>
      <c r="Z240">
        <f t="shared" si="147"/>
        <v>1.5161261883388677E-2</v>
      </c>
      <c r="AA240">
        <f t="shared" si="148"/>
        <v>517.27365497550215</v>
      </c>
      <c r="AD240">
        <f t="shared" si="129"/>
        <v>518.84565080805521</v>
      </c>
      <c r="AE240">
        <f>VLOOKUP(AU239,Sheet2!$E$6:$F$261,2,TRUE)</f>
        <v>505.35</v>
      </c>
      <c r="AF240">
        <f>VLOOKUP(AE240,Sheet3!A$52:B$77,2,TRUE)</f>
        <v>1</v>
      </c>
      <c r="AG240">
        <f t="shared" si="130"/>
        <v>2.4456508080552339</v>
      </c>
      <c r="AH240">
        <f t="shared" si="131"/>
        <v>1</v>
      </c>
      <c r="AI240">
        <f t="shared" si="139"/>
        <v>4500</v>
      </c>
      <c r="AJ240">
        <f t="shared" si="117"/>
        <v>2.5</v>
      </c>
      <c r="AK240">
        <f t="shared" si="120"/>
        <v>7027.7939546174994</v>
      </c>
      <c r="AM240">
        <f t="shared" si="132"/>
        <v>-2.6543491919447888</v>
      </c>
      <c r="AN240">
        <f t="shared" si="133"/>
        <v>0</v>
      </c>
      <c r="AP240">
        <f t="shared" si="121"/>
        <v>1.55</v>
      </c>
      <c r="AQ240">
        <f>VLOOKUP(AE240,Sheet3!$K$52:$L$77,2,TRUE)</f>
        <v>1</v>
      </c>
      <c r="AR240">
        <f t="shared" si="122"/>
        <v>0</v>
      </c>
      <c r="AU240">
        <f t="shared" si="134"/>
        <v>11527.7939546175</v>
      </c>
      <c r="AV240">
        <f t="shared" si="135"/>
        <v>352.20604538249972</v>
      </c>
      <c r="AW240">
        <f t="shared" si="136"/>
        <v>7.2769844087293327</v>
      </c>
      <c r="AX240">
        <f>VLOOKUP(AD240,Sheet2!$A$6:$B$262,2,TRUE)</f>
        <v>328.97142857142859</v>
      </c>
      <c r="AY240">
        <f t="shared" si="137"/>
        <v>2.2120414652208324E-2</v>
      </c>
      <c r="AZ240">
        <f t="shared" si="138"/>
        <v>518.86777122270746</v>
      </c>
      <c r="BB240">
        <f t="shared" si="127"/>
        <v>1.5941162472053065</v>
      </c>
    </row>
    <row r="241" spans="4:54" x14ac:dyDescent="0.55000000000000004">
      <c r="D241">
        <f t="shared" si="123"/>
        <v>3465</v>
      </c>
      <c r="E241">
        <f t="shared" si="118"/>
        <v>57.75</v>
      </c>
      <c r="F241">
        <f t="shared" si="124"/>
        <v>11980</v>
      </c>
      <c r="H241">
        <f t="shared" si="140"/>
        <v>2995</v>
      </c>
      <c r="J241">
        <f t="shared" si="141"/>
        <v>247.52066115702479</v>
      </c>
      <c r="K241">
        <f t="shared" si="142"/>
        <v>517.27365497550215</v>
      </c>
      <c r="L241">
        <f>VLOOKUP(V241, Sheet2!E$6:F$261,2,TRUE)</f>
        <v>505.35</v>
      </c>
      <c r="M241">
        <f>VLOOKUP(L241,Sheet3!A$52:B$77,2,TRUE)</f>
        <v>1</v>
      </c>
      <c r="N241">
        <f t="shared" si="143"/>
        <v>2.873654975502177</v>
      </c>
      <c r="O241">
        <f t="shared" si="144"/>
        <v>2.4736549755021997</v>
      </c>
      <c r="P241">
        <v>0</v>
      </c>
      <c r="Q241">
        <f t="shared" si="116"/>
        <v>2.9</v>
      </c>
      <c r="R241">
        <f t="shared" si="128"/>
        <v>10383.344712608052</v>
      </c>
      <c r="S241">
        <f t="shared" si="119"/>
        <v>2.5</v>
      </c>
      <c r="T241">
        <f t="shared" si="125"/>
        <v>1361.6852425780464</v>
      </c>
      <c r="V241">
        <f t="shared" si="145"/>
        <v>11745.029955186099</v>
      </c>
      <c r="W241">
        <f t="shared" si="146"/>
        <v>234.97004481390104</v>
      </c>
      <c r="X241">
        <f t="shared" si="126"/>
        <v>4.8547529920227488</v>
      </c>
      <c r="Y241">
        <f>VLOOKUP(K241,Sheet2!$A$6:$B$262,2,TRUE)</f>
        <v>312.8</v>
      </c>
      <c r="Z241">
        <f t="shared" si="147"/>
        <v>1.5520310076799068E-2</v>
      </c>
      <c r="AA241">
        <f t="shared" si="148"/>
        <v>517.28917528557895</v>
      </c>
      <c r="AD241">
        <f t="shared" si="129"/>
        <v>518.86777122270746</v>
      </c>
      <c r="AE241">
        <f>VLOOKUP(AU240,Sheet2!$E$6:$F$261,2,TRUE)</f>
        <v>505.35</v>
      </c>
      <c r="AF241">
        <f>VLOOKUP(AE241,Sheet3!A$52:B$77,2,TRUE)</f>
        <v>1</v>
      </c>
      <c r="AG241">
        <f t="shared" si="130"/>
        <v>2.4677712227074835</v>
      </c>
      <c r="AH241">
        <f t="shared" si="131"/>
        <v>1</v>
      </c>
      <c r="AI241">
        <f t="shared" si="139"/>
        <v>4500</v>
      </c>
      <c r="AJ241">
        <f t="shared" si="117"/>
        <v>2.5</v>
      </c>
      <c r="AK241">
        <f t="shared" si="120"/>
        <v>7123.3566829115261</v>
      </c>
      <c r="AM241">
        <f t="shared" si="132"/>
        <v>-2.6322287772925392</v>
      </c>
      <c r="AN241">
        <f t="shared" si="133"/>
        <v>0</v>
      </c>
      <c r="AP241">
        <f t="shared" si="121"/>
        <v>1.55</v>
      </c>
      <c r="AQ241">
        <f>VLOOKUP(AE241,Sheet3!$K$52:$L$77,2,TRUE)</f>
        <v>1</v>
      </c>
      <c r="AR241">
        <f t="shared" si="122"/>
        <v>0</v>
      </c>
      <c r="AU241">
        <f t="shared" si="134"/>
        <v>11623.356682911526</v>
      </c>
      <c r="AV241">
        <f t="shared" si="135"/>
        <v>356.64331708847385</v>
      </c>
      <c r="AW241">
        <f t="shared" si="136"/>
        <v>7.3686635762081369</v>
      </c>
      <c r="AX241">
        <f>VLOOKUP(AD241,Sheet2!$A$6:$B$262,2,TRUE)</f>
        <v>328.97142857142859</v>
      </c>
      <c r="AY241">
        <f t="shared" si="137"/>
        <v>2.2399098937579014E-2</v>
      </c>
      <c r="AZ241">
        <f t="shared" si="138"/>
        <v>518.89017032164509</v>
      </c>
      <c r="BB241">
        <f t="shared" si="127"/>
        <v>1.6009950360661378</v>
      </c>
    </row>
    <row r="242" spans="4:54" x14ac:dyDescent="0.55000000000000004">
      <c r="D242">
        <f t="shared" si="123"/>
        <v>3480</v>
      </c>
      <c r="E242">
        <f t="shared" si="118"/>
        <v>58</v>
      </c>
      <c r="F242">
        <f t="shared" si="124"/>
        <v>12080</v>
      </c>
      <c r="H242">
        <f t="shared" si="140"/>
        <v>3020</v>
      </c>
      <c r="J242">
        <f t="shared" si="141"/>
        <v>249.58677685950414</v>
      </c>
      <c r="K242">
        <f t="shared" si="142"/>
        <v>517.28917528557895</v>
      </c>
      <c r="L242">
        <f>VLOOKUP(V242, Sheet2!E$6:F$261,2,TRUE)</f>
        <v>505.35</v>
      </c>
      <c r="M242">
        <f>VLOOKUP(L242,Sheet3!A$52:B$77,2,TRUE)</f>
        <v>1</v>
      </c>
      <c r="N242">
        <f t="shared" si="143"/>
        <v>2.8891752855789719</v>
      </c>
      <c r="O242">
        <f t="shared" si="144"/>
        <v>2.4891752855789946</v>
      </c>
      <c r="P242">
        <v>0</v>
      </c>
      <c r="Q242">
        <f t="shared" si="116"/>
        <v>2.9</v>
      </c>
      <c r="R242">
        <f t="shared" si="128"/>
        <v>10467.57722890209</v>
      </c>
      <c r="S242">
        <f t="shared" si="119"/>
        <v>2.5</v>
      </c>
      <c r="T242">
        <f t="shared" si="125"/>
        <v>1374.5206374247637</v>
      </c>
      <c r="V242">
        <f t="shared" si="145"/>
        <v>11842.097866326854</v>
      </c>
      <c r="W242">
        <f t="shared" si="146"/>
        <v>237.90213367314573</v>
      </c>
      <c r="X242">
        <f t="shared" si="126"/>
        <v>4.915333340354251</v>
      </c>
      <c r="Y242">
        <f>VLOOKUP(K242,Sheet2!$A$6:$B$262,2,TRUE)</f>
        <v>312.8</v>
      </c>
      <c r="Z242">
        <f t="shared" si="147"/>
        <v>1.5713981267117171E-2</v>
      </c>
      <c r="AA242">
        <f t="shared" si="148"/>
        <v>517.30488926684609</v>
      </c>
      <c r="AD242">
        <f t="shared" si="129"/>
        <v>518.89017032164509</v>
      </c>
      <c r="AE242">
        <f>VLOOKUP(AU241,Sheet2!$E$6:$F$261,2,TRUE)</f>
        <v>505.35</v>
      </c>
      <c r="AF242">
        <f>VLOOKUP(AE242,Sheet3!A$52:B$77,2,TRUE)</f>
        <v>1</v>
      </c>
      <c r="AG242">
        <f t="shared" si="130"/>
        <v>2.4901703216451097</v>
      </c>
      <c r="AH242">
        <f t="shared" si="131"/>
        <v>1</v>
      </c>
      <c r="AI242">
        <f t="shared" si="139"/>
        <v>4500</v>
      </c>
      <c r="AJ242">
        <f t="shared" si="117"/>
        <v>2.5</v>
      </c>
      <c r="AK242">
        <f t="shared" si="120"/>
        <v>7220.5607616799598</v>
      </c>
      <c r="AM242">
        <f t="shared" si="132"/>
        <v>-2.6098296783549131</v>
      </c>
      <c r="AN242">
        <f t="shared" si="133"/>
        <v>0</v>
      </c>
      <c r="AP242">
        <f t="shared" si="121"/>
        <v>1.55</v>
      </c>
      <c r="AQ242">
        <f>VLOOKUP(AE242,Sheet3!$K$52:$L$77,2,TRUE)</f>
        <v>1</v>
      </c>
      <c r="AR242">
        <f t="shared" si="122"/>
        <v>0</v>
      </c>
      <c r="AU242">
        <f t="shared" si="134"/>
        <v>11720.560761679961</v>
      </c>
      <c r="AV242">
        <f t="shared" si="135"/>
        <v>359.43923832003929</v>
      </c>
      <c r="AW242">
        <f t="shared" si="136"/>
        <v>7.4264305438024651</v>
      </c>
      <c r="AX242">
        <f>VLOOKUP(AD242,Sheet2!$A$6:$B$262,2,TRUE)</f>
        <v>328.97142857142859</v>
      </c>
      <c r="AY242">
        <f t="shared" si="137"/>
        <v>2.2574697675272388E-2</v>
      </c>
      <c r="AZ242">
        <f t="shared" si="138"/>
        <v>518.91274501932037</v>
      </c>
      <c r="BB242">
        <f t="shared" si="127"/>
        <v>1.6078557524742791</v>
      </c>
    </row>
    <row r="243" spans="4:54" x14ac:dyDescent="0.55000000000000004">
      <c r="D243">
        <f t="shared" si="123"/>
        <v>3495</v>
      </c>
      <c r="E243">
        <f t="shared" si="118"/>
        <v>58.25</v>
      </c>
      <c r="F243">
        <f t="shared" si="124"/>
        <v>12180</v>
      </c>
      <c r="H243">
        <f t="shared" si="140"/>
        <v>3045</v>
      </c>
      <c r="J243">
        <f t="shared" si="141"/>
        <v>251.65289256198346</v>
      </c>
      <c r="K243">
        <f t="shared" si="142"/>
        <v>517.30488926684609</v>
      </c>
      <c r="L243">
        <f>VLOOKUP(V243, Sheet2!E$6:F$261,2,TRUE)</f>
        <v>505.52499999999998</v>
      </c>
      <c r="M243">
        <f>VLOOKUP(L243,Sheet3!A$52:B$77,2,TRUE)</f>
        <v>1</v>
      </c>
      <c r="N243">
        <f t="shared" si="143"/>
        <v>2.9048892668461122</v>
      </c>
      <c r="O243">
        <f t="shared" si="144"/>
        <v>2.5048892668461349</v>
      </c>
      <c r="P243">
        <v>0</v>
      </c>
      <c r="Q243">
        <f t="shared" si="116"/>
        <v>2.9</v>
      </c>
      <c r="R243">
        <f t="shared" si="128"/>
        <v>10553.091650167104</v>
      </c>
      <c r="S243">
        <f t="shared" si="119"/>
        <v>2.7</v>
      </c>
      <c r="T243">
        <f t="shared" si="125"/>
        <v>1498.5615925000197</v>
      </c>
      <c r="V243">
        <f t="shared" si="145"/>
        <v>12051.653242667124</v>
      </c>
      <c r="W243">
        <f t="shared" si="146"/>
        <v>128.34675733287622</v>
      </c>
      <c r="X243">
        <f t="shared" si="126"/>
        <v>2.6517925068776078</v>
      </c>
      <c r="Y243">
        <f>VLOOKUP(K243,Sheet2!$A$6:$B$262,2,TRUE)</f>
        <v>313.45</v>
      </c>
      <c r="Z243">
        <f t="shared" si="147"/>
        <v>8.4600175685998012E-3</v>
      </c>
      <c r="AA243">
        <f t="shared" si="148"/>
        <v>517.3133492844147</v>
      </c>
      <c r="AD243">
        <f t="shared" si="129"/>
        <v>518.91274501932037</v>
      </c>
      <c r="AE243">
        <f>VLOOKUP(AU242,Sheet2!$E$6:$F$261,2,TRUE)</f>
        <v>505.35</v>
      </c>
      <c r="AF243">
        <f>VLOOKUP(AE243,Sheet3!A$52:B$77,2,TRUE)</f>
        <v>1</v>
      </c>
      <c r="AG243">
        <f t="shared" si="130"/>
        <v>2.5127450193203913</v>
      </c>
      <c r="AH243">
        <f t="shared" si="131"/>
        <v>1</v>
      </c>
      <c r="AI243">
        <f t="shared" si="139"/>
        <v>4500</v>
      </c>
      <c r="AJ243">
        <f t="shared" si="117"/>
        <v>2.7</v>
      </c>
      <c r="AK243">
        <f t="shared" si="120"/>
        <v>7904.4878177819528</v>
      </c>
      <c r="AM243">
        <f t="shared" si="132"/>
        <v>-2.5872549806796314</v>
      </c>
      <c r="AN243">
        <f t="shared" si="133"/>
        <v>0</v>
      </c>
      <c r="AP243">
        <f t="shared" si="121"/>
        <v>1.55</v>
      </c>
      <c r="AQ243">
        <f>VLOOKUP(AE243,Sheet3!$K$52:$L$77,2,TRUE)</f>
        <v>1</v>
      </c>
      <c r="AR243">
        <f t="shared" si="122"/>
        <v>0</v>
      </c>
      <c r="AU243">
        <f t="shared" si="134"/>
        <v>12404.487817781952</v>
      </c>
      <c r="AV243">
        <f t="shared" si="135"/>
        <v>-224.48781778195189</v>
      </c>
      <c r="AW243">
        <f t="shared" si="136"/>
        <v>-4.6381780533461132</v>
      </c>
      <c r="AX243">
        <f>VLOOKUP(AD243,Sheet2!$A$6:$B$262,2,TRUE)</f>
        <v>330.34285714285716</v>
      </c>
      <c r="AY243">
        <f t="shared" si="137"/>
        <v>-1.4040497480290084E-2</v>
      </c>
      <c r="AZ243">
        <f t="shared" si="138"/>
        <v>518.89870452184005</v>
      </c>
      <c r="BB243">
        <f t="shared" si="127"/>
        <v>1.5853552374253468</v>
      </c>
    </row>
    <row r="244" spans="4:54" x14ac:dyDescent="0.55000000000000004">
      <c r="D244">
        <f t="shared" si="123"/>
        <v>3510</v>
      </c>
      <c r="E244">
        <f t="shared" si="118"/>
        <v>58.5</v>
      </c>
      <c r="F244">
        <f t="shared" si="124"/>
        <v>12280</v>
      </c>
      <c r="H244">
        <f t="shared" si="140"/>
        <v>3070</v>
      </c>
      <c r="J244">
        <f t="shared" si="141"/>
        <v>253.71900826446281</v>
      </c>
      <c r="K244">
        <f t="shared" si="142"/>
        <v>517.3133492844147</v>
      </c>
      <c r="L244">
        <f>VLOOKUP(V244, Sheet2!E$6:F$261,2,TRUE)</f>
        <v>505.52499999999998</v>
      </c>
      <c r="M244">
        <f>VLOOKUP(L244,Sheet3!A$52:B$77,2,TRUE)</f>
        <v>1</v>
      </c>
      <c r="N244">
        <f t="shared" si="143"/>
        <v>2.9133492844147213</v>
      </c>
      <c r="O244">
        <f t="shared" si="144"/>
        <v>2.513349284414744</v>
      </c>
      <c r="P244">
        <v>0</v>
      </c>
      <c r="Q244">
        <f t="shared" si="116"/>
        <v>2.9</v>
      </c>
      <c r="R244">
        <f t="shared" si="128"/>
        <v>10599.226444265487</v>
      </c>
      <c r="S244">
        <f t="shared" si="119"/>
        <v>2.7</v>
      </c>
      <c r="T244">
        <f t="shared" si="125"/>
        <v>1506.1598660673308</v>
      </c>
      <c r="V244">
        <f t="shared" si="145"/>
        <v>12105.386310332819</v>
      </c>
      <c r="W244">
        <f t="shared" si="146"/>
        <v>174.61368966718146</v>
      </c>
      <c r="X244">
        <f t="shared" si="126"/>
        <v>3.6077208608921789</v>
      </c>
      <c r="Y244">
        <f>VLOOKUP(K244,Sheet2!$A$6:$B$262,2,TRUE)</f>
        <v>313.45</v>
      </c>
      <c r="Z244">
        <f t="shared" si="147"/>
        <v>1.1509717214522824E-2</v>
      </c>
      <c r="AA244">
        <f t="shared" si="148"/>
        <v>517.32485900162919</v>
      </c>
      <c r="AD244">
        <f t="shared" si="129"/>
        <v>518.89870452184005</v>
      </c>
      <c r="AE244">
        <f>VLOOKUP(AU243,Sheet2!$E$6:$F$261,2,TRUE)</f>
        <v>505.52499999999998</v>
      </c>
      <c r="AF244">
        <f>VLOOKUP(AE244,Sheet3!A$52:B$77,2,TRUE)</f>
        <v>1</v>
      </c>
      <c r="AG244">
        <f t="shared" si="130"/>
        <v>2.4987045218400681</v>
      </c>
      <c r="AH244">
        <f t="shared" si="131"/>
        <v>1</v>
      </c>
      <c r="AI244">
        <f t="shared" si="139"/>
        <v>4500</v>
      </c>
      <c r="AJ244">
        <f t="shared" si="117"/>
        <v>2.5</v>
      </c>
      <c r="AK244">
        <f t="shared" si="120"/>
        <v>7257.7115203233889</v>
      </c>
      <c r="AM244">
        <f t="shared" si="132"/>
        <v>-2.6012954781599547</v>
      </c>
      <c r="AN244">
        <f t="shared" si="133"/>
        <v>0</v>
      </c>
      <c r="AP244">
        <f t="shared" si="121"/>
        <v>1.55</v>
      </c>
      <c r="AQ244">
        <f>VLOOKUP(AE244,Sheet3!$K$52:$L$77,2,TRUE)</f>
        <v>1</v>
      </c>
      <c r="AR244">
        <f t="shared" si="122"/>
        <v>0</v>
      </c>
      <c r="AU244">
        <f t="shared" si="134"/>
        <v>11757.711520323388</v>
      </c>
      <c r="AV244">
        <f t="shared" si="135"/>
        <v>522.28847967661204</v>
      </c>
      <c r="AW244">
        <f t="shared" si="136"/>
        <v>10.791084290839093</v>
      </c>
      <c r="AX244">
        <f>VLOOKUP(AD244,Sheet2!$A$6:$B$262,2,TRUE)</f>
        <v>328.97142857142859</v>
      </c>
      <c r="AY244">
        <f t="shared" si="137"/>
        <v>3.2802496975800607E-2</v>
      </c>
      <c r="AZ244">
        <f t="shared" si="138"/>
        <v>518.93150701881586</v>
      </c>
      <c r="BB244">
        <f t="shared" si="127"/>
        <v>1.6066480171866715</v>
      </c>
    </row>
    <row r="245" spans="4:54" x14ac:dyDescent="0.55000000000000004">
      <c r="D245">
        <f t="shared" si="123"/>
        <v>3525</v>
      </c>
      <c r="E245">
        <f t="shared" si="118"/>
        <v>58.75</v>
      </c>
      <c r="F245">
        <f t="shared" si="124"/>
        <v>12380</v>
      </c>
      <c r="H245">
        <f t="shared" si="140"/>
        <v>3095</v>
      </c>
      <c r="J245">
        <f t="shared" si="141"/>
        <v>255.78512396694214</v>
      </c>
      <c r="K245">
        <f t="shared" si="142"/>
        <v>517.32485900162919</v>
      </c>
      <c r="L245">
        <f>VLOOKUP(V245, Sheet2!E$6:F$261,2,TRUE)</f>
        <v>505.52499999999998</v>
      </c>
      <c r="M245">
        <f>VLOOKUP(L245,Sheet3!A$52:B$77,2,TRUE)</f>
        <v>1</v>
      </c>
      <c r="N245">
        <f t="shared" si="143"/>
        <v>2.9248590016292155</v>
      </c>
      <c r="O245">
        <f t="shared" si="144"/>
        <v>2.5248590016292383</v>
      </c>
      <c r="P245">
        <v>0</v>
      </c>
      <c r="Q245">
        <f t="shared" si="116"/>
        <v>2.9</v>
      </c>
      <c r="R245">
        <f t="shared" si="128"/>
        <v>10662.09970347938</v>
      </c>
      <c r="S245">
        <f t="shared" si="119"/>
        <v>2.7</v>
      </c>
      <c r="T245">
        <f t="shared" si="125"/>
        <v>1516.5177413867787</v>
      </c>
      <c r="V245">
        <f t="shared" si="145"/>
        <v>12178.617444866159</v>
      </c>
      <c r="W245">
        <f t="shared" si="146"/>
        <v>201.38255513384138</v>
      </c>
      <c r="X245">
        <f t="shared" si="126"/>
        <v>4.1607965936744087</v>
      </c>
      <c r="Y245">
        <f>VLOOKUP(K245,Sheet2!$A$6:$B$262,2,TRUE)</f>
        <v>313.45</v>
      </c>
      <c r="Z245">
        <f t="shared" si="147"/>
        <v>1.3274195545300396E-2</v>
      </c>
      <c r="AA245">
        <f t="shared" si="148"/>
        <v>517.33813319717444</v>
      </c>
      <c r="AD245">
        <f t="shared" si="129"/>
        <v>518.93150701881586</v>
      </c>
      <c r="AE245">
        <f>VLOOKUP(AU244,Sheet2!$E$6:$F$261,2,TRUE)</f>
        <v>505.35</v>
      </c>
      <c r="AF245">
        <f>VLOOKUP(AE245,Sheet3!A$52:B$77,2,TRUE)</f>
        <v>1</v>
      </c>
      <c r="AG245">
        <f t="shared" si="130"/>
        <v>2.531507018815887</v>
      </c>
      <c r="AH245">
        <f t="shared" si="131"/>
        <v>1</v>
      </c>
      <c r="AI245">
        <f t="shared" si="139"/>
        <v>4500</v>
      </c>
      <c r="AJ245">
        <f t="shared" si="117"/>
        <v>2.7</v>
      </c>
      <c r="AK245">
        <f t="shared" si="120"/>
        <v>7993.1839379965495</v>
      </c>
      <c r="AM245">
        <f t="shared" si="132"/>
        <v>-2.5684929811841357</v>
      </c>
      <c r="AN245">
        <f t="shared" si="133"/>
        <v>0</v>
      </c>
      <c r="AP245">
        <f t="shared" si="121"/>
        <v>1.55</v>
      </c>
      <c r="AQ245">
        <f>VLOOKUP(AE245,Sheet3!$K$52:$L$77,2,TRUE)</f>
        <v>1</v>
      </c>
      <c r="AR245">
        <f t="shared" si="122"/>
        <v>0</v>
      </c>
      <c r="AU245">
        <f t="shared" si="134"/>
        <v>12493.18393799655</v>
      </c>
      <c r="AV245">
        <f t="shared" si="135"/>
        <v>-113.1839379965495</v>
      </c>
      <c r="AW245">
        <f t="shared" si="136"/>
        <v>-2.3385111156311882</v>
      </c>
      <c r="AX245">
        <f>VLOOKUP(AD245,Sheet2!$A$6:$B$262,2,TRUE)</f>
        <v>330.34285714285716</v>
      </c>
      <c r="AY245">
        <f t="shared" si="137"/>
        <v>-7.0790424707742241E-3</v>
      </c>
      <c r="AZ245">
        <f t="shared" si="138"/>
        <v>518.9244279763451</v>
      </c>
      <c r="BB245">
        <f t="shared" si="127"/>
        <v>1.5862947791706574</v>
      </c>
    </row>
    <row r="246" spans="4:54" x14ac:dyDescent="0.55000000000000004">
      <c r="D246">
        <f t="shared" si="123"/>
        <v>3540</v>
      </c>
      <c r="E246">
        <f t="shared" si="118"/>
        <v>59</v>
      </c>
      <c r="F246">
        <f t="shared" si="124"/>
        <v>12480</v>
      </c>
      <c r="H246">
        <f t="shared" si="140"/>
        <v>3120</v>
      </c>
      <c r="J246">
        <f t="shared" si="141"/>
        <v>257.85123966942149</v>
      </c>
      <c r="K246">
        <f t="shared" si="142"/>
        <v>517.33813319717444</v>
      </c>
      <c r="L246">
        <f>VLOOKUP(V246, Sheet2!E$6:F$261,2,TRUE)</f>
        <v>505.52499999999998</v>
      </c>
      <c r="M246">
        <f>VLOOKUP(L246,Sheet3!A$52:B$77,2,TRUE)</f>
        <v>1</v>
      </c>
      <c r="N246">
        <f t="shared" si="143"/>
        <v>2.9381331971744657</v>
      </c>
      <c r="O246">
        <f t="shared" si="144"/>
        <v>2.5381331971744885</v>
      </c>
      <c r="P246">
        <v>0</v>
      </c>
      <c r="Q246">
        <f t="shared" si="116"/>
        <v>2.9</v>
      </c>
      <c r="R246">
        <f t="shared" si="128"/>
        <v>10734.765388942755</v>
      </c>
      <c r="S246">
        <f t="shared" si="119"/>
        <v>2.7</v>
      </c>
      <c r="T246">
        <f t="shared" si="125"/>
        <v>1528.4928587052477</v>
      </c>
      <c r="V246">
        <f t="shared" si="145"/>
        <v>12263.258247648002</v>
      </c>
      <c r="W246">
        <f t="shared" si="146"/>
        <v>216.741752351998</v>
      </c>
      <c r="X246">
        <f t="shared" si="126"/>
        <v>4.4781353791735121</v>
      </c>
      <c r="Y246">
        <f>VLOOKUP(K246,Sheet2!$A$6:$B$262,2,TRUE)</f>
        <v>313.45</v>
      </c>
      <c r="Z246">
        <f t="shared" si="147"/>
        <v>1.428660194344716E-2</v>
      </c>
      <c r="AA246">
        <f t="shared" si="148"/>
        <v>517.35241979911791</v>
      </c>
      <c r="AD246">
        <f t="shared" si="129"/>
        <v>518.9244279763451</v>
      </c>
      <c r="AE246">
        <f>VLOOKUP(AU245,Sheet2!$E$6:$F$261,2,TRUE)</f>
        <v>505.52499999999998</v>
      </c>
      <c r="AF246">
        <f>VLOOKUP(AE246,Sheet3!A$52:B$77,2,TRUE)</f>
        <v>1</v>
      </c>
      <c r="AG246">
        <f t="shared" si="130"/>
        <v>2.5244279763451232</v>
      </c>
      <c r="AH246">
        <f t="shared" si="131"/>
        <v>1</v>
      </c>
      <c r="AI246">
        <f t="shared" si="139"/>
        <v>4500</v>
      </c>
      <c r="AJ246">
        <f t="shared" si="117"/>
        <v>2.7</v>
      </c>
      <c r="AK246">
        <f t="shared" si="120"/>
        <v>7959.6794807003344</v>
      </c>
      <c r="AM246">
        <f t="shared" si="132"/>
        <v>-2.5755720236548996</v>
      </c>
      <c r="AN246">
        <f t="shared" si="133"/>
        <v>0</v>
      </c>
      <c r="AP246">
        <f t="shared" si="121"/>
        <v>1.55</v>
      </c>
      <c r="AQ246">
        <f>VLOOKUP(AE246,Sheet3!$K$52:$L$77,2,TRUE)</f>
        <v>1</v>
      </c>
      <c r="AR246">
        <f t="shared" si="122"/>
        <v>0</v>
      </c>
      <c r="AU246">
        <f t="shared" si="134"/>
        <v>12459.679480700335</v>
      </c>
      <c r="AV246">
        <f t="shared" si="135"/>
        <v>20.320519299664738</v>
      </c>
      <c r="AW246">
        <f t="shared" si="136"/>
        <v>0.41984544007571772</v>
      </c>
      <c r="AX246">
        <f>VLOOKUP(AD246,Sheet2!$A$6:$B$262,2,TRUE)</f>
        <v>330.34285714285716</v>
      </c>
      <c r="AY246">
        <f t="shared" si="137"/>
        <v>1.2709384537839578E-3</v>
      </c>
      <c r="AZ246">
        <f t="shared" si="138"/>
        <v>518.92569891479889</v>
      </c>
      <c r="BB246">
        <f t="shared" si="127"/>
        <v>1.5732791156809753</v>
      </c>
    </row>
    <row r="247" spans="4:54" x14ac:dyDescent="0.55000000000000004">
      <c r="D247">
        <f t="shared" si="123"/>
        <v>3555</v>
      </c>
      <c r="E247">
        <f t="shared" si="118"/>
        <v>59.25</v>
      </c>
      <c r="F247">
        <f t="shared" si="124"/>
        <v>12580</v>
      </c>
      <c r="H247">
        <f t="shared" si="140"/>
        <v>3145</v>
      </c>
      <c r="J247">
        <f t="shared" si="141"/>
        <v>259.91735537190084</v>
      </c>
      <c r="K247">
        <f t="shared" si="142"/>
        <v>517.35241979911791</v>
      </c>
      <c r="L247">
        <f>VLOOKUP(V247, Sheet2!E$6:F$261,2,TRUE)</f>
        <v>505.52499999999998</v>
      </c>
      <c r="M247">
        <f>VLOOKUP(L247,Sheet3!A$52:B$77,2,TRUE)</f>
        <v>1</v>
      </c>
      <c r="N247">
        <f t="shared" si="143"/>
        <v>2.9524197991179335</v>
      </c>
      <c r="O247">
        <f t="shared" si="144"/>
        <v>2.5524197991179562</v>
      </c>
      <c r="P247">
        <v>0</v>
      </c>
      <c r="Q247">
        <f t="shared" si="116"/>
        <v>2.9</v>
      </c>
      <c r="R247">
        <f t="shared" si="128"/>
        <v>10813.156797865688</v>
      </c>
      <c r="S247">
        <f t="shared" si="119"/>
        <v>2.7</v>
      </c>
      <c r="T247">
        <f t="shared" si="125"/>
        <v>1541.4163348225443</v>
      </c>
      <c r="V247">
        <f t="shared" si="145"/>
        <v>12354.573132688232</v>
      </c>
      <c r="W247">
        <f t="shared" si="146"/>
        <v>225.42686731176764</v>
      </c>
      <c r="X247">
        <f t="shared" si="126"/>
        <v>4.6575799031356953</v>
      </c>
      <c r="Y247">
        <f>VLOOKUP(K247,Sheet2!$A$6:$B$262,2,TRUE)</f>
        <v>313.45</v>
      </c>
      <c r="Z247">
        <f t="shared" si="147"/>
        <v>1.4859084074447904E-2</v>
      </c>
      <c r="AA247">
        <f t="shared" si="148"/>
        <v>517.3672788831924</v>
      </c>
      <c r="AD247">
        <f t="shared" si="129"/>
        <v>518.92569891479889</v>
      </c>
      <c r="AE247">
        <f>VLOOKUP(AU246,Sheet2!$E$6:$F$261,2,TRUE)</f>
        <v>505.52499999999998</v>
      </c>
      <c r="AF247">
        <f>VLOOKUP(AE247,Sheet3!A$52:B$77,2,TRUE)</f>
        <v>1</v>
      </c>
      <c r="AG247">
        <f t="shared" si="130"/>
        <v>2.5256989147989088</v>
      </c>
      <c r="AH247">
        <f t="shared" si="131"/>
        <v>1</v>
      </c>
      <c r="AI247">
        <f t="shared" si="139"/>
        <v>4500</v>
      </c>
      <c r="AJ247">
        <f t="shared" si="117"/>
        <v>2.7</v>
      </c>
      <c r="AK247">
        <f t="shared" si="120"/>
        <v>7965.691259998348</v>
      </c>
      <c r="AM247">
        <f t="shared" si="132"/>
        <v>-2.5743010852011139</v>
      </c>
      <c r="AN247">
        <f t="shared" si="133"/>
        <v>0</v>
      </c>
      <c r="AP247">
        <f t="shared" si="121"/>
        <v>1.55</v>
      </c>
      <c r="AQ247">
        <f>VLOOKUP(AE247,Sheet3!$K$52:$L$77,2,TRUE)</f>
        <v>1</v>
      </c>
      <c r="AR247">
        <f t="shared" si="122"/>
        <v>0</v>
      </c>
      <c r="AU247">
        <f t="shared" si="134"/>
        <v>12465.691259998348</v>
      </c>
      <c r="AV247">
        <f t="shared" si="135"/>
        <v>114.30874000165204</v>
      </c>
      <c r="AW247">
        <f t="shared" si="136"/>
        <v>2.3617508264804141</v>
      </c>
      <c r="AX247">
        <f>VLOOKUP(AD247,Sheet2!$A$6:$B$262,2,TRUE)</f>
        <v>330.34285714285716</v>
      </c>
      <c r="AY247">
        <f t="shared" si="137"/>
        <v>7.1493927457891796E-3</v>
      </c>
      <c r="AZ247">
        <f t="shared" si="138"/>
        <v>518.93284830754465</v>
      </c>
      <c r="BB247">
        <f t="shared" si="127"/>
        <v>1.5655694243522476</v>
      </c>
    </row>
    <row r="248" spans="4:54" x14ac:dyDescent="0.55000000000000004">
      <c r="D248">
        <f t="shared" si="123"/>
        <v>3570</v>
      </c>
      <c r="E248">
        <f t="shared" si="118"/>
        <v>59.5</v>
      </c>
      <c r="F248">
        <f t="shared" si="124"/>
        <v>12680</v>
      </c>
      <c r="H248">
        <f t="shared" si="140"/>
        <v>3170</v>
      </c>
      <c r="J248">
        <f t="shared" si="141"/>
        <v>261.98347107438019</v>
      </c>
      <c r="K248">
        <f t="shared" si="142"/>
        <v>517.3672788831924</v>
      </c>
      <c r="L248">
        <f>VLOOKUP(V248, Sheet2!E$6:F$261,2,TRUE)</f>
        <v>505.52499999999998</v>
      </c>
      <c r="M248">
        <f>VLOOKUP(L248,Sheet3!A$52:B$77,2,TRUE)</f>
        <v>1</v>
      </c>
      <c r="N248">
        <f t="shared" si="143"/>
        <v>2.9672788831924208</v>
      </c>
      <c r="O248">
        <f t="shared" si="144"/>
        <v>2.5672788831924436</v>
      </c>
      <c r="P248">
        <v>0</v>
      </c>
      <c r="Q248">
        <f t="shared" si="116"/>
        <v>2.9</v>
      </c>
      <c r="R248">
        <f t="shared" si="128"/>
        <v>10894.890905398152</v>
      </c>
      <c r="S248">
        <f t="shared" si="119"/>
        <v>2.7</v>
      </c>
      <c r="T248">
        <f t="shared" si="125"/>
        <v>1554.8960944967002</v>
      </c>
      <c r="V248">
        <f t="shared" si="145"/>
        <v>12449.786999894852</v>
      </c>
      <c r="W248">
        <f t="shared" si="146"/>
        <v>230.21300010514824</v>
      </c>
      <c r="X248">
        <f t="shared" si="126"/>
        <v>4.7564669443212448</v>
      </c>
      <c r="Y248">
        <f>VLOOKUP(K248,Sheet2!$A$6:$B$262,2,TRUE)</f>
        <v>313.45</v>
      </c>
      <c r="Z248">
        <f t="shared" si="147"/>
        <v>1.5174563548640118E-2</v>
      </c>
      <c r="AA248">
        <f t="shared" si="148"/>
        <v>517.38245344674101</v>
      </c>
      <c r="AD248">
        <f t="shared" si="129"/>
        <v>518.93284830754465</v>
      </c>
      <c r="AE248">
        <f>VLOOKUP(AU247,Sheet2!$E$6:$F$261,2,TRUE)</f>
        <v>505.52499999999998</v>
      </c>
      <c r="AF248">
        <f>VLOOKUP(AE248,Sheet3!A$52:B$77,2,TRUE)</f>
        <v>1</v>
      </c>
      <c r="AG248">
        <f t="shared" si="130"/>
        <v>2.5328483075446684</v>
      </c>
      <c r="AH248">
        <f t="shared" si="131"/>
        <v>1</v>
      </c>
      <c r="AI248">
        <f t="shared" si="139"/>
        <v>4500</v>
      </c>
      <c r="AJ248">
        <f t="shared" si="117"/>
        <v>2.7</v>
      </c>
      <c r="AK248">
        <f t="shared" si="120"/>
        <v>7999.5374188117157</v>
      </c>
      <c r="AM248">
        <f t="shared" si="132"/>
        <v>-2.5671516924553544</v>
      </c>
      <c r="AN248">
        <f t="shared" si="133"/>
        <v>0</v>
      </c>
      <c r="AP248">
        <f t="shared" si="121"/>
        <v>1.55</v>
      </c>
      <c r="AQ248">
        <f>VLOOKUP(AE248,Sheet3!$K$52:$L$77,2,TRUE)</f>
        <v>1</v>
      </c>
      <c r="AR248">
        <f t="shared" si="122"/>
        <v>0</v>
      </c>
      <c r="AU248">
        <f t="shared" si="134"/>
        <v>12499.537418811717</v>
      </c>
      <c r="AV248">
        <f t="shared" si="135"/>
        <v>180.46258118828337</v>
      </c>
      <c r="AW248">
        <f t="shared" si="136"/>
        <v>3.7285657270306483</v>
      </c>
      <c r="AX248">
        <f>VLOOKUP(AD248,Sheet2!$A$6:$B$262,2,TRUE)</f>
        <v>330.34285714285716</v>
      </c>
      <c r="AY248">
        <f t="shared" si="137"/>
        <v>1.1286957312408984E-2</v>
      </c>
      <c r="AZ248">
        <f t="shared" si="138"/>
        <v>518.9441352648571</v>
      </c>
      <c r="BB248">
        <f t="shared" si="127"/>
        <v>1.5616818181160852</v>
      </c>
    </row>
    <row r="249" spans="4:54" x14ac:dyDescent="0.55000000000000004">
      <c r="D249">
        <f t="shared" si="123"/>
        <v>3585</v>
      </c>
      <c r="E249">
        <f t="shared" si="118"/>
        <v>59.75</v>
      </c>
      <c r="F249">
        <f t="shared" si="124"/>
        <v>12780</v>
      </c>
      <c r="H249">
        <f t="shared" si="140"/>
        <v>3195</v>
      </c>
      <c r="J249">
        <f t="shared" si="141"/>
        <v>264.04958677685948</v>
      </c>
      <c r="K249">
        <f t="shared" si="142"/>
        <v>517.38245344674101</v>
      </c>
      <c r="L249">
        <f>VLOOKUP(V249, Sheet2!E$6:F$261,2,TRUE)</f>
        <v>505.52499999999998</v>
      </c>
      <c r="M249">
        <f>VLOOKUP(L249,Sheet3!A$52:B$77,2,TRUE)</f>
        <v>1</v>
      </c>
      <c r="N249">
        <f t="shared" si="143"/>
        <v>2.9824534467410331</v>
      </c>
      <c r="O249">
        <f t="shared" si="144"/>
        <v>2.5824534467410558</v>
      </c>
      <c r="P249">
        <v>0</v>
      </c>
      <c r="Q249">
        <f t="shared" si="116"/>
        <v>2.9</v>
      </c>
      <c r="R249">
        <f t="shared" si="128"/>
        <v>10978.57181709746</v>
      </c>
      <c r="S249">
        <f t="shared" si="119"/>
        <v>2.7</v>
      </c>
      <c r="T249">
        <f t="shared" si="125"/>
        <v>1568.7023669883451</v>
      </c>
      <c r="V249">
        <f t="shared" si="145"/>
        <v>12547.274184085805</v>
      </c>
      <c r="W249">
        <f t="shared" si="146"/>
        <v>232.72581591419475</v>
      </c>
      <c r="X249">
        <f t="shared" si="126"/>
        <v>4.8083846263263377</v>
      </c>
      <c r="Y249">
        <f>VLOOKUP(K249,Sheet2!$A$6:$B$262,2,TRUE)</f>
        <v>313.45</v>
      </c>
      <c r="Z249">
        <f t="shared" si="147"/>
        <v>1.5340196606560337E-2</v>
      </c>
      <c r="AA249">
        <f t="shared" si="148"/>
        <v>517.39779364334754</v>
      </c>
      <c r="AD249">
        <f t="shared" si="129"/>
        <v>518.9441352648571</v>
      </c>
      <c r="AE249">
        <f>VLOOKUP(AU248,Sheet2!$E$6:$F$261,2,TRUE)</f>
        <v>505.52499999999998</v>
      </c>
      <c r="AF249">
        <f>VLOOKUP(AE249,Sheet3!A$52:B$77,2,TRUE)</f>
        <v>1</v>
      </c>
      <c r="AG249">
        <f t="shared" si="130"/>
        <v>2.5441352648571183</v>
      </c>
      <c r="AH249">
        <f t="shared" si="131"/>
        <v>1</v>
      </c>
      <c r="AI249">
        <f t="shared" si="139"/>
        <v>4500</v>
      </c>
      <c r="AJ249">
        <f t="shared" si="117"/>
        <v>2.7</v>
      </c>
      <c r="AK249">
        <f t="shared" si="120"/>
        <v>8053.0686259171553</v>
      </c>
      <c r="AM249">
        <f t="shared" si="132"/>
        <v>-2.5558647351429045</v>
      </c>
      <c r="AN249">
        <f t="shared" si="133"/>
        <v>0</v>
      </c>
      <c r="AP249">
        <f t="shared" si="121"/>
        <v>1.55</v>
      </c>
      <c r="AQ249">
        <f>VLOOKUP(AE249,Sheet3!$K$52:$L$77,2,TRUE)</f>
        <v>1</v>
      </c>
      <c r="AR249">
        <f t="shared" si="122"/>
        <v>0</v>
      </c>
      <c r="AU249">
        <f t="shared" si="134"/>
        <v>12553.068625917156</v>
      </c>
      <c r="AV249">
        <f t="shared" si="135"/>
        <v>226.93137408284383</v>
      </c>
      <c r="AW249">
        <f t="shared" si="136"/>
        <v>4.6886647537777648</v>
      </c>
      <c r="AX249">
        <f>VLOOKUP(AD249,Sheet2!$A$6:$B$262,2,TRUE)</f>
        <v>330.34285714285716</v>
      </c>
      <c r="AY249">
        <f t="shared" si="137"/>
        <v>1.4193328695919544E-2</v>
      </c>
      <c r="AZ249">
        <f t="shared" si="138"/>
        <v>518.95832859355301</v>
      </c>
      <c r="BB249">
        <f t="shared" si="127"/>
        <v>1.5605349502054651</v>
      </c>
    </row>
    <row r="250" spans="4:54" x14ac:dyDescent="0.55000000000000004">
      <c r="D250">
        <f t="shared" si="123"/>
        <v>3600</v>
      </c>
      <c r="E250">
        <f t="shared" si="118"/>
        <v>60</v>
      </c>
      <c r="F250">
        <f>+F249+100</f>
        <v>12880</v>
      </c>
      <c r="H250">
        <f t="shared" si="140"/>
        <v>3220</v>
      </c>
      <c r="J250">
        <f t="shared" si="141"/>
        <v>266.11570247933884</v>
      </c>
      <c r="K250">
        <f t="shared" si="142"/>
        <v>517.39779364334754</v>
      </c>
      <c r="L250">
        <f>VLOOKUP(V250, Sheet2!E$6:F$261,2,TRUE)</f>
        <v>505.52499999999998</v>
      </c>
      <c r="M250">
        <f>VLOOKUP(L250,Sheet3!A$52:B$77,2,TRUE)</f>
        <v>1</v>
      </c>
      <c r="N250">
        <f t="shared" si="143"/>
        <v>2.9977936433475634</v>
      </c>
      <c r="O250">
        <f t="shared" si="144"/>
        <v>2.5977936433475861</v>
      </c>
      <c r="P250">
        <v>0</v>
      </c>
      <c r="Q250">
        <f t="shared" si="116"/>
        <v>2.9</v>
      </c>
      <c r="R250">
        <f t="shared" si="128"/>
        <v>11063.382775135502</v>
      </c>
      <c r="S250">
        <f t="shared" si="119"/>
        <v>2.7</v>
      </c>
      <c r="T250">
        <f t="shared" si="125"/>
        <v>1582.700627314716</v>
      </c>
      <c r="V250">
        <f t="shared" si="145"/>
        <v>12646.083402450218</v>
      </c>
      <c r="W250">
        <f t="shared" si="146"/>
        <v>233.91659754978173</v>
      </c>
      <c r="X250">
        <f t="shared" si="126"/>
        <v>4.8329875526814403</v>
      </c>
      <c r="Y250">
        <f>VLOOKUP(K250,Sheet2!$A$6:$B$262,2,TRUE)</f>
        <v>313.45</v>
      </c>
      <c r="Z250">
        <f t="shared" si="147"/>
        <v>1.5418687359009222E-2</v>
      </c>
      <c r="AA250">
        <f t="shared" si="148"/>
        <v>517.41321233070653</v>
      </c>
      <c r="AD250">
        <f t="shared" si="129"/>
        <v>518.95832859355301</v>
      </c>
      <c r="AE250">
        <f>VLOOKUP(AU249,Sheet2!$E$6:$F$261,2,TRUE)</f>
        <v>505.52499999999998</v>
      </c>
      <c r="AF250">
        <f>VLOOKUP(AE250,Sheet3!A$52:B$77,2,TRUE)</f>
        <v>1</v>
      </c>
      <c r="AG250">
        <f t="shared" si="130"/>
        <v>2.5583285935530284</v>
      </c>
      <c r="AH250">
        <f t="shared" si="131"/>
        <v>1</v>
      </c>
      <c r="AI250">
        <f t="shared" si="139"/>
        <v>4500</v>
      </c>
      <c r="AJ250">
        <f t="shared" si="117"/>
        <v>2.7</v>
      </c>
      <c r="AK250">
        <f t="shared" si="120"/>
        <v>8120.5527248669368</v>
      </c>
      <c r="AM250">
        <f t="shared" si="132"/>
        <v>-2.5416714064469943</v>
      </c>
      <c r="AN250">
        <f t="shared" si="133"/>
        <v>0</v>
      </c>
      <c r="AP250">
        <f t="shared" si="121"/>
        <v>1.55</v>
      </c>
      <c r="AQ250">
        <f>VLOOKUP(AE250,Sheet3!$K$52:$L$77,2,TRUE)</f>
        <v>1</v>
      </c>
      <c r="AR250">
        <f t="shared" si="122"/>
        <v>0</v>
      </c>
      <c r="AU250">
        <f t="shared" si="134"/>
        <v>12620.552724866937</v>
      </c>
      <c r="AV250">
        <f t="shared" si="135"/>
        <v>259.44727513306316</v>
      </c>
      <c r="AW250">
        <f t="shared" si="136"/>
        <v>5.360480891178991</v>
      </c>
      <c r="AX250">
        <f>VLOOKUP(AD250,Sheet2!$A$6:$B$262,2,TRUE)</f>
        <v>330.34285714285716</v>
      </c>
      <c r="AY250">
        <f t="shared" si="137"/>
        <v>1.6227022244530761E-2</v>
      </c>
      <c r="AZ250">
        <f t="shared" si="138"/>
        <v>518.9745556157975</v>
      </c>
      <c r="BB250">
        <f t="shared" si="127"/>
        <v>1.5613432850909703</v>
      </c>
    </row>
    <row r="251" spans="4:54" x14ac:dyDescent="0.55000000000000004">
      <c r="D251">
        <f t="shared" si="123"/>
        <v>3615</v>
      </c>
      <c r="E251">
        <f t="shared" si="118"/>
        <v>60.25</v>
      </c>
      <c r="F251">
        <f>+F250+100</f>
        <v>12980</v>
      </c>
      <c r="H251">
        <f t="shared" si="140"/>
        <v>3245</v>
      </c>
      <c r="J251">
        <f t="shared" si="141"/>
        <v>268.18181818181819</v>
      </c>
      <c r="K251">
        <f t="shared" si="142"/>
        <v>517.41321233070653</v>
      </c>
      <c r="L251">
        <f>VLOOKUP(V251, Sheet2!E$6:F$261,2,TRUE)</f>
        <v>505.7</v>
      </c>
      <c r="M251">
        <f>VLOOKUP(L251,Sheet3!A$52:B$77,2,TRUE)</f>
        <v>1</v>
      </c>
      <c r="N251">
        <f t="shared" si="143"/>
        <v>3.0132123307065513</v>
      </c>
      <c r="O251">
        <f t="shared" si="144"/>
        <v>2.613212330706574</v>
      </c>
      <c r="P251">
        <v>0</v>
      </c>
      <c r="Q251">
        <f t="shared" si="116"/>
        <v>3</v>
      </c>
      <c r="R251">
        <f t="shared" si="128"/>
        <v>11533.289613886631</v>
      </c>
      <c r="S251">
        <f t="shared" si="119"/>
        <v>2.8</v>
      </c>
      <c r="T251">
        <f t="shared" si="125"/>
        <v>1655.953415289169</v>
      </c>
      <c r="V251">
        <f t="shared" si="145"/>
        <v>13189.243029175799</v>
      </c>
      <c r="W251">
        <f t="shared" si="146"/>
        <v>-209.24302917579917</v>
      </c>
      <c r="X251">
        <f t="shared" si="126"/>
        <v>-4.3232030821446106</v>
      </c>
      <c r="Y251">
        <f>VLOOKUP(K251,Sheet2!$A$6:$B$262,2,TRUE)</f>
        <v>314.10000000000002</v>
      </c>
      <c r="Z251">
        <f t="shared" si="147"/>
        <v>-1.3763779312781313E-2</v>
      </c>
      <c r="AA251">
        <f t="shared" si="148"/>
        <v>517.39944855139379</v>
      </c>
      <c r="AD251">
        <f t="shared" si="129"/>
        <v>518.9745556157975</v>
      </c>
      <c r="AE251">
        <f>VLOOKUP(AU250,Sheet2!$E$6:$F$261,2,TRUE)</f>
        <v>505.52499999999998</v>
      </c>
      <c r="AF251">
        <f>VLOOKUP(AE251,Sheet3!A$52:B$77,2,TRUE)</f>
        <v>1</v>
      </c>
      <c r="AG251">
        <f t="shared" si="130"/>
        <v>2.5745556157975216</v>
      </c>
      <c r="AH251">
        <f t="shared" si="131"/>
        <v>1</v>
      </c>
      <c r="AI251">
        <f t="shared" si="139"/>
        <v>4500</v>
      </c>
      <c r="AJ251">
        <f t="shared" si="117"/>
        <v>2.7</v>
      </c>
      <c r="AK251">
        <f t="shared" si="120"/>
        <v>8197.9359362324012</v>
      </c>
      <c r="AM251">
        <f t="shared" si="132"/>
        <v>-2.5254443842025012</v>
      </c>
      <c r="AN251">
        <f t="shared" si="133"/>
        <v>0</v>
      </c>
      <c r="AP251">
        <f t="shared" si="121"/>
        <v>1.55</v>
      </c>
      <c r="AQ251">
        <f>VLOOKUP(AE251,Sheet3!$K$52:$L$77,2,TRUE)</f>
        <v>1</v>
      </c>
      <c r="AR251">
        <f t="shared" si="122"/>
        <v>0</v>
      </c>
      <c r="AU251">
        <f t="shared" si="134"/>
        <v>12697.935936232401</v>
      </c>
      <c r="AV251">
        <f t="shared" si="135"/>
        <v>282.06406376759878</v>
      </c>
      <c r="AW251">
        <f t="shared" si="136"/>
        <v>5.8277699125536939</v>
      </c>
      <c r="AX251">
        <f>VLOOKUP(AD251,Sheet2!$A$6:$B$262,2,TRUE)</f>
        <v>330.34285714285716</v>
      </c>
      <c r="AY251">
        <f t="shared" si="137"/>
        <v>1.7641579911726282E-2</v>
      </c>
      <c r="AZ251">
        <f t="shared" si="138"/>
        <v>518.9921971957092</v>
      </c>
      <c r="BB251">
        <f t="shared" si="127"/>
        <v>1.5927486443154066</v>
      </c>
    </row>
    <row r="252" spans="4:54" x14ac:dyDescent="0.55000000000000004">
      <c r="D252">
        <f t="shared" si="123"/>
        <v>3630</v>
      </c>
      <c r="E252">
        <f t="shared" si="118"/>
        <v>60.5</v>
      </c>
      <c r="F252">
        <f>+F251+100</f>
        <v>13080</v>
      </c>
      <c r="H252">
        <f t="shared" si="140"/>
        <v>3270</v>
      </c>
      <c r="J252">
        <f t="shared" si="141"/>
        <v>270.24793388429754</v>
      </c>
      <c r="K252">
        <f t="shared" si="142"/>
        <v>517.39944855139379</v>
      </c>
      <c r="L252">
        <f>VLOOKUP(V252, Sheet2!E$6:F$261,2,TRUE)</f>
        <v>505.52499999999998</v>
      </c>
      <c r="M252">
        <f>VLOOKUP(L252,Sheet3!A$52:B$77,2,TRUE)</f>
        <v>1</v>
      </c>
      <c r="N252">
        <f t="shared" si="143"/>
        <v>2.9994485513938116</v>
      </c>
      <c r="O252">
        <f t="shared" si="144"/>
        <v>2.5994485513938344</v>
      </c>
      <c r="P252">
        <v>0</v>
      </c>
      <c r="Q252">
        <f t="shared" si="116"/>
        <v>2.9</v>
      </c>
      <c r="R252">
        <f t="shared" si="128"/>
        <v>11072.545217553487</v>
      </c>
      <c r="S252">
        <f t="shared" si="119"/>
        <v>2.7</v>
      </c>
      <c r="T252">
        <f t="shared" si="125"/>
        <v>1584.2132423209573</v>
      </c>
      <c r="V252">
        <f t="shared" si="145"/>
        <v>12656.758459874443</v>
      </c>
      <c r="W252">
        <f t="shared" si="146"/>
        <v>423.24154012555664</v>
      </c>
      <c r="X252">
        <f t="shared" si="126"/>
        <v>8.7446599199495179</v>
      </c>
      <c r="Y252">
        <f>VLOOKUP(K252,Sheet2!$A$6:$B$262,2,TRUE)</f>
        <v>313.45</v>
      </c>
      <c r="Z252">
        <f t="shared" si="147"/>
        <v>2.7898101515232154E-2</v>
      </c>
      <c r="AA252">
        <f t="shared" si="148"/>
        <v>517.42734665290902</v>
      </c>
      <c r="AD252">
        <f t="shared" si="129"/>
        <v>518.9921971957092</v>
      </c>
      <c r="AE252">
        <f>VLOOKUP(AU251,Sheet2!$E$6:$F$261,2,TRUE)</f>
        <v>505.52499999999998</v>
      </c>
      <c r="AF252">
        <f>VLOOKUP(AE252,Sheet3!A$52:B$77,2,TRUE)</f>
        <v>1</v>
      </c>
      <c r="AG252">
        <f t="shared" si="130"/>
        <v>2.5921971957092182</v>
      </c>
      <c r="AH252">
        <f t="shared" si="131"/>
        <v>1</v>
      </c>
      <c r="AI252">
        <f t="shared" si="139"/>
        <v>4500</v>
      </c>
      <c r="AJ252">
        <f t="shared" si="117"/>
        <v>2.7</v>
      </c>
      <c r="AK252">
        <f t="shared" si="120"/>
        <v>8282.3419658637868</v>
      </c>
      <c r="AM252">
        <f t="shared" si="132"/>
        <v>-2.5078028042908045</v>
      </c>
      <c r="AN252">
        <f t="shared" si="133"/>
        <v>0</v>
      </c>
      <c r="AP252">
        <f t="shared" si="121"/>
        <v>1.55</v>
      </c>
      <c r="AQ252">
        <f>VLOOKUP(AE252,Sheet3!$K$52:$L$77,2,TRUE)</f>
        <v>1</v>
      </c>
      <c r="AR252">
        <f t="shared" si="122"/>
        <v>0</v>
      </c>
      <c r="AU252">
        <f t="shared" si="134"/>
        <v>12782.341965863787</v>
      </c>
      <c r="AV252">
        <f t="shared" si="135"/>
        <v>297.65803413621325</v>
      </c>
      <c r="AW252">
        <f t="shared" si="136"/>
        <v>6.1499593829796124</v>
      </c>
      <c r="AX252">
        <f>VLOOKUP(AD252,Sheet2!$A$6:$B$262,2,TRUE)</f>
        <v>330.34285714285716</v>
      </c>
      <c r="AY252">
        <f t="shared" si="137"/>
        <v>1.8616898322460339E-2</v>
      </c>
      <c r="AZ252">
        <f t="shared" si="138"/>
        <v>519.01081409403162</v>
      </c>
      <c r="BB252">
        <f t="shared" si="127"/>
        <v>1.5834674411225933</v>
      </c>
    </row>
    <row r="253" spans="4:54" x14ac:dyDescent="0.55000000000000004">
      <c r="D253">
        <f t="shared" si="123"/>
        <v>3645</v>
      </c>
      <c r="E253">
        <f t="shared" si="118"/>
        <v>60.75</v>
      </c>
      <c r="F253">
        <f>+F252+100</f>
        <v>13180</v>
      </c>
      <c r="H253">
        <f t="shared" si="140"/>
        <v>3295</v>
      </c>
      <c r="J253">
        <f t="shared" si="141"/>
        <v>272.31404958677683</v>
      </c>
      <c r="K253">
        <f t="shared" si="142"/>
        <v>517.42734665290902</v>
      </c>
      <c r="L253">
        <f>VLOOKUP(V253, Sheet2!E$6:F$261,2,TRUE)</f>
        <v>505.7</v>
      </c>
      <c r="M253">
        <f>VLOOKUP(L253,Sheet3!A$52:B$77,2,TRUE)</f>
        <v>1</v>
      </c>
      <c r="N253">
        <f t="shared" si="143"/>
        <v>3.0273466529090456</v>
      </c>
      <c r="O253">
        <f t="shared" si="144"/>
        <v>2.6273466529090683</v>
      </c>
      <c r="P253">
        <v>0</v>
      </c>
      <c r="Q253">
        <f t="shared" si="116"/>
        <v>3</v>
      </c>
      <c r="R253">
        <f t="shared" si="128"/>
        <v>11614.534925326216</v>
      </c>
      <c r="S253">
        <f t="shared" si="119"/>
        <v>2.8</v>
      </c>
      <c r="T253">
        <f t="shared" si="125"/>
        <v>1669.406627428066</v>
      </c>
      <c r="V253">
        <f t="shared" si="145"/>
        <v>13283.941552754282</v>
      </c>
      <c r="W253">
        <f t="shared" si="146"/>
        <v>-103.94155275428238</v>
      </c>
      <c r="X253">
        <f t="shared" si="126"/>
        <v>-2.1475527428570738</v>
      </c>
      <c r="Y253">
        <f>VLOOKUP(K253,Sheet2!$A$6:$B$262,2,TRUE)</f>
        <v>314.10000000000002</v>
      </c>
      <c r="Z253">
        <f t="shared" si="147"/>
        <v>-6.8371625051164391E-3</v>
      </c>
      <c r="AA253">
        <f t="shared" si="148"/>
        <v>517.4205094904039</v>
      </c>
      <c r="AD253">
        <f t="shared" si="129"/>
        <v>519.01081409403162</v>
      </c>
      <c r="AE253">
        <f>VLOOKUP(AU252,Sheet2!$E$6:$F$261,2,TRUE)</f>
        <v>505.52499999999998</v>
      </c>
      <c r="AF253">
        <f>VLOOKUP(AE253,Sheet3!A$52:B$77,2,TRUE)</f>
        <v>1</v>
      </c>
      <c r="AG253">
        <f t="shared" si="130"/>
        <v>2.6108140940316389</v>
      </c>
      <c r="AH253">
        <f t="shared" si="131"/>
        <v>1</v>
      </c>
      <c r="AI253">
        <f t="shared" si="139"/>
        <v>4500</v>
      </c>
      <c r="AJ253">
        <f t="shared" si="117"/>
        <v>2.8</v>
      </c>
      <c r="AK253">
        <f t="shared" si="120"/>
        <v>8681.790329776255</v>
      </c>
      <c r="AM253">
        <f t="shared" si="132"/>
        <v>-2.4891859059683838</v>
      </c>
      <c r="AN253">
        <f t="shared" si="133"/>
        <v>0</v>
      </c>
      <c r="AP253">
        <f t="shared" si="121"/>
        <v>1.55</v>
      </c>
      <c r="AQ253">
        <f>VLOOKUP(AE253,Sheet3!$K$52:$L$77,2,TRUE)</f>
        <v>1</v>
      </c>
      <c r="AR253">
        <f t="shared" si="122"/>
        <v>0</v>
      </c>
      <c r="AU253">
        <f t="shared" si="134"/>
        <v>13181.790329776255</v>
      </c>
      <c r="AV253">
        <f t="shared" si="135"/>
        <v>-1.790329776255021</v>
      </c>
      <c r="AW253">
        <f t="shared" si="136"/>
        <v>-3.6990284633368203E-2</v>
      </c>
      <c r="AX253">
        <f>VLOOKUP(AD253,Sheet2!$A$6:$B$262,2,TRUE)</f>
        <v>331.71428571428572</v>
      </c>
      <c r="AY253">
        <f t="shared" si="137"/>
        <v>-1.1151248597483954E-4</v>
      </c>
      <c r="AZ253">
        <f t="shared" si="138"/>
        <v>519.01070258154562</v>
      </c>
      <c r="BB253">
        <f t="shared" si="127"/>
        <v>1.5901930911417139</v>
      </c>
    </row>
    <row r="254" spans="4:54" x14ac:dyDescent="0.55000000000000004">
      <c r="D254">
        <f t="shared" si="123"/>
        <v>3660</v>
      </c>
      <c r="E254">
        <f t="shared" si="118"/>
        <v>61</v>
      </c>
      <c r="F254">
        <f>+F253+100</f>
        <v>13280</v>
      </c>
      <c r="H254">
        <f t="shared" si="140"/>
        <v>3320</v>
      </c>
      <c r="J254">
        <f t="shared" si="141"/>
        <v>274.38016528925618</v>
      </c>
      <c r="K254">
        <f t="shared" si="142"/>
        <v>517.4205094904039</v>
      </c>
      <c r="L254">
        <f>VLOOKUP(V254, Sheet2!E$6:F$261,2,TRUE)</f>
        <v>505.7</v>
      </c>
      <c r="M254">
        <f>VLOOKUP(L254,Sheet3!A$52:B$77,2,TRUE)</f>
        <v>1</v>
      </c>
      <c r="N254">
        <f t="shared" si="143"/>
        <v>3.0205094904039242</v>
      </c>
      <c r="O254">
        <f t="shared" si="144"/>
        <v>2.620509490403947</v>
      </c>
      <c r="P254">
        <v>0</v>
      </c>
      <c r="Q254">
        <f t="shared" si="116"/>
        <v>3</v>
      </c>
      <c r="R254">
        <f t="shared" si="128"/>
        <v>11575.210583698037</v>
      </c>
      <c r="S254">
        <f t="shared" si="119"/>
        <v>2.8</v>
      </c>
      <c r="T254">
        <f t="shared" si="125"/>
        <v>1662.8944059764592</v>
      </c>
      <c r="V254">
        <f t="shared" si="145"/>
        <v>13238.104989674497</v>
      </c>
      <c r="W254">
        <f t="shared" si="146"/>
        <v>41.895010325502881</v>
      </c>
      <c r="X254">
        <f t="shared" si="126"/>
        <v>0.86559938689055538</v>
      </c>
      <c r="Y254">
        <f>VLOOKUP(K254,Sheet2!$A$6:$B$262,2,TRUE)</f>
        <v>314.10000000000002</v>
      </c>
      <c r="Z254">
        <f t="shared" si="147"/>
        <v>2.7558082995560499E-3</v>
      </c>
      <c r="AA254">
        <f t="shared" si="148"/>
        <v>517.42326529870343</v>
      </c>
      <c r="AD254">
        <f t="shared" si="129"/>
        <v>519.01070258154562</v>
      </c>
      <c r="AE254">
        <f>VLOOKUP(AU253,Sheet2!$E$6:$F$261,2,TRUE)</f>
        <v>505.7</v>
      </c>
      <c r="AF254">
        <f>VLOOKUP(AE254,Sheet3!A$52:B$77,2,TRUE)</f>
        <v>1</v>
      </c>
      <c r="AG254">
        <f t="shared" si="130"/>
        <v>2.6107025815456382</v>
      </c>
      <c r="AH254">
        <f t="shared" si="131"/>
        <v>1</v>
      </c>
      <c r="AI254">
        <f t="shared" si="139"/>
        <v>4500</v>
      </c>
      <c r="AJ254">
        <f t="shared" si="117"/>
        <v>2.8</v>
      </c>
      <c r="AK254">
        <f t="shared" si="120"/>
        <v>8681.234113793389</v>
      </c>
      <c r="AM254">
        <f t="shared" si="132"/>
        <v>-2.4892974184543846</v>
      </c>
      <c r="AN254">
        <f t="shared" si="133"/>
        <v>0</v>
      </c>
      <c r="AP254">
        <f t="shared" si="121"/>
        <v>1.55</v>
      </c>
      <c r="AQ254">
        <f>VLOOKUP(AE254,Sheet3!$K$52:$L$77,2,TRUE)</f>
        <v>1</v>
      </c>
      <c r="AR254">
        <f t="shared" si="122"/>
        <v>0</v>
      </c>
      <c r="AU254">
        <f t="shared" si="134"/>
        <v>13181.234113793389</v>
      </c>
      <c r="AV254">
        <f t="shared" si="135"/>
        <v>98.765886206610958</v>
      </c>
      <c r="AW254">
        <f t="shared" si="136"/>
        <v>2.0406174836076643</v>
      </c>
      <c r="AX254">
        <f>VLOOKUP(AD254,Sheet2!$A$6:$B$262,2,TRUE)</f>
        <v>331.71428571428572</v>
      </c>
      <c r="AY254">
        <f t="shared" si="137"/>
        <v>6.1517322933908915E-3</v>
      </c>
      <c r="AZ254">
        <f t="shared" si="138"/>
        <v>519.01685431383896</v>
      </c>
      <c r="BB254">
        <f t="shared" si="127"/>
        <v>1.5935890151355352</v>
      </c>
    </row>
    <row r="255" spans="4:54" x14ac:dyDescent="0.55000000000000004">
      <c r="D255">
        <f t="shared" si="123"/>
        <v>3675</v>
      </c>
      <c r="E255">
        <f t="shared" si="118"/>
        <v>61.25</v>
      </c>
      <c r="F255">
        <f>+F254+110</f>
        <v>13390</v>
      </c>
      <c r="H255">
        <f t="shared" si="140"/>
        <v>3347.5</v>
      </c>
      <c r="J255">
        <f t="shared" si="141"/>
        <v>276.65289256198349</v>
      </c>
      <c r="K255">
        <f t="shared" si="142"/>
        <v>517.42326529870343</v>
      </c>
      <c r="L255">
        <f>VLOOKUP(V255, Sheet2!E$6:F$261,2,TRUE)</f>
        <v>505.7</v>
      </c>
      <c r="M255">
        <f>VLOOKUP(L255,Sheet3!A$52:B$77,2,TRUE)</f>
        <v>1</v>
      </c>
      <c r="N255">
        <f t="shared" si="143"/>
        <v>3.0232652987034498</v>
      </c>
      <c r="O255">
        <f t="shared" si="144"/>
        <v>2.6232652987034726</v>
      </c>
      <c r="P255">
        <v>0</v>
      </c>
      <c r="Q255">
        <f t="shared" si="116"/>
        <v>3</v>
      </c>
      <c r="R255">
        <f t="shared" si="128"/>
        <v>11591.055428561387</v>
      </c>
      <c r="S255">
        <f t="shared" si="119"/>
        <v>2.8</v>
      </c>
      <c r="T255">
        <f t="shared" si="125"/>
        <v>1665.518221774372</v>
      </c>
      <c r="V255">
        <f t="shared" si="145"/>
        <v>13256.573650335758</v>
      </c>
      <c r="W255">
        <f t="shared" si="146"/>
        <v>133.42634966424157</v>
      </c>
      <c r="X255">
        <f t="shared" si="126"/>
        <v>2.7567427616578839</v>
      </c>
      <c r="Y255">
        <f>VLOOKUP(K255,Sheet2!$A$6:$B$262,2,TRUE)</f>
        <v>314.10000000000002</v>
      </c>
      <c r="Z255">
        <f t="shared" si="147"/>
        <v>8.7766404382613305E-3</v>
      </c>
      <c r="AA255">
        <f t="shared" si="148"/>
        <v>517.43204193914164</v>
      </c>
      <c r="AD255">
        <f t="shared" si="129"/>
        <v>519.01685431383896</v>
      </c>
      <c r="AE255">
        <f>VLOOKUP(AU254,Sheet2!$E$6:$F$261,2,TRUE)</f>
        <v>505.7</v>
      </c>
      <c r="AF255">
        <f>VLOOKUP(AE255,Sheet3!A$52:B$77,2,TRUE)</f>
        <v>1</v>
      </c>
      <c r="AG255">
        <f t="shared" si="130"/>
        <v>2.616854313838985</v>
      </c>
      <c r="AH255">
        <f t="shared" si="131"/>
        <v>1</v>
      </c>
      <c r="AI255">
        <f t="shared" si="139"/>
        <v>4500</v>
      </c>
      <c r="AJ255">
        <f t="shared" si="117"/>
        <v>2.8</v>
      </c>
      <c r="AK255">
        <f t="shared" si="120"/>
        <v>8711.9362375969922</v>
      </c>
      <c r="AM255">
        <f t="shared" si="132"/>
        <v>-2.4831456861610377</v>
      </c>
      <c r="AN255">
        <f t="shared" si="133"/>
        <v>0</v>
      </c>
      <c r="AP255">
        <f t="shared" si="121"/>
        <v>1.55</v>
      </c>
      <c r="AQ255">
        <f>VLOOKUP(AE255,Sheet3!$K$52:$L$77,2,TRUE)</f>
        <v>1</v>
      </c>
      <c r="AR255">
        <f t="shared" si="122"/>
        <v>0</v>
      </c>
      <c r="AU255">
        <f t="shared" si="134"/>
        <v>13211.936237596992</v>
      </c>
      <c r="AV255">
        <f t="shared" si="135"/>
        <v>178.06376240300779</v>
      </c>
      <c r="AW255">
        <f t="shared" si="136"/>
        <v>3.6790033554340451</v>
      </c>
      <c r="AX255">
        <f>VLOOKUP(AD255,Sheet2!$A$6:$B$262,2,TRUE)</f>
        <v>331.71428571428572</v>
      </c>
      <c r="AY255">
        <f t="shared" si="137"/>
        <v>1.1090880055141394E-2</v>
      </c>
      <c r="AZ255">
        <f t="shared" si="138"/>
        <v>519.02794519389408</v>
      </c>
      <c r="BB255">
        <f t="shared" si="127"/>
        <v>1.595903254752443</v>
      </c>
    </row>
    <row r="256" spans="4:54" x14ac:dyDescent="0.55000000000000004">
      <c r="D256">
        <f t="shared" si="123"/>
        <v>3690</v>
      </c>
      <c r="E256">
        <f t="shared" si="118"/>
        <v>61.5</v>
      </c>
      <c r="F256">
        <f>+F255+150</f>
        <v>13540</v>
      </c>
      <c r="H256">
        <f t="shared" si="140"/>
        <v>3385</v>
      </c>
      <c r="J256">
        <f t="shared" si="141"/>
        <v>279.75206611570246</v>
      </c>
      <c r="K256">
        <f t="shared" si="142"/>
        <v>517.43204193914164</v>
      </c>
      <c r="L256">
        <f>VLOOKUP(V256, Sheet2!E$6:F$261,2,TRUE)</f>
        <v>505.7</v>
      </c>
      <c r="M256">
        <f>VLOOKUP(L256,Sheet3!A$52:B$77,2,TRUE)</f>
        <v>1</v>
      </c>
      <c r="N256">
        <f t="shared" si="143"/>
        <v>3.0320419391416635</v>
      </c>
      <c r="O256">
        <f t="shared" si="144"/>
        <v>2.6320419391416863</v>
      </c>
      <c r="P256">
        <v>0</v>
      </c>
      <c r="Q256">
        <f t="shared" si="116"/>
        <v>3</v>
      </c>
      <c r="R256">
        <f t="shared" si="128"/>
        <v>11641.56587595915</v>
      </c>
      <c r="S256">
        <f t="shared" si="119"/>
        <v>2.8</v>
      </c>
      <c r="T256">
        <f t="shared" si="125"/>
        <v>1673.8836781695791</v>
      </c>
      <c r="V256">
        <f t="shared" si="145"/>
        <v>13315.449554128729</v>
      </c>
      <c r="W256">
        <f t="shared" si="146"/>
        <v>224.55044587127122</v>
      </c>
      <c r="X256">
        <f t="shared" si="126"/>
        <v>4.6394720221337025</v>
      </c>
      <c r="Y256">
        <f>VLOOKUP(K256,Sheet2!$A$6:$B$262,2,TRUE)</f>
        <v>314.10000000000002</v>
      </c>
      <c r="Z256">
        <f t="shared" si="147"/>
        <v>1.4770684565850692E-2</v>
      </c>
      <c r="AA256">
        <f t="shared" si="148"/>
        <v>517.4468126237075</v>
      </c>
      <c r="AD256">
        <f t="shared" si="129"/>
        <v>519.02794519389408</v>
      </c>
      <c r="AE256">
        <f>VLOOKUP(AU255,Sheet2!$E$6:$F$261,2,TRUE)</f>
        <v>505.7</v>
      </c>
      <c r="AF256">
        <f>VLOOKUP(AE256,Sheet3!A$52:B$77,2,TRUE)</f>
        <v>1</v>
      </c>
      <c r="AG256">
        <f t="shared" si="130"/>
        <v>2.6279451938941065</v>
      </c>
      <c r="AH256">
        <f t="shared" si="131"/>
        <v>1</v>
      </c>
      <c r="AI256">
        <f t="shared" si="139"/>
        <v>4500</v>
      </c>
      <c r="AJ256">
        <f t="shared" si="117"/>
        <v>2.8</v>
      </c>
      <c r="AK256">
        <f t="shared" si="120"/>
        <v>8767.3799120514359</v>
      </c>
      <c r="AM256">
        <f t="shared" si="132"/>
        <v>-2.4720548061059162</v>
      </c>
      <c r="AN256">
        <f t="shared" si="133"/>
        <v>0</v>
      </c>
      <c r="AP256">
        <f t="shared" si="121"/>
        <v>1.55</v>
      </c>
      <c r="AQ256">
        <f>VLOOKUP(AE256,Sheet3!$K$52:$L$77,2,TRUE)</f>
        <v>1</v>
      </c>
      <c r="AR256">
        <f t="shared" si="122"/>
        <v>0</v>
      </c>
      <c r="AU256">
        <f t="shared" si="134"/>
        <v>13267.379912051436</v>
      </c>
      <c r="AV256">
        <f t="shared" si="135"/>
        <v>272.62008794856411</v>
      </c>
      <c r="AW256">
        <f t="shared" si="136"/>
        <v>5.6326464452182661</v>
      </c>
      <c r="AX256">
        <f>VLOOKUP(AD256,Sheet2!$A$6:$B$262,2,TRUE)</f>
        <v>331.71428571428572</v>
      </c>
      <c r="AY256">
        <f t="shared" si="137"/>
        <v>1.6980415640192877E-2</v>
      </c>
      <c r="AZ256">
        <f t="shared" si="138"/>
        <v>519.04492560953429</v>
      </c>
      <c r="BB256">
        <f t="shared" si="127"/>
        <v>1.5981129858267877</v>
      </c>
    </row>
    <row r="257" spans="4:54" x14ac:dyDescent="0.55000000000000004">
      <c r="D257">
        <f t="shared" si="123"/>
        <v>3705</v>
      </c>
      <c r="E257">
        <f t="shared" si="118"/>
        <v>61.75</v>
      </c>
      <c r="F257">
        <f t="shared" ref="F257:F268" si="149">+F256+150</f>
        <v>13690</v>
      </c>
      <c r="H257">
        <f t="shared" si="140"/>
        <v>3422.5</v>
      </c>
      <c r="J257">
        <f t="shared" si="141"/>
        <v>282.85123966942149</v>
      </c>
      <c r="K257">
        <f t="shared" si="142"/>
        <v>517.4468126237075</v>
      </c>
      <c r="L257">
        <f>VLOOKUP(V257, Sheet2!E$6:F$261,2,TRUE)</f>
        <v>505.7</v>
      </c>
      <c r="M257">
        <f>VLOOKUP(L257,Sheet3!A$52:B$77,2,TRUE)</f>
        <v>1</v>
      </c>
      <c r="N257">
        <f t="shared" si="143"/>
        <v>3.0468126237075239</v>
      </c>
      <c r="O257">
        <f t="shared" si="144"/>
        <v>2.6468126237075467</v>
      </c>
      <c r="P257">
        <v>0</v>
      </c>
      <c r="Q257">
        <f t="shared" si="116"/>
        <v>3</v>
      </c>
      <c r="R257">
        <f t="shared" si="128"/>
        <v>11726.737758868641</v>
      </c>
      <c r="S257">
        <f t="shared" si="119"/>
        <v>2.8</v>
      </c>
      <c r="T257">
        <f t="shared" si="125"/>
        <v>1687.993861573744</v>
      </c>
      <c r="V257">
        <f t="shared" si="145"/>
        <v>13414.731620442386</v>
      </c>
      <c r="W257">
        <f t="shared" si="146"/>
        <v>275.26837955761403</v>
      </c>
      <c r="X257">
        <f t="shared" si="126"/>
        <v>5.6873632140002899</v>
      </c>
      <c r="Y257">
        <f>VLOOKUP(K257,Sheet2!$A$6:$B$262,2,TRUE)</f>
        <v>314.10000000000002</v>
      </c>
      <c r="Z257">
        <f t="shared" si="147"/>
        <v>1.8106855186247339E-2</v>
      </c>
      <c r="AA257">
        <f t="shared" si="148"/>
        <v>517.46491947889376</v>
      </c>
      <c r="AD257">
        <f t="shared" si="129"/>
        <v>519.04492560953429</v>
      </c>
      <c r="AE257">
        <f>VLOOKUP(AU256,Sheet2!$E$6:$F$261,2,TRUE)</f>
        <v>505.7</v>
      </c>
      <c r="AF257">
        <f>VLOOKUP(AE257,Sheet3!A$52:B$77,2,TRUE)</f>
        <v>1</v>
      </c>
      <c r="AG257">
        <f t="shared" si="130"/>
        <v>2.6449256095343117</v>
      </c>
      <c r="AH257">
        <f t="shared" si="131"/>
        <v>1</v>
      </c>
      <c r="AI257">
        <f t="shared" si="139"/>
        <v>4500</v>
      </c>
      <c r="AJ257">
        <f t="shared" si="117"/>
        <v>2.8</v>
      </c>
      <c r="AK257">
        <f t="shared" si="120"/>
        <v>8852.4924078372806</v>
      </c>
      <c r="AM257">
        <f t="shared" si="132"/>
        <v>-2.4550743904657111</v>
      </c>
      <c r="AN257">
        <f t="shared" si="133"/>
        <v>0</v>
      </c>
      <c r="AP257">
        <f t="shared" si="121"/>
        <v>1.55</v>
      </c>
      <c r="AQ257">
        <f>VLOOKUP(AE257,Sheet3!$K$52:$L$77,2,TRUE)</f>
        <v>1</v>
      </c>
      <c r="AR257">
        <f t="shared" si="122"/>
        <v>0</v>
      </c>
      <c r="AU257">
        <f t="shared" si="134"/>
        <v>13352.492407837281</v>
      </c>
      <c r="AV257">
        <f t="shared" si="135"/>
        <v>337.50759216271945</v>
      </c>
      <c r="AW257">
        <f t="shared" si="136"/>
        <v>6.9732973587338725</v>
      </c>
      <c r="AX257">
        <f>VLOOKUP(AD257,Sheet2!$A$6:$B$262,2,TRUE)</f>
        <v>331.71428571428572</v>
      </c>
      <c r="AY257">
        <f t="shared" si="137"/>
        <v>2.1021998928138289E-2</v>
      </c>
      <c r="AZ257">
        <f t="shared" si="138"/>
        <v>519.06594760846247</v>
      </c>
      <c r="BB257">
        <f t="shared" si="127"/>
        <v>1.6010281295687037</v>
      </c>
    </row>
    <row r="258" spans="4:54" x14ac:dyDescent="0.55000000000000004">
      <c r="D258">
        <f t="shared" si="123"/>
        <v>3720</v>
      </c>
      <c r="E258">
        <f t="shared" si="118"/>
        <v>62</v>
      </c>
      <c r="F258">
        <f t="shared" si="149"/>
        <v>13840</v>
      </c>
      <c r="H258">
        <f t="shared" si="140"/>
        <v>3460</v>
      </c>
      <c r="J258">
        <f t="shared" si="141"/>
        <v>285.95041322314052</v>
      </c>
      <c r="K258">
        <f t="shared" si="142"/>
        <v>517.46491947889376</v>
      </c>
      <c r="L258">
        <f>VLOOKUP(V258, Sheet2!E$6:F$261,2,TRUE)</f>
        <v>505.7</v>
      </c>
      <c r="M258">
        <f>VLOOKUP(L258,Sheet3!A$52:B$77,2,TRUE)</f>
        <v>1</v>
      </c>
      <c r="N258">
        <f t="shared" si="143"/>
        <v>3.0649194788937848</v>
      </c>
      <c r="O258">
        <f t="shared" si="144"/>
        <v>2.6649194788938075</v>
      </c>
      <c r="P258">
        <v>0</v>
      </c>
      <c r="Q258">
        <f t="shared" si="116"/>
        <v>3</v>
      </c>
      <c r="R258">
        <f t="shared" si="128"/>
        <v>11831.428886865404</v>
      </c>
      <c r="S258">
        <f t="shared" si="119"/>
        <v>2.8</v>
      </c>
      <c r="T258">
        <f t="shared" si="125"/>
        <v>1705.3448103568987</v>
      </c>
      <c r="V258">
        <f t="shared" si="145"/>
        <v>13536.773697222303</v>
      </c>
      <c r="W258">
        <f t="shared" si="146"/>
        <v>303.22630277769713</v>
      </c>
      <c r="X258">
        <f t="shared" si="126"/>
        <v>6.2650062557375437</v>
      </c>
      <c r="Y258">
        <f>VLOOKUP(K258,Sheet2!$A$6:$B$262,2,TRUE)</f>
        <v>314.10000000000002</v>
      </c>
      <c r="Z258">
        <f t="shared" si="147"/>
        <v>1.9945897025589122E-2</v>
      </c>
      <c r="AA258">
        <f t="shared" si="148"/>
        <v>517.4848653759193</v>
      </c>
      <c r="AD258">
        <f t="shared" si="129"/>
        <v>519.06594760846247</v>
      </c>
      <c r="AE258">
        <f>VLOOKUP(AU257,Sheet2!$E$6:$F$261,2,TRUE)</f>
        <v>505.7</v>
      </c>
      <c r="AF258">
        <f>VLOOKUP(AE258,Sheet3!A$52:B$77,2,TRUE)</f>
        <v>1</v>
      </c>
      <c r="AG258">
        <f t="shared" si="130"/>
        <v>2.6659476084624885</v>
      </c>
      <c r="AH258">
        <f t="shared" si="131"/>
        <v>1</v>
      </c>
      <c r="AI258">
        <f t="shared" si="139"/>
        <v>4500</v>
      </c>
      <c r="AJ258">
        <f t="shared" si="117"/>
        <v>2.8</v>
      </c>
      <c r="AK258">
        <f t="shared" si="120"/>
        <v>8958.2419083466739</v>
      </c>
      <c r="AM258">
        <f t="shared" si="132"/>
        <v>-2.4340523915375343</v>
      </c>
      <c r="AN258">
        <f t="shared" si="133"/>
        <v>0</v>
      </c>
      <c r="AP258">
        <f t="shared" si="121"/>
        <v>1.55</v>
      </c>
      <c r="AQ258">
        <f>VLOOKUP(AE258,Sheet3!$K$52:$L$77,2,TRUE)</f>
        <v>1</v>
      </c>
      <c r="AR258">
        <f t="shared" si="122"/>
        <v>0</v>
      </c>
      <c r="AU258">
        <f t="shared" si="134"/>
        <v>13458.241908346674</v>
      </c>
      <c r="AV258">
        <f t="shared" si="135"/>
        <v>381.75809165332612</v>
      </c>
      <c r="AW258">
        <f t="shared" si="136"/>
        <v>7.8875638771348369</v>
      </c>
      <c r="AX258">
        <f>VLOOKUP(AD258,Sheet2!$A$6:$B$262,2,TRUE)</f>
        <v>331.71428571428572</v>
      </c>
      <c r="AY258">
        <f t="shared" si="137"/>
        <v>2.3778185676117079E-2</v>
      </c>
      <c r="AZ258">
        <f t="shared" si="138"/>
        <v>519.08972579413853</v>
      </c>
      <c r="BB258">
        <f t="shared" si="127"/>
        <v>1.6048604182192321</v>
      </c>
    </row>
    <row r="259" spans="4:54" x14ac:dyDescent="0.55000000000000004">
      <c r="D259">
        <f t="shared" si="123"/>
        <v>3735</v>
      </c>
      <c r="E259">
        <f t="shared" si="118"/>
        <v>62.25</v>
      </c>
      <c r="F259">
        <f t="shared" si="149"/>
        <v>13990</v>
      </c>
      <c r="H259">
        <f t="shared" si="140"/>
        <v>3497.5</v>
      </c>
      <c r="J259">
        <f t="shared" si="141"/>
        <v>289.04958677685948</v>
      </c>
      <c r="K259">
        <f t="shared" si="142"/>
        <v>517.4848653759193</v>
      </c>
      <c r="L259">
        <f>VLOOKUP(V259, Sheet2!E$6:F$261,2,TRUE)</f>
        <v>505.7</v>
      </c>
      <c r="M259">
        <f>VLOOKUP(L259,Sheet3!A$52:B$77,2,TRUE)</f>
        <v>1</v>
      </c>
      <c r="N259">
        <f t="shared" si="143"/>
        <v>3.0848653759193212</v>
      </c>
      <c r="O259">
        <f t="shared" si="144"/>
        <v>2.6848653759193439</v>
      </c>
      <c r="P259">
        <v>0</v>
      </c>
      <c r="Q259">
        <f t="shared" si="116"/>
        <v>3</v>
      </c>
      <c r="R259">
        <f t="shared" si="128"/>
        <v>11947.111528846268</v>
      </c>
      <c r="S259">
        <f t="shared" si="119"/>
        <v>2.8</v>
      </c>
      <c r="T259">
        <f t="shared" si="125"/>
        <v>1724.5263651950888</v>
      </c>
      <c r="V259">
        <f t="shared" si="145"/>
        <v>13671.637894041356</v>
      </c>
      <c r="W259">
        <f t="shared" si="146"/>
        <v>318.36210595864395</v>
      </c>
      <c r="X259">
        <f t="shared" si="126"/>
        <v>6.5777294619554532</v>
      </c>
      <c r="Y259">
        <f>VLOOKUP(K259,Sheet2!$A$6:$B$262,2,TRUE)</f>
        <v>314.10000000000002</v>
      </c>
      <c r="Z259">
        <f t="shared" si="147"/>
        <v>2.0941513727970242E-2</v>
      </c>
      <c r="AA259">
        <f t="shared" si="148"/>
        <v>517.50580688964726</v>
      </c>
      <c r="AD259">
        <f t="shared" si="129"/>
        <v>519.08972579413853</v>
      </c>
      <c r="AE259">
        <f>VLOOKUP(AU258,Sheet2!$E$6:$F$261,2,TRUE)</f>
        <v>505.7</v>
      </c>
      <c r="AF259">
        <f>VLOOKUP(AE259,Sheet3!A$52:B$77,2,TRUE)</f>
        <v>1</v>
      </c>
      <c r="AG259">
        <f t="shared" si="130"/>
        <v>2.6897257941385533</v>
      </c>
      <c r="AH259">
        <f t="shared" si="131"/>
        <v>1</v>
      </c>
      <c r="AI259">
        <f t="shared" si="139"/>
        <v>4500</v>
      </c>
      <c r="AJ259">
        <f t="shared" si="117"/>
        <v>2.8</v>
      </c>
      <c r="AK259">
        <f t="shared" si="120"/>
        <v>9078.3596149158366</v>
      </c>
      <c r="AM259">
        <f t="shared" si="132"/>
        <v>-2.4102742058614695</v>
      </c>
      <c r="AN259">
        <f t="shared" si="133"/>
        <v>0</v>
      </c>
      <c r="AP259">
        <f t="shared" si="121"/>
        <v>1.55</v>
      </c>
      <c r="AQ259">
        <f>VLOOKUP(AE259,Sheet3!$K$52:$L$77,2,TRUE)</f>
        <v>1</v>
      </c>
      <c r="AR259">
        <f t="shared" si="122"/>
        <v>0</v>
      </c>
      <c r="AU259">
        <f t="shared" si="134"/>
        <v>13578.359614915837</v>
      </c>
      <c r="AV259">
        <f t="shared" si="135"/>
        <v>411.64038508416343</v>
      </c>
      <c r="AW259">
        <f t="shared" si="136"/>
        <v>8.5049666339703176</v>
      </c>
      <c r="AX259">
        <f>VLOOKUP(AD259,Sheet2!$A$6:$B$262,2,TRUE)</f>
        <v>331.71428571428572</v>
      </c>
      <c r="AY259">
        <f t="shared" si="137"/>
        <v>2.563943429706814E-2</v>
      </c>
      <c r="AZ259">
        <f t="shared" si="138"/>
        <v>519.11536522843562</v>
      </c>
      <c r="BB259">
        <f t="shared" si="127"/>
        <v>1.6095583387883607</v>
      </c>
    </row>
    <row r="260" spans="4:54" x14ac:dyDescent="0.55000000000000004">
      <c r="D260">
        <f t="shared" si="123"/>
        <v>3750</v>
      </c>
      <c r="E260">
        <f t="shared" si="118"/>
        <v>62.5</v>
      </c>
      <c r="F260">
        <f t="shared" si="149"/>
        <v>14140</v>
      </c>
      <c r="H260">
        <f t="shared" si="140"/>
        <v>3535</v>
      </c>
      <c r="J260">
        <f t="shared" si="141"/>
        <v>292.14876033057851</v>
      </c>
      <c r="K260">
        <f t="shared" si="142"/>
        <v>517.50580688964726</v>
      </c>
      <c r="L260">
        <f>VLOOKUP(V260, Sheet2!E$6:F$261,2,TRUE)</f>
        <v>505.7</v>
      </c>
      <c r="M260">
        <f>VLOOKUP(L260,Sheet3!A$52:B$77,2,TRUE)</f>
        <v>1</v>
      </c>
      <c r="N260">
        <f t="shared" si="143"/>
        <v>3.1058068896472832</v>
      </c>
      <c r="O260">
        <f t="shared" si="144"/>
        <v>2.705806889647306</v>
      </c>
      <c r="P260">
        <v>0</v>
      </c>
      <c r="Q260">
        <f t="shared" si="116"/>
        <v>3</v>
      </c>
      <c r="R260">
        <f t="shared" si="128"/>
        <v>12068.971655546098</v>
      </c>
      <c r="S260">
        <f t="shared" si="119"/>
        <v>2.8</v>
      </c>
      <c r="T260">
        <f t="shared" si="125"/>
        <v>1744.7421958314367</v>
      </c>
      <c r="V260">
        <f t="shared" si="145"/>
        <v>13813.713851377535</v>
      </c>
      <c r="W260">
        <f t="shared" si="146"/>
        <v>326.28614862246468</v>
      </c>
      <c r="X260">
        <f t="shared" si="126"/>
        <v>6.7414493517038148</v>
      </c>
      <c r="Y260">
        <f>VLOOKUP(K260,Sheet2!$A$6:$B$262,2,TRUE)</f>
        <v>314.75</v>
      </c>
      <c r="Z260">
        <f t="shared" si="147"/>
        <v>2.1418425263554614E-2</v>
      </c>
      <c r="AA260">
        <f t="shared" si="148"/>
        <v>517.52722531491077</v>
      </c>
      <c r="AD260">
        <f t="shared" si="129"/>
        <v>519.11536522843562</v>
      </c>
      <c r="AE260">
        <f>VLOOKUP(AU259,Sheet2!$E$6:$F$261,2,TRUE)</f>
        <v>505.7</v>
      </c>
      <c r="AF260">
        <f>VLOOKUP(AE260,Sheet3!A$52:B$77,2,TRUE)</f>
        <v>1</v>
      </c>
      <c r="AG260">
        <f t="shared" si="130"/>
        <v>2.715365228435644</v>
      </c>
      <c r="AH260">
        <f t="shared" si="131"/>
        <v>1</v>
      </c>
      <c r="AI260">
        <f t="shared" si="139"/>
        <v>4500</v>
      </c>
      <c r="AJ260">
        <f t="shared" si="117"/>
        <v>2.8</v>
      </c>
      <c r="AK260">
        <f t="shared" si="120"/>
        <v>9208.4757543487158</v>
      </c>
      <c r="AM260">
        <f t="shared" si="132"/>
        <v>-2.3846347715643788</v>
      </c>
      <c r="AN260">
        <f t="shared" si="133"/>
        <v>0</v>
      </c>
      <c r="AP260">
        <f t="shared" si="121"/>
        <v>1.55</v>
      </c>
      <c r="AQ260">
        <f>VLOOKUP(AE260,Sheet3!$K$52:$L$77,2,TRUE)</f>
        <v>1</v>
      </c>
      <c r="AR260">
        <f t="shared" si="122"/>
        <v>0</v>
      </c>
      <c r="AU260">
        <f t="shared" si="134"/>
        <v>13708.475754348716</v>
      </c>
      <c r="AV260">
        <f t="shared" si="135"/>
        <v>431.52424565128422</v>
      </c>
      <c r="AW260">
        <f t="shared" si="136"/>
        <v>8.9157901994066986</v>
      </c>
      <c r="AX260">
        <f>VLOOKUP(AD260,Sheet2!$A$6:$B$262,2,TRUE)</f>
        <v>333.08571428571429</v>
      </c>
      <c r="AY260">
        <f t="shared" si="137"/>
        <v>2.6767254844676142E-2</v>
      </c>
      <c r="AZ260">
        <f t="shared" si="138"/>
        <v>519.14213248328031</v>
      </c>
      <c r="BB260">
        <f t="shared" si="127"/>
        <v>1.6149071683695411</v>
      </c>
    </row>
    <row r="261" spans="4:54" x14ac:dyDescent="0.55000000000000004">
      <c r="D261">
        <f t="shared" si="123"/>
        <v>3765</v>
      </c>
      <c r="E261">
        <f t="shared" si="118"/>
        <v>62.75</v>
      </c>
      <c r="F261">
        <f t="shared" si="149"/>
        <v>14290</v>
      </c>
      <c r="H261">
        <f t="shared" si="140"/>
        <v>3572.5</v>
      </c>
      <c r="J261">
        <f t="shared" si="141"/>
        <v>295.24793388429754</v>
      </c>
      <c r="K261">
        <f t="shared" si="142"/>
        <v>517.52722531491077</v>
      </c>
      <c r="L261">
        <f>VLOOKUP(V261, Sheet2!E$6:F$261,2,TRUE)</f>
        <v>505.7</v>
      </c>
      <c r="M261">
        <f>VLOOKUP(L261,Sheet3!A$52:B$77,2,TRUE)</f>
        <v>1</v>
      </c>
      <c r="N261">
        <f t="shared" si="143"/>
        <v>3.1272253149107883</v>
      </c>
      <c r="O261">
        <f t="shared" si="144"/>
        <v>2.727225314910811</v>
      </c>
      <c r="P261">
        <v>0</v>
      </c>
      <c r="Q261">
        <f t="shared" si="116"/>
        <v>3</v>
      </c>
      <c r="R261">
        <f t="shared" si="128"/>
        <v>12194.032646036716</v>
      </c>
      <c r="S261">
        <f t="shared" si="119"/>
        <v>2.8</v>
      </c>
      <c r="T261">
        <f t="shared" si="125"/>
        <v>1765.4994892267571</v>
      </c>
      <c r="V261">
        <f t="shared" si="145"/>
        <v>13959.532135263473</v>
      </c>
      <c r="W261">
        <f t="shared" si="146"/>
        <v>330.46786473652719</v>
      </c>
      <c r="X261">
        <f t="shared" si="126"/>
        <v>6.8278484449695691</v>
      </c>
      <c r="Y261">
        <f>VLOOKUP(K261,Sheet2!$A$6:$B$262,2,TRUE)</f>
        <v>314.75</v>
      </c>
      <c r="Z261">
        <f t="shared" si="147"/>
        <v>2.1692925957012135E-2</v>
      </c>
      <c r="AA261">
        <f t="shared" si="148"/>
        <v>517.54891824086781</v>
      </c>
      <c r="AD261">
        <f t="shared" si="129"/>
        <v>519.14213248328031</v>
      </c>
      <c r="AE261">
        <f>VLOOKUP(AU260,Sheet2!$E$6:$F$261,2,TRUE)</f>
        <v>505.7</v>
      </c>
      <c r="AF261">
        <f>VLOOKUP(AE261,Sheet3!A$52:B$77,2,TRUE)</f>
        <v>1</v>
      </c>
      <c r="AG261">
        <f t="shared" si="130"/>
        <v>2.7421324832803293</v>
      </c>
      <c r="AH261">
        <f t="shared" si="131"/>
        <v>1</v>
      </c>
      <c r="AI261">
        <f t="shared" si="139"/>
        <v>4500</v>
      </c>
      <c r="AJ261">
        <f t="shared" si="117"/>
        <v>2.8</v>
      </c>
      <c r="AK261">
        <f t="shared" si="120"/>
        <v>9344.9723473067061</v>
      </c>
      <c r="AM261">
        <f t="shared" si="132"/>
        <v>-2.3578675167196934</v>
      </c>
      <c r="AN261">
        <f t="shared" si="133"/>
        <v>0</v>
      </c>
      <c r="AP261">
        <f t="shared" si="121"/>
        <v>1.55</v>
      </c>
      <c r="AQ261">
        <f>VLOOKUP(AE261,Sheet3!$K$52:$L$77,2,TRUE)</f>
        <v>1</v>
      </c>
      <c r="AR261">
        <f t="shared" si="122"/>
        <v>0</v>
      </c>
      <c r="AU261">
        <f t="shared" si="134"/>
        <v>13844.972347306706</v>
      </c>
      <c r="AV261">
        <f t="shared" si="135"/>
        <v>445.02765269329393</v>
      </c>
      <c r="AW261">
        <f t="shared" si="136"/>
        <v>9.1947862126713638</v>
      </c>
      <c r="AX261">
        <f>VLOOKUP(AD261,Sheet2!$A$6:$B$262,2,TRUE)</f>
        <v>333.08571428571429</v>
      </c>
      <c r="AY261">
        <f t="shared" si="137"/>
        <v>2.7604865109238097E-2</v>
      </c>
      <c r="AZ261">
        <f t="shared" si="138"/>
        <v>519.1697373483895</v>
      </c>
      <c r="BB261">
        <f t="shared" si="127"/>
        <v>1.6208191075216973</v>
      </c>
    </row>
    <row r="262" spans="4:54" x14ac:dyDescent="0.55000000000000004">
      <c r="D262">
        <f t="shared" si="123"/>
        <v>3780</v>
      </c>
      <c r="E262">
        <f t="shared" si="118"/>
        <v>63</v>
      </c>
      <c r="F262">
        <f t="shared" si="149"/>
        <v>14440</v>
      </c>
      <c r="H262">
        <f t="shared" si="140"/>
        <v>3610</v>
      </c>
      <c r="J262">
        <f t="shared" si="141"/>
        <v>298.34710743801651</v>
      </c>
      <c r="K262">
        <f t="shared" si="142"/>
        <v>517.54891824086781</v>
      </c>
      <c r="L262">
        <f>VLOOKUP(V262, Sheet2!E$6:F$261,2,TRUE)</f>
        <v>505.875</v>
      </c>
      <c r="M262">
        <f>VLOOKUP(L262,Sheet3!A$52:B$77,2,TRUE)</f>
        <v>1</v>
      </c>
      <c r="N262">
        <f t="shared" si="143"/>
        <v>3.1489182408678289</v>
      </c>
      <c r="O262">
        <f t="shared" si="144"/>
        <v>2.7489182408678516</v>
      </c>
      <c r="P262">
        <v>0</v>
      </c>
      <c r="Q262">
        <f t="shared" si="116"/>
        <v>3</v>
      </c>
      <c r="R262">
        <f t="shared" si="128"/>
        <v>12321.133716169054</v>
      </c>
      <c r="S262">
        <f t="shared" si="119"/>
        <v>2.8</v>
      </c>
      <c r="T262">
        <f t="shared" si="125"/>
        <v>1786.6060557286796</v>
      </c>
      <c r="V262">
        <f t="shared" si="145"/>
        <v>14107.739771897734</v>
      </c>
      <c r="W262">
        <f t="shared" si="146"/>
        <v>332.26022810226641</v>
      </c>
      <c r="X262">
        <f t="shared" si="126"/>
        <v>6.8648807459145953</v>
      </c>
      <c r="Y262">
        <f>VLOOKUP(K262,Sheet2!$A$6:$B$262,2,TRUE)</f>
        <v>314.75</v>
      </c>
      <c r="Z262">
        <f t="shared" si="147"/>
        <v>2.1810582195121827E-2</v>
      </c>
      <c r="AA262">
        <f t="shared" si="148"/>
        <v>517.57072882306295</v>
      </c>
      <c r="AD262">
        <f t="shared" si="129"/>
        <v>519.1697373483895</v>
      </c>
      <c r="AE262">
        <f>VLOOKUP(AU261,Sheet2!$E$6:$F$261,2,TRUE)</f>
        <v>505.7</v>
      </c>
      <c r="AF262">
        <f>VLOOKUP(AE262,Sheet3!A$52:B$77,2,TRUE)</f>
        <v>1</v>
      </c>
      <c r="AG262">
        <f t="shared" si="130"/>
        <v>2.7697373483895262</v>
      </c>
      <c r="AH262">
        <f t="shared" si="131"/>
        <v>1</v>
      </c>
      <c r="AI262">
        <f t="shared" si="139"/>
        <v>4500</v>
      </c>
      <c r="AJ262">
        <f t="shared" si="117"/>
        <v>2.8</v>
      </c>
      <c r="AK262">
        <f t="shared" si="120"/>
        <v>9486.4397185226971</v>
      </c>
      <c r="AM262">
        <f t="shared" si="132"/>
        <v>-2.3302626516104965</v>
      </c>
      <c r="AN262">
        <f t="shared" si="133"/>
        <v>0</v>
      </c>
      <c r="AP262">
        <f t="shared" si="121"/>
        <v>1.55</v>
      </c>
      <c r="AQ262">
        <f>VLOOKUP(AE262,Sheet3!$K$52:$L$77,2,TRUE)</f>
        <v>1</v>
      </c>
      <c r="AR262">
        <f t="shared" si="122"/>
        <v>0</v>
      </c>
      <c r="AU262">
        <f t="shared" si="134"/>
        <v>13986.439718522697</v>
      </c>
      <c r="AV262">
        <f t="shared" si="135"/>
        <v>453.56028147730285</v>
      </c>
      <c r="AW262">
        <f t="shared" si="136"/>
        <v>9.3710801958120431</v>
      </c>
      <c r="AX262">
        <f>VLOOKUP(AD262,Sheet2!$A$6:$B$262,2,TRUE)</f>
        <v>333.08571428571429</v>
      </c>
      <c r="AY262">
        <f t="shared" si="137"/>
        <v>2.8134140234467447E-2</v>
      </c>
      <c r="AZ262">
        <f t="shared" si="138"/>
        <v>519.19787148862395</v>
      </c>
      <c r="BB262">
        <f t="shared" si="127"/>
        <v>1.6271426655609957</v>
      </c>
    </row>
    <row r="263" spans="4:54" x14ac:dyDescent="0.55000000000000004">
      <c r="D263">
        <f t="shared" si="123"/>
        <v>3795</v>
      </c>
      <c r="E263">
        <f t="shared" si="118"/>
        <v>63.25</v>
      </c>
      <c r="F263">
        <f t="shared" si="149"/>
        <v>14590</v>
      </c>
      <c r="H263">
        <f t="shared" si="140"/>
        <v>3647.5</v>
      </c>
      <c r="J263">
        <f t="shared" si="141"/>
        <v>301.44628099173553</v>
      </c>
      <c r="K263">
        <f t="shared" si="142"/>
        <v>517.57072882306295</v>
      </c>
      <c r="L263">
        <f>VLOOKUP(V263, Sheet2!E$6:F$261,2,TRUE)</f>
        <v>505.875</v>
      </c>
      <c r="M263">
        <f>VLOOKUP(L263,Sheet3!A$52:B$77,2,TRUE)</f>
        <v>1</v>
      </c>
      <c r="N263">
        <f t="shared" si="143"/>
        <v>3.1707288230629729</v>
      </c>
      <c r="O263">
        <f t="shared" si="144"/>
        <v>2.7707288230629956</v>
      </c>
      <c r="P263">
        <v>0</v>
      </c>
      <c r="Q263">
        <f t="shared" si="116"/>
        <v>3</v>
      </c>
      <c r="R263">
        <f t="shared" si="128"/>
        <v>12449.366275526425</v>
      </c>
      <c r="S263">
        <f t="shared" si="119"/>
        <v>2.8</v>
      </c>
      <c r="T263">
        <f t="shared" si="125"/>
        <v>1807.9112235102596</v>
      </c>
      <c r="V263">
        <f t="shared" si="145"/>
        <v>14257.277499036685</v>
      </c>
      <c r="W263">
        <f t="shared" si="146"/>
        <v>332.72250096331481</v>
      </c>
      <c r="X263">
        <f t="shared" si="126"/>
        <v>6.8744318380850169</v>
      </c>
      <c r="Y263">
        <f>VLOOKUP(K263,Sheet2!$A$6:$B$262,2,TRUE)</f>
        <v>314.75</v>
      </c>
      <c r="Z263">
        <f t="shared" si="147"/>
        <v>2.1840927205988934E-2</v>
      </c>
      <c r="AA263">
        <f t="shared" si="148"/>
        <v>517.59256975026892</v>
      </c>
      <c r="AD263">
        <f t="shared" si="129"/>
        <v>519.19787148862395</v>
      </c>
      <c r="AE263">
        <f>VLOOKUP(AU262,Sheet2!$E$6:$F$261,2,TRUE)</f>
        <v>505.7</v>
      </c>
      <c r="AF263">
        <f>VLOOKUP(AE263,Sheet3!A$52:B$77,2,TRUE)</f>
        <v>1</v>
      </c>
      <c r="AG263">
        <f t="shared" si="130"/>
        <v>2.7978714886239686</v>
      </c>
      <c r="AH263">
        <f t="shared" si="131"/>
        <v>1</v>
      </c>
      <c r="AI263">
        <f t="shared" si="139"/>
        <v>4500</v>
      </c>
      <c r="AJ263">
        <f t="shared" si="117"/>
        <v>2.8</v>
      </c>
      <c r="AK263">
        <f t="shared" si="120"/>
        <v>9631.3466550663943</v>
      </c>
      <c r="AM263">
        <f t="shared" si="132"/>
        <v>-2.3021285113760541</v>
      </c>
      <c r="AN263">
        <f t="shared" si="133"/>
        <v>0</v>
      </c>
      <c r="AP263">
        <f t="shared" si="121"/>
        <v>1.55</v>
      </c>
      <c r="AQ263">
        <f>VLOOKUP(AE263,Sheet3!$K$52:$L$77,2,TRUE)</f>
        <v>1</v>
      </c>
      <c r="AR263">
        <f t="shared" si="122"/>
        <v>0</v>
      </c>
      <c r="AU263">
        <f t="shared" si="134"/>
        <v>14131.346655066394</v>
      </c>
      <c r="AV263">
        <f t="shared" si="135"/>
        <v>458.65334493360569</v>
      </c>
      <c r="AW263">
        <f t="shared" si="136"/>
        <v>9.4763087796199539</v>
      </c>
      <c r="AX263">
        <f>VLOOKUP(AD263,Sheet2!$A$6:$B$262,2,TRUE)</f>
        <v>333.08571428571429</v>
      </c>
      <c r="AY263">
        <f t="shared" si="137"/>
        <v>2.8450060669643024E-2</v>
      </c>
      <c r="AZ263">
        <f t="shared" si="138"/>
        <v>519.22632154929363</v>
      </c>
      <c r="BB263">
        <f t="shared" si="127"/>
        <v>1.6337517990247079</v>
      </c>
    </row>
    <row r="264" spans="4:54" x14ac:dyDescent="0.55000000000000004">
      <c r="D264">
        <f t="shared" si="123"/>
        <v>3810</v>
      </c>
      <c r="E264">
        <f t="shared" si="118"/>
        <v>63.5</v>
      </c>
      <c r="F264">
        <f t="shared" si="149"/>
        <v>14740</v>
      </c>
      <c r="H264">
        <f t="shared" si="140"/>
        <v>3685</v>
      </c>
      <c r="J264">
        <f t="shared" si="141"/>
        <v>304.54545454545456</v>
      </c>
      <c r="K264">
        <f t="shared" si="142"/>
        <v>517.59256975026892</v>
      </c>
      <c r="L264">
        <f>VLOOKUP(V264, Sheet2!E$6:F$261,2,TRUE)</f>
        <v>505.875</v>
      </c>
      <c r="M264">
        <f>VLOOKUP(L264,Sheet3!A$52:B$77,2,TRUE)</f>
        <v>1</v>
      </c>
      <c r="N264">
        <f t="shared" si="143"/>
        <v>3.1925697502689445</v>
      </c>
      <c r="O264">
        <f t="shared" si="144"/>
        <v>2.7925697502689673</v>
      </c>
      <c r="P264">
        <v>0</v>
      </c>
      <c r="Q264">
        <f t="shared" si="116"/>
        <v>3</v>
      </c>
      <c r="R264">
        <f t="shared" si="128"/>
        <v>12578.219966677387</v>
      </c>
      <c r="S264">
        <f t="shared" si="119"/>
        <v>2.8</v>
      </c>
      <c r="T264">
        <f t="shared" si="125"/>
        <v>1829.3302291387349</v>
      </c>
      <c r="V264">
        <f t="shared" si="145"/>
        <v>14407.550195816122</v>
      </c>
      <c r="W264">
        <f t="shared" si="146"/>
        <v>332.44980418387786</v>
      </c>
      <c r="X264">
        <f t="shared" si="126"/>
        <v>6.8687976071049146</v>
      </c>
      <c r="Y264">
        <f>VLOOKUP(K264,Sheet2!$A$6:$B$262,2,TRUE)</f>
        <v>314.75</v>
      </c>
      <c r="Z264">
        <f t="shared" si="147"/>
        <v>2.1823026551564463E-2</v>
      </c>
      <c r="AA264">
        <f t="shared" si="148"/>
        <v>517.61439277682052</v>
      </c>
      <c r="AD264">
        <f t="shared" si="129"/>
        <v>519.22632154929363</v>
      </c>
      <c r="AE264">
        <f>VLOOKUP(AU263,Sheet2!$E$6:$F$261,2,TRUE)</f>
        <v>505.875</v>
      </c>
      <c r="AF264">
        <f>VLOOKUP(AE264,Sheet3!A$52:B$77,2,TRUE)</f>
        <v>1</v>
      </c>
      <c r="AG264">
        <f t="shared" si="130"/>
        <v>2.8263215492936524</v>
      </c>
      <c r="AH264">
        <f t="shared" si="131"/>
        <v>1</v>
      </c>
      <c r="AI264">
        <f t="shared" si="139"/>
        <v>4500</v>
      </c>
      <c r="AJ264">
        <f t="shared" si="117"/>
        <v>2.9</v>
      </c>
      <c r="AK264">
        <f t="shared" si="120"/>
        <v>10127.860054576644</v>
      </c>
      <c r="AM264">
        <f t="shared" si="132"/>
        <v>-2.2736784507063703</v>
      </c>
      <c r="AN264">
        <f t="shared" si="133"/>
        <v>0</v>
      </c>
      <c r="AP264">
        <f t="shared" si="121"/>
        <v>1.55</v>
      </c>
      <c r="AQ264">
        <f>VLOOKUP(AE264,Sheet3!$K$52:$L$77,2,TRUE)</f>
        <v>1</v>
      </c>
      <c r="AR264">
        <f t="shared" si="122"/>
        <v>0</v>
      </c>
      <c r="AU264">
        <f t="shared" si="134"/>
        <v>14627.860054576644</v>
      </c>
      <c r="AV264">
        <f t="shared" si="135"/>
        <v>112.13994542335604</v>
      </c>
      <c r="AW264">
        <f t="shared" si="136"/>
        <v>2.3169410211437196</v>
      </c>
      <c r="AX264">
        <f>VLOOKUP(AD264,Sheet2!$A$6:$B$262,2,TRUE)</f>
        <v>334.45714285714286</v>
      </c>
      <c r="AY264">
        <f t="shared" si="137"/>
        <v>6.9274676012327169E-3</v>
      </c>
      <c r="AZ264">
        <f t="shared" si="138"/>
        <v>519.23324901689489</v>
      </c>
      <c r="BB264">
        <f t="shared" si="127"/>
        <v>1.6188562400743649</v>
      </c>
    </row>
    <row r="265" spans="4:54" x14ac:dyDescent="0.55000000000000004">
      <c r="D265">
        <f t="shared" si="123"/>
        <v>3825</v>
      </c>
      <c r="E265">
        <f t="shared" si="118"/>
        <v>63.75</v>
      </c>
      <c r="F265">
        <f t="shared" si="149"/>
        <v>14890</v>
      </c>
      <c r="H265">
        <f t="shared" si="140"/>
        <v>3722.5</v>
      </c>
      <c r="J265">
        <f t="shared" si="141"/>
        <v>307.64462809917353</v>
      </c>
      <c r="K265">
        <f t="shared" si="142"/>
        <v>517.61439277682052</v>
      </c>
      <c r="L265">
        <f>VLOOKUP(V265, Sheet2!E$6:F$261,2,TRUE)</f>
        <v>506.05</v>
      </c>
      <c r="M265">
        <f>VLOOKUP(L265,Sheet3!A$52:B$77,2,TRUE)</f>
        <v>1</v>
      </c>
      <c r="N265">
        <f t="shared" si="143"/>
        <v>3.2143927768205458</v>
      </c>
      <c r="O265">
        <f t="shared" si="144"/>
        <v>2.8143927768205685</v>
      </c>
      <c r="P265">
        <v>0</v>
      </c>
      <c r="Q265">
        <f t="shared" si="116"/>
        <v>3.1</v>
      </c>
      <c r="R265">
        <f t="shared" si="128"/>
        <v>13130.989321372392</v>
      </c>
      <c r="S265">
        <f t="shared" si="119"/>
        <v>2.9</v>
      </c>
      <c r="T265">
        <f t="shared" si="125"/>
        <v>1916.9160550493389</v>
      </c>
      <c r="V265">
        <f t="shared" si="145"/>
        <v>15047.905376421731</v>
      </c>
      <c r="W265">
        <f t="shared" si="146"/>
        <v>-157.90537642173149</v>
      </c>
      <c r="X265">
        <f t="shared" si="126"/>
        <v>-3.2625077773085018</v>
      </c>
      <c r="Y265">
        <f>VLOOKUP(K265,Sheet2!$A$6:$B$262,2,TRUE)</f>
        <v>315.39999999999998</v>
      </c>
      <c r="Z265">
        <f t="shared" si="147"/>
        <v>-1.0344032267940716E-2</v>
      </c>
      <c r="AA265">
        <f t="shared" si="148"/>
        <v>517.60404874455253</v>
      </c>
      <c r="AD265">
        <f t="shared" si="129"/>
        <v>519.23324901689489</v>
      </c>
      <c r="AE265">
        <f>VLOOKUP(AU264,Sheet2!$E$6:$F$261,2,TRUE)</f>
        <v>505.875</v>
      </c>
      <c r="AF265">
        <f>VLOOKUP(AE265,Sheet3!A$52:B$77,2,TRUE)</f>
        <v>1</v>
      </c>
      <c r="AG265">
        <f t="shared" si="130"/>
        <v>2.8332490168949107</v>
      </c>
      <c r="AH265">
        <f t="shared" si="131"/>
        <v>1</v>
      </c>
      <c r="AI265">
        <f t="shared" si="139"/>
        <v>4500</v>
      </c>
      <c r="AJ265">
        <f t="shared" si="117"/>
        <v>2.9</v>
      </c>
      <c r="AK265">
        <f t="shared" si="120"/>
        <v>10165.118764552857</v>
      </c>
      <c r="AM265">
        <f t="shared" si="132"/>
        <v>-2.266750983105112</v>
      </c>
      <c r="AN265">
        <f t="shared" si="133"/>
        <v>0</v>
      </c>
      <c r="AP265">
        <f t="shared" si="121"/>
        <v>1.55</v>
      </c>
      <c r="AQ265">
        <f>VLOOKUP(AE265,Sheet3!$K$52:$L$77,2,TRUE)</f>
        <v>1</v>
      </c>
      <c r="AR265">
        <f t="shared" si="122"/>
        <v>0</v>
      </c>
      <c r="AU265">
        <f t="shared" si="134"/>
        <v>14665.118764552857</v>
      </c>
      <c r="AV265">
        <f t="shared" si="135"/>
        <v>224.8812354471429</v>
      </c>
      <c r="AW265">
        <f t="shared" si="136"/>
        <v>4.6463065175029525</v>
      </c>
      <c r="AX265">
        <f>VLOOKUP(AD265,Sheet2!$A$6:$B$262,2,TRUE)</f>
        <v>334.45714285714286</v>
      </c>
      <c r="AY265">
        <f t="shared" si="137"/>
        <v>1.3892083385665756E-2</v>
      </c>
      <c r="AZ265">
        <f t="shared" si="138"/>
        <v>519.2471411002806</v>
      </c>
      <c r="BB265">
        <f t="shared" si="127"/>
        <v>1.6430923557280721</v>
      </c>
    </row>
    <row r="266" spans="4:54" x14ac:dyDescent="0.55000000000000004">
      <c r="D266">
        <f t="shared" si="123"/>
        <v>3840</v>
      </c>
      <c r="E266">
        <f t="shared" si="118"/>
        <v>64</v>
      </c>
      <c r="F266">
        <f t="shared" si="149"/>
        <v>15040</v>
      </c>
      <c r="H266">
        <f t="shared" si="140"/>
        <v>3760</v>
      </c>
      <c r="J266">
        <f t="shared" si="141"/>
        <v>310.74380165289256</v>
      </c>
      <c r="K266">
        <f t="shared" si="142"/>
        <v>517.60404874455253</v>
      </c>
      <c r="L266">
        <f>VLOOKUP(V266, Sheet2!E$6:F$261,2,TRUE)</f>
        <v>505.875</v>
      </c>
      <c r="M266">
        <f>VLOOKUP(L266,Sheet3!A$52:B$77,2,TRUE)</f>
        <v>1</v>
      </c>
      <c r="N266">
        <f t="shared" si="143"/>
        <v>3.2040487445525514</v>
      </c>
      <c r="O266">
        <f t="shared" si="144"/>
        <v>2.8040487445525741</v>
      </c>
      <c r="P266">
        <v>0</v>
      </c>
      <c r="Q266">
        <f t="shared" ref="Q266:Q329" si="150">VLOOKUP(N266,$A$8:$B$28,2,TRUE)</f>
        <v>3.1</v>
      </c>
      <c r="R266">
        <f t="shared" si="128"/>
        <v>13067.656343587154</v>
      </c>
      <c r="S266">
        <f t="shared" si="119"/>
        <v>2.9</v>
      </c>
      <c r="T266">
        <f t="shared" si="125"/>
        <v>1906.3576083329276</v>
      </c>
      <c r="V266">
        <f t="shared" si="145"/>
        <v>14974.013951920082</v>
      </c>
      <c r="W266">
        <f t="shared" si="146"/>
        <v>65.986048079917964</v>
      </c>
      <c r="X266">
        <f t="shared" si="126"/>
        <v>1.3633481008247512</v>
      </c>
      <c r="Y266">
        <f>VLOOKUP(K266,Sheet2!$A$6:$B$262,2,TRUE)</f>
        <v>315.39999999999998</v>
      </c>
      <c r="Z266">
        <f t="shared" si="147"/>
        <v>4.3226001928495603E-3</v>
      </c>
      <c r="AA266">
        <f t="shared" si="148"/>
        <v>517.60837134474536</v>
      </c>
      <c r="AD266">
        <f t="shared" si="129"/>
        <v>519.2471411002806</v>
      </c>
      <c r="AE266">
        <f>VLOOKUP(AU265,Sheet2!$E$6:$F$261,2,TRUE)</f>
        <v>505.875</v>
      </c>
      <c r="AF266">
        <f>VLOOKUP(AE266,Sheet3!A$52:B$77,2,TRUE)</f>
        <v>1</v>
      </c>
      <c r="AG266">
        <f t="shared" si="130"/>
        <v>2.8471411002806235</v>
      </c>
      <c r="AH266">
        <f t="shared" si="131"/>
        <v>1</v>
      </c>
      <c r="AI266">
        <f t="shared" si="139"/>
        <v>4500</v>
      </c>
      <c r="AJ266">
        <f t="shared" ref="AJ266:AJ329" si="151">VLOOKUP(AG266,$A$8:$B$28,2,TRUE)</f>
        <v>2.9</v>
      </c>
      <c r="AK266">
        <f t="shared" si="120"/>
        <v>10239.973271313684</v>
      </c>
      <c r="AM266">
        <f t="shared" si="132"/>
        <v>-2.2528588997193992</v>
      </c>
      <c r="AN266">
        <f t="shared" si="133"/>
        <v>0</v>
      </c>
      <c r="AP266">
        <f t="shared" si="121"/>
        <v>1.55</v>
      </c>
      <c r="AQ266">
        <f>VLOOKUP(AE266,Sheet3!$K$52:$L$77,2,TRUE)</f>
        <v>1</v>
      </c>
      <c r="AR266">
        <f t="shared" si="122"/>
        <v>0</v>
      </c>
      <c r="AU266">
        <f t="shared" si="134"/>
        <v>14739.973271313684</v>
      </c>
      <c r="AV266">
        <f t="shared" si="135"/>
        <v>300.02672868631635</v>
      </c>
      <c r="AW266">
        <f t="shared" si="136"/>
        <v>6.1988993530230658</v>
      </c>
      <c r="AX266">
        <f>VLOOKUP(AD266,Sheet2!$A$6:$B$262,2,TRUE)</f>
        <v>334.45714285714286</v>
      </c>
      <c r="AY266">
        <f t="shared" si="137"/>
        <v>1.853421128957862E-2</v>
      </c>
      <c r="AZ266">
        <f t="shared" si="138"/>
        <v>519.26567531157013</v>
      </c>
      <c r="BB266">
        <f t="shared" si="127"/>
        <v>1.6573039668247702</v>
      </c>
    </row>
    <row r="267" spans="4:54" x14ac:dyDescent="0.55000000000000004">
      <c r="D267">
        <f t="shared" si="123"/>
        <v>3855</v>
      </c>
      <c r="E267">
        <f t="shared" ref="E267:E330" si="152">+D267/60</f>
        <v>64.25</v>
      </c>
      <c r="F267">
        <f t="shared" si="149"/>
        <v>15190</v>
      </c>
      <c r="H267">
        <f t="shared" si="140"/>
        <v>3797.5</v>
      </c>
      <c r="J267">
        <f t="shared" si="141"/>
        <v>313.84297520661158</v>
      </c>
      <c r="K267">
        <f t="shared" si="142"/>
        <v>517.60837134474536</v>
      </c>
      <c r="L267">
        <f>VLOOKUP(V267, Sheet2!E$6:F$261,2,TRUE)</f>
        <v>506.05</v>
      </c>
      <c r="M267">
        <f>VLOOKUP(L267,Sheet3!A$52:B$77,2,TRUE)</f>
        <v>1</v>
      </c>
      <c r="N267">
        <f t="shared" si="143"/>
        <v>3.2083713447453874</v>
      </c>
      <c r="O267">
        <f t="shared" si="144"/>
        <v>2.8083713447454102</v>
      </c>
      <c r="P267">
        <v>0</v>
      </c>
      <c r="Q267">
        <f t="shared" si="150"/>
        <v>3.1</v>
      </c>
      <c r="R267">
        <f t="shared" si="128"/>
        <v>13094.109733751364</v>
      </c>
      <c r="S267">
        <f t="shared" ref="S267:S330" si="153">VLOOKUP(O267,$A$8:$B$28,2,TRUE)</f>
        <v>2.9</v>
      </c>
      <c r="T267">
        <f t="shared" si="125"/>
        <v>1910.7674443256158</v>
      </c>
      <c r="V267">
        <f t="shared" si="145"/>
        <v>15004.87717807698</v>
      </c>
      <c r="W267">
        <f t="shared" si="146"/>
        <v>185.12282192301973</v>
      </c>
      <c r="X267">
        <f t="shared" si="126"/>
        <v>3.8248516926243745</v>
      </c>
      <c r="Y267">
        <f>VLOOKUP(K267,Sheet2!$A$6:$B$262,2,TRUE)</f>
        <v>315.39999999999998</v>
      </c>
      <c r="Z267">
        <f t="shared" si="147"/>
        <v>1.2126986977249128E-2</v>
      </c>
      <c r="AA267">
        <f t="shared" si="148"/>
        <v>517.62049833172262</v>
      </c>
      <c r="AD267">
        <f t="shared" si="129"/>
        <v>519.26567531157013</v>
      </c>
      <c r="AE267">
        <f>VLOOKUP(AU266,Sheet2!$E$6:$F$261,2,TRUE)</f>
        <v>505.875</v>
      </c>
      <c r="AF267">
        <f>VLOOKUP(AE267,Sheet3!A$52:B$77,2,TRUE)</f>
        <v>1</v>
      </c>
      <c r="AG267">
        <f t="shared" si="130"/>
        <v>2.8656753115701576</v>
      </c>
      <c r="AH267">
        <f t="shared" si="131"/>
        <v>1</v>
      </c>
      <c r="AI267">
        <f t="shared" si="139"/>
        <v>4500</v>
      </c>
      <c r="AJ267">
        <f t="shared" si="151"/>
        <v>2.9</v>
      </c>
      <c r="AK267">
        <f t="shared" ref="AK267:AK330" si="154">+AJ267*$AD$3*POWER(AG267,1.5)*AF267</f>
        <v>10340.125507649056</v>
      </c>
      <c r="AM267">
        <f t="shared" si="132"/>
        <v>-2.2343246884298651</v>
      </c>
      <c r="AN267">
        <f t="shared" si="133"/>
        <v>0</v>
      </c>
      <c r="AP267">
        <f t="shared" ref="AP267:AP330" si="155">+VLOOKUP(AM267,$A$8:$B$28,2,TRUE)</f>
        <v>1.55</v>
      </c>
      <c r="AQ267">
        <f>VLOOKUP(AE267,Sheet3!$K$52:$L$77,2,TRUE)</f>
        <v>1</v>
      </c>
      <c r="AR267">
        <f t="shared" ref="AR267:AR312" si="156">+AP267*$AH$3*POWER(AN267,1.5)*AQ267</f>
        <v>0</v>
      </c>
      <c r="AU267">
        <f t="shared" si="134"/>
        <v>14840.125507649056</v>
      </c>
      <c r="AV267">
        <f t="shared" si="135"/>
        <v>349.87449235094391</v>
      </c>
      <c r="AW267">
        <f t="shared" si="136"/>
        <v>7.2288118254327252</v>
      </c>
      <c r="AX267">
        <f>VLOOKUP(AD267,Sheet2!$A$6:$B$262,2,TRUE)</f>
        <v>334.45714285714286</v>
      </c>
      <c r="AY267">
        <f t="shared" si="137"/>
        <v>2.1613566879390516E-2</v>
      </c>
      <c r="AZ267">
        <f t="shared" si="138"/>
        <v>519.28728887844954</v>
      </c>
      <c r="BB267">
        <f t="shared" si="127"/>
        <v>1.6667905467269293</v>
      </c>
    </row>
    <row r="268" spans="4:54" x14ac:dyDescent="0.55000000000000004">
      <c r="D268">
        <f t="shared" ref="D268:D331" si="157">+D267+15</f>
        <v>3870</v>
      </c>
      <c r="E268">
        <f t="shared" si="152"/>
        <v>64.5</v>
      </c>
      <c r="F268">
        <f t="shared" si="149"/>
        <v>15340</v>
      </c>
      <c r="H268">
        <f t="shared" si="140"/>
        <v>3835</v>
      </c>
      <c r="J268">
        <f t="shared" si="141"/>
        <v>316.94214876033055</v>
      </c>
      <c r="K268">
        <f t="shared" si="142"/>
        <v>517.62049833172262</v>
      </c>
      <c r="L268">
        <f>VLOOKUP(V268, Sheet2!E$6:F$261,2,TRUE)</f>
        <v>506.05</v>
      </c>
      <c r="M268">
        <f>VLOOKUP(L268,Sheet3!A$52:B$77,2,TRUE)</f>
        <v>1</v>
      </c>
      <c r="N268">
        <f t="shared" si="143"/>
        <v>3.2204983317226379</v>
      </c>
      <c r="O268">
        <f t="shared" si="144"/>
        <v>2.8204983317226606</v>
      </c>
      <c r="P268">
        <v>0</v>
      </c>
      <c r="Q268">
        <f t="shared" si="150"/>
        <v>3.1</v>
      </c>
      <c r="R268">
        <f t="shared" si="128"/>
        <v>13168.41942416229</v>
      </c>
      <c r="S268">
        <f t="shared" si="153"/>
        <v>2.9</v>
      </c>
      <c r="T268">
        <f t="shared" ref="T268:T286" si="158">S268*L$3*POWER(O268,1.5)*M267</f>
        <v>1923.1572849199163</v>
      </c>
      <c r="V268">
        <f t="shared" si="145"/>
        <v>15091.576709082206</v>
      </c>
      <c r="W268">
        <f t="shared" si="146"/>
        <v>248.42329091779357</v>
      </c>
      <c r="X268">
        <f t="shared" ref="X268:X286" si="159">+W268*0.25*3600/43560</f>
        <v>5.1327126222684623</v>
      </c>
      <c r="Y268">
        <f>VLOOKUP(K268,Sheet2!$A$6:$B$262,2,TRUE)</f>
        <v>315.39999999999998</v>
      </c>
      <c r="Z268">
        <f t="shared" si="147"/>
        <v>1.6273660818860058E-2</v>
      </c>
      <c r="AA268">
        <f t="shared" si="148"/>
        <v>517.63677199254153</v>
      </c>
      <c r="AD268">
        <f t="shared" si="129"/>
        <v>519.28728887844954</v>
      </c>
      <c r="AE268">
        <f>VLOOKUP(AU267,Sheet2!$E$6:$F$261,2,TRUE)</f>
        <v>505.875</v>
      </c>
      <c r="AF268">
        <f>VLOOKUP(AE268,Sheet3!A$52:B$77,2,TRUE)</f>
        <v>1</v>
      </c>
      <c r="AG268">
        <f t="shared" si="130"/>
        <v>2.8872888784495672</v>
      </c>
      <c r="AH268">
        <f t="shared" si="131"/>
        <v>1</v>
      </c>
      <c r="AI268">
        <f t="shared" si="139"/>
        <v>4500</v>
      </c>
      <c r="AJ268">
        <f t="shared" si="151"/>
        <v>2.9</v>
      </c>
      <c r="AK268">
        <f t="shared" si="154"/>
        <v>10457.327129735188</v>
      </c>
      <c r="AM268">
        <f t="shared" si="132"/>
        <v>-2.2127111215504556</v>
      </c>
      <c r="AN268">
        <f t="shared" si="133"/>
        <v>0</v>
      </c>
      <c r="AP268">
        <f t="shared" si="155"/>
        <v>1.55</v>
      </c>
      <c r="AQ268">
        <f>VLOOKUP(AE268,Sheet3!$K$52:$L$77,2,TRUE)</f>
        <v>1</v>
      </c>
      <c r="AR268">
        <f t="shared" si="156"/>
        <v>0</v>
      </c>
      <c r="AU268">
        <f t="shared" si="134"/>
        <v>14957.327129735188</v>
      </c>
      <c r="AV268">
        <f t="shared" si="135"/>
        <v>382.67287026481245</v>
      </c>
      <c r="AW268">
        <f t="shared" si="136"/>
        <v>7.9064642616696785</v>
      </c>
      <c r="AX268">
        <f>VLOOKUP(AD268,Sheet2!$A$6:$B$262,2,TRUE)</f>
        <v>334.45714285714286</v>
      </c>
      <c r="AY268">
        <f t="shared" si="137"/>
        <v>2.3639693247773683E-2</v>
      </c>
      <c r="AZ268">
        <f t="shared" si="138"/>
        <v>519.31092857169733</v>
      </c>
      <c r="BB268">
        <f t="shared" ref="BB268:BB331" si="160">+AZ268-AA268</f>
        <v>1.674156579155806</v>
      </c>
    </row>
    <row r="269" spans="4:54" x14ac:dyDescent="0.55000000000000004">
      <c r="D269">
        <f t="shared" si="157"/>
        <v>3885</v>
      </c>
      <c r="E269">
        <f t="shared" si="152"/>
        <v>64.75</v>
      </c>
      <c r="F269">
        <f t="shared" ref="F269:F272" si="161">+F268+150</f>
        <v>15490</v>
      </c>
      <c r="H269">
        <f t="shared" si="140"/>
        <v>3872.5</v>
      </c>
      <c r="J269">
        <f t="shared" si="141"/>
        <v>320.04132231404958</v>
      </c>
      <c r="K269">
        <f t="shared" si="142"/>
        <v>517.63677199254153</v>
      </c>
      <c r="L269">
        <f>VLOOKUP(V269, Sheet2!E$6:F$261,2,TRUE)</f>
        <v>506.05</v>
      </c>
      <c r="M269">
        <f>VLOOKUP(L269,Sheet3!A$52:B$77,2,TRUE)</f>
        <v>1</v>
      </c>
      <c r="N269">
        <f t="shared" si="143"/>
        <v>3.2367719925415486</v>
      </c>
      <c r="O269">
        <f t="shared" si="144"/>
        <v>2.8367719925415713</v>
      </c>
      <c r="P269">
        <v>0</v>
      </c>
      <c r="Q269">
        <f t="shared" si="150"/>
        <v>3.1</v>
      </c>
      <c r="R269">
        <f t="shared" ref="R269:R286" si="162">+Q269*H$3*POWER(N269,1.5)*M268</f>
        <v>13268.358406596621</v>
      </c>
      <c r="S269">
        <f t="shared" si="153"/>
        <v>2.9</v>
      </c>
      <c r="T269">
        <f t="shared" si="158"/>
        <v>1939.8255681244789</v>
      </c>
      <c r="V269">
        <f t="shared" si="145"/>
        <v>15208.1839747211</v>
      </c>
      <c r="W269">
        <f t="shared" si="146"/>
        <v>281.81602527890027</v>
      </c>
      <c r="X269">
        <f t="shared" si="159"/>
        <v>5.8226451503905015</v>
      </c>
      <c r="Y269">
        <f>VLOOKUP(K269,Sheet2!$A$6:$B$262,2,TRUE)</f>
        <v>315.39999999999998</v>
      </c>
      <c r="Z269">
        <f t="shared" si="147"/>
        <v>1.8461145055137927E-2</v>
      </c>
      <c r="AA269">
        <f t="shared" si="148"/>
        <v>517.65523313759661</v>
      </c>
      <c r="AD269">
        <f t="shared" ref="AD269:AD332" si="163">+AZ268</f>
        <v>519.31092857169733</v>
      </c>
      <c r="AE269">
        <f>VLOOKUP(AU268,Sheet2!$E$6:$F$261,2,TRUE)</f>
        <v>505.875</v>
      </c>
      <c r="AF269">
        <f>VLOOKUP(AE269,Sheet3!A$52:B$77,2,TRUE)</f>
        <v>1</v>
      </c>
      <c r="AG269">
        <f t="shared" ref="AG269:AG332" si="164">+AD269-$AF$3</f>
        <v>2.9109285716973545</v>
      </c>
      <c r="AH269">
        <f t="shared" ref="AH269:AH332" si="165">VLOOKUP(F269, $AM$3:$AN$5,2,TRUE)</f>
        <v>1</v>
      </c>
      <c r="AI269">
        <f t="shared" si="139"/>
        <v>4500</v>
      </c>
      <c r="AJ269">
        <f t="shared" si="151"/>
        <v>2.9</v>
      </c>
      <c r="AK269">
        <f t="shared" si="154"/>
        <v>10586.018783988888</v>
      </c>
      <c r="AM269">
        <f t="shared" ref="AM269:AM332" si="166">+AD269-$AO$3</f>
        <v>-2.1890714283026682</v>
      </c>
      <c r="AN269">
        <f t="shared" ref="AN269:AN332" si="167">+VLOOKUP(AM269,$AQ$3:$AR$5,2,TRUE)</f>
        <v>0</v>
      </c>
      <c r="AP269">
        <f t="shared" si="155"/>
        <v>1.55</v>
      </c>
      <c r="AQ269">
        <f>VLOOKUP(AE269,Sheet3!$K$52:$L$77,2,TRUE)</f>
        <v>1</v>
      </c>
      <c r="AR269">
        <f t="shared" si="156"/>
        <v>0</v>
      </c>
      <c r="AU269">
        <f t="shared" ref="AU269:AU332" si="168">+AI269+AK269+AR269</f>
        <v>15086.018783988888</v>
      </c>
      <c r="AV269">
        <f t="shared" ref="AV269:AV332" si="169">+F269-AU269</f>
        <v>403.98121601111234</v>
      </c>
      <c r="AW269">
        <f t="shared" ref="AW269:AW332" si="170">+AV269*0.25*3600/43560</f>
        <v>8.3467193390725694</v>
      </c>
      <c r="AX269">
        <f>VLOOKUP(AD269,Sheet2!$A$6:$B$262,2,TRUE)</f>
        <v>335.82857142857142</v>
      </c>
      <c r="AY269">
        <f t="shared" ref="AY269:AY332" si="171">+AW269/AX269</f>
        <v>2.4854107271357829E-2</v>
      </c>
      <c r="AZ269">
        <f t="shared" ref="AZ269:AZ332" si="172">+AD269+AY269</f>
        <v>519.33578267896871</v>
      </c>
      <c r="BB269">
        <f t="shared" si="160"/>
        <v>1.6805495413721019</v>
      </c>
    </row>
    <row r="270" spans="4:54" x14ac:dyDescent="0.55000000000000004">
      <c r="D270">
        <f t="shared" si="157"/>
        <v>3900</v>
      </c>
      <c r="E270">
        <f t="shared" si="152"/>
        <v>65</v>
      </c>
      <c r="F270">
        <f t="shared" si="161"/>
        <v>15640</v>
      </c>
      <c r="H270">
        <f t="shared" si="140"/>
        <v>3910</v>
      </c>
      <c r="J270">
        <f t="shared" si="141"/>
        <v>323.14049586776861</v>
      </c>
      <c r="K270">
        <f t="shared" si="142"/>
        <v>517.65523313759661</v>
      </c>
      <c r="L270">
        <f>VLOOKUP(V270, Sheet2!E$6:F$261,2,TRUE)</f>
        <v>506.05</v>
      </c>
      <c r="M270">
        <f>VLOOKUP(L270,Sheet3!A$52:B$77,2,TRUE)</f>
        <v>1</v>
      </c>
      <c r="N270">
        <f t="shared" si="143"/>
        <v>3.2552331375966332</v>
      </c>
      <c r="O270">
        <f t="shared" si="144"/>
        <v>2.855233137596656</v>
      </c>
      <c r="P270">
        <v>0</v>
      </c>
      <c r="Q270">
        <f t="shared" si="150"/>
        <v>3.1</v>
      </c>
      <c r="R270">
        <f t="shared" si="162"/>
        <v>13382.035565189091</v>
      </c>
      <c r="S270">
        <f t="shared" si="153"/>
        <v>2.9</v>
      </c>
      <c r="T270">
        <f t="shared" si="158"/>
        <v>1958.7923382465142</v>
      </c>
      <c r="V270">
        <f t="shared" si="145"/>
        <v>15340.827903435606</v>
      </c>
      <c r="W270">
        <f t="shared" si="146"/>
        <v>299.17209656439445</v>
      </c>
      <c r="X270">
        <f t="shared" si="159"/>
        <v>6.1812416645536041</v>
      </c>
      <c r="Y270">
        <f>VLOOKUP(K270,Sheet2!$A$6:$B$262,2,TRUE)</f>
        <v>315.39999999999998</v>
      </c>
      <c r="Z270">
        <f t="shared" si="147"/>
        <v>1.9598102931368436E-2</v>
      </c>
      <c r="AA270">
        <f t="shared" si="148"/>
        <v>517.67483124052796</v>
      </c>
      <c r="AD270">
        <f t="shared" si="163"/>
        <v>519.33578267896871</v>
      </c>
      <c r="AE270">
        <f>VLOOKUP(AU269,Sheet2!$E$6:$F$261,2,TRUE)</f>
        <v>506.05</v>
      </c>
      <c r="AF270">
        <f>VLOOKUP(AE270,Sheet3!A$52:B$77,2,TRUE)</f>
        <v>1</v>
      </c>
      <c r="AG270">
        <f t="shared" si="164"/>
        <v>2.9357826789687351</v>
      </c>
      <c r="AH270">
        <f t="shared" si="165"/>
        <v>1</v>
      </c>
      <c r="AI270">
        <f t="shared" si="139"/>
        <v>4500</v>
      </c>
      <c r="AJ270">
        <f t="shared" si="151"/>
        <v>2.9</v>
      </c>
      <c r="AK270">
        <f t="shared" si="154"/>
        <v>10721.88618335321</v>
      </c>
      <c r="AM270">
        <f t="shared" si="166"/>
        <v>-2.1642173210312876</v>
      </c>
      <c r="AN270">
        <f t="shared" si="167"/>
        <v>0</v>
      </c>
      <c r="AP270">
        <f t="shared" si="155"/>
        <v>1.55</v>
      </c>
      <c r="AQ270">
        <f>VLOOKUP(AE270,Sheet3!$K$52:$L$77,2,TRUE)</f>
        <v>1</v>
      </c>
      <c r="AR270">
        <f t="shared" si="156"/>
        <v>0</v>
      </c>
      <c r="AU270">
        <f t="shared" si="168"/>
        <v>15221.88618335321</v>
      </c>
      <c r="AV270">
        <f t="shared" si="169"/>
        <v>418.11381664678993</v>
      </c>
      <c r="AW270">
        <f t="shared" si="170"/>
        <v>8.6387152199749977</v>
      </c>
      <c r="AX270">
        <f>VLOOKUP(AD270,Sheet2!$A$6:$B$262,2,TRUE)</f>
        <v>335.82857142857142</v>
      </c>
      <c r="AY270">
        <f t="shared" si="171"/>
        <v>2.5723586242906663E-2</v>
      </c>
      <c r="AZ270">
        <f t="shared" si="172"/>
        <v>519.36150626521157</v>
      </c>
      <c r="BB270">
        <f t="shared" si="160"/>
        <v>1.6866750246836091</v>
      </c>
    </row>
    <row r="271" spans="4:54" x14ac:dyDescent="0.55000000000000004">
      <c r="D271">
        <f t="shared" si="157"/>
        <v>3915</v>
      </c>
      <c r="E271">
        <f t="shared" si="152"/>
        <v>65.25</v>
      </c>
      <c r="F271">
        <f t="shared" si="161"/>
        <v>15790</v>
      </c>
      <c r="H271">
        <f t="shared" si="140"/>
        <v>3947.5</v>
      </c>
      <c r="J271">
        <f t="shared" si="141"/>
        <v>326.23966942148758</v>
      </c>
      <c r="K271">
        <f t="shared" si="142"/>
        <v>517.67483124052796</v>
      </c>
      <c r="L271">
        <f>VLOOKUP(V271, Sheet2!E$6:F$261,2,TRUE)</f>
        <v>506.05</v>
      </c>
      <c r="M271">
        <f>VLOOKUP(L271,Sheet3!A$52:B$77,2,TRUE)</f>
        <v>1</v>
      </c>
      <c r="N271">
        <f t="shared" si="143"/>
        <v>3.2748312405279876</v>
      </c>
      <c r="O271">
        <f t="shared" si="144"/>
        <v>2.8748312405280103</v>
      </c>
      <c r="P271">
        <v>0</v>
      </c>
      <c r="Q271">
        <f t="shared" si="150"/>
        <v>3.1</v>
      </c>
      <c r="R271">
        <f t="shared" si="162"/>
        <v>13503.066920595136</v>
      </c>
      <c r="S271">
        <f t="shared" si="153"/>
        <v>2.9</v>
      </c>
      <c r="T271">
        <f t="shared" si="158"/>
        <v>1978.9944080835437</v>
      </c>
      <c r="V271">
        <f t="shared" si="145"/>
        <v>15482.061328678679</v>
      </c>
      <c r="W271">
        <f t="shared" si="146"/>
        <v>307.93867132132073</v>
      </c>
      <c r="X271">
        <f t="shared" si="159"/>
        <v>6.3623692421760474</v>
      </c>
      <c r="Y271">
        <f>VLOOKUP(K271,Sheet2!$A$6:$B$262,2,TRUE)</f>
        <v>315.39999999999998</v>
      </c>
      <c r="Z271">
        <f t="shared" si="147"/>
        <v>2.017238187119863E-2</v>
      </c>
      <c r="AA271">
        <f t="shared" si="148"/>
        <v>517.69500362239921</v>
      </c>
      <c r="AD271">
        <f t="shared" si="163"/>
        <v>519.36150626521157</v>
      </c>
      <c r="AE271">
        <f>VLOOKUP(AU270,Sheet2!$E$6:$F$261,2,TRUE)</f>
        <v>506.05</v>
      </c>
      <c r="AF271">
        <f>VLOOKUP(AE271,Sheet3!A$52:B$77,2,TRUE)</f>
        <v>1</v>
      </c>
      <c r="AG271">
        <f t="shared" si="164"/>
        <v>2.9615062652115967</v>
      </c>
      <c r="AH271">
        <f t="shared" si="165"/>
        <v>1</v>
      </c>
      <c r="AI271">
        <f t="shared" si="139"/>
        <v>4500</v>
      </c>
      <c r="AJ271">
        <f t="shared" si="151"/>
        <v>2.9</v>
      </c>
      <c r="AK271">
        <f t="shared" si="154"/>
        <v>10863.113586301875</v>
      </c>
      <c r="AM271">
        <f t="shared" si="166"/>
        <v>-2.1384937347884261</v>
      </c>
      <c r="AN271">
        <f t="shared" si="167"/>
        <v>0</v>
      </c>
      <c r="AP271">
        <f t="shared" si="155"/>
        <v>1.55</v>
      </c>
      <c r="AQ271">
        <f>VLOOKUP(AE271,Sheet3!$K$52:$L$77,2,TRUE)</f>
        <v>1</v>
      </c>
      <c r="AR271">
        <f t="shared" si="156"/>
        <v>0</v>
      </c>
      <c r="AU271">
        <f t="shared" si="168"/>
        <v>15363.113586301875</v>
      </c>
      <c r="AV271">
        <f t="shared" si="169"/>
        <v>426.88641369812467</v>
      </c>
      <c r="AW271">
        <f t="shared" si="170"/>
        <v>8.8199672251678649</v>
      </c>
      <c r="AX271">
        <f>VLOOKUP(AD271,Sheet2!$A$6:$B$262,2,TRUE)</f>
        <v>335.82857142857142</v>
      </c>
      <c r="AY271">
        <f t="shared" si="171"/>
        <v>2.6263302099785203E-2</v>
      </c>
      <c r="AZ271">
        <f t="shared" si="172"/>
        <v>519.38776956731135</v>
      </c>
      <c r="BB271">
        <f t="shared" si="160"/>
        <v>1.6927659449121393</v>
      </c>
    </row>
    <row r="272" spans="4:54" x14ac:dyDescent="0.55000000000000004">
      <c r="D272">
        <f t="shared" si="157"/>
        <v>3930</v>
      </c>
      <c r="E272">
        <f t="shared" si="152"/>
        <v>65.5</v>
      </c>
      <c r="F272">
        <f t="shared" si="161"/>
        <v>15940</v>
      </c>
      <c r="H272">
        <f t="shared" si="140"/>
        <v>3985</v>
      </c>
      <c r="J272">
        <f t="shared" si="141"/>
        <v>329.3388429752066</v>
      </c>
      <c r="K272">
        <f t="shared" si="142"/>
        <v>517.69500362239921</v>
      </c>
      <c r="L272">
        <f>VLOOKUP(V272, Sheet2!E$6:F$261,2,TRUE)</f>
        <v>506.05</v>
      </c>
      <c r="M272">
        <f>VLOOKUP(L272,Sheet3!A$52:B$77,2,TRUE)</f>
        <v>1</v>
      </c>
      <c r="N272">
        <f t="shared" si="143"/>
        <v>3.2950036223992356</v>
      </c>
      <c r="O272">
        <f t="shared" si="144"/>
        <v>2.8950036223992583</v>
      </c>
      <c r="P272">
        <v>0</v>
      </c>
      <c r="Q272">
        <f t="shared" si="150"/>
        <v>3.1</v>
      </c>
      <c r="R272">
        <f t="shared" si="162"/>
        <v>13628.023615948101</v>
      </c>
      <c r="S272">
        <f t="shared" si="153"/>
        <v>2.9</v>
      </c>
      <c r="T272">
        <f t="shared" si="158"/>
        <v>1999.8604918393007</v>
      </c>
      <c r="V272">
        <f t="shared" si="145"/>
        <v>15627.884107787402</v>
      </c>
      <c r="W272">
        <f t="shared" si="146"/>
        <v>312.11589221259783</v>
      </c>
      <c r="X272">
        <f t="shared" si="159"/>
        <v>6.4486754589379727</v>
      </c>
      <c r="Y272">
        <f>VLOOKUP(K272,Sheet2!$A$6:$B$262,2,TRUE)</f>
        <v>315.39999999999998</v>
      </c>
      <c r="Z272">
        <f t="shared" si="147"/>
        <v>2.04460223809067E-2</v>
      </c>
      <c r="AA272">
        <f t="shared" si="148"/>
        <v>517.71544964478016</v>
      </c>
      <c r="AD272">
        <f t="shared" si="163"/>
        <v>519.38776956731135</v>
      </c>
      <c r="AE272">
        <f>VLOOKUP(AU271,Sheet2!$E$6:$F$261,2,TRUE)</f>
        <v>506.05</v>
      </c>
      <c r="AF272">
        <f>VLOOKUP(AE272,Sheet3!A$52:B$77,2,TRUE)</f>
        <v>1</v>
      </c>
      <c r="AG272">
        <f t="shared" si="164"/>
        <v>2.9877695673113749</v>
      </c>
      <c r="AH272">
        <f t="shared" si="165"/>
        <v>1</v>
      </c>
      <c r="AI272">
        <f t="shared" si="139"/>
        <v>4500</v>
      </c>
      <c r="AJ272">
        <f t="shared" si="151"/>
        <v>2.9</v>
      </c>
      <c r="AK272">
        <f t="shared" si="154"/>
        <v>11007.938282903646</v>
      </c>
      <c r="AM272">
        <f t="shared" si="166"/>
        <v>-2.1122304326886479</v>
      </c>
      <c r="AN272">
        <f t="shared" si="167"/>
        <v>0</v>
      </c>
      <c r="AP272">
        <f t="shared" si="155"/>
        <v>1.55</v>
      </c>
      <c r="AQ272">
        <f>VLOOKUP(AE272,Sheet3!$K$52:$L$77,2,TRUE)</f>
        <v>1</v>
      </c>
      <c r="AR272">
        <f t="shared" si="156"/>
        <v>0</v>
      </c>
      <c r="AU272">
        <f t="shared" si="168"/>
        <v>15507.938282903646</v>
      </c>
      <c r="AV272">
        <f t="shared" si="169"/>
        <v>432.06171709635419</v>
      </c>
      <c r="AW272">
        <f t="shared" si="170"/>
        <v>8.9268949813296317</v>
      </c>
      <c r="AX272">
        <f>VLOOKUP(AD272,Sheet2!$A$6:$B$262,2,TRUE)</f>
        <v>335.82857142857142</v>
      </c>
      <c r="AY272">
        <f t="shared" si="171"/>
        <v>2.6581701918201219E-2</v>
      </c>
      <c r="AZ272">
        <f t="shared" si="172"/>
        <v>519.41435126922954</v>
      </c>
      <c r="BB272">
        <f t="shared" si="160"/>
        <v>1.6989016244493769</v>
      </c>
    </row>
    <row r="273" spans="4:54" x14ac:dyDescent="0.55000000000000004">
      <c r="D273">
        <f t="shared" si="157"/>
        <v>3945</v>
      </c>
      <c r="E273">
        <f t="shared" si="152"/>
        <v>65.75</v>
      </c>
      <c r="F273">
        <f t="shared" ref="F273:F290" si="173">+F272+150</f>
        <v>16090</v>
      </c>
      <c r="H273">
        <f t="shared" si="140"/>
        <v>4022.5</v>
      </c>
      <c r="J273">
        <f t="shared" si="141"/>
        <v>332.43801652892563</v>
      </c>
      <c r="K273">
        <f t="shared" si="142"/>
        <v>517.71544964478016</v>
      </c>
      <c r="L273">
        <f>VLOOKUP(V273, Sheet2!E$6:F$261,2,TRUE)</f>
        <v>506.05</v>
      </c>
      <c r="M273">
        <f>VLOOKUP(L273,Sheet3!A$52:B$77,2,TRUE)</f>
        <v>1</v>
      </c>
      <c r="N273">
        <f t="shared" si="143"/>
        <v>3.3154496447801876</v>
      </c>
      <c r="O273">
        <f t="shared" si="144"/>
        <v>2.9154496447802103</v>
      </c>
      <c r="P273">
        <v>0</v>
      </c>
      <c r="Q273">
        <f t="shared" si="150"/>
        <v>3.1</v>
      </c>
      <c r="R273">
        <f t="shared" si="162"/>
        <v>13755.066274242874</v>
      </c>
      <c r="S273">
        <f t="shared" si="153"/>
        <v>2.9</v>
      </c>
      <c r="T273">
        <f t="shared" si="158"/>
        <v>2021.0839382412023</v>
      </c>
      <c r="V273">
        <f t="shared" si="145"/>
        <v>15776.150212484077</v>
      </c>
      <c r="W273">
        <f t="shared" si="146"/>
        <v>313.8497875159228</v>
      </c>
      <c r="X273">
        <f t="shared" si="159"/>
        <v>6.4844997420645205</v>
      </c>
      <c r="Y273">
        <f>VLOOKUP(K273,Sheet2!$A$6:$B$262,2,TRUE)</f>
        <v>316.05</v>
      </c>
      <c r="Z273">
        <f t="shared" si="147"/>
        <v>2.0517322392230725E-2</v>
      </c>
      <c r="AA273">
        <f t="shared" si="148"/>
        <v>517.73596696717243</v>
      </c>
      <c r="AD273">
        <f t="shared" si="163"/>
        <v>519.41435126922954</v>
      </c>
      <c r="AE273">
        <f>VLOOKUP(AU272,Sheet2!$E$6:$F$261,2,TRUE)</f>
        <v>506.05</v>
      </c>
      <c r="AF273">
        <f>VLOOKUP(AE273,Sheet3!A$52:B$77,2,TRUE)</f>
        <v>1</v>
      </c>
      <c r="AG273">
        <f t="shared" si="164"/>
        <v>3.0143512692295644</v>
      </c>
      <c r="AH273">
        <f t="shared" si="165"/>
        <v>1</v>
      </c>
      <c r="AI273">
        <f t="shared" si="139"/>
        <v>4500</v>
      </c>
      <c r="AJ273">
        <f t="shared" si="151"/>
        <v>3</v>
      </c>
      <c r="AK273">
        <f t="shared" si="154"/>
        <v>11539.829286957416</v>
      </c>
      <c r="AM273">
        <f t="shared" si="166"/>
        <v>-2.0856487307704583</v>
      </c>
      <c r="AN273">
        <f t="shared" si="167"/>
        <v>0</v>
      </c>
      <c r="AP273">
        <f t="shared" si="155"/>
        <v>1.55</v>
      </c>
      <c r="AQ273">
        <f>VLOOKUP(AE273,Sheet3!$K$52:$L$77,2,TRUE)</f>
        <v>1</v>
      </c>
      <c r="AR273">
        <f t="shared" si="156"/>
        <v>0</v>
      </c>
      <c r="AU273">
        <f t="shared" si="168"/>
        <v>16039.829286957416</v>
      </c>
      <c r="AV273">
        <f t="shared" si="169"/>
        <v>50.170713042583884</v>
      </c>
      <c r="AW273">
        <f t="shared" si="170"/>
        <v>1.0365849802186753</v>
      </c>
      <c r="AX273">
        <f>VLOOKUP(AD273,Sheet2!$A$6:$B$262,2,TRUE)</f>
        <v>337.2</v>
      </c>
      <c r="AY273">
        <f t="shared" si="171"/>
        <v>3.0740954336259648E-3</v>
      </c>
      <c r="AZ273">
        <f t="shared" si="172"/>
        <v>519.41742536466313</v>
      </c>
      <c r="BB273">
        <f t="shared" si="160"/>
        <v>1.6814583974907009</v>
      </c>
    </row>
    <row r="274" spans="4:54" x14ac:dyDescent="0.55000000000000004">
      <c r="D274">
        <f t="shared" si="157"/>
        <v>3960</v>
      </c>
      <c r="E274">
        <f t="shared" si="152"/>
        <v>66</v>
      </c>
      <c r="F274">
        <f t="shared" si="173"/>
        <v>16240</v>
      </c>
      <c r="H274">
        <f t="shared" si="140"/>
        <v>4060</v>
      </c>
      <c r="J274">
        <f t="shared" si="141"/>
        <v>335.53719008264466</v>
      </c>
      <c r="K274">
        <f t="shared" si="142"/>
        <v>517.73596696717243</v>
      </c>
      <c r="L274">
        <f>VLOOKUP(V274, Sheet2!E$6:F$261,2,TRUE)</f>
        <v>506.05</v>
      </c>
      <c r="M274">
        <f>VLOOKUP(L274,Sheet3!A$52:B$77,2,TRUE)</f>
        <v>1</v>
      </c>
      <c r="N274">
        <f t="shared" si="143"/>
        <v>3.3359669671724532</v>
      </c>
      <c r="O274">
        <f t="shared" si="144"/>
        <v>2.935966967172476</v>
      </c>
      <c r="P274">
        <v>0</v>
      </c>
      <c r="Q274">
        <f t="shared" si="150"/>
        <v>3.1</v>
      </c>
      <c r="R274">
        <f t="shared" si="162"/>
        <v>13882.946348559697</v>
      </c>
      <c r="S274">
        <f t="shared" si="153"/>
        <v>2.9</v>
      </c>
      <c r="T274">
        <f t="shared" si="158"/>
        <v>2042.4563368340264</v>
      </c>
      <c r="V274">
        <f t="shared" si="145"/>
        <v>15925.402685393723</v>
      </c>
      <c r="W274">
        <f t="shared" si="146"/>
        <v>314.597314606277</v>
      </c>
      <c r="X274">
        <f t="shared" si="159"/>
        <v>6.4999445166586156</v>
      </c>
      <c r="Y274">
        <f>VLOOKUP(K274,Sheet2!$A$6:$B$262,2,TRUE)</f>
        <v>316.05</v>
      </c>
      <c r="Z274">
        <f t="shared" si="147"/>
        <v>2.0566190528899273E-2</v>
      </c>
      <c r="AA274">
        <f t="shared" si="148"/>
        <v>517.75653315770137</v>
      </c>
      <c r="AD274">
        <f t="shared" si="163"/>
        <v>519.41742536466313</v>
      </c>
      <c r="AE274">
        <f>VLOOKUP(AU273,Sheet2!$E$6:$F$261,2,TRUE)</f>
        <v>506.22500000000002</v>
      </c>
      <c r="AF274">
        <f>VLOOKUP(AE274,Sheet3!A$52:B$77,2,TRUE)</f>
        <v>1</v>
      </c>
      <c r="AG274">
        <f t="shared" si="164"/>
        <v>3.0174253646631541</v>
      </c>
      <c r="AH274">
        <f t="shared" si="165"/>
        <v>1</v>
      </c>
      <c r="AI274">
        <f t="shared" si="139"/>
        <v>4500</v>
      </c>
      <c r="AJ274">
        <f t="shared" si="151"/>
        <v>3</v>
      </c>
      <c r="AK274">
        <f t="shared" si="154"/>
        <v>11557.486608327328</v>
      </c>
      <c r="AM274">
        <f t="shared" si="166"/>
        <v>-2.0825746353368686</v>
      </c>
      <c r="AN274">
        <f t="shared" si="167"/>
        <v>0</v>
      </c>
      <c r="AP274">
        <f t="shared" si="155"/>
        <v>1.55</v>
      </c>
      <c r="AQ274">
        <f>VLOOKUP(AE274,Sheet3!$K$52:$L$77,2,TRUE)</f>
        <v>1</v>
      </c>
      <c r="AR274">
        <f t="shared" si="156"/>
        <v>0</v>
      </c>
      <c r="AU274">
        <f t="shared" si="168"/>
        <v>16057.486608327328</v>
      </c>
      <c r="AV274">
        <f t="shared" si="169"/>
        <v>182.51339167267179</v>
      </c>
      <c r="AW274">
        <f t="shared" si="170"/>
        <v>3.7709378444766894</v>
      </c>
      <c r="AX274">
        <f>VLOOKUP(AD274,Sheet2!$A$6:$B$262,2,TRUE)</f>
        <v>337.2</v>
      </c>
      <c r="AY274">
        <f t="shared" si="171"/>
        <v>1.1183089692991369E-2</v>
      </c>
      <c r="AZ274">
        <f t="shared" si="172"/>
        <v>519.42860845435609</v>
      </c>
      <c r="BB274">
        <f t="shared" si="160"/>
        <v>1.6720752966547252</v>
      </c>
    </row>
    <row r="275" spans="4:54" x14ac:dyDescent="0.55000000000000004">
      <c r="D275">
        <f t="shared" si="157"/>
        <v>3975</v>
      </c>
      <c r="E275">
        <f t="shared" si="152"/>
        <v>66.25</v>
      </c>
      <c r="F275">
        <f t="shared" si="173"/>
        <v>16390</v>
      </c>
      <c r="H275">
        <f t="shared" si="140"/>
        <v>4097.5</v>
      </c>
      <c r="J275">
        <f t="shared" si="141"/>
        <v>338.63636363636363</v>
      </c>
      <c r="K275">
        <f t="shared" si="142"/>
        <v>517.75653315770137</v>
      </c>
      <c r="L275">
        <f>VLOOKUP(V275, Sheet2!E$6:F$261,2,TRUE)</f>
        <v>506.22500000000002</v>
      </c>
      <c r="M275">
        <f>VLOOKUP(L275,Sheet3!A$52:B$77,2,TRUE)</f>
        <v>1</v>
      </c>
      <c r="N275">
        <f t="shared" si="143"/>
        <v>3.3565331577013922</v>
      </c>
      <c r="O275">
        <f t="shared" si="144"/>
        <v>2.9565331577014149</v>
      </c>
      <c r="P275">
        <v>0</v>
      </c>
      <c r="Q275">
        <f t="shared" si="150"/>
        <v>3.1</v>
      </c>
      <c r="R275">
        <f t="shared" si="162"/>
        <v>14011.526274745305</v>
      </c>
      <c r="S275">
        <f t="shared" si="153"/>
        <v>2.9</v>
      </c>
      <c r="T275">
        <f t="shared" si="158"/>
        <v>2063.9547165536824</v>
      </c>
      <c r="V275">
        <f t="shared" si="145"/>
        <v>16075.480991298988</v>
      </c>
      <c r="W275">
        <f t="shared" si="146"/>
        <v>314.51900870101235</v>
      </c>
      <c r="X275">
        <f t="shared" si="159"/>
        <v>6.4983266260539745</v>
      </c>
      <c r="Y275">
        <f>VLOOKUP(K275,Sheet2!$A$6:$B$262,2,TRUE)</f>
        <v>316.05</v>
      </c>
      <c r="Z275">
        <f t="shared" si="147"/>
        <v>2.0561071431906261E-2</v>
      </c>
      <c r="AA275">
        <f t="shared" si="148"/>
        <v>517.77709422913324</v>
      </c>
      <c r="AD275">
        <f t="shared" si="163"/>
        <v>519.42860845435609</v>
      </c>
      <c r="AE275">
        <f>VLOOKUP(AU274,Sheet2!$E$6:$F$261,2,TRUE)</f>
        <v>506.22500000000002</v>
      </c>
      <c r="AF275">
        <f>VLOOKUP(AE275,Sheet3!A$52:B$77,2,TRUE)</f>
        <v>1</v>
      </c>
      <c r="AG275">
        <f t="shared" si="164"/>
        <v>3.0286084543561174</v>
      </c>
      <c r="AH275">
        <f t="shared" si="165"/>
        <v>1</v>
      </c>
      <c r="AI275">
        <f t="shared" si="139"/>
        <v>4500</v>
      </c>
      <c r="AJ275">
        <f t="shared" si="151"/>
        <v>3</v>
      </c>
      <c r="AK275">
        <f t="shared" si="154"/>
        <v>11621.797108500114</v>
      </c>
      <c r="AM275">
        <f t="shared" si="166"/>
        <v>-2.0713915456439054</v>
      </c>
      <c r="AN275">
        <f t="shared" si="167"/>
        <v>0</v>
      </c>
      <c r="AP275">
        <f t="shared" si="155"/>
        <v>1.55</v>
      </c>
      <c r="AQ275">
        <f>VLOOKUP(AE275,Sheet3!$K$52:$L$77,2,TRUE)</f>
        <v>1</v>
      </c>
      <c r="AR275">
        <f t="shared" si="156"/>
        <v>0</v>
      </c>
      <c r="AU275">
        <f t="shared" si="168"/>
        <v>16121.797108500114</v>
      </c>
      <c r="AV275">
        <f t="shared" si="169"/>
        <v>268.20289149988639</v>
      </c>
      <c r="AW275">
        <f t="shared" si="170"/>
        <v>5.5413820557827771</v>
      </c>
      <c r="AX275">
        <f>VLOOKUP(AD275,Sheet2!$A$6:$B$262,2,TRUE)</f>
        <v>337.2</v>
      </c>
      <c r="AY275">
        <f t="shared" si="171"/>
        <v>1.6433517365903847E-2</v>
      </c>
      <c r="AZ275">
        <f t="shared" si="172"/>
        <v>519.44504197172205</v>
      </c>
      <c r="BB275">
        <f t="shared" si="160"/>
        <v>1.6679477425888081</v>
      </c>
    </row>
    <row r="276" spans="4:54" x14ac:dyDescent="0.55000000000000004">
      <c r="D276">
        <f t="shared" si="157"/>
        <v>3990</v>
      </c>
      <c r="E276">
        <f t="shared" si="152"/>
        <v>66.5</v>
      </c>
      <c r="F276">
        <f t="shared" si="173"/>
        <v>16540</v>
      </c>
      <c r="H276">
        <f t="shared" si="140"/>
        <v>4135</v>
      </c>
      <c r="J276">
        <f t="shared" si="141"/>
        <v>341.73553719008265</v>
      </c>
      <c r="K276">
        <f t="shared" si="142"/>
        <v>517.77709422913324</v>
      </c>
      <c r="L276">
        <f>VLOOKUP(V276, Sheet2!E$6:F$261,2,TRUE)</f>
        <v>506.22500000000002</v>
      </c>
      <c r="M276">
        <f>VLOOKUP(L276,Sheet3!A$52:B$77,2,TRUE)</f>
        <v>1</v>
      </c>
      <c r="N276">
        <f t="shared" si="143"/>
        <v>3.3770942291332631</v>
      </c>
      <c r="O276">
        <f t="shared" si="144"/>
        <v>2.9770942291332858</v>
      </c>
      <c r="P276">
        <v>0</v>
      </c>
      <c r="Q276">
        <f t="shared" si="150"/>
        <v>3.1</v>
      </c>
      <c r="R276">
        <f t="shared" si="162"/>
        <v>14140.468573237054</v>
      </c>
      <c r="S276">
        <f t="shared" si="153"/>
        <v>2.9</v>
      </c>
      <c r="T276">
        <f t="shared" si="158"/>
        <v>2085.5226211925046</v>
      </c>
      <c r="V276">
        <f t="shared" si="145"/>
        <v>16225.99119442956</v>
      </c>
      <c r="W276">
        <f t="shared" si="146"/>
        <v>314.00880557044002</v>
      </c>
      <c r="X276">
        <f t="shared" si="159"/>
        <v>6.4877852390586783</v>
      </c>
      <c r="Y276">
        <f>VLOOKUP(K276,Sheet2!$A$6:$B$262,2,TRUE)</f>
        <v>316.05</v>
      </c>
      <c r="Z276">
        <f t="shared" si="147"/>
        <v>2.0527717889760096E-2</v>
      </c>
      <c r="AA276">
        <f t="shared" si="148"/>
        <v>517.797621947023</v>
      </c>
      <c r="AD276">
        <f t="shared" si="163"/>
        <v>519.44504197172205</v>
      </c>
      <c r="AE276">
        <f>VLOOKUP(AU275,Sheet2!$E$6:$F$261,2,TRUE)</f>
        <v>506.22500000000002</v>
      </c>
      <c r="AF276">
        <f>VLOOKUP(AE276,Sheet3!A$52:B$77,2,TRUE)</f>
        <v>1</v>
      </c>
      <c r="AG276">
        <f t="shared" si="164"/>
        <v>3.0450419717220711</v>
      </c>
      <c r="AH276">
        <f t="shared" si="165"/>
        <v>1</v>
      </c>
      <c r="AI276">
        <f t="shared" si="139"/>
        <v>4500</v>
      </c>
      <c r="AJ276">
        <f t="shared" si="151"/>
        <v>3</v>
      </c>
      <c r="AK276">
        <f t="shared" si="154"/>
        <v>11716.51677204045</v>
      </c>
      <c r="AM276">
        <f t="shared" si="166"/>
        <v>-2.0549580282779516</v>
      </c>
      <c r="AN276">
        <f t="shared" si="167"/>
        <v>0</v>
      </c>
      <c r="AP276">
        <f t="shared" si="155"/>
        <v>1.55</v>
      </c>
      <c r="AQ276">
        <f>VLOOKUP(AE276,Sheet3!$K$52:$L$77,2,TRUE)</f>
        <v>1</v>
      </c>
      <c r="AR276">
        <f t="shared" si="156"/>
        <v>0</v>
      </c>
      <c r="AU276">
        <f t="shared" si="168"/>
        <v>16216.51677204045</v>
      </c>
      <c r="AV276">
        <f t="shared" si="169"/>
        <v>323.48322795955028</v>
      </c>
      <c r="AW276">
        <f t="shared" si="170"/>
        <v>6.6835377677593026</v>
      </c>
      <c r="AX276">
        <f>VLOOKUP(AD276,Sheet2!$A$6:$B$262,2,TRUE)</f>
        <v>337.2</v>
      </c>
      <c r="AY276">
        <f t="shared" si="171"/>
        <v>1.9820693261445144E-2</v>
      </c>
      <c r="AZ276">
        <f t="shared" si="172"/>
        <v>519.46486266498346</v>
      </c>
      <c r="BB276">
        <f t="shared" si="160"/>
        <v>1.6672407179604534</v>
      </c>
    </row>
    <row r="277" spans="4:54" x14ac:dyDescent="0.55000000000000004">
      <c r="D277">
        <f t="shared" si="157"/>
        <v>4005</v>
      </c>
      <c r="E277">
        <f t="shared" si="152"/>
        <v>66.75</v>
      </c>
      <c r="F277">
        <f t="shared" si="173"/>
        <v>16690</v>
      </c>
      <c r="H277">
        <f t="shared" si="140"/>
        <v>4172.5</v>
      </c>
      <c r="J277">
        <f t="shared" si="141"/>
        <v>344.83471074380168</v>
      </c>
      <c r="K277">
        <f t="shared" si="142"/>
        <v>517.797621947023</v>
      </c>
      <c r="L277">
        <f>VLOOKUP(V277, Sheet2!E$6:F$261,2,TRUE)</f>
        <v>506.22500000000002</v>
      </c>
      <c r="M277">
        <f>VLOOKUP(L277,Sheet3!A$52:B$77,2,TRUE)</f>
        <v>1</v>
      </c>
      <c r="N277">
        <f t="shared" si="143"/>
        <v>3.3976219470230262</v>
      </c>
      <c r="O277">
        <f t="shared" si="144"/>
        <v>2.997621947023049</v>
      </c>
      <c r="P277">
        <v>0</v>
      </c>
      <c r="Q277">
        <f t="shared" si="150"/>
        <v>3.1</v>
      </c>
      <c r="R277">
        <f t="shared" si="162"/>
        <v>14269.59387554087</v>
      </c>
      <c r="S277">
        <f t="shared" si="153"/>
        <v>2.9</v>
      </c>
      <c r="T277">
        <f t="shared" si="158"/>
        <v>2107.1299654552481</v>
      </c>
      <c r="V277">
        <f t="shared" si="145"/>
        <v>16376.723840996117</v>
      </c>
      <c r="W277">
        <f t="shared" si="146"/>
        <v>313.27615900388264</v>
      </c>
      <c r="X277">
        <f t="shared" si="159"/>
        <v>6.4726479133033603</v>
      </c>
      <c r="Y277">
        <f>VLOOKUP(K277,Sheet2!$A$6:$B$262,2,TRUE)</f>
        <v>316.05</v>
      </c>
      <c r="Z277">
        <f t="shared" si="147"/>
        <v>2.0479822538533018E-2</v>
      </c>
      <c r="AA277">
        <f t="shared" si="148"/>
        <v>517.81810176956151</v>
      </c>
      <c r="AD277">
        <f t="shared" si="163"/>
        <v>519.46486266498346</v>
      </c>
      <c r="AE277">
        <f>VLOOKUP(AU276,Sheet2!$E$6:$F$261,2,TRUE)</f>
        <v>506.22500000000002</v>
      </c>
      <c r="AF277">
        <f>VLOOKUP(AE277,Sheet3!A$52:B$77,2,TRUE)</f>
        <v>1</v>
      </c>
      <c r="AG277">
        <f t="shared" si="164"/>
        <v>3.0648626649834796</v>
      </c>
      <c r="AH277">
        <f t="shared" si="165"/>
        <v>1</v>
      </c>
      <c r="AI277">
        <f t="shared" si="139"/>
        <v>4500</v>
      </c>
      <c r="AJ277">
        <f t="shared" si="151"/>
        <v>3</v>
      </c>
      <c r="AK277">
        <f t="shared" si="154"/>
        <v>11831.099912501262</v>
      </c>
      <c r="AM277">
        <f t="shared" si="166"/>
        <v>-2.0351373350165431</v>
      </c>
      <c r="AN277">
        <f t="shared" si="167"/>
        <v>0</v>
      </c>
      <c r="AP277">
        <f t="shared" si="155"/>
        <v>1.55</v>
      </c>
      <c r="AQ277">
        <f>VLOOKUP(AE277,Sheet3!$K$52:$L$77,2,TRUE)</f>
        <v>1</v>
      </c>
      <c r="AR277">
        <f t="shared" si="156"/>
        <v>0</v>
      </c>
      <c r="AU277">
        <f t="shared" si="168"/>
        <v>16331.099912501262</v>
      </c>
      <c r="AV277">
        <f t="shared" si="169"/>
        <v>358.90008749873778</v>
      </c>
      <c r="AW277">
        <f t="shared" si="170"/>
        <v>7.4152910640235081</v>
      </c>
      <c r="AX277">
        <f>VLOOKUP(AD277,Sheet2!$A$6:$B$262,2,TRUE)</f>
        <v>337.2</v>
      </c>
      <c r="AY277">
        <f t="shared" si="171"/>
        <v>2.1990780142418471E-2</v>
      </c>
      <c r="AZ277">
        <f t="shared" si="172"/>
        <v>519.48685344512592</v>
      </c>
      <c r="BB277">
        <f t="shared" si="160"/>
        <v>1.6687516755644083</v>
      </c>
    </row>
    <row r="278" spans="4:54" x14ac:dyDescent="0.55000000000000004">
      <c r="D278">
        <f t="shared" si="157"/>
        <v>4020</v>
      </c>
      <c r="E278">
        <f t="shared" si="152"/>
        <v>67</v>
      </c>
      <c r="F278">
        <f t="shared" si="173"/>
        <v>16840</v>
      </c>
      <c r="H278">
        <f t="shared" si="140"/>
        <v>4210</v>
      </c>
      <c r="J278">
        <f t="shared" si="141"/>
        <v>347.93388429752065</v>
      </c>
      <c r="K278">
        <f t="shared" si="142"/>
        <v>517.81810176956151</v>
      </c>
      <c r="L278">
        <f>VLOOKUP(V278, Sheet2!E$6:F$261,2,TRUE)</f>
        <v>506.4</v>
      </c>
      <c r="M278">
        <f>VLOOKUP(L278,Sheet3!A$52:B$77,2,TRUE)</f>
        <v>1</v>
      </c>
      <c r="N278">
        <f t="shared" si="143"/>
        <v>3.418101769561531</v>
      </c>
      <c r="O278">
        <f t="shared" si="144"/>
        <v>3.0181017695615537</v>
      </c>
      <c r="P278">
        <v>0</v>
      </c>
      <c r="Q278">
        <f t="shared" si="150"/>
        <v>3.2</v>
      </c>
      <c r="R278">
        <f t="shared" si="162"/>
        <v>14863.284854138647</v>
      </c>
      <c r="S278">
        <f t="shared" si="153"/>
        <v>3</v>
      </c>
      <c r="T278">
        <f t="shared" si="158"/>
        <v>2202.1662902062044</v>
      </c>
      <c r="V278">
        <f t="shared" si="145"/>
        <v>17065.45114434485</v>
      </c>
      <c r="W278">
        <f t="shared" si="146"/>
        <v>-225.45114434485004</v>
      </c>
      <c r="X278">
        <f t="shared" si="159"/>
        <v>-4.6580814947283065</v>
      </c>
      <c r="Y278">
        <f>VLOOKUP(K278,Sheet2!$A$6:$B$262,2,TRUE)</f>
        <v>316.7</v>
      </c>
      <c r="Z278">
        <f t="shared" si="147"/>
        <v>-1.4708182806215052E-2</v>
      </c>
      <c r="AA278">
        <f t="shared" si="148"/>
        <v>517.80339358675531</v>
      </c>
      <c r="AD278">
        <f t="shared" si="163"/>
        <v>519.48685344512592</v>
      </c>
      <c r="AE278">
        <f>VLOOKUP(AU277,Sheet2!$E$6:$F$261,2,TRUE)</f>
        <v>506.22500000000002</v>
      </c>
      <c r="AF278">
        <f>VLOOKUP(AE278,Sheet3!A$52:B$77,2,TRUE)</f>
        <v>1</v>
      </c>
      <c r="AG278">
        <f t="shared" si="164"/>
        <v>3.0868534451259393</v>
      </c>
      <c r="AH278">
        <f t="shared" si="165"/>
        <v>1</v>
      </c>
      <c r="AI278">
        <f t="shared" si="139"/>
        <v>4500</v>
      </c>
      <c r="AJ278">
        <f t="shared" si="151"/>
        <v>3</v>
      </c>
      <c r="AK278">
        <f t="shared" si="154"/>
        <v>11958.662524422762</v>
      </c>
      <c r="AM278">
        <f t="shared" si="166"/>
        <v>-2.0131465548740834</v>
      </c>
      <c r="AN278">
        <f t="shared" si="167"/>
        <v>0</v>
      </c>
      <c r="AP278">
        <f t="shared" si="155"/>
        <v>1.55</v>
      </c>
      <c r="AQ278">
        <f>VLOOKUP(AE278,Sheet3!$K$52:$L$77,2,TRUE)</f>
        <v>1</v>
      </c>
      <c r="AR278">
        <f t="shared" si="156"/>
        <v>0</v>
      </c>
      <c r="AU278">
        <f t="shared" si="168"/>
        <v>16458.662524422762</v>
      </c>
      <c r="AV278">
        <f t="shared" si="169"/>
        <v>381.33747557723837</v>
      </c>
      <c r="AW278">
        <f t="shared" si="170"/>
        <v>7.8788734623396355</v>
      </c>
      <c r="AX278">
        <f>VLOOKUP(AD278,Sheet2!$A$6:$B$262,2,TRUE)</f>
        <v>337.2</v>
      </c>
      <c r="AY278">
        <f t="shared" si="171"/>
        <v>2.3365579662928931E-2</v>
      </c>
      <c r="AZ278">
        <f t="shared" si="172"/>
        <v>519.51021902478885</v>
      </c>
      <c r="BB278">
        <f t="shared" si="160"/>
        <v>1.7068254380335475</v>
      </c>
    </row>
    <row r="279" spans="4:54" x14ac:dyDescent="0.55000000000000004">
      <c r="D279">
        <f t="shared" si="157"/>
        <v>4035</v>
      </c>
      <c r="E279">
        <f t="shared" si="152"/>
        <v>67.25</v>
      </c>
      <c r="F279">
        <f t="shared" si="173"/>
        <v>16990</v>
      </c>
      <c r="H279">
        <f t="shared" si="140"/>
        <v>4247.5</v>
      </c>
      <c r="J279">
        <f t="shared" si="141"/>
        <v>351.03305785123968</v>
      </c>
      <c r="K279">
        <f t="shared" si="142"/>
        <v>517.80339358675531</v>
      </c>
      <c r="L279">
        <f>VLOOKUP(V279, Sheet2!E$6:F$261,2,TRUE)</f>
        <v>506.22500000000002</v>
      </c>
      <c r="M279">
        <f>VLOOKUP(L279,Sheet3!A$52:B$77,2,TRUE)</f>
        <v>1</v>
      </c>
      <c r="N279">
        <f t="shared" si="143"/>
        <v>3.4033935867553282</v>
      </c>
      <c r="O279">
        <f t="shared" si="144"/>
        <v>3.003393586755351</v>
      </c>
      <c r="P279">
        <v>0</v>
      </c>
      <c r="Q279">
        <f t="shared" si="150"/>
        <v>3.2</v>
      </c>
      <c r="R279">
        <f t="shared" si="162"/>
        <v>14767.452466759976</v>
      </c>
      <c r="S279">
        <f t="shared" si="153"/>
        <v>3</v>
      </c>
      <c r="T279">
        <f t="shared" si="158"/>
        <v>2186.0881193077312</v>
      </c>
      <c r="V279">
        <f t="shared" si="145"/>
        <v>16953.540586067706</v>
      </c>
      <c r="W279">
        <f t="shared" si="146"/>
        <v>36.45941393229441</v>
      </c>
      <c r="X279">
        <f t="shared" si="159"/>
        <v>0.75329367628707455</v>
      </c>
      <c r="Y279">
        <f>VLOOKUP(K279,Sheet2!$A$6:$B$262,2,TRUE)</f>
        <v>316.7</v>
      </c>
      <c r="Z279">
        <f t="shared" si="147"/>
        <v>2.3785717596686916E-3</v>
      </c>
      <c r="AA279">
        <f t="shared" si="148"/>
        <v>517.80577215851497</v>
      </c>
      <c r="AD279">
        <f t="shared" si="163"/>
        <v>519.51021902478885</v>
      </c>
      <c r="AE279">
        <f>VLOOKUP(AU278,Sheet2!$E$6:$F$261,2,TRUE)</f>
        <v>506.22500000000002</v>
      </c>
      <c r="AF279">
        <f>VLOOKUP(AE279,Sheet3!A$52:B$77,2,TRUE)</f>
        <v>1</v>
      </c>
      <c r="AG279">
        <f t="shared" si="164"/>
        <v>3.1102190247888757</v>
      </c>
      <c r="AH279">
        <f t="shared" si="165"/>
        <v>1</v>
      </c>
      <c r="AI279">
        <f t="shared" si="139"/>
        <v>4500</v>
      </c>
      <c r="AJ279">
        <f t="shared" si="151"/>
        <v>3</v>
      </c>
      <c r="AK279">
        <f t="shared" si="154"/>
        <v>12094.698709677261</v>
      </c>
      <c r="AM279">
        <f t="shared" si="166"/>
        <v>-1.9897809752111471</v>
      </c>
      <c r="AN279">
        <f t="shared" si="167"/>
        <v>0</v>
      </c>
      <c r="AP279">
        <f t="shared" si="155"/>
        <v>1.55</v>
      </c>
      <c r="AQ279">
        <f>VLOOKUP(AE279,Sheet3!$K$52:$L$77,2,TRUE)</f>
        <v>1</v>
      </c>
      <c r="AR279">
        <f t="shared" si="156"/>
        <v>0</v>
      </c>
      <c r="AU279">
        <f t="shared" si="168"/>
        <v>16594.698709677261</v>
      </c>
      <c r="AV279">
        <f t="shared" si="169"/>
        <v>395.30129032273908</v>
      </c>
      <c r="AW279">
        <f t="shared" si="170"/>
        <v>8.1673820314615515</v>
      </c>
      <c r="AX279">
        <f>VLOOKUP(AD279,Sheet2!$A$6:$B$262,2,TRUE)</f>
        <v>338.57142857142856</v>
      </c>
      <c r="AY279">
        <f t="shared" si="171"/>
        <v>2.412306929123665E-2</v>
      </c>
      <c r="AZ279">
        <f t="shared" si="172"/>
        <v>519.5343420940801</v>
      </c>
      <c r="BB279">
        <f t="shared" si="160"/>
        <v>1.7285699355651332</v>
      </c>
    </row>
    <row r="280" spans="4:54" x14ac:dyDescent="0.55000000000000004">
      <c r="D280">
        <f t="shared" si="157"/>
        <v>4050</v>
      </c>
      <c r="E280">
        <f t="shared" si="152"/>
        <v>67.5</v>
      </c>
      <c r="F280">
        <f t="shared" si="173"/>
        <v>17140</v>
      </c>
      <c r="H280">
        <f t="shared" si="140"/>
        <v>4285</v>
      </c>
      <c r="J280">
        <f t="shared" si="141"/>
        <v>354.1322314049587</v>
      </c>
      <c r="K280">
        <f t="shared" si="142"/>
        <v>517.80577215851497</v>
      </c>
      <c r="L280">
        <f>VLOOKUP(V280, Sheet2!E$6:F$261,2,TRUE)</f>
        <v>506.22500000000002</v>
      </c>
      <c r="M280">
        <f>VLOOKUP(L280,Sheet3!A$52:B$77,2,TRUE)</f>
        <v>1</v>
      </c>
      <c r="N280">
        <f t="shared" si="143"/>
        <v>3.405772158514992</v>
      </c>
      <c r="O280">
        <f t="shared" si="144"/>
        <v>3.0057721585150148</v>
      </c>
      <c r="P280">
        <v>0</v>
      </c>
      <c r="Q280">
        <f t="shared" si="150"/>
        <v>3.2</v>
      </c>
      <c r="R280">
        <f t="shared" si="162"/>
        <v>14782.936239468598</v>
      </c>
      <c r="S280">
        <f t="shared" si="153"/>
        <v>3</v>
      </c>
      <c r="T280">
        <f t="shared" si="158"/>
        <v>2188.6855794885628</v>
      </c>
      <c r="V280">
        <f t="shared" si="145"/>
        <v>16971.621818957159</v>
      </c>
      <c r="W280">
        <f t="shared" si="146"/>
        <v>168.37818104284088</v>
      </c>
      <c r="X280">
        <f t="shared" si="159"/>
        <v>3.4788880380752247</v>
      </c>
      <c r="Y280">
        <f>VLOOKUP(K280,Sheet2!$A$6:$B$262,2,TRUE)</f>
        <v>316.7</v>
      </c>
      <c r="Z280">
        <f t="shared" si="147"/>
        <v>1.0984805930139643E-2</v>
      </c>
      <c r="AA280">
        <f t="shared" si="148"/>
        <v>517.81675696444506</v>
      </c>
      <c r="AD280">
        <f t="shared" si="163"/>
        <v>519.5343420940801</v>
      </c>
      <c r="AE280">
        <f>VLOOKUP(AU279,Sheet2!$E$6:$F$261,2,TRUE)</f>
        <v>506.22500000000002</v>
      </c>
      <c r="AF280">
        <f>VLOOKUP(AE280,Sheet3!A$52:B$77,2,TRUE)</f>
        <v>1</v>
      </c>
      <c r="AG280">
        <f t="shared" si="164"/>
        <v>3.1343420940801252</v>
      </c>
      <c r="AH280">
        <f t="shared" si="165"/>
        <v>1</v>
      </c>
      <c r="AI280">
        <f t="shared" si="139"/>
        <v>4500</v>
      </c>
      <c r="AJ280">
        <f t="shared" si="151"/>
        <v>3</v>
      </c>
      <c r="AK280">
        <f t="shared" si="154"/>
        <v>12235.682151770961</v>
      </c>
      <c r="AM280">
        <f t="shared" si="166"/>
        <v>-1.9656579059198975</v>
      </c>
      <c r="AN280">
        <f t="shared" si="167"/>
        <v>0</v>
      </c>
      <c r="AP280">
        <f t="shared" si="155"/>
        <v>1.55</v>
      </c>
      <c r="AQ280">
        <f>VLOOKUP(AE280,Sheet3!$K$52:$L$77,2,TRUE)</f>
        <v>1</v>
      </c>
      <c r="AR280">
        <f t="shared" si="156"/>
        <v>0</v>
      </c>
      <c r="AU280">
        <f t="shared" si="168"/>
        <v>16735.682151770961</v>
      </c>
      <c r="AV280">
        <f t="shared" si="169"/>
        <v>404.31784822903865</v>
      </c>
      <c r="AW280">
        <f t="shared" si="170"/>
        <v>8.3536745501867493</v>
      </c>
      <c r="AX280">
        <f>VLOOKUP(AD280,Sheet2!$A$6:$B$262,2,TRUE)</f>
        <v>338.57142857142856</v>
      </c>
      <c r="AY280">
        <f t="shared" si="171"/>
        <v>2.4673300359201369E-2</v>
      </c>
      <c r="AZ280">
        <f t="shared" si="172"/>
        <v>519.55901539443926</v>
      </c>
      <c r="BB280">
        <f t="shared" si="160"/>
        <v>1.7422584299941946</v>
      </c>
    </row>
    <row r="281" spans="4:54" x14ac:dyDescent="0.55000000000000004">
      <c r="D281">
        <f t="shared" si="157"/>
        <v>4065</v>
      </c>
      <c r="E281">
        <f t="shared" si="152"/>
        <v>67.75</v>
      </c>
      <c r="F281">
        <f t="shared" si="173"/>
        <v>17290</v>
      </c>
      <c r="H281">
        <f t="shared" si="140"/>
        <v>4322.5</v>
      </c>
      <c r="J281">
        <f t="shared" si="141"/>
        <v>357.23140495867767</v>
      </c>
      <c r="K281">
        <f t="shared" si="142"/>
        <v>517.81675696444506</v>
      </c>
      <c r="L281">
        <f>VLOOKUP(V281, Sheet2!E$6:F$261,2,TRUE)</f>
        <v>506.4</v>
      </c>
      <c r="M281">
        <f>VLOOKUP(L281,Sheet3!A$52:B$77,2,TRUE)</f>
        <v>1</v>
      </c>
      <c r="N281">
        <f t="shared" si="143"/>
        <v>3.416756964445085</v>
      </c>
      <c r="O281">
        <f t="shared" si="144"/>
        <v>3.0167569644451078</v>
      </c>
      <c r="P281">
        <v>0</v>
      </c>
      <c r="Q281">
        <f t="shared" si="150"/>
        <v>3.2</v>
      </c>
      <c r="R281">
        <f t="shared" si="162"/>
        <v>14854.514084550074</v>
      </c>
      <c r="S281">
        <f t="shared" si="153"/>
        <v>3</v>
      </c>
      <c r="T281">
        <f t="shared" si="158"/>
        <v>2200.6945930262282</v>
      </c>
      <c r="V281">
        <f t="shared" si="145"/>
        <v>17055.208677576302</v>
      </c>
      <c r="W281">
        <f t="shared" si="146"/>
        <v>234.79132242369815</v>
      </c>
      <c r="X281">
        <f t="shared" si="159"/>
        <v>4.8510603806549204</v>
      </c>
      <c r="Y281">
        <f>VLOOKUP(K281,Sheet2!$A$6:$B$262,2,TRUE)</f>
        <v>316.7</v>
      </c>
      <c r="Z281">
        <f t="shared" si="147"/>
        <v>1.5317525673049955E-2</v>
      </c>
      <c r="AA281">
        <f t="shared" si="148"/>
        <v>517.83207449011809</v>
      </c>
      <c r="AD281">
        <f t="shared" si="163"/>
        <v>519.55901539443926</v>
      </c>
      <c r="AE281">
        <f>VLOOKUP(AU280,Sheet2!$E$6:$F$261,2,TRUE)</f>
        <v>506.22500000000002</v>
      </c>
      <c r="AF281">
        <f>VLOOKUP(AE281,Sheet3!A$52:B$77,2,TRUE)</f>
        <v>1</v>
      </c>
      <c r="AG281">
        <f t="shared" si="164"/>
        <v>3.1590153944392796</v>
      </c>
      <c r="AH281">
        <f t="shared" si="165"/>
        <v>1</v>
      </c>
      <c r="AI281">
        <f t="shared" si="139"/>
        <v>4500</v>
      </c>
      <c r="AJ281">
        <f t="shared" si="151"/>
        <v>3</v>
      </c>
      <c r="AK281">
        <f t="shared" si="154"/>
        <v>12380.443634783756</v>
      </c>
      <c r="AM281">
        <f t="shared" si="166"/>
        <v>-1.9409846055607431</v>
      </c>
      <c r="AN281">
        <f t="shared" si="167"/>
        <v>0</v>
      </c>
      <c r="AP281">
        <f t="shared" si="155"/>
        <v>1.55</v>
      </c>
      <c r="AQ281">
        <f>VLOOKUP(AE281,Sheet3!$K$52:$L$77,2,TRUE)</f>
        <v>1</v>
      </c>
      <c r="AR281">
        <f t="shared" si="156"/>
        <v>0</v>
      </c>
      <c r="AU281">
        <f t="shared" si="168"/>
        <v>16880.443634783755</v>
      </c>
      <c r="AV281">
        <f t="shared" si="169"/>
        <v>409.55636521624547</v>
      </c>
      <c r="AW281">
        <f t="shared" si="170"/>
        <v>8.4619083722364756</v>
      </c>
      <c r="AX281">
        <f>VLOOKUP(AD281,Sheet2!$A$6:$B$262,2,TRUE)</f>
        <v>338.57142857142856</v>
      </c>
      <c r="AY281">
        <f t="shared" si="171"/>
        <v>2.4992978314622504E-2</v>
      </c>
      <c r="AZ281">
        <f t="shared" si="172"/>
        <v>519.58400837275383</v>
      </c>
      <c r="BB281">
        <f t="shared" si="160"/>
        <v>1.7519338826357398</v>
      </c>
    </row>
    <row r="282" spans="4:54" x14ac:dyDescent="0.55000000000000004">
      <c r="D282">
        <f t="shared" si="157"/>
        <v>4080</v>
      </c>
      <c r="E282">
        <f t="shared" si="152"/>
        <v>68</v>
      </c>
      <c r="F282">
        <f t="shared" si="173"/>
        <v>17440</v>
      </c>
      <c r="H282">
        <f t="shared" si="140"/>
        <v>4360</v>
      </c>
      <c r="J282">
        <f t="shared" si="141"/>
        <v>360.3305785123967</v>
      </c>
      <c r="K282">
        <f t="shared" si="142"/>
        <v>517.83207449011809</v>
      </c>
      <c r="L282">
        <f>VLOOKUP(V282, Sheet2!E$6:F$261,2,TRUE)</f>
        <v>506.4</v>
      </c>
      <c r="M282">
        <f>VLOOKUP(L282,Sheet3!A$52:B$77,2,TRUE)</f>
        <v>1</v>
      </c>
      <c r="N282">
        <f t="shared" si="143"/>
        <v>3.4320744901181115</v>
      </c>
      <c r="O282">
        <f t="shared" si="144"/>
        <v>3.0320744901181342</v>
      </c>
      <c r="P282">
        <v>0</v>
      </c>
      <c r="Q282">
        <f t="shared" si="150"/>
        <v>3.2</v>
      </c>
      <c r="R282">
        <f t="shared" si="162"/>
        <v>14954.516466449208</v>
      </c>
      <c r="S282">
        <f t="shared" si="153"/>
        <v>3</v>
      </c>
      <c r="T282">
        <f t="shared" si="158"/>
        <v>2217.4768278726433</v>
      </c>
      <c r="V282">
        <f t="shared" si="145"/>
        <v>17171.993294321852</v>
      </c>
      <c r="W282">
        <f t="shared" si="146"/>
        <v>268.00670567814814</v>
      </c>
      <c r="X282">
        <f t="shared" si="159"/>
        <v>5.5373286297138042</v>
      </c>
      <c r="Y282">
        <f>VLOOKUP(K282,Sheet2!$A$6:$B$262,2,TRUE)</f>
        <v>316.7</v>
      </c>
      <c r="Z282">
        <f t="shared" si="147"/>
        <v>1.7484460466415549E-2</v>
      </c>
      <c r="AA282">
        <f t="shared" si="148"/>
        <v>517.84955895058454</v>
      </c>
      <c r="AD282">
        <f t="shared" si="163"/>
        <v>519.58400837275383</v>
      </c>
      <c r="AE282">
        <f>VLOOKUP(AU281,Sheet2!$E$6:$F$261,2,TRUE)</f>
        <v>506.22500000000002</v>
      </c>
      <c r="AF282">
        <f>VLOOKUP(AE282,Sheet3!A$52:B$77,2,TRUE)</f>
        <v>1</v>
      </c>
      <c r="AG282">
        <f t="shared" si="164"/>
        <v>3.1840083727538513</v>
      </c>
      <c r="AH282">
        <f t="shared" si="165"/>
        <v>1</v>
      </c>
      <c r="AI282">
        <f t="shared" si="139"/>
        <v>4500</v>
      </c>
      <c r="AJ282">
        <f t="shared" si="151"/>
        <v>3</v>
      </c>
      <c r="AK282">
        <f t="shared" si="154"/>
        <v>12527.65819157541</v>
      </c>
      <c r="AM282">
        <f t="shared" si="166"/>
        <v>-1.9159916272461714</v>
      </c>
      <c r="AN282">
        <f t="shared" si="167"/>
        <v>0</v>
      </c>
      <c r="AP282">
        <f t="shared" si="155"/>
        <v>1.55</v>
      </c>
      <c r="AQ282">
        <f>VLOOKUP(AE282,Sheet3!$K$52:$L$77,2,TRUE)</f>
        <v>1</v>
      </c>
      <c r="AR282">
        <f t="shared" si="156"/>
        <v>0</v>
      </c>
      <c r="AU282">
        <f t="shared" si="168"/>
        <v>17027.65819157541</v>
      </c>
      <c r="AV282">
        <f t="shared" si="169"/>
        <v>412.34180842458954</v>
      </c>
      <c r="AW282">
        <f t="shared" si="170"/>
        <v>8.5194588517477179</v>
      </c>
      <c r="AX282">
        <f>VLOOKUP(AD282,Sheet2!$A$6:$B$262,2,TRUE)</f>
        <v>338.57142857142856</v>
      </c>
      <c r="AY282">
        <f t="shared" si="171"/>
        <v>2.5162958633854021E-2</v>
      </c>
      <c r="AZ282">
        <f t="shared" si="172"/>
        <v>519.60917133138764</v>
      </c>
      <c r="BB282">
        <f t="shared" si="160"/>
        <v>1.7596123808031052</v>
      </c>
    </row>
    <row r="283" spans="4:54" x14ac:dyDescent="0.55000000000000004">
      <c r="D283">
        <f t="shared" si="157"/>
        <v>4095</v>
      </c>
      <c r="E283">
        <f t="shared" si="152"/>
        <v>68.25</v>
      </c>
      <c r="F283">
        <f t="shared" si="173"/>
        <v>17590</v>
      </c>
      <c r="H283">
        <f t="shared" si="140"/>
        <v>4397.5</v>
      </c>
      <c r="J283">
        <f t="shared" si="141"/>
        <v>363.42975206611573</v>
      </c>
      <c r="K283">
        <f t="shared" si="142"/>
        <v>517.84955895058454</v>
      </c>
      <c r="L283">
        <f>VLOOKUP(V283, Sheet2!E$6:F$261,2,TRUE)</f>
        <v>506.4</v>
      </c>
      <c r="M283">
        <f>VLOOKUP(L283,Sheet3!A$52:B$77,2,TRUE)</f>
        <v>1</v>
      </c>
      <c r="N283">
        <f t="shared" si="143"/>
        <v>3.4495589505845601</v>
      </c>
      <c r="O283">
        <f t="shared" si="144"/>
        <v>3.0495589505845828</v>
      </c>
      <c r="P283">
        <v>0</v>
      </c>
      <c r="Q283">
        <f t="shared" si="150"/>
        <v>3.2</v>
      </c>
      <c r="R283">
        <f t="shared" si="162"/>
        <v>15068.938975065194</v>
      </c>
      <c r="S283">
        <f t="shared" si="153"/>
        <v>3</v>
      </c>
      <c r="T283">
        <f t="shared" si="158"/>
        <v>2236.6850760198454</v>
      </c>
      <c r="V283">
        <f t="shared" si="145"/>
        <v>17305.62405108504</v>
      </c>
      <c r="W283">
        <f t="shared" si="146"/>
        <v>284.37594891495974</v>
      </c>
      <c r="X283">
        <f t="shared" si="159"/>
        <v>5.8755361346066062</v>
      </c>
      <c r="Y283">
        <f>VLOOKUP(K283,Sheet2!$A$6:$B$262,2,TRUE)</f>
        <v>316.7</v>
      </c>
      <c r="Z283">
        <f t="shared" si="147"/>
        <v>1.8552371754362508E-2</v>
      </c>
      <c r="AA283">
        <f t="shared" si="148"/>
        <v>517.8681113223389</v>
      </c>
      <c r="AD283">
        <f t="shared" si="163"/>
        <v>519.60917133138764</v>
      </c>
      <c r="AE283">
        <f>VLOOKUP(AU282,Sheet2!$E$6:$F$261,2,TRUE)</f>
        <v>506.4</v>
      </c>
      <c r="AF283">
        <f>VLOOKUP(AE283,Sheet3!A$52:B$77,2,TRUE)</f>
        <v>1</v>
      </c>
      <c r="AG283">
        <f t="shared" si="164"/>
        <v>3.2091713313876653</v>
      </c>
      <c r="AH283">
        <f t="shared" si="165"/>
        <v>1</v>
      </c>
      <c r="AI283">
        <f t="shared" ref="AI283:AI346" si="174">4500*AH283</f>
        <v>4500</v>
      </c>
      <c r="AJ283">
        <f t="shared" si="151"/>
        <v>3.1</v>
      </c>
      <c r="AK283">
        <f t="shared" si="154"/>
        <v>13099.007436371552</v>
      </c>
      <c r="AM283">
        <f t="shared" si="166"/>
        <v>-1.8908286686123574</v>
      </c>
      <c r="AN283">
        <f t="shared" si="167"/>
        <v>0</v>
      </c>
      <c r="AP283">
        <f t="shared" si="155"/>
        <v>1.55</v>
      </c>
      <c r="AQ283">
        <f>VLOOKUP(AE283,Sheet3!$K$52:$L$77,2,TRUE)</f>
        <v>1</v>
      </c>
      <c r="AR283">
        <f t="shared" si="156"/>
        <v>0</v>
      </c>
      <c r="AU283">
        <f t="shared" si="168"/>
        <v>17599.007436371554</v>
      </c>
      <c r="AV283">
        <f t="shared" si="169"/>
        <v>-9.0074363715539221</v>
      </c>
      <c r="AW283">
        <f t="shared" si="170"/>
        <v>-0.18610405726351079</v>
      </c>
      <c r="AX283">
        <f>VLOOKUP(AD283,Sheet2!$A$6:$B$262,2,TRUE)</f>
        <v>339.94285714285712</v>
      </c>
      <c r="AY283">
        <f t="shared" si="171"/>
        <v>-5.4745688386475698E-4</v>
      </c>
      <c r="AZ283">
        <f t="shared" si="172"/>
        <v>519.60862387450379</v>
      </c>
      <c r="BB283">
        <f t="shared" si="160"/>
        <v>1.740512552164887</v>
      </c>
    </row>
    <row r="284" spans="4:54" x14ac:dyDescent="0.55000000000000004">
      <c r="D284">
        <f t="shared" si="157"/>
        <v>4110</v>
      </c>
      <c r="E284">
        <f t="shared" si="152"/>
        <v>68.5</v>
      </c>
      <c r="F284">
        <f t="shared" si="173"/>
        <v>17740</v>
      </c>
      <c r="H284">
        <f t="shared" si="140"/>
        <v>4435</v>
      </c>
      <c r="J284">
        <f t="shared" si="141"/>
        <v>366.52892561983469</v>
      </c>
      <c r="K284">
        <f t="shared" si="142"/>
        <v>517.8681113223389</v>
      </c>
      <c r="L284">
        <f>VLOOKUP(V284, Sheet2!E$6:F$261,2,TRUE)</f>
        <v>506.4</v>
      </c>
      <c r="M284">
        <f>VLOOKUP(L284,Sheet3!A$52:B$77,2,TRUE)</f>
        <v>1</v>
      </c>
      <c r="N284">
        <f t="shared" si="143"/>
        <v>3.4681113223389275</v>
      </c>
      <c r="O284">
        <f t="shared" si="144"/>
        <v>3.0681113223389502</v>
      </c>
      <c r="P284">
        <v>0</v>
      </c>
      <c r="Q284">
        <f t="shared" si="150"/>
        <v>3.2</v>
      </c>
      <c r="R284">
        <f t="shared" si="162"/>
        <v>15190.667627838715</v>
      </c>
      <c r="S284">
        <f t="shared" si="153"/>
        <v>3</v>
      </c>
      <c r="T284">
        <f t="shared" si="158"/>
        <v>2257.1268158383546</v>
      </c>
      <c r="V284">
        <f t="shared" si="145"/>
        <v>17447.79444367707</v>
      </c>
      <c r="W284">
        <f t="shared" si="146"/>
        <v>292.20555632292962</v>
      </c>
      <c r="X284">
        <f t="shared" si="159"/>
        <v>6.0373048827051585</v>
      </c>
      <c r="Y284">
        <f>VLOOKUP(K284,Sheet2!$A$6:$B$262,2,TRUE)</f>
        <v>316.7</v>
      </c>
      <c r="Z284">
        <f t="shared" si="147"/>
        <v>1.9063166664683166E-2</v>
      </c>
      <c r="AA284">
        <f t="shared" si="148"/>
        <v>517.88717448900354</v>
      </c>
      <c r="AD284">
        <f t="shared" si="163"/>
        <v>519.60862387450379</v>
      </c>
      <c r="AE284">
        <f>VLOOKUP(AU283,Sheet2!$E$6:$F$261,2,TRUE)</f>
        <v>506.4</v>
      </c>
      <c r="AF284">
        <f>VLOOKUP(AE284,Sheet3!A$52:B$77,2,TRUE)</f>
        <v>1</v>
      </c>
      <c r="AG284">
        <f t="shared" si="164"/>
        <v>3.2086238745038145</v>
      </c>
      <c r="AH284">
        <f t="shared" si="165"/>
        <v>1</v>
      </c>
      <c r="AI284">
        <f t="shared" si="174"/>
        <v>4500</v>
      </c>
      <c r="AJ284">
        <f t="shared" si="151"/>
        <v>3.1</v>
      </c>
      <c r="AK284">
        <f t="shared" si="154"/>
        <v>13095.655713196105</v>
      </c>
      <c r="AM284">
        <f t="shared" si="166"/>
        <v>-1.8913761254962083</v>
      </c>
      <c r="AN284">
        <f t="shared" si="167"/>
        <v>0</v>
      </c>
      <c r="AP284">
        <f t="shared" si="155"/>
        <v>1.55</v>
      </c>
      <c r="AQ284">
        <f>VLOOKUP(AE284,Sheet3!$K$52:$L$77,2,TRUE)</f>
        <v>1</v>
      </c>
      <c r="AR284">
        <f t="shared" si="156"/>
        <v>0</v>
      </c>
      <c r="AU284">
        <f t="shared" si="168"/>
        <v>17595.655713196105</v>
      </c>
      <c r="AV284">
        <f t="shared" si="169"/>
        <v>144.34428680389465</v>
      </c>
      <c r="AW284">
        <f t="shared" si="170"/>
        <v>2.9823199752870795</v>
      </c>
      <c r="AX284">
        <f>VLOOKUP(AD284,Sheet2!$A$6:$B$262,2,TRUE)</f>
        <v>339.94285714285712</v>
      </c>
      <c r="AY284">
        <f t="shared" si="171"/>
        <v>8.7730037934987213E-3</v>
      </c>
      <c r="AZ284">
        <f t="shared" si="172"/>
        <v>519.61739687829731</v>
      </c>
      <c r="BB284">
        <f t="shared" si="160"/>
        <v>1.7302223892937718</v>
      </c>
    </row>
    <row r="285" spans="4:54" x14ac:dyDescent="0.55000000000000004">
      <c r="D285">
        <f t="shared" si="157"/>
        <v>4125</v>
      </c>
      <c r="E285">
        <f t="shared" si="152"/>
        <v>68.75</v>
      </c>
      <c r="F285">
        <f t="shared" si="173"/>
        <v>17890</v>
      </c>
      <c r="H285">
        <f t="shared" si="140"/>
        <v>4472.5</v>
      </c>
      <c r="J285">
        <f t="shared" si="141"/>
        <v>369.62809917355372</v>
      </c>
      <c r="K285">
        <f t="shared" si="142"/>
        <v>517.88717448900354</v>
      </c>
      <c r="L285">
        <f>VLOOKUP(V285, Sheet2!E$6:F$261,2,TRUE)</f>
        <v>506.4</v>
      </c>
      <c r="M285">
        <f>VLOOKUP(L285,Sheet3!A$52:B$77,2,TRUE)</f>
        <v>1</v>
      </c>
      <c r="N285">
        <f t="shared" si="143"/>
        <v>3.4871744890035643</v>
      </c>
      <c r="O285">
        <f t="shared" si="144"/>
        <v>3.087174489003587</v>
      </c>
      <c r="P285">
        <v>0</v>
      </c>
      <c r="Q285">
        <f t="shared" si="150"/>
        <v>3.2</v>
      </c>
      <c r="R285">
        <f t="shared" si="162"/>
        <v>15316.08739148791</v>
      </c>
      <c r="S285">
        <f t="shared" si="153"/>
        <v>3</v>
      </c>
      <c r="T285">
        <f t="shared" si="158"/>
        <v>2278.1958455045783</v>
      </c>
      <c r="V285">
        <f t="shared" si="145"/>
        <v>17594.283236992487</v>
      </c>
      <c r="W285">
        <f t="shared" si="146"/>
        <v>295.71676300751278</v>
      </c>
      <c r="X285">
        <f t="shared" si="159"/>
        <v>6.1098504753618341</v>
      </c>
      <c r="Y285">
        <f>VLOOKUP(K285,Sheet2!$A$6:$B$262,2,TRUE)</f>
        <v>316.7</v>
      </c>
      <c r="Z285">
        <f t="shared" si="147"/>
        <v>1.9292233897574469E-2</v>
      </c>
      <c r="AA285">
        <f t="shared" si="148"/>
        <v>517.90646672290109</v>
      </c>
      <c r="AD285">
        <f t="shared" si="163"/>
        <v>519.61739687829731</v>
      </c>
      <c r="AE285">
        <f>VLOOKUP(AU284,Sheet2!$E$6:$F$261,2,TRUE)</f>
        <v>506.4</v>
      </c>
      <c r="AF285">
        <f>VLOOKUP(AE285,Sheet3!A$52:B$77,2,TRUE)</f>
        <v>1</v>
      </c>
      <c r="AG285">
        <f t="shared" si="164"/>
        <v>3.2173968782973361</v>
      </c>
      <c r="AH285">
        <f t="shared" si="165"/>
        <v>1</v>
      </c>
      <c r="AI285">
        <f t="shared" si="174"/>
        <v>4500</v>
      </c>
      <c r="AJ285">
        <f t="shared" si="151"/>
        <v>3.1</v>
      </c>
      <c r="AK285">
        <f t="shared" si="154"/>
        <v>13149.401526531579</v>
      </c>
      <c r="AM285">
        <f t="shared" si="166"/>
        <v>-1.8826031217026866</v>
      </c>
      <c r="AN285">
        <f t="shared" si="167"/>
        <v>0</v>
      </c>
      <c r="AP285">
        <f t="shared" si="155"/>
        <v>1.55</v>
      </c>
      <c r="AQ285">
        <f>VLOOKUP(AE285,Sheet3!$K$52:$L$77,2,TRUE)</f>
        <v>1</v>
      </c>
      <c r="AR285">
        <f t="shared" si="156"/>
        <v>0</v>
      </c>
      <c r="AU285">
        <f t="shared" si="168"/>
        <v>17649.401526531579</v>
      </c>
      <c r="AV285">
        <f t="shared" si="169"/>
        <v>240.59847346842071</v>
      </c>
      <c r="AW285">
        <f t="shared" si="170"/>
        <v>4.9710428402566258</v>
      </c>
      <c r="AX285">
        <f>VLOOKUP(AD285,Sheet2!$A$6:$B$262,2,TRUE)</f>
        <v>339.94285714285712</v>
      </c>
      <c r="AY285">
        <f t="shared" si="171"/>
        <v>1.4623171912000497E-2</v>
      </c>
      <c r="AZ285">
        <f t="shared" si="172"/>
        <v>519.63202005020935</v>
      </c>
      <c r="BB285">
        <f t="shared" si="160"/>
        <v>1.7255533273082619</v>
      </c>
    </row>
    <row r="286" spans="4:54" x14ac:dyDescent="0.55000000000000004">
      <c r="D286">
        <f t="shared" si="157"/>
        <v>4140</v>
      </c>
      <c r="E286">
        <f t="shared" si="152"/>
        <v>69</v>
      </c>
      <c r="F286">
        <f t="shared" si="173"/>
        <v>18040</v>
      </c>
      <c r="H286">
        <f t="shared" si="140"/>
        <v>4510</v>
      </c>
      <c r="J286">
        <f t="shared" si="141"/>
        <v>372.72727272727275</v>
      </c>
      <c r="K286">
        <f t="shared" si="142"/>
        <v>517.90646672290109</v>
      </c>
      <c r="L286">
        <f>VLOOKUP(V286, Sheet2!E$6:F$261,2,TRUE)</f>
        <v>506.4</v>
      </c>
      <c r="M286">
        <f>VLOOKUP(L286,Sheet3!A$52:B$77,2,TRUE)</f>
        <v>1</v>
      </c>
      <c r="N286">
        <f t="shared" si="143"/>
        <v>3.5064667229011093</v>
      </c>
      <c r="O286">
        <f t="shared" si="144"/>
        <v>3.106466722901132</v>
      </c>
      <c r="P286">
        <v>0</v>
      </c>
      <c r="Q286">
        <f t="shared" si="150"/>
        <v>3.2</v>
      </c>
      <c r="R286">
        <f t="shared" si="162"/>
        <v>15443.363718485642</v>
      </c>
      <c r="S286">
        <f t="shared" si="153"/>
        <v>3</v>
      </c>
      <c r="T286">
        <f t="shared" si="158"/>
        <v>2299.5843744868866</v>
      </c>
      <c r="V286">
        <f t="shared" si="145"/>
        <v>17742.948092972529</v>
      </c>
      <c r="W286">
        <f t="shared" si="146"/>
        <v>297.05190702747132</v>
      </c>
      <c r="X286">
        <f t="shared" si="159"/>
        <v>6.137436095608912</v>
      </c>
      <c r="Y286">
        <f>VLOOKUP(K286,Sheet2!$A$6:$B$262,2,TRUE)</f>
        <v>317.35000000000002</v>
      </c>
      <c r="Z286">
        <f t="shared" si="147"/>
        <v>1.9339644227537141E-2</v>
      </c>
      <c r="AA286">
        <f t="shared" si="148"/>
        <v>517.92580636712864</v>
      </c>
      <c r="AD286">
        <f t="shared" si="163"/>
        <v>519.63202005020935</v>
      </c>
      <c r="AE286">
        <f>VLOOKUP(AU285,Sheet2!$E$6:$F$261,2,TRUE)</f>
        <v>506.4</v>
      </c>
      <c r="AF286">
        <f>VLOOKUP(AE286,Sheet3!A$52:B$77,2,TRUE)</f>
        <v>1</v>
      </c>
      <c r="AG286">
        <f t="shared" si="164"/>
        <v>3.2320200502093712</v>
      </c>
      <c r="AH286">
        <f t="shared" si="165"/>
        <v>1</v>
      </c>
      <c r="AI286">
        <f t="shared" si="174"/>
        <v>4500</v>
      </c>
      <c r="AJ286">
        <f t="shared" si="151"/>
        <v>3.1</v>
      </c>
      <c r="AK286">
        <f t="shared" si="154"/>
        <v>13239.149988214802</v>
      </c>
      <c r="AM286">
        <f t="shared" si="166"/>
        <v>-1.8679799497906515</v>
      </c>
      <c r="AN286">
        <f t="shared" si="167"/>
        <v>0</v>
      </c>
      <c r="AP286">
        <f t="shared" si="155"/>
        <v>1.55</v>
      </c>
      <c r="AQ286">
        <f>VLOOKUP(AE286,Sheet3!$K$52:$L$77,2,TRUE)</f>
        <v>1</v>
      </c>
      <c r="AR286">
        <f t="shared" si="156"/>
        <v>0</v>
      </c>
      <c r="AU286">
        <f t="shared" si="168"/>
        <v>17739.149988214802</v>
      </c>
      <c r="AV286">
        <f t="shared" si="169"/>
        <v>300.85001178519815</v>
      </c>
      <c r="AW286">
        <f t="shared" si="170"/>
        <v>6.2159093344049197</v>
      </c>
      <c r="AX286">
        <f>VLOOKUP(AD286,Sheet2!$A$6:$B$262,2,TRUE)</f>
        <v>339.94285714285712</v>
      </c>
      <c r="AY286">
        <f t="shared" si="171"/>
        <v>1.8285159413697447E-2</v>
      </c>
      <c r="AZ286">
        <f t="shared" si="172"/>
        <v>519.65030520962307</v>
      </c>
      <c r="BB286">
        <f t="shared" si="160"/>
        <v>1.7244988424944268</v>
      </c>
    </row>
    <row r="287" spans="4:54" x14ac:dyDescent="0.55000000000000004">
      <c r="D287">
        <f t="shared" si="157"/>
        <v>4155</v>
      </c>
      <c r="E287">
        <f t="shared" si="152"/>
        <v>69.25</v>
      </c>
      <c r="F287">
        <f t="shared" si="173"/>
        <v>18190</v>
      </c>
      <c r="H287">
        <f t="shared" ref="H287:H350" si="175">+F287*0.25</f>
        <v>4547.5</v>
      </c>
      <c r="J287">
        <f t="shared" ref="J287:J350" si="176">+H287*3600/43560</f>
        <v>375.82644628099172</v>
      </c>
      <c r="K287">
        <f t="shared" ref="K287:K350" si="177">+AA286</f>
        <v>517.92580636712864</v>
      </c>
      <c r="L287">
        <f>VLOOKUP(V287, Sheet2!E$6:F$261,2,TRUE)</f>
        <v>506.4</v>
      </c>
      <c r="M287">
        <f>VLOOKUP(L287,Sheet3!A$52:B$77,2,TRUE)</f>
        <v>1</v>
      </c>
      <c r="N287">
        <f t="shared" ref="N287:N350" si="178">+(K287-J$3)</f>
        <v>3.5258063671286664</v>
      </c>
      <c r="O287">
        <f t="shared" ref="O287:O350" si="179">+K287-O$3</f>
        <v>3.1258063671286891</v>
      </c>
      <c r="P287">
        <v>0</v>
      </c>
      <c r="Q287">
        <f t="shared" si="150"/>
        <v>3.2</v>
      </c>
      <c r="R287">
        <f t="shared" ref="R287:R350" si="180">+Q287*H$3*POWER(N287,1.5)*M286</f>
        <v>15571.304731821001</v>
      </c>
      <c r="S287">
        <f t="shared" si="153"/>
        <v>3</v>
      </c>
      <c r="T287">
        <f t="shared" ref="T287:T350" si="181">S287*L$3*POWER(O287,1.5)*M286</f>
        <v>2321.0922292703167</v>
      </c>
      <c r="V287">
        <f t="shared" ref="V287:V350" si="182">+R287+T287</f>
        <v>17892.396961091319</v>
      </c>
      <c r="W287">
        <f t="shared" ref="W287:W350" si="183">+F287-V287</f>
        <v>297.6030389086809</v>
      </c>
      <c r="X287">
        <f t="shared" ref="X287:X350" si="184">+W287*0.25*3600/43560</f>
        <v>6.1488231179479529</v>
      </c>
      <c r="Y287">
        <f>VLOOKUP(K287,Sheet2!$A$6:$B$262,2,TRUE)</f>
        <v>317.35000000000002</v>
      </c>
      <c r="Z287">
        <f t="shared" ref="Z287:Z350" si="185">+X287/Y287</f>
        <v>1.9375525816757375E-2</v>
      </c>
      <c r="AA287">
        <f t="shared" ref="AA287:AA350" si="186">+K287+Z287</f>
        <v>517.94518189294536</v>
      </c>
      <c r="AD287">
        <f t="shared" si="163"/>
        <v>519.65030520962307</v>
      </c>
      <c r="AE287">
        <f>VLOOKUP(AU286,Sheet2!$E$6:$F$261,2,TRUE)</f>
        <v>506.4</v>
      </c>
      <c r="AF287">
        <f>VLOOKUP(AE287,Sheet3!A$52:B$77,2,TRUE)</f>
        <v>1</v>
      </c>
      <c r="AG287">
        <f t="shared" si="164"/>
        <v>3.2503052096230931</v>
      </c>
      <c r="AH287">
        <f t="shared" si="165"/>
        <v>1</v>
      </c>
      <c r="AI287">
        <f t="shared" si="174"/>
        <v>4500</v>
      </c>
      <c r="AJ287">
        <f t="shared" si="151"/>
        <v>3.1</v>
      </c>
      <c r="AK287">
        <f t="shared" si="154"/>
        <v>13351.659518202188</v>
      </c>
      <c r="AM287">
        <f t="shared" si="166"/>
        <v>-1.8496947903769296</v>
      </c>
      <c r="AN287">
        <f t="shared" si="167"/>
        <v>0</v>
      </c>
      <c r="AP287">
        <f t="shared" si="155"/>
        <v>1.55</v>
      </c>
      <c r="AQ287">
        <f>VLOOKUP(AE287,Sheet3!$K$52:$L$77,2,TRUE)</f>
        <v>1</v>
      </c>
      <c r="AR287">
        <f t="shared" si="156"/>
        <v>0</v>
      </c>
      <c r="AU287">
        <f t="shared" si="168"/>
        <v>17851.659518202188</v>
      </c>
      <c r="AV287">
        <f t="shared" si="169"/>
        <v>338.34048179781166</v>
      </c>
      <c r="AW287">
        <f t="shared" si="170"/>
        <v>6.9905058222688368</v>
      </c>
      <c r="AX287">
        <f>VLOOKUP(AD287,Sheet2!$A$6:$B$262,2,TRUE)</f>
        <v>339.94285714285712</v>
      </c>
      <c r="AY287">
        <f t="shared" si="171"/>
        <v>2.0563767337317979E-2</v>
      </c>
      <c r="AZ287">
        <f t="shared" si="172"/>
        <v>519.67086897696038</v>
      </c>
      <c r="BB287">
        <f t="shared" si="160"/>
        <v>1.7256870840150214</v>
      </c>
    </row>
    <row r="288" spans="4:54" x14ac:dyDescent="0.55000000000000004">
      <c r="D288">
        <f t="shared" si="157"/>
        <v>4170</v>
      </c>
      <c r="E288">
        <f t="shared" si="152"/>
        <v>69.5</v>
      </c>
      <c r="F288">
        <f t="shared" si="173"/>
        <v>18340</v>
      </c>
      <c r="H288">
        <f t="shared" si="175"/>
        <v>4585</v>
      </c>
      <c r="J288">
        <f t="shared" si="176"/>
        <v>378.92561983471074</v>
      </c>
      <c r="K288">
        <f t="shared" si="177"/>
        <v>517.94518189294536</v>
      </c>
      <c r="L288">
        <f>VLOOKUP(V288, Sheet2!E$6:F$261,2,TRUE)</f>
        <v>506.57499999999999</v>
      </c>
      <c r="M288">
        <f>VLOOKUP(L288,Sheet3!A$52:B$77,2,TRUE)</f>
        <v>1</v>
      </c>
      <c r="N288">
        <f t="shared" si="178"/>
        <v>3.5451818929453793</v>
      </c>
      <c r="O288">
        <f t="shared" si="179"/>
        <v>3.1451818929454021</v>
      </c>
      <c r="P288">
        <v>0</v>
      </c>
      <c r="Q288">
        <f t="shared" si="150"/>
        <v>3.2</v>
      </c>
      <c r="R288">
        <f t="shared" si="180"/>
        <v>15699.835468924033</v>
      </c>
      <c r="S288">
        <f t="shared" si="153"/>
        <v>3</v>
      </c>
      <c r="T288">
        <f t="shared" si="181"/>
        <v>2342.7068127050693</v>
      </c>
      <c r="V288">
        <f t="shared" si="182"/>
        <v>18042.542281629103</v>
      </c>
      <c r="W288">
        <f t="shared" si="183"/>
        <v>297.45771837089706</v>
      </c>
      <c r="X288">
        <f t="shared" si="184"/>
        <v>6.1458206274978719</v>
      </c>
      <c r="Y288">
        <f>VLOOKUP(K288,Sheet2!$A$6:$B$262,2,TRUE)</f>
        <v>317.35000000000002</v>
      </c>
      <c r="Z288">
        <f t="shared" si="185"/>
        <v>1.9366064684096018E-2</v>
      </c>
      <c r="AA288">
        <f t="shared" si="186"/>
        <v>517.96454795762941</v>
      </c>
      <c r="AD288">
        <f t="shared" si="163"/>
        <v>519.67086897696038</v>
      </c>
      <c r="AE288">
        <f>VLOOKUP(AU287,Sheet2!$E$6:$F$261,2,TRUE)</f>
        <v>506.4</v>
      </c>
      <c r="AF288">
        <f>VLOOKUP(AE288,Sheet3!A$52:B$77,2,TRUE)</f>
        <v>1</v>
      </c>
      <c r="AG288">
        <f t="shared" si="164"/>
        <v>3.2708689769604007</v>
      </c>
      <c r="AH288">
        <f t="shared" si="165"/>
        <v>1</v>
      </c>
      <c r="AI288">
        <f t="shared" si="174"/>
        <v>4500</v>
      </c>
      <c r="AJ288">
        <f t="shared" si="151"/>
        <v>3.1</v>
      </c>
      <c r="AK288">
        <f t="shared" si="154"/>
        <v>13478.568013857774</v>
      </c>
      <c r="AM288">
        <f t="shared" si="166"/>
        <v>-1.8291310230396221</v>
      </c>
      <c r="AN288">
        <f t="shared" si="167"/>
        <v>0</v>
      </c>
      <c r="AP288">
        <f t="shared" si="155"/>
        <v>1.55</v>
      </c>
      <c r="AQ288">
        <f>VLOOKUP(AE288,Sheet3!$K$52:$L$77,2,TRUE)</f>
        <v>1</v>
      </c>
      <c r="AR288">
        <f t="shared" si="156"/>
        <v>0</v>
      </c>
      <c r="AU288">
        <f t="shared" si="168"/>
        <v>17978.568013857774</v>
      </c>
      <c r="AV288">
        <f t="shared" si="169"/>
        <v>361.43198614222638</v>
      </c>
      <c r="AW288">
        <f t="shared" si="170"/>
        <v>7.4676030194674867</v>
      </c>
      <c r="AX288">
        <f>VLOOKUP(AD288,Sheet2!$A$6:$B$262,2,TRUE)</f>
        <v>339.94285714285712</v>
      </c>
      <c r="AY288">
        <f t="shared" si="171"/>
        <v>2.196723026402438E-2</v>
      </c>
      <c r="AZ288">
        <f t="shared" si="172"/>
        <v>519.69283620722445</v>
      </c>
      <c r="BB288">
        <f t="shared" si="160"/>
        <v>1.7282882495950389</v>
      </c>
    </row>
    <row r="289" spans="4:54" x14ac:dyDescent="0.55000000000000004">
      <c r="D289">
        <f t="shared" si="157"/>
        <v>4185</v>
      </c>
      <c r="E289">
        <f t="shared" si="152"/>
        <v>69.75</v>
      </c>
      <c r="F289">
        <f t="shared" si="173"/>
        <v>18490</v>
      </c>
      <c r="H289">
        <f t="shared" si="175"/>
        <v>4622.5</v>
      </c>
      <c r="J289">
        <f t="shared" si="176"/>
        <v>382.02479338842977</v>
      </c>
      <c r="K289">
        <f t="shared" si="177"/>
        <v>517.96454795762941</v>
      </c>
      <c r="L289">
        <f>VLOOKUP(V289, Sheet2!E$6:F$261,2,TRUE)</f>
        <v>506.57499999999999</v>
      </c>
      <c r="M289">
        <f>VLOOKUP(L289,Sheet3!A$52:B$77,2,TRUE)</f>
        <v>1</v>
      </c>
      <c r="N289">
        <f t="shared" si="178"/>
        <v>3.5645479576294292</v>
      </c>
      <c r="O289">
        <f t="shared" si="179"/>
        <v>3.164547957629452</v>
      </c>
      <c r="P289">
        <v>0</v>
      </c>
      <c r="Q289">
        <f t="shared" si="150"/>
        <v>3.2</v>
      </c>
      <c r="R289">
        <f t="shared" si="180"/>
        <v>15828.654898582705</v>
      </c>
      <c r="S289">
        <f t="shared" si="153"/>
        <v>3</v>
      </c>
      <c r="T289">
        <f t="shared" si="181"/>
        <v>2364.3774728851358</v>
      </c>
      <c r="V289">
        <f t="shared" si="182"/>
        <v>18193.032371467842</v>
      </c>
      <c r="W289">
        <f t="shared" si="183"/>
        <v>296.96762853215841</v>
      </c>
      <c r="X289">
        <f t="shared" si="184"/>
        <v>6.1356948043834389</v>
      </c>
      <c r="Y289">
        <f>VLOOKUP(K289,Sheet2!$A$6:$B$262,2,TRUE)</f>
        <v>317.35000000000002</v>
      </c>
      <c r="Z289">
        <f t="shared" si="185"/>
        <v>1.9334157253453405E-2</v>
      </c>
      <c r="AA289">
        <f t="shared" si="186"/>
        <v>517.98388211488282</v>
      </c>
      <c r="AD289">
        <f t="shared" si="163"/>
        <v>519.69283620722445</v>
      </c>
      <c r="AE289">
        <f>VLOOKUP(AU288,Sheet2!$E$6:$F$261,2,TRUE)</f>
        <v>506.4</v>
      </c>
      <c r="AF289">
        <f>VLOOKUP(AE289,Sheet3!A$52:B$77,2,TRUE)</f>
        <v>1</v>
      </c>
      <c r="AG289">
        <f t="shared" si="164"/>
        <v>3.2928362072244681</v>
      </c>
      <c r="AH289">
        <f t="shared" si="165"/>
        <v>1</v>
      </c>
      <c r="AI289">
        <f t="shared" si="174"/>
        <v>4500</v>
      </c>
      <c r="AJ289">
        <f t="shared" si="151"/>
        <v>3.1</v>
      </c>
      <c r="AK289">
        <f t="shared" si="154"/>
        <v>13614.579293573026</v>
      </c>
      <c r="AM289">
        <f t="shared" si="166"/>
        <v>-1.8071637927755546</v>
      </c>
      <c r="AN289">
        <f t="shared" si="167"/>
        <v>0</v>
      </c>
      <c r="AP289">
        <f t="shared" si="155"/>
        <v>1.55</v>
      </c>
      <c r="AQ289">
        <f>VLOOKUP(AE289,Sheet3!$K$52:$L$77,2,TRUE)</f>
        <v>1</v>
      </c>
      <c r="AR289">
        <f t="shared" si="156"/>
        <v>0</v>
      </c>
      <c r="AU289">
        <f t="shared" si="168"/>
        <v>18114.579293573028</v>
      </c>
      <c r="AV289">
        <f t="shared" si="169"/>
        <v>375.42070642697217</v>
      </c>
      <c r="AW289">
        <f t="shared" si="170"/>
        <v>7.7566261658465327</v>
      </c>
      <c r="AX289">
        <f>VLOOKUP(AD289,Sheet2!$A$6:$B$262,2,TRUE)</f>
        <v>339.94285714285712</v>
      </c>
      <c r="AY289">
        <f t="shared" si="171"/>
        <v>2.281744123420984E-2</v>
      </c>
      <c r="AZ289">
        <f t="shared" si="172"/>
        <v>519.71565364845867</v>
      </c>
      <c r="BB289">
        <f t="shared" si="160"/>
        <v>1.7317715335758521</v>
      </c>
    </row>
    <row r="290" spans="4:54" x14ac:dyDescent="0.55000000000000004">
      <c r="D290">
        <f t="shared" si="157"/>
        <v>4200</v>
      </c>
      <c r="E290">
        <f t="shared" si="152"/>
        <v>70</v>
      </c>
      <c r="F290">
        <f t="shared" si="173"/>
        <v>18640</v>
      </c>
      <c r="H290">
        <f t="shared" si="175"/>
        <v>4660</v>
      </c>
      <c r="J290">
        <f t="shared" si="176"/>
        <v>385.12396694214874</v>
      </c>
      <c r="K290">
        <f t="shared" si="177"/>
        <v>517.98388211488282</v>
      </c>
      <c r="L290">
        <f>VLOOKUP(V290, Sheet2!E$6:F$261,2,TRUE)</f>
        <v>506.57499999999999</v>
      </c>
      <c r="M290">
        <f>VLOOKUP(L290,Sheet3!A$52:B$77,2,TRUE)</f>
        <v>1</v>
      </c>
      <c r="N290">
        <f t="shared" si="178"/>
        <v>3.5838821148828401</v>
      </c>
      <c r="O290">
        <f t="shared" si="179"/>
        <v>3.1838821148828629</v>
      </c>
      <c r="P290">
        <v>0</v>
      </c>
      <c r="Q290">
        <f t="shared" si="150"/>
        <v>3.2</v>
      </c>
      <c r="R290">
        <f t="shared" si="180"/>
        <v>15957.611633742314</v>
      </c>
      <c r="S290">
        <f t="shared" si="153"/>
        <v>3</v>
      </c>
      <c r="T290">
        <f t="shared" si="181"/>
        <v>2386.0786754341907</v>
      </c>
      <c r="V290">
        <f t="shared" si="182"/>
        <v>18343.690309176505</v>
      </c>
      <c r="W290">
        <f t="shared" si="183"/>
        <v>296.30969082349475</v>
      </c>
      <c r="X290">
        <f t="shared" si="184"/>
        <v>6.1221010500722048</v>
      </c>
      <c r="Y290">
        <f>VLOOKUP(K290,Sheet2!$A$6:$B$262,2,TRUE)</f>
        <v>317.35000000000002</v>
      </c>
      <c r="Z290">
        <f t="shared" si="185"/>
        <v>1.9291322042137085E-2</v>
      </c>
      <c r="AA290">
        <f t="shared" si="186"/>
        <v>518.00317343692495</v>
      </c>
      <c r="AD290">
        <f t="shared" si="163"/>
        <v>519.71565364845867</v>
      </c>
      <c r="AE290">
        <f>VLOOKUP(AU289,Sheet2!$E$6:$F$261,2,TRUE)</f>
        <v>506.57499999999999</v>
      </c>
      <c r="AF290">
        <f>VLOOKUP(AE290,Sheet3!A$52:B$77,2,TRUE)</f>
        <v>1</v>
      </c>
      <c r="AG290">
        <f t="shared" si="164"/>
        <v>3.3156536484586923</v>
      </c>
      <c r="AH290">
        <f t="shared" si="165"/>
        <v>1</v>
      </c>
      <c r="AI290">
        <f t="shared" si="174"/>
        <v>4500</v>
      </c>
      <c r="AJ290">
        <f t="shared" si="151"/>
        <v>3.1</v>
      </c>
      <c r="AK290">
        <f t="shared" si="154"/>
        <v>13756.335842891327</v>
      </c>
      <c r="AM290">
        <f t="shared" si="166"/>
        <v>-1.7843463515413305</v>
      </c>
      <c r="AN290">
        <f t="shared" si="167"/>
        <v>0</v>
      </c>
      <c r="AP290">
        <f t="shared" si="155"/>
        <v>1.55</v>
      </c>
      <c r="AQ290">
        <f>VLOOKUP(AE290,Sheet3!$K$52:$L$77,2,TRUE)</f>
        <v>1</v>
      </c>
      <c r="AR290">
        <f t="shared" si="156"/>
        <v>0</v>
      </c>
      <c r="AU290">
        <f t="shared" si="168"/>
        <v>18256.335842891327</v>
      </c>
      <c r="AV290">
        <f t="shared" si="169"/>
        <v>383.66415710867295</v>
      </c>
      <c r="AW290">
        <f t="shared" si="170"/>
        <v>7.9269453948072917</v>
      </c>
      <c r="AX290">
        <f>VLOOKUP(AD290,Sheet2!$A$6:$B$262,2,TRUE)</f>
        <v>341.31428571428569</v>
      </c>
      <c r="AY290">
        <f t="shared" si="171"/>
        <v>2.3224768861397557E-2</v>
      </c>
      <c r="AZ290">
        <f t="shared" si="172"/>
        <v>519.73887841732005</v>
      </c>
      <c r="BB290">
        <f t="shared" si="160"/>
        <v>1.7357049803950986</v>
      </c>
    </row>
    <row r="291" spans="4:54" x14ac:dyDescent="0.55000000000000004">
      <c r="D291">
        <f t="shared" si="157"/>
        <v>4215</v>
      </c>
      <c r="E291">
        <f t="shared" si="152"/>
        <v>70.25</v>
      </c>
      <c r="F291">
        <f>+F290+200</f>
        <v>18840</v>
      </c>
      <c r="H291">
        <f t="shared" si="175"/>
        <v>4710</v>
      </c>
      <c r="J291">
        <f t="shared" si="176"/>
        <v>389.25619834710744</v>
      </c>
      <c r="K291">
        <f t="shared" si="177"/>
        <v>518.00317343692495</v>
      </c>
      <c r="L291">
        <f>VLOOKUP(V291, Sheet2!E$6:F$261,2,TRUE)</f>
        <v>506.75</v>
      </c>
      <c r="M291">
        <f>VLOOKUP(L291,Sheet3!A$52:B$77,2,TRUE)</f>
        <v>1</v>
      </c>
      <c r="N291">
        <f t="shared" si="178"/>
        <v>3.6031734369249762</v>
      </c>
      <c r="O291">
        <f t="shared" si="179"/>
        <v>3.2031734369249989</v>
      </c>
      <c r="P291">
        <v>0</v>
      </c>
      <c r="Q291">
        <f t="shared" si="150"/>
        <v>3.3</v>
      </c>
      <c r="R291">
        <f t="shared" si="180"/>
        <v>16589.337004288533</v>
      </c>
      <c r="S291">
        <f t="shared" si="153"/>
        <v>3.1</v>
      </c>
      <c r="T291">
        <f t="shared" si="181"/>
        <v>2488.0574893761896</v>
      </c>
      <c r="V291">
        <f t="shared" si="182"/>
        <v>19077.394493664724</v>
      </c>
      <c r="W291">
        <f t="shared" si="183"/>
        <v>-237.394493664724</v>
      </c>
      <c r="X291">
        <f t="shared" si="184"/>
        <v>-4.9048449104281815</v>
      </c>
      <c r="Y291">
        <f>VLOOKUP(K291,Sheet2!$A$6:$B$262,2,TRUE)</f>
        <v>318</v>
      </c>
      <c r="Z291">
        <f t="shared" si="185"/>
        <v>-1.5424040598830759E-2</v>
      </c>
      <c r="AA291">
        <f t="shared" si="186"/>
        <v>517.98774939632608</v>
      </c>
      <c r="AD291">
        <f t="shared" si="163"/>
        <v>519.73887841732005</v>
      </c>
      <c r="AE291">
        <f>VLOOKUP(AU290,Sheet2!$E$6:$F$261,2,TRUE)</f>
        <v>506.57499999999999</v>
      </c>
      <c r="AF291">
        <f>VLOOKUP(AE291,Sheet3!A$52:B$77,2,TRUE)</f>
        <v>1</v>
      </c>
      <c r="AG291">
        <f t="shared" si="164"/>
        <v>3.3388784173200747</v>
      </c>
      <c r="AH291">
        <f t="shared" si="165"/>
        <v>1</v>
      </c>
      <c r="AI291">
        <f t="shared" si="174"/>
        <v>4500</v>
      </c>
      <c r="AJ291">
        <f t="shared" si="151"/>
        <v>3.1</v>
      </c>
      <c r="AK291">
        <f t="shared" si="154"/>
        <v>13901.12473175274</v>
      </c>
      <c r="AM291">
        <f t="shared" si="166"/>
        <v>-1.761121582679948</v>
      </c>
      <c r="AN291">
        <f t="shared" si="167"/>
        <v>0</v>
      </c>
      <c r="AP291">
        <f t="shared" si="155"/>
        <v>1.55</v>
      </c>
      <c r="AQ291">
        <f>VLOOKUP(AE291,Sheet3!$K$52:$L$77,2,TRUE)</f>
        <v>1</v>
      </c>
      <c r="AR291">
        <f t="shared" si="156"/>
        <v>0</v>
      </c>
      <c r="AU291">
        <f t="shared" si="168"/>
        <v>18401.124731752738</v>
      </c>
      <c r="AV291">
        <f t="shared" si="169"/>
        <v>438.87526824726228</v>
      </c>
      <c r="AW291">
        <f t="shared" si="170"/>
        <v>9.0676708315550059</v>
      </c>
      <c r="AX291">
        <f>VLOOKUP(AD291,Sheet2!$A$6:$B$262,2,TRUE)</f>
        <v>341.31428571428569</v>
      </c>
      <c r="AY291">
        <f t="shared" si="171"/>
        <v>2.6566924418585738E-2</v>
      </c>
      <c r="AZ291">
        <f t="shared" si="172"/>
        <v>519.76544534173865</v>
      </c>
      <c r="BB291">
        <f t="shared" si="160"/>
        <v>1.7776959454125745</v>
      </c>
    </row>
    <row r="292" spans="4:54" x14ac:dyDescent="0.55000000000000004">
      <c r="D292">
        <f t="shared" si="157"/>
        <v>4230</v>
      </c>
      <c r="E292">
        <f t="shared" si="152"/>
        <v>70.5</v>
      </c>
      <c r="F292">
        <f>+F291+250</f>
        <v>19090</v>
      </c>
      <c r="H292">
        <f t="shared" si="175"/>
        <v>4772.5</v>
      </c>
      <c r="J292">
        <f t="shared" si="176"/>
        <v>394.42148760330576</v>
      </c>
      <c r="K292">
        <f t="shared" si="177"/>
        <v>517.98774939632608</v>
      </c>
      <c r="L292">
        <f>VLOOKUP(V292, Sheet2!E$6:F$261,2,TRUE)</f>
        <v>506.57499999999999</v>
      </c>
      <c r="M292">
        <f>VLOOKUP(L292,Sheet3!A$52:B$77,2,TRUE)</f>
        <v>1</v>
      </c>
      <c r="N292">
        <f t="shared" si="178"/>
        <v>3.5877493963261031</v>
      </c>
      <c r="O292">
        <f t="shared" si="179"/>
        <v>3.1877493963261259</v>
      </c>
      <c r="P292">
        <v>0</v>
      </c>
      <c r="Q292">
        <f t="shared" si="150"/>
        <v>3.2</v>
      </c>
      <c r="R292">
        <f t="shared" si="180"/>
        <v>15983.447815787036</v>
      </c>
      <c r="S292">
        <f t="shared" si="153"/>
        <v>3</v>
      </c>
      <c r="T292">
        <f t="shared" si="181"/>
        <v>2390.4273474119764</v>
      </c>
      <c r="V292">
        <f t="shared" si="182"/>
        <v>18373.875163199013</v>
      </c>
      <c r="W292">
        <f t="shared" si="183"/>
        <v>716.1248368009874</v>
      </c>
      <c r="X292">
        <f t="shared" si="184"/>
        <v>14.795967702499741</v>
      </c>
      <c r="Y292">
        <f>VLOOKUP(K292,Sheet2!$A$6:$B$262,2,TRUE)</f>
        <v>317.35000000000002</v>
      </c>
      <c r="Z292">
        <f t="shared" si="185"/>
        <v>4.6623499929099546E-2</v>
      </c>
      <c r="AA292">
        <f t="shared" si="186"/>
        <v>518.03437289625515</v>
      </c>
      <c r="AD292">
        <f t="shared" si="163"/>
        <v>519.76544534173865</v>
      </c>
      <c r="AE292">
        <f>VLOOKUP(AU291,Sheet2!$E$6:$F$261,2,TRUE)</f>
        <v>506.57499999999999</v>
      </c>
      <c r="AF292">
        <f>VLOOKUP(AE292,Sheet3!A$52:B$77,2,TRUE)</f>
        <v>1</v>
      </c>
      <c r="AG292">
        <f t="shared" si="164"/>
        <v>3.3654453417386776</v>
      </c>
      <c r="AH292">
        <f t="shared" si="165"/>
        <v>1</v>
      </c>
      <c r="AI292">
        <f t="shared" si="174"/>
        <v>4500</v>
      </c>
      <c r="AJ292">
        <f t="shared" si="151"/>
        <v>3.1</v>
      </c>
      <c r="AK292">
        <f t="shared" si="154"/>
        <v>14067.367889477695</v>
      </c>
      <c r="AM292">
        <f t="shared" si="166"/>
        <v>-1.7345546582613451</v>
      </c>
      <c r="AN292">
        <f t="shared" si="167"/>
        <v>0</v>
      </c>
      <c r="AP292">
        <f t="shared" si="155"/>
        <v>1.55</v>
      </c>
      <c r="AQ292">
        <f>VLOOKUP(AE292,Sheet3!$K$52:$L$77,2,TRUE)</f>
        <v>1</v>
      </c>
      <c r="AR292">
        <f t="shared" si="156"/>
        <v>0</v>
      </c>
      <c r="AU292">
        <f t="shared" si="168"/>
        <v>18567.367889477697</v>
      </c>
      <c r="AV292">
        <f t="shared" si="169"/>
        <v>522.63211052230326</v>
      </c>
      <c r="AW292">
        <f t="shared" si="170"/>
        <v>10.79818410170048</v>
      </c>
      <c r="AX292">
        <f>VLOOKUP(AD292,Sheet2!$A$6:$B$262,2,TRUE)</f>
        <v>341.31428571428569</v>
      </c>
      <c r="AY292">
        <f t="shared" si="171"/>
        <v>3.1637070446971109E-2</v>
      </c>
      <c r="AZ292">
        <f t="shared" si="172"/>
        <v>519.79708241218566</v>
      </c>
      <c r="BB292">
        <f t="shared" si="160"/>
        <v>1.76270951593051</v>
      </c>
    </row>
    <row r="293" spans="4:54" x14ac:dyDescent="0.55000000000000004">
      <c r="D293">
        <f t="shared" si="157"/>
        <v>4245</v>
      </c>
      <c r="E293">
        <f t="shared" si="152"/>
        <v>70.75</v>
      </c>
      <c r="F293">
        <f>+F292+300</f>
        <v>19390</v>
      </c>
      <c r="H293">
        <f t="shared" si="175"/>
        <v>4847.5</v>
      </c>
      <c r="J293">
        <f t="shared" si="176"/>
        <v>400.61983471074382</v>
      </c>
      <c r="K293">
        <f t="shared" si="177"/>
        <v>518.03437289625515</v>
      </c>
      <c r="L293">
        <f>VLOOKUP(V293, Sheet2!E$6:F$261,2,TRUE)</f>
        <v>506.75</v>
      </c>
      <c r="M293">
        <f>VLOOKUP(L293,Sheet3!A$52:B$77,2,TRUE)</f>
        <v>1</v>
      </c>
      <c r="N293">
        <f t="shared" si="178"/>
        <v>3.6343728962551722</v>
      </c>
      <c r="O293">
        <f t="shared" si="179"/>
        <v>3.234372896255195</v>
      </c>
      <c r="P293">
        <v>0</v>
      </c>
      <c r="Q293">
        <f t="shared" si="150"/>
        <v>3.3</v>
      </c>
      <c r="R293">
        <f t="shared" si="180"/>
        <v>16805.270467620285</v>
      </c>
      <c r="S293">
        <f t="shared" si="153"/>
        <v>3.1</v>
      </c>
      <c r="T293">
        <f t="shared" si="181"/>
        <v>2524.4970236412428</v>
      </c>
      <c r="V293">
        <f t="shared" si="182"/>
        <v>19329.767491261526</v>
      </c>
      <c r="W293">
        <f t="shared" si="183"/>
        <v>60.23250873847428</v>
      </c>
      <c r="X293">
        <f t="shared" si="184"/>
        <v>1.2444733210428571</v>
      </c>
      <c r="Y293">
        <f>VLOOKUP(K293,Sheet2!$A$6:$B$262,2,TRUE)</f>
        <v>318</v>
      </c>
      <c r="Z293">
        <f t="shared" si="185"/>
        <v>3.913438116486972E-3</v>
      </c>
      <c r="AA293">
        <f t="shared" si="186"/>
        <v>518.03828633437161</v>
      </c>
      <c r="AD293">
        <f t="shared" si="163"/>
        <v>519.79708241218566</v>
      </c>
      <c r="AE293">
        <f>VLOOKUP(AU292,Sheet2!$E$6:$F$261,2,TRUE)</f>
        <v>506.57499999999999</v>
      </c>
      <c r="AF293">
        <f>VLOOKUP(AE293,Sheet3!A$52:B$77,2,TRUE)</f>
        <v>1</v>
      </c>
      <c r="AG293">
        <f t="shared" si="164"/>
        <v>3.3970824121856822</v>
      </c>
      <c r="AH293">
        <f t="shared" si="165"/>
        <v>1</v>
      </c>
      <c r="AI293">
        <f t="shared" si="174"/>
        <v>4500</v>
      </c>
      <c r="AJ293">
        <f t="shared" si="151"/>
        <v>3.1</v>
      </c>
      <c r="AK293">
        <f t="shared" si="154"/>
        <v>14266.195040644532</v>
      </c>
      <c r="AM293">
        <f t="shared" si="166"/>
        <v>-1.7029175878143405</v>
      </c>
      <c r="AN293">
        <f t="shared" si="167"/>
        <v>0</v>
      </c>
      <c r="AP293">
        <f t="shared" si="155"/>
        <v>1.55</v>
      </c>
      <c r="AQ293">
        <f>VLOOKUP(AE293,Sheet3!$K$52:$L$77,2,TRUE)</f>
        <v>1</v>
      </c>
      <c r="AR293">
        <f t="shared" si="156"/>
        <v>0</v>
      </c>
      <c r="AU293">
        <f t="shared" si="168"/>
        <v>18766.195040644532</v>
      </c>
      <c r="AV293">
        <f t="shared" si="169"/>
        <v>623.80495935546787</v>
      </c>
      <c r="AW293">
        <f t="shared" si="170"/>
        <v>12.88853221808818</v>
      </c>
      <c r="AX293">
        <f>VLOOKUP(AD293,Sheet2!$A$6:$B$262,2,TRUE)</f>
        <v>341.31428571428569</v>
      </c>
      <c r="AY293">
        <f t="shared" si="171"/>
        <v>3.7761478958068501E-2</v>
      </c>
      <c r="AZ293">
        <f t="shared" si="172"/>
        <v>519.83484389114369</v>
      </c>
      <c r="BB293">
        <f t="shared" si="160"/>
        <v>1.7965575567720862</v>
      </c>
    </row>
    <row r="294" spans="4:54" x14ac:dyDescent="0.55000000000000004">
      <c r="D294">
        <f t="shared" si="157"/>
        <v>4260</v>
      </c>
      <c r="E294">
        <f t="shared" si="152"/>
        <v>71</v>
      </c>
      <c r="F294">
        <f>+F293+400</f>
        <v>19790</v>
      </c>
      <c r="H294">
        <f t="shared" si="175"/>
        <v>4947.5</v>
      </c>
      <c r="J294">
        <f t="shared" si="176"/>
        <v>408.88429752066116</v>
      </c>
      <c r="K294">
        <f t="shared" si="177"/>
        <v>518.03828633437161</v>
      </c>
      <c r="L294">
        <f>VLOOKUP(V294, Sheet2!E$6:F$261,2,TRUE)</f>
        <v>506.75</v>
      </c>
      <c r="M294">
        <f>VLOOKUP(L294,Sheet3!A$52:B$77,2,TRUE)</f>
        <v>1</v>
      </c>
      <c r="N294">
        <f t="shared" si="178"/>
        <v>3.6382863343716281</v>
      </c>
      <c r="O294">
        <f t="shared" si="179"/>
        <v>3.2382863343716508</v>
      </c>
      <c r="P294">
        <v>0</v>
      </c>
      <c r="Q294">
        <f t="shared" si="150"/>
        <v>3.3</v>
      </c>
      <c r="R294">
        <f t="shared" si="180"/>
        <v>16832.421267264916</v>
      </c>
      <c r="S294">
        <f t="shared" si="153"/>
        <v>3.1</v>
      </c>
      <c r="T294">
        <f t="shared" si="181"/>
        <v>2529.0801921622051</v>
      </c>
      <c r="V294">
        <f t="shared" si="182"/>
        <v>19361.50145942712</v>
      </c>
      <c r="W294">
        <f t="shared" si="183"/>
        <v>428.4985405728803</v>
      </c>
      <c r="X294">
        <f t="shared" si="184"/>
        <v>8.8532756316710799</v>
      </c>
      <c r="Y294">
        <f>VLOOKUP(K294,Sheet2!$A$6:$B$262,2,TRUE)</f>
        <v>318</v>
      </c>
      <c r="Z294">
        <f t="shared" si="185"/>
        <v>2.7840489407770692E-2</v>
      </c>
      <c r="AA294">
        <f t="shared" si="186"/>
        <v>518.06612682377943</v>
      </c>
      <c r="AD294">
        <f t="shared" si="163"/>
        <v>519.83484389114369</v>
      </c>
      <c r="AE294">
        <f>VLOOKUP(AU293,Sheet2!$E$6:$F$261,2,TRUE)</f>
        <v>506.57499999999999</v>
      </c>
      <c r="AF294">
        <f>VLOOKUP(AE294,Sheet3!A$52:B$77,2,TRUE)</f>
        <v>1</v>
      </c>
      <c r="AG294">
        <f t="shared" si="164"/>
        <v>3.4348438911437142</v>
      </c>
      <c r="AH294">
        <f t="shared" si="165"/>
        <v>1</v>
      </c>
      <c r="AI294">
        <f t="shared" si="174"/>
        <v>4500</v>
      </c>
      <c r="AJ294">
        <f t="shared" si="151"/>
        <v>3.2</v>
      </c>
      <c r="AK294">
        <f t="shared" si="154"/>
        <v>14972.620709321236</v>
      </c>
      <c r="AM294">
        <f t="shared" si="166"/>
        <v>-1.6651561088563085</v>
      </c>
      <c r="AN294">
        <f t="shared" si="167"/>
        <v>0</v>
      </c>
      <c r="AP294">
        <f t="shared" si="155"/>
        <v>1.55</v>
      </c>
      <c r="AQ294">
        <f>VLOOKUP(AE294,Sheet3!$K$52:$L$77,2,TRUE)</f>
        <v>1</v>
      </c>
      <c r="AR294">
        <f t="shared" si="156"/>
        <v>0</v>
      </c>
      <c r="AU294">
        <f t="shared" si="168"/>
        <v>19472.620709321236</v>
      </c>
      <c r="AV294">
        <f t="shared" si="169"/>
        <v>317.37929067876394</v>
      </c>
      <c r="AW294">
        <f t="shared" si="170"/>
        <v>6.5574233611314874</v>
      </c>
      <c r="AX294">
        <f>VLOOKUP(AD294,Sheet2!$A$6:$B$262,2,TRUE)</f>
        <v>342.68571428571431</v>
      </c>
      <c r="AY294">
        <f t="shared" si="171"/>
        <v>1.9135385829548279E-2</v>
      </c>
      <c r="AZ294">
        <f t="shared" si="172"/>
        <v>519.85397927697329</v>
      </c>
      <c r="BB294">
        <f t="shared" si="160"/>
        <v>1.7878524531938638</v>
      </c>
    </row>
    <row r="295" spans="4:54" x14ac:dyDescent="0.55000000000000004">
      <c r="D295">
        <f t="shared" si="157"/>
        <v>4275</v>
      </c>
      <c r="E295">
        <f t="shared" si="152"/>
        <v>71.25</v>
      </c>
      <c r="F295">
        <f>+F294+500</f>
        <v>20290</v>
      </c>
      <c r="H295">
        <f t="shared" si="175"/>
        <v>5072.5</v>
      </c>
      <c r="J295">
        <f t="shared" si="176"/>
        <v>419.21487603305786</v>
      </c>
      <c r="K295">
        <f t="shared" si="177"/>
        <v>518.06612682377943</v>
      </c>
      <c r="L295">
        <f>VLOOKUP(V295, Sheet2!E$6:F$261,2,TRUE)</f>
        <v>506.75</v>
      </c>
      <c r="M295">
        <f>VLOOKUP(L295,Sheet3!A$52:B$77,2,TRUE)</f>
        <v>1</v>
      </c>
      <c r="N295">
        <f t="shared" si="178"/>
        <v>3.6661268237794502</v>
      </c>
      <c r="O295">
        <f t="shared" si="179"/>
        <v>3.2661268237794729</v>
      </c>
      <c r="P295">
        <v>0</v>
      </c>
      <c r="Q295">
        <f t="shared" si="150"/>
        <v>3.3</v>
      </c>
      <c r="R295">
        <f t="shared" si="180"/>
        <v>17025.995170747556</v>
      </c>
      <c r="S295">
        <f t="shared" si="153"/>
        <v>3.1</v>
      </c>
      <c r="T295">
        <f t="shared" si="181"/>
        <v>2561.765048809526</v>
      </c>
      <c r="V295">
        <f t="shared" si="182"/>
        <v>19587.76021955708</v>
      </c>
      <c r="W295">
        <f t="shared" si="183"/>
        <v>702.23978044292016</v>
      </c>
      <c r="X295">
        <f t="shared" si="184"/>
        <v>14.509086372787605</v>
      </c>
      <c r="Y295">
        <f>VLOOKUP(K295,Sheet2!$A$6:$B$262,2,TRUE)</f>
        <v>318</v>
      </c>
      <c r="Z295">
        <f t="shared" si="185"/>
        <v>4.562605777606165E-2</v>
      </c>
      <c r="AA295">
        <f t="shared" si="186"/>
        <v>518.1117528815555</v>
      </c>
      <c r="AD295">
        <f t="shared" si="163"/>
        <v>519.85397927697329</v>
      </c>
      <c r="AE295">
        <f>VLOOKUP(AU294,Sheet2!$E$6:$F$261,2,TRUE)</f>
        <v>506.75</v>
      </c>
      <c r="AF295">
        <f>VLOOKUP(AE295,Sheet3!A$52:B$77,2,TRUE)</f>
        <v>1</v>
      </c>
      <c r="AG295">
        <f t="shared" si="164"/>
        <v>3.453979276973314</v>
      </c>
      <c r="AH295">
        <f t="shared" si="165"/>
        <v>1</v>
      </c>
      <c r="AI295">
        <f t="shared" si="174"/>
        <v>4500</v>
      </c>
      <c r="AJ295">
        <f t="shared" si="151"/>
        <v>3.2</v>
      </c>
      <c r="AK295">
        <f t="shared" si="154"/>
        <v>15097.912662872695</v>
      </c>
      <c r="AM295">
        <f t="shared" si="166"/>
        <v>-1.6460207230267088</v>
      </c>
      <c r="AN295">
        <f t="shared" si="167"/>
        <v>0</v>
      </c>
      <c r="AP295">
        <f t="shared" si="155"/>
        <v>1.55</v>
      </c>
      <c r="AQ295">
        <f>VLOOKUP(AE295,Sheet3!$K$52:$L$77,2,TRUE)</f>
        <v>1</v>
      </c>
      <c r="AR295">
        <f t="shared" si="156"/>
        <v>0</v>
      </c>
      <c r="AU295">
        <f t="shared" si="168"/>
        <v>19597.912662872695</v>
      </c>
      <c r="AV295">
        <f t="shared" si="169"/>
        <v>692.08733712730464</v>
      </c>
      <c r="AW295">
        <f t="shared" si="170"/>
        <v>14.29932514725836</v>
      </c>
      <c r="AX295">
        <f>VLOOKUP(AD295,Sheet2!$A$6:$B$262,2,TRUE)</f>
        <v>342.68571428571431</v>
      </c>
      <c r="AY295">
        <f t="shared" si="171"/>
        <v>4.1727228627150455E-2</v>
      </c>
      <c r="AZ295">
        <f t="shared" si="172"/>
        <v>519.8957065056004</v>
      </c>
      <c r="BB295">
        <f t="shared" si="160"/>
        <v>1.7839536240448979</v>
      </c>
    </row>
    <row r="296" spans="4:54" x14ac:dyDescent="0.55000000000000004">
      <c r="D296">
        <f t="shared" si="157"/>
        <v>4290</v>
      </c>
      <c r="E296">
        <f t="shared" si="152"/>
        <v>71.5</v>
      </c>
      <c r="F296">
        <f>+F295+500</f>
        <v>20790</v>
      </c>
      <c r="H296">
        <f t="shared" si="175"/>
        <v>5197.5</v>
      </c>
      <c r="J296">
        <f t="shared" si="176"/>
        <v>429.54545454545456</v>
      </c>
      <c r="K296">
        <f t="shared" si="177"/>
        <v>518.1117528815555</v>
      </c>
      <c r="L296">
        <f>VLOOKUP(V296, Sheet2!E$6:F$261,2,TRUE)</f>
        <v>506.75</v>
      </c>
      <c r="M296">
        <f>VLOOKUP(L296,Sheet3!A$52:B$77,2,TRUE)</f>
        <v>1</v>
      </c>
      <c r="N296">
        <f t="shared" si="178"/>
        <v>3.7117528815555261</v>
      </c>
      <c r="O296">
        <f t="shared" si="179"/>
        <v>3.3117528815555488</v>
      </c>
      <c r="P296">
        <v>0</v>
      </c>
      <c r="Q296">
        <f t="shared" si="150"/>
        <v>3.3</v>
      </c>
      <c r="R296">
        <f t="shared" si="180"/>
        <v>17344.822527874519</v>
      </c>
      <c r="S296">
        <f t="shared" si="153"/>
        <v>3.1</v>
      </c>
      <c r="T296">
        <f t="shared" si="181"/>
        <v>2615.6318305728764</v>
      </c>
      <c r="V296">
        <f t="shared" si="182"/>
        <v>19960.454358447394</v>
      </c>
      <c r="W296">
        <f t="shared" si="183"/>
        <v>829.54564155260596</v>
      </c>
      <c r="X296">
        <f t="shared" si="184"/>
        <v>17.139372759351364</v>
      </c>
      <c r="Y296">
        <f>VLOOKUP(K296,Sheet2!$A$6:$B$262,2,TRUE)</f>
        <v>319.37142857142857</v>
      </c>
      <c r="Z296">
        <f t="shared" si="185"/>
        <v>5.3665955142001946E-2</v>
      </c>
      <c r="AA296">
        <f t="shared" si="186"/>
        <v>518.16541883669754</v>
      </c>
      <c r="AD296">
        <f t="shared" si="163"/>
        <v>519.8957065056004</v>
      </c>
      <c r="AE296">
        <f>VLOOKUP(AU295,Sheet2!$E$6:$F$261,2,TRUE)</f>
        <v>506.75</v>
      </c>
      <c r="AF296">
        <f>VLOOKUP(AE296,Sheet3!A$52:B$77,2,TRUE)</f>
        <v>1</v>
      </c>
      <c r="AG296">
        <f t="shared" si="164"/>
        <v>3.495706505600424</v>
      </c>
      <c r="AH296">
        <f t="shared" si="165"/>
        <v>1</v>
      </c>
      <c r="AI296">
        <f t="shared" si="174"/>
        <v>4500</v>
      </c>
      <c r="AJ296">
        <f t="shared" si="151"/>
        <v>3.2</v>
      </c>
      <c r="AK296">
        <f t="shared" si="154"/>
        <v>15372.332215669167</v>
      </c>
      <c r="AM296">
        <f t="shared" si="166"/>
        <v>-1.6042934943995988</v>
      </c>
      <c r="AN296">
        <f t="shared" si="167"/>
        <v>0</v>
      </c>
      <c r="AP296">
        <f t="shared" si="155"/>
        <v>1.55</v>
      </c>
      <c r="AQ296">
        <f>VLOOKUP(AE296,Sheet3!$K$52:$L$77,2,TRUE)</f>
        <v>1</v>
      </c>
      <c r="AR296">
        <f t="shared" si="156"/>
        <v>0</v>
      </c>
      <c r="AU296">
        <f t="shared" si="168"/>
        <v>19872.332215669165</v>
      </c>
      <c r="AV296">
        <f t="shared" si="169"/>
        <v>917.66778433083527</v>
      </c>
      <c r="AW296">
        <f t="shared" si="170"/>
        <v>18.960078188653622</v>
      </c>
      <c r="AX296">
        <f>VLOOKUP(AD296,Sheet2!$A$6:$B$262,2,TRUE)</f>
        <v>342.68571428571431</v>
      </c>
      <c r="AY296">
        <f t="shared" si="171"/>
        <v>5.5327891996237846E-2</v>
      </c>
      <c r="AZ296">
        <f t="shared" si="172"/>
        <v>519.95103439759669</v>
      </c>
      <c r="BB296">
        <f t="shared" si="160"/>
        <v>1.7856155608991457</v>
      </c>
    </row>
    <row r="297" spans="4:54" x14ac:dyDescent="0.55000000000000004">
      <c r="D297">
        <f t="shared" si="157"/>
        <v>4305</v>
      </c>
      <c r="E297">
        <f t="shared" si="152"/>
        <v>71.75</v>
      </c>
      <c r="F297">
        <f>+F296+590</f>
        <v>21380</v>
      </c>
      <c r="H297">
        <f t="shared" si="175"/>
        <v>5345</v>
      </c>
      <c r="J297">
        <f t="shared" si="176"/>
        <v>441.73553719008265</v>
      </c>
      <c r="K297">
        <f t="shared" si="177"/>
        <v>518.16541883669754</v>
      </c>
      <c r="L297">
        <f>VLOOKUP(V297, Sheet2!E$6:F$261,2,TRUE)</f>
        <v>506.92500000000001</v>
      </c>
      <c r="M297">
        <f>VLOOKUP(L297,Sheet3!A$52:B$77,2,TRUE)</f>
        <v>1</v>
      </c>
      <c r="N297">
        <f t="shared" si="178"/>
        <v>3.7654188366975632</v>
      </c>
      <c r="O297">
        <f t="shared" si="179"/>
        <v>3.3654188366975859</v>
      </c>
      <c r="P297">
        <v>0</v>
      </c>
      <c r="Q297">
        <f t="shared" si="150"/>
        <v>3.3</v>
      </c>
      <c r="R297">
        <f t="shared" si="180"/>
        <v>17722.346165170999</v>
      </c>
      <c r="S297">
        <f t="shared" si="153"/>
        <v>3.1</v>
      </c>
      <c r="T297">
        <f t="shared" si="181"/>
        <v>2679.4669915209138</v>
      </c>
      <c r="V297">
        <f t="shared" si="182"/>
        <v>20401.813156691911</v>
      </c>
      <c r="W297">
        <f t="shared" si="183"/>
        <v>978.18684330808901</v>
      </c>
      <c r="X297">
        <f t="shared" si="184"/>
        <v>20.210471969175394</v>
      </c>
      <c r="Y297">
        <f>VLOOKUP(K297,Sheet2!$A$6:$B$262,2,TRUE)</f>
        <v>319.37142857142857</v>
      </c>
      <c r="Z297">
        <f t="shared" si="185"/>
        <v>6.3282028888990774E-2</v>
      </c>
      <c r="AA297">
        <f t="shared" si="186"/>
        <v>518.22870086558657</v>
      </c>
      <c r="AD297">
        <f t="shared" si="163"/>
        <v>519.95103439759669</v>
      </c>
      <c r="AE297">
        <f>VLOOKUP(AU296,Sheet2!$E$6:$F$261,2,TRUE)</f>
        <v>506.75</v>
      </c>
      <c r="AF297">
        <f>VLOOKUP(AE297,Sheet3!A$52:B$77,2,TRUE)</f>
        <v>1</v>
      </c>
      <c r="AG297">
        <f t="shared" si="164"/>
        <v>3.5510343975967089</v>
      </c>
      <c r="AH297">
        <f t="shared" si="165"/>
        <v>1</v>
      </c>
      <c r="AI297">
        <f t="shared" si="174"/>
        <v>4500</v>
      </c>
      <c r="AJ297">
        <f t="shared" si="151"/>
        <v>3.2</v>
      </c>
      <c r="AK297">
        <f t="shared" si="154"/>
        <v>15738.728228231774</v>
      </c>
      <c r="AM297">
        <f t="shared" si="166"/>
        <v>-1.5489656024033138</v>
      </c>
      <c r="AN297">
        <f t="shared" si="167"/>
        <v>0</v>
      </c>
      <c r="AP297">
        <f t="shared" si="155"/>
        <v>1.55</v>
      </c>
      <c r="AQ297">
        <f>VLOOKUP(AE297,Sheet3!$K$52:$L$77,2,TRUE)</f>
        <v>1</v>
      </c>
      <c r="AR297">
        <f t="shared" si="156"/>
        <v>0</v>
      </c>
      <c r="AU297">
        <f t="shared" si="168"/>
        <v>20238.728228231776</v>
      </c>
      <c r="AV297">
        <f t="shared" si="169"/>
        <v>1141.2717717682244</v>
      </c>
      <c r="AW297">
        <f t="shared" si="170"/>
        <v>23.579995284467447</v>
      </c>
      <c r="AX297">
        <f>VLOOKUP(AD297,Sheet2!$A$6:$B$262,2,TRUE)</f>
        <v>344.05714285714288</v>
      </c>
      <c r="AY297">
        <f t="shared" si="171"/>
        <v>6.8535113349639645E-2</v>
      </c>
      <c r="AZ297">
        <f t="shared" si="172"/>
        <v>520.01956951094633</v>
      </c>
      <c r="BB297">
        <f t="shared" si="160"/>
        <v>1.7908686453597511</v>
      </c>
    </row>
    <row r="298" spans="4:54" x14ac:dyDescent="0.55000000000000004">
      <c r="D298">
        <f t="shared" si="157"/>
        <v>4320</v>
      </c>
      <c r="E298">
        <f t="shared" si="152"/>
        <v>72</v>
      </c>
      <c r="F298">
        <f>+F297+590</f>
        <v>21970</v>
      </c>
      <c r="G298">
        <f>+SUM(F203:F298)/96</f>
        <v>13500.416666666666</v>
      </c>
      <c r="H298">
        <f t="shared" si="175"/>
        <v>5492.5</v>
      </c>
      <c r="J298">
        <f t="shared" si="176"/>
        <v>453.92561983471074</v>
      </c>
      <c r="K298">
        <f t="shared" si="177"/>
        <v>518.22870086558657</v>
      </c>
      <c r="L298">
        <f>VLOOKUP(V298, Sheet2!E$6:F$261,2,TRUE)</f>
        <v>507.1</v>
      </c>
      <c r="M298">
        <f>VLOOKUP(L298,Sheet3!A$52:B$77,2,TRUE)</f>
        <v>1</v>
      </c>
      <c r="N298">
        <f t="shared" si="178"/>
        <v>3.8287008655865975</v>
      </c>
      <c r="O298">
        <f t="shared" si="179"/>
        <v>3.4287008655866202</v>
      </c>
      <c r="P298">
        <v>0</v>
      </c>
      <c r="Q298">
        <f t="shared" si="150"/>
        <v>3.4</v>
      </c>
      <c r="R298">
        <f t="shared" si="180"/>
        <v>18721.61934819735</v>
      </c>
      <c r="S298">
        <f t="shared" si="153"/>
        <v>3.2</v>
      </c>
      <c r="T298">
        <f t="shared" si="181"/>
        <v>2844.2804067859483</v>
      </c>
      <c r="V298">
        <f t="shared" si="182"/>
        <v>21565.899754983297</v>
      </c>
      <c r="W298">
        <f t="shared" si="183"/>
        <v>404.10024501670341</v>
      </c>
      <c r="X298">
        <f t="shared" si="184"/>
        <v>8.34917861604759</v>
      </c>
      <c r="Y298">
        <f>VLOOKUP(K298,Sheet2!$A$6:$B$262,2,TRUE)</f>
        <v>320.74285714285713</v>
      </c>
      <c r="Z298">
        <f t="shared" si="185"/>
        <v>2.6030754637597155E-2</v>
      </c>
      <c r="AA298">
        <f t="shared" si="186"/>
        <v>518.25473162022422</v>
      </c>
      <c r="AD298">
        <f t="shared" si="163"/>
        <v>520.01956951094633</v>
      </c>
      <c r="AE298">
        <f>VLOOKUP(AU297,Sheet2!$E$6:$F$261,2,TRUE)</f>
        <v>506.92500000000001</v>
      </c>
      <c r="AF298">
        <f>VLOOKUP(AE298,Sheet3!A$52:B$77,2,TRUE)</f>
        <v>1</v>
      </c>
      <c r="AG298">
        <f t="shared" si="164"/>
        <v>3.6195695109463486</v>
      </c>
      <c r="AH298">
        <f t="shared" si="165"/>
        <v>1</v>
      </c>
      <c r="AI298">
        <f t="shared" si="174"/>
        <v>4500</v>
      </c>
      <c r="AJ298">
        <f t="shared" si="151"/>
        <v>3.3</v>
      </c>
      <c r="AK298">
        <f t="shared" si="154"/>
        <v>16702.699238509362</v>
      </c>
      <c r="AM298">
        <f t="shared" si="166"/>
        <v>-1.4804304890536741</v>
      </c>
      <c r="AN298">
        <f t="shared" si="167"/>
        <v>0</v>
      </c>
      <c r="AP298">
        <f t="shared" si="155"/>
        <v>1.55</v>
      </c>
      <c r="AQ298">
        <f>VLOOKUP(AE298,Sheet3!$K$52:$L$77,2,TRUE)</f>
        <v>1</v>
      </c>
      <c r="AR298">
        <f t="shared" si="156"/>
        <v>0</v>
      </c>
      <c r="AU298">
        <f t="shared" si="168"/>
        <v>21202.699238509362</v>
      </c>
      <c r="AV298">
        <f t="shared" si="169"/>
        <v>767.30076149063825</v>
      </c>
      <c r="AW298">
        <f t="shared" si="170"/>
        <v>15.853321518401618</v>
      </c>
      <c r="AX298">
        <f>VLOOKUP(AD298,Sheet2!$A$6:$B$262,2,TRUE)</f>
        <v>345.42857142857144</v>
      </c>
      <c r="AY298">
        <f t="shared" si="171"/>
        <v>4.5894644594214773E-2</v>
      </c>
      <c r="AZ298">
        <f t="shared" si="172"/>
        <v>520.06546415554055</v>
      </c>
      <c r="BB298">
        <f t="shared" si="160"/>
        <v>1.8107325353163333</v>
      </c>
    </row>
    <row r="299" spans="4:54" x14ac:dyDescent="0.55000000000000004">
      <c r="D299">
        <f t="shared" si="157"/>
        <v>4335</v>
      </c>
      <c r="E299">
        <f t="shared" si="152"/>
        <v>72.25</v>
      </c>
      <c r="F299">
        <f t="shared" ref="F299:F362" si="187">+F298+600</f>
        <v>22570</v>
      </c>
      <c r="H299">
        <f t="shared" si="175"/>
        <v>5642.5</v>
      </c>
      <c r="J299">
        <f t="shared" si="176"/>
        <v>466.32231404958679</v>
      </c>
      <c r="K299">
        <f t="shared" si="177"/>
        <v>518.25473162022422</v>
      </c>
      <c r="L299">
        <f>VLOOKUP(V299, Sheet2!E$6:F$261,2,TRUE)</f>
        <v>507.1</v>
      </c>
      <c r="M299">
        <f>VLOOKUP(L299,Sheet3!A$52:B$77,2,TRUE)</f>
        <v>1</v>
      </c>
      <c r="N299">
        <f t="shared" si="178"/>
        <v>3.8547316202242428</v>
      </c>
      <c r="O299">
        <f t="shared" si="179"/>
        <v>3.4547316202242655</v>
      </c>
      <c r="P299">
        <v>0</v>
      </c>
      <c r="Q299">
        <f t="shared" si="150"/>
        <v>3.4</v>
      </c>
      <c r="R299">
        <f t="shared" si="180"/>
        <v>18912.871666385385</v>
      </c>
      <c r="S299">
        <f t="shared" si="153"/>
        <v>3.2</v>
      </c>
      <c r="T299">
        <f t="shared" si="181"/>
        <v>2876.7325439995293</v>
      </c>
      <c r="V299">
        <f t="shared" si="182"/>
        <v>21789.604210384914</v>
      </c>
      <c r="W299">
        <f t="shared" si="183"/>
        <v>780.39578961508596</v>
      </c>
      <c r="X299">
        <f t="shared" si="184"/>
        <v>16.123879950724916</v>
      </c>
      <c r="Y299">
        <f>VLOOKUP(K299,Sheet2!$A$6:$B$262,2,TRUE)</f>
        <v>320.74285714285713</v>
      </c>
      <c r="Z299">
        <f t="shared" si="185"/>
        <v>5.0270425643628373E-2</v>
      </c>
      <c r="AA299">
        <f t="shared" si="186"/>
        <v>518.30500204586781</v>
      </c>
      <c r="AD299">
        <f t="shared" si="163"/>
        <v>520.06546415554055</v>
      </c>
      <c r="AE299">
        <f>VLOOKUP(AU298,Sheet2!$E$6:$F$261,2,TRUE)</f>
        <v>507.1</v>
      </c>
      <c r="AF299">
        <f>VLOOKUP(AE299,Sheet3!A$52:B$77,2,TRUE)</f>
        <v>1</v>
      </c>
      <c r="AG299">
        <f t="shared" si="164"/>
        <v>3.665464155540576</v>
      </c>
      <c r="AH299">
        <f t="shared" si="165"/>
        <v>1</v>
      </c>
      <c r="AI299">
        <f t="shared" si="174"/>
        <v>4500</v>
      </c>
      <c r="AJ299">
        <f t="shared" si="151"/>
        <v>3.3</v>
      </c>
      <c r="AK299">
        <f t="shared" si="154"/>
        <v>17021.379096242588</v>
      </c>
      <c r="AM299">
        <f t="shared" si="166"/>
        <v>-1.4345358444594467</v>
      </c>
      <c r="AN299">
        <f t="shared" si="167"/>
        <v>0</v>
      </c>
      <c r="AP299">
        <f t="shared" si="155"/>
        <v>1.55</v>
      </c>
      <c r="AQ299">
        <f>VLOOKUP(AE299,Sheet3!$K$52:$L$77,2,TRUE)</f>
        <v>1</v>
      </c>
      <c r="AR299">
        <f t="shared" si="156"/>
        <v>0</v>
      </c>
      <c r="AU299">
        <f t="shared" si="168"/>
        <v>21521.379096242588</v>
      </c>
      <c r="AV299">
        <f t="shared" si="169"/>
        <v>1048.6209037574117</v>
      </c>
      <c r="AW299">
        <f t="shared" si="170"/>
        <v>21.665721152012637</v>
      </c>
      <c r="AX299">
        <f>VLOOKUP(AD299,Sheet2!$A$6:$B$262,2,TRUE)</f>
        <v>345.42857142857144</v>
      </c>
      <c r="AY299">
        <f t="shared" si="171"/>
        <v>6.2721277115007634E-2</v>
      </c>
      <c r="AZ299">
        <f t="shared" si="172"/>
        <v>520.12818543265553</v>
      </c>
      <c r="BB299">
        <f t="shared" si="160"/>
        <v>1.8231833867877185</v>
      </c>
    </row>
    <row r="300" spans="4:54" x14ac:dyDescent="0.55000000000000004">
      <c r="D300">
        <f t="shared" si="157"/>
        <v>4350</v>
      </c>
      <c r="E300">
        <f t="shared" si="152"/>
        <v>72.5</v>
      </c>
      <c r="F300">
        <f t="shared" si="187"/>
        <v>23170</v>
      </c>
      <c r="H300">
        <f t="shared" si="175"/>
        <v>5792.5</v>
      </c>
      <c r="J300">
        <f t="shared" si="176"/>
        <v>478.71900826446279</v>
      </c>
      <c r="K300">
        <f t="shared" si="177"/>
        <v>518.30500204586781</v>
      </c>
      <c r="L300">
        <f>VLOOKUP(V300, Sheet2!E$6:F$261,2,TRUE)</f>
        <v>507.27500000000003</v>
      </c>
      <c r="M300">
        <f>VLOOKUP(L300,Sheet3!A$52:B$77,2,TRUE)</f>
        <v>1</v>
      </c>
      <c r="N300">
        <f t="shared" si="178"/>
        <v>3.9050020458678318</v>
      </c>
      <c r="O300">
        <f t="shared" si="179"/>
        <v>3.5050020458678546</v>
      </c>
      <c r="P300">
        <v>0</v>
      </c>
      <c r="Q300">
        <f t="shared" si="150"/>
        <v>3.4</v>
      </c>
      <c r="R300">
        <f t="shared" si="180"/>
        <v>19284.045820987285</v>
      </c>
      <c r="S300">
        <f t="shared" si="153"/>
        <v>3.2</v>
      </c>
      <c r="T300">
        <f t="shared" si="181"/>
        <v>2939.7501939963381</v>
      </c>
      <c r="V300">
        <f t="shared" si="182"/>
        <v>22223.796014983622</v>
      </c>
      <c r="W300">
        <f t="shared" si="183"/>
        <v>946.20398501637828</v>
      </c>
      <c r="X300">
        <f t="shared" si="184"/>
        <v>19.549669111908642</v>
      </c>
      <c r="Y300">
        <f>VLOOKUP(K300,Sheet2!$A$6:$B$262,2,TRUE)</f>
        <v>322.1142857142857</v>
      </c>
      <c r="Z300">
        <f t="shared" si="185"/>
        <v>6.0691717129395292E-2</v>
      </c>
      <c r="AA300">
        <f t="shared" si="186"/>
        <v>518.36569376299724</v>
      </c>
      <c r="AD300">
        <f t="shared" si="163"/>
        <v>520.12818543265553</v>
      </c>
      <c r="AE300">
        <f>VLOOKUP(AU299,Sheet2!$E$6:$F$261,2,TRUE)</f>
        <v>507.1</v>
      </c>
      <c r="AF300">
        <f>VLOOKUP(AE300,Sheet3!A$52:B$77,2,TRUE)</f>
        <v>1</v>
      </c>
      <c r="AG300">
        <f t="shared" si="164"/>
        <v>3.7281854326555504</v>
      </c>
      <c r="AH300">
        <f t="shared" si="165"/>
        <v>1</v>
      </c>
      <c r="AI300">
        <f t="shared" si="174"/>
        <v>4500</v>
      </c>
      <c r="AJ300">
        <f t="shared" si="151"/>
        <v>3.3</v>
      </c>
      <c r="AK300">
        <f t="shared" si="154"/>
        <v>17460.132564679479</v>
      </c>
      <c r="AM300">
        <f t="shared" si="166"/>
        <v>-1.3718145673444724</v>
      </c>
      <c r="AN300">
        <f t="shared" si="167"/>
        <v>0</v>
      </c>
      <c r="AP300">
        <f t="shared" si="155"/>
        <v>1.55</v>
      </c>
      <c r="AQ300">
        <f>VLOOKUP(AE300,Sheet3!$K$52:$L$77,2,TRUE)</f>
        <v>1</v>
      </c>
      <c r="AR300">
        <f t="shared" si="156"/>
        <v>0</v>
      </c>
      <c r="AU300">
        <f t="shared" si="168"/>
        <v>21960.132564679479</v>
      </c>
      <c r="AV300">
        <f t="shared" si="169"/>
        <v>1209.8674353205206</v>
      </c>
      <c r="AW300">
        <f t="shared" si="170"/>
        <v>24.997261060341334</v>
      </c>
      <c r="AX300">
        <f>VLOOKUP(AD300,Sheet2!$A$6:$B$262,2,TRUE)</f>
        <v>346.8</v>
      </c>
      <c r="AY300">
        <f t="shared" si="171"/>
        <v>7.2079760842968091E-2</v>
      </c>
      <c r="AZ300">
        <f t="shared" si="172"/>
        <v>520.20026519349847</v>
      </c>
      <c r="BB300">
        <f t="shared" si="160"/>
        <v>1.834571430501228</v>
      </c>
    </row>
    <row r="301" spans="4:54" x14ac:dyDescent="0.55000000000000004">
      <c r="D301">
        <f t="shared" si="157"/>
        <v>4365</v>
      </c>
      <c r="E301">
        <f t="shared" si="152"/>
        <v>72.75</v>
      </c>
      <c r="F301">
        <f t="shared" si="187"/>
        <v>23770</v>
      </c>
      <c r="H301">
        <f t="shared" si="175"/>
        <v>5942.5</v>
      </c>
      <c r="J301">
        <f t="shared" si="176"/>
        <v>491.11570247933884</v>
      </c>
      <c r="K301">
        <f t="shared" si="177"/>
        <v>518.36569376299724</v>
      </c>
      <c r="L301">
        <f>VLOOKUP(V301, Sheet2!E$6:F$261,2,TRUE)</f>
        <v>507.27500000000003</v>
      </c>
      <c r="M301">
        <f>VLOOKUP(L301,Sheet3!A$52:B$77,2,TRUE)</f>
        <v>1</v>
      </c>
      <c r="N301">
        <f t="shared" si="178"/>
        <v>3.9656937629972617</v>
      </c>
      <c r="O301">
        <f t="shared" si="179"/>
        <v>3.5656937629972845</v>
      </c>
      <c r="P301">
        <v>0</v>
      </c>
      <c r="Q301">
        <f t="shared" si="150"/>
        <v>3.4</v>
      </c>
      <c r="R301">
        <f t="shared" si="180"/>
        <v>19735.358391599872</v>
      </c>
      <c r="S301">
        <f t="shared" si="153"/>
        <v>3.2</v>
      </c>
      <c r="T301">
        <f t="shared" si="181"/>
        <v>3016.4357275873849</v>
      </c>
      <c r="V301">
        <f t="shared" si="182"/>
        <v>22751.794119187256</v>
      </c>
      <c r="W301">
        <f t="shared" si="183"/>
        <v>1018.205880812744</v>
      </c>
      <c r="X301">
        <f t="shared" si="184"/>
        <v>21.037311587040165</v>
      </c>
      <c r="Y301">
        <f>VLOOKUP(K301,Sheet2!$A$6:$B$262,2,TRUE)</f>
        <v>322.1142857142857</v>
      </c>
      <c r="Z301">
        <f t="shared" si="185"/>
        <v>6.5310085643640756E-2</v>
      </c>
      <c r="AA301">
        <f t="shared" si="186"/>
        <v>518.4310038486409</v>
      </c>
      <c r="AD301">
        <f t="shared" si="163"/>
        <v>520.20026519349847</v>
      </c>
      <c r="AE301">
        <f>VLOOKUP(AU300,Sheet2!$E$6:$F$261,2,TRUE)</f>
        <v>507.1</v>
      </c>
      <c r="AF301">
        <f>VLOOKUP(AE301,Sheet3!A$52:B$77,2,TRUE)</f>
        <v>1</v>
      </c>
      <c r="AG301">
        <f t="shared" si="164"/>
        <v>3.8002651934984897</v>
      </c>
      <c r="AH301">
        <f t="shared" si="165"/>
        <v>1</v>
      </c>
      <c r="AI301">
        <f t="shared" si="174"/>
        <v>4500</v>
      </c>
      <c r="AJ301">
        <f t="shared" si="151"/>
        <v>3.4</v>
      </c>
      <c r="AK301">
        <f t="shared" si="154"/>
        <v>18513.439539676092</v>
      </c>
      <c r="AM301">
        <f t="shared" si="166"/>
        <v>-1.2997348065015331</v>
      </c>
      <c r="AN301">
        <f t="shared" si="167"/>
        <v>0</v>
      </c>
      <c r="AP301">
        <f t="shared" si="155"/>
        <v>1.55</v>
      </c>
      <c r="AQ301">
        <f>VLOOKUP(AE301,Sheet3!$K$52:$L$77,2,TRUE)</f>
        <v>1</v>
      </c>
      <c r="AR301">
        <f t="shared" si="156"/>
        <v>0</v>
      </c>
      <c r="AU301">
        <f t="shared" si="168"/>
        <v>23013.439539676092</v>
      </c>
      <c r="AV301">
        <f t="shared" si="169"/>
        <v>756.56046032390805</v>
      </c>
      <c r="AW301">
        <f t="shared" si="170"/>
        <v>15.631414469502232</v>
      </c>
      <c r="AX301">
        <f>VLOOKUP(AD301,Sheet2!$A$6:$B$262,2,TRUE)</f>
        <v>348.17142857142858</v>
      </c>
      <c r="AY301">
        <f t="shared" si="171"/>
        <v>4.4895741542144929E-2</v>
      </c>
      <c r="AZ301">
        <f t="shared" si="172"/>
        <v>520.24516093504064</v>
      </c>
      <c r="BB301">
        <f t="shared" si="160"/>
        <v>1.8141570863997458</v>
      </c>
    </row>
    <row r="302" spans="4:54" x14ac:dyDescent="0.55000000000000004">
      <c r="D302">
        <f t="shared" si="157"/>
        <v>4380</v>
      </c>
      <c r="E302">
        <f t="shared" si="152"/>
        <v>73</v>
      </c>
      <c r="F302">
        <f t="shared" si="187"/>
        <v>24370</v>
      </c>
      <c r="H302">
        <f t="shared" si="175"/>
        <v>6092.5</v>
      </c>
      <c r="J302">
        <f t="shared" si="176"/>
        <v>503.51239669421489</v>
      </c>
      <c r="K302">
        <f t="shared" si="177"/>
        <v>518.4310038486409</v>
      </c>
      <c r="L302">
        <f>VLOOKUP(V302, Sheet2!E$6:F$261,2,TRUE)</f>
        <v>507.625</v>
      </c>
      <c r="M302">
        <f>VLOOKUP(L302,Sheet3!A$52:B$77,2,TRUE)</f>
        <v>1</v>
      </c>
      <c r="N302">
        <f t="shared" si="178"/>
        <v>4.0310038486409212</v>
      </c>
      <c r="O302">
        <f t="shared" si="179"/>
        <v>3.6310038486409439</v>
      </c>
      <c r="P302">
        <v>0</v>
      </c>
      <c r="Q302">
        <f t="shared" si="150"/>
        <v>3.5</v>
      </c>
      <c r="R302">
        <f t="shared" si="180"/>
        <v>20819.735252113911</v>
      </c>
      <c r="S302">
        <f t="shared" si="153"/>
        <v>3.3</v>
      </c>
      <c r="T302">
        <f t="shared" si="181"/>
        <v>3196.5539555594969</v>
      </c>
      <c r="V302">
        <f t="shared" si="182"/>
        <v>24016.289207673406</v>
      </c>
      <c r="W302">
        <f t="shared" si="183"/>
        <v>353.71079232659395</v>
      </c>
      <c r="X302">
        <f t="shared" si="184"/>
        <v>7.3080742216238423</v>
      </c>
      <c r="Y302">
        <f>VLOOKUP(K302,Sheet2!$A$6:$B$262,2,TRUE)</f>
        <v>323.48571428571427</v>
      </c>
      <c r="Z302">
        <f t="shared" si="185"/>
        <v>2.2591644387637739E-2</v>
      </c>
      <c r="AA302">
        <f t="shared" si="186"/>
        <v>518.4535954930285</v>
      </c>
      <c r="AD302">
        <f t="shared" si="163"/>
        <v>520.24516093504064</v>
      </c>
      <c r="AE302">
        <f>VLOOKUP(AU301,Sheet2!$E$6:$F$261,2,TRUE)</f>
        <v>507.45</v>
      </c>
      <c r="AF302">
        <f>VLOOKUP(AE302,Sheet3!A$52:B$77,2,TRUE)</f>
        <v>1</v>
      </c>
      <c r="AG302">
        <f t="shared" si="164"/>
        <v>3.845160935040667</v>
      </c>
      <c r="AH302">
        <f t="shared" si="165"/>
        <v>1</v>
      </c>
      <c r="AI302">
        <f t="shared" si="174"/>
        <v>4500</v>
      </c>
      <c r="AJ302">
        <f t="shared" si="151"/>
        <v>3.4</v>
      </c>
      <c r="AK302">
        <f t="shared" si="154"/>
        <v>18842.478929212106</v>
      </c>
      <c r="AM302">
        <f t="shared" si="166"/>
        <v>-1.2548390649593557</v>
      </c>
      <c r="AN302">
        <f t="shared" si="167"/>
        <v>0</v>
      </c>
      <c r="AP302">
        <f t="shared" si="155"/>
        <v>1.55</v>
      </c>
      <c r="AQ302">
        <f>VLOOKUP(AE302,Sheet3!$K$52:$L$77,2,TRUE)</f>
        <v>1</v>
      </c>
      <c r="AR302">
        <f t="shared" si="156"/>
        <v>0</v>
      </c>
      <c r="AU302">
        <f t="shared" si="168"/>
        <v>23342.478929212106</v>
      </c>
      <c r="AV302">
        <f t="shared" si="169"/>
        <v>1027.5210707878941</v>
      </c>
      <c r="AW302">
        <f t="shared" si="170"/>
        <v>21.229774189832522</v>
      </c>
      <c r="AX302">
        <f>VLOOKUP(AD302,Sheet2!$A$6:$B$262,2,TRUE)</f>
        <v>348.17142857142858</v>
      </c>
      <c r="AY302">
        <f t="shared" si="171"/>
        <v>6.0975061270649784E-2</v>
      </c>
      <c r="AZ302">
        <f t="shared" si="172"/>
        <v>520.30613599631124</v>
      </c>
      <c r="BB302">
        <f t="shared" si="160"/>
        <v>1.8525405032827393</v>
      </c>
    </row>
    <row r="303" spans="4:54" x14ac:dyDescent="0.55000000000000004">
      <c r="D303">
        <f t="shared" si="157"/>
        <v>4395</v>
      </c>
      <c r="E303">
        <f t="shared" si="152"/>
        <v>73.25</v>
      </c>
      <c r="F303">
        <f t="shared" si="187"/>
        <v>24970</v>
      </c>
      <c r="H303">
        <f t="shared" si="175"/>
        <v>6242.5</v>
      </c>
      <c r="J303">
        <f t="shared" si="176"/>
        <v>515.90909090909088</v>
      </c>
      <c r="K303">
        <f t="shared" si="177"/>
        <v>518.4535954930285</v>
      </c>
      <c r="L303">
        <f>VLOOKUP(V303, Sheet2!E$6:F$261,2,TRUE)</f>
        <v>507.625</v>
      </c>
      <c r="M303">
        <f>VLOOKUP(L303,Sheet3!A$52:B$77,2,TRUE)</f>
        <v>1</v>
      </c>
      <c r="N303">
        <f t="shared" si="178"/>
        <v>4.0535954930285243</v>
      </c>
      <c r="O303">
        <f t="shared" si="179"/>
        <v>3.653595493028547</v>
      </c>
      <c r="P303">
        <v>0</v>
      </c>
      <c r="Q303">
        <f t="shared" si="150"/>
        <v>3.5</v>
      </c>
      <c r="R303">
        <f t="shared" si="180"/>
        <v>20995.005660086739</v>
      </c>
      <c r="S303">
        <f t="shared" si="153"/>
        <v>3.3</v>
      </c>
      <c r="T303">
        <f t="shared" si="181"/>
        <v>3226.4331401357854</v>
      </c>
      <c r="V303">
        <f t="shared" si="182"/>
        <v>24221.438800222524</v>
      </c>
      <c r="W303">
        <f t="shared" si="183"/>
        <v>748.56119977747585</v>
      </c>
      <c r="X303">
        <f t="shared" si="184"/>
        <v>15.466140491270162</v>
      </c>
      <c r="Y303">
        <f>VLOOKUP(K303,Sheet2!$A$6:$B$262,2,TRUE)</f>
        <v>323.48571428571427</v>
      </c>
      <c r="Z303">
        <f t="shared" si="185"/>
        <v>4.7810891820743301E-2</v>
      </c>
      <c r="AA303">
        <f t="shared" si="186"/>
        <v>518.50140638484925</v>
      </c>
      <c r="AD303">
        <f t="shared" si="163"/>
        <v>520.30613599631124</v>
      </c>
      <c r="AE303">
        <f>VLOOKUP(AU302,Sheet2!$E$6:$F$261,2,TRUE)</f>
        <v>507.45</v>
      </c>
      <c r="AF303">
        <f>VLOOKUP(AE303,Sheet3!A$52:B$77,2,TRUE)</f>
        <v>1</v>
      </c>
      <c r="AG303">
        <f t="shared" si="164"/>
        <v>3.9061359963112636</v>
      </c>
      <c r="AH303">
        <f t="shared" si="165"/>
        <v>1</v>
      </c>
      <c r="AI303">
        <f t="shared" si="174"/>
        <v>4500</v>
      </c>
      <c r="AJ303">
        <f t="shared" si="151"/>
        <v>3.4</v>
      </c>
      <c r="AK303">
        <f t="shared" si="154"/>
        <v>19292.446100722515</v>
      </c>
      <c r="AM303">
        <f t="shared" si="166"/>
        <v>-1.1938640036887591</v>
      </c>
      <c r="AN303">
        <f t="shared" si="167"/>
        <v>0</v>
      </c>
      <c r="AP303">
        <f t="shared" si="155"/>
        <v>1.55</v>
      </c>
      <c r="AQ303">
        <f>VLOOKUP(AE303,Sheet3!$K$52:$L$77,2,TRUE)</f>
        <v>1</v>
      </c>
      <c r="AR303">
        <f t="shared" si="156"/>
        <v>0</v>
      </c>
      <c r="AU303">
        <f t="shared" si="168"/>
        <v>23792.446100722515</v>
      </c>
      <c r="AV303">
        <f t="shared" si="169"/>
        <v>1177.5538992774855</v>
      </c>
      <c r="AW303">
        <f t="shared" si="170"/>
        <v>24.329626018129865</v>
      </c>
      <c r="AX303">
        <f>VLOOKUP(AD303,Sheet2!$A$6:$B$262,2,TRUE)</f>
        <v>349.54285714285714</v>
      </c>
      <c r="AY303">
        <f t="shared" si="171"/>
        <v>6.960412870970617E-2</v>
      </c>
      <c r="AZ303">
        <f t="shared" si="172"/>
        <v>520.37574012502091</v>
      </c>
      <c r="BB303">
        <f t="shared" si="160"/>
        <v>1.8743337401716644</v>
      </c>
    </row>
    <row r="304" spans="4:54" x14ac:dyDescent="0.55000000000000004">
      <c r="D304">
        <f t="shared" si="157"/>
        <v>4410</v>
      </c>
      <c r="E304">
        <f t="shared" si="152"/>
        <v>73.5</v>
      </c>
      <c r="F304">
        <f t="shared" si="187"/>
        <v>25570</v>
      </c>
      <c r="H304">
        <f t="shared" si="175"/>
        <v>6392.5</v>
      </c>
      <c r="J304">
        <f t="shared" si="176"/>
        <v>528.30578512396698</v>
      </c>
      <c r="K304">
        <f t="shared" si="177"/>
        <v>518.50140638484925</v>
      </c>
      <c r="L304">
        <f>VLOOKUP(V304, Sheet2!E$6:F$261,2,TRUE)</f>
        <v>507.625</v>
      </c>
      <c r="M304">
        <f>VLOOKUP(L304,Sheet3!A$52:B$77,2,TRUE)</f>
        <v>1</v>
      </c>
      <c r="N304">
        <f t="shared" si="178"/>
        <v>4.1014063848492697</v>
      </c>
      <c r="O304">
        <f t="shared" si="179"/>
        <v>3.7014063848492924</v>
      </c>
      <c r="P304">
        <v>0</v>
      </c>
      <c r="Q304">
        <f t="shared" si="150"/>
        <v>3.5</v>
      </c>
      <c r="R304">
        <f t="shared" si="180"/>
        <v>21367.543077962269</v>
      </c>
      <c r="S304">
        <f t="shared" si="153"/>
        <v>3.3</v>
      </c>
      <c r="T304">
        <f t="shared" si="181"/>
        <v>3289.9714576818537</v>
      </c>
      <c r="V304">
        <f t="shared" si="182"/>
        <v>24657.514535644124</v>
      </c>
      <c r="W304">
        <f t="shared" si="183"/>
        <v>912.48546435587559</v>
      </c>
      <c r="X304">
        <f t="shared" si="184"/>
        <v>18.853005461898256</v>
      </c>
      <c r="Y304">
        <f>VLOOKUP(K304,Sheet2!$A$6:$B$262,2,TRUE)</f>
        <v>324.85714285714283</v>
      </c>
      <c r="Z304">
        <f t="shared" si="185"/>
        <v>5.8034757358525861E-2</v>
      </c>
      <c r="AA304">
        <f t="shared" si="186"/>
        <v>518.55944114220779</v>
      </c>
      <c r="AD304">
        <f t="shared" si="163"/>
        <v>520.37574012502091</v>
      </c>
      <c r="AE304">
        <f>VLOOKUP(AU303,Sheet2!$E$6:$F$261,2,TRUE)</f>
        <v>507.45</v>
      </c>
      <c r="AF304">
        <f>VLOOKUP(AE304,Sheet3!A$52:B$77,2,TRUE)</f>
        <v>1</v>
      </c>
      <c r="AG304">
        <f t="shared" si="164"/>
        <v>3.9757401250209341</v>
      </c>
      <c r="AH304">
        <f t="shared" si="165"/>
        <v>0</v>
      </c>
      <c r="AI304">
        <f t="shared" si="174"/>
        <v>0</v>
      </c>
      <c r="AJ304">
        <f t="shared" si="151"/>
        <v>3.4</v>
      </c>
      <c r="AK304">
        <f t="shared" si="154"/>
        <v>19810.399765164937</v>
      </c>
      <c r="AM304">
        <f t="shared" si="166"/>
        <v>-1.1242598749790886</v>
      </c>
      <c r="AN304">
        <f t="shared" si="167"/>
        <v>0</v>
      </c>
      <c r="AP304">
        <f t="shared" si="155"/>
        <v>1.55</v>
      </c>
      <c r="AQ304">
        <f>VLOOKUP(AE304,Sheet3!$K$52:$L$77,2,TRUE)</f>
        <v>1</v>
      </c>
      <c r="AR304">
        <f t="shared" si="156"/>
        <v>0</v>
      </c>
      <c r="AU304">
        <f t="shared" si="168"/>
        <v>19810.399765164937</v>
      </c>
      <c r="AV304">
        <f t="shared" si="169"/>
        <v>5759.600234835063</v>
      </c>
      <c r="AW304">
        <f t="shared" si="170"/>
        <v>119.00000485196411</v>
      </c>
      <c r="AX304">
        <f>VLOOKUP(AD304,Sheet2!$A$6:$B$262,2,TRUE)</f>
        <v>349.54285714285714</v>
      </c>
      <c r="AY304">
        <f t="shared" si="171"/>
        <v>0.34044467629710184</v>
      </c>
      <c r="AZ304">
        <f t="shared" si="172"/>
        <v>520.71618480131804</v>
      </c>
      <c r="BB304">
        <f t="shared" si="160"/>
        <v>2.1567436591102478</v>
      </c>
    </row>
    <row r="305" spans="4:54" x14ac:dyDescent="0.55000000000000004">
      <c r="D305">
        <f t="shared" si="157"/>
        <v>4425</v>
      </c>
      <c r="E305">
        <f t="shared" si="152"/>
        <v>73.75</v>
      </c>
      <c r="F305">
        <f t="shared" si="187"/>
        <v>26170</v>
      </c>
      <c r="H305">
        <f t="shared" si="175"/>
        <v>6542.5</v>
      </c>
      <c r="J305">
        <f t="shared" si="176"/>
        <v>540.70247933884298</v>
      </c>
      <c r="K305">
        <f t="shared" si="177"/>
        <v>518.55944114220779</v>
      </c>
      <c r="L305">
        <f>VLOOKUP(V305, Sheet2!E$6:F$261,2,TRUE)</f>
        <v>507.8</v>
      </c>
      <c r="M305">
        <f>VLOOKUP(L305,Sheet3!A$52:B$77,2,TRUE)</f>
        <v>1</v>
      </c>
      <c r="N305">
        <f t="shared" si="178"/>
        <v>4.159441142207811</v>
      </c>
      <c r="O305">
        <f t="shared" si="179"/>
        <v>3.7594411422078338</v>
      </c>
      <c r="P305">
        <v>0</v>
      </c>
      <c r="Q305">
        <f t="shared" si="150"/>
        <v>3.5</v>
      </c>
      <c r="R305">
        <f t="shared" si="180"/>
        <v>21822.66863944344</v>
      </c>
      <c r="S305">
        <f t="shared" si="153"/>
        <v>3.3</v>
      </c>
      <c r="T305">
        <f t="shared" si="181"/>
        <v>3367.6497013045341</v>
      </c>
      <c r="V305">
        <f t="shared" si="182"/>
        <v>25190.318340747974</v>
      </c>
      <c r="W305">
        <f t="shared" si="183"/>
        <v>979.68165925202629</v>
      </c>
      <c r="X305">
        <f t="shared" si="184"/>
        <v>20.241356596116248</v>
      </c>
      <c r="Y305">
        <f>VLOOKUP(K305,Sheet2!$A$6:$B$262,2,TRUE)</f>
        <v>324.85714285714283</v>
      </c>
      <c r="Z305">
        <f t="shared" si="185"/>
        <v>6.2308485564122142E-2</v>
      </c>
      <c r="AA305">
        <f t="shared" si="186"/>
        <v>518.62174962777192</v>
      </c>
      <c r="AD305">
        <f t="shared" si="163"/>
        <v>520.71618480131804</v>
      </c>
      <c r="AE305">
        <f>VLOOKUP(AU304,Sheet2!$E$6:$F$261,2,TRUE)</f>
        <v>506.75</v>
      </c>
      <c r="AF305">
        <f>VLOOKUP(AE305,Sheet3!A$52:B$77,2,TRUE)</f>
        <v>1</v>
      </c>
      <c r="AG305">
        <f t="shared" si="164"/>
        <v>4.3161848013180588</v>
      </c>
      <c r="AH305">
        <f t="shared" si="165"/>
        <v>0</v>
      </c>
      <c r="AI305">
        <f t="shared" si="174"/>
        <v>0</v>
      </c>
      <c r="AJ305">
        <f t="shared" si="151"/>
        <v>3.5</v>
      </c>
      <c r="AK305">
        <f t="shared" si="154"/>
        <v>23067.760308235087</v>
      </c>
      <c r="AM305">
        <f t="shared" si="166"/>
        <v>-0.78381519868196392</v>
      </c>
      <c r="AN305">
        <f t="shared" si="167"/>
        <v>0</v>
      </c>
      <c r="AP305">
        <f t="shared" si="155"/>
        <v>1.55</v>
      </c>
      <c r="AQ305">
        <f>VLOOKUP(AE305,Sheet3!$K$52:$L$77,2,TRUE)</f>
        <v>1</v>
      </c>
      <c r="AR305">
        <f t="shared" si="156"/>
        <v>0</v>
      </c>
      <c r="AU305">
        <f t="shared" si="168"/>
        <v>23067.760308235087</v>
      </c>
      <c r="AV305">
        <f t="shared" si="169"/>
        <v>3102.239691764913</v>
      </c>
      <c r="AW305">
        <f t="shared" si="170"/>
        <v>64.095861400101512</v>
      </c>
      <c r="AX305">
        <f>VLOOKUP(AD305,Sheet2!$A$6:$B$262,2,TRUE)</f>
        <v>355.02857142857141</v>
      </c>
      <c r="AY305">
        <f t="shared" si="171"/>
        <v>0.18053719209750146</v>
      </c>
      <c r="AZ305">
        <f t="shared" si="172"/>
        <v>520.89672199341555</v>
      </c>
      <c r="BB305">
        <f t="shared" si="160"/>
        <v>2.2749723656436345</v>
      </c>
    </row>
    <row r="306" spans="4:54" x14ac:dyDescent="0.55000000000000004">
      <c r="D306">
        <f t="shared" si="157"/>
        <v>4440</v>
      </c>
      <c r="E306">
        <f t="shared" si="152"/>
        <v>74</v>
      </c>
      <c r="F306">
        <f t="shared" si="187"/>
        <v>26770</v>
      </c>
      <c r="H306">
        <f t="shared" si="175"/>
        <v>6692.5</v>
      </c>
      <c r="J306">
        <f t="shared" si="176"/>
        <v>553.09917355371897</v>
      </c>
      <c r="K306">
        <f t="shared" si="177"/>
        <v>518.62174962777192</v>
      </c>
      <c r="L306">
        <f>VLOOKUP(V306, Sheet2!E$6:F$261,2,TRUE)</f>
        <v>507.8</v>
      </c>
      <c r="M306">
        <f>VLOOKUP(L306,Sheet3!A$52:B$77,2,TRUE)</f>
        <v>1</v>
      </c>
      <c r="N306">
        <f t="shared" si="178"/>
        <v>4.221749627771942</v>
      </c>
      <c r="O306">
        <f t="shared" si="179"/>
        <v>3.8217496277719647</v>
      </c>
      <c r="P306">
        <v>0</v>
      </c>
      <c r="Q306">
        <f t="shared" si="150"/>
        <v>3.5</v>
      </c>
      <c r="R306">
        <f t="shared" si="180"/>
        <v>22314.856279283511</v>
      </c>
      <c r="S306">
        <f t="shared" si="153"/>
        <v>3.4</v>
      </c>
      <c r="T306">
        <f t="shared" si="181"/>
        <v>3556.3156475917317</v>
      </c>
      <c r="V306">
        <f t="shared" si="182"/>
        <v>25871.171926875242</v>
      </c>
      <c r="W306">
        <f t="shared" si="183"/>
        <v>898.82807312475779</v>
      </c>
      <c r="X306">
        <f t="shared" si="184"/>
        <v>18.570827957123093</v>
      </c>
      <c r="Y306">
        <f>VLOOKUP(K306,Sheet2!$A$6:$B$262,2,TRUE)</f>
        <v>326.2285714285714</v>
      </c>
      <c r="Z306">
        <f t="shared" si="185"/>
        <v>5.6925816999413938E-2</v>
      </c>
      <c r="AA306">
        <f t="shared" si="186"/>
        <v>518.67867544477133</v>
      </c>
      <c r="AD306">
        <f t="shared" si="163"/>
        <v>520.89672199341555</v>
      </c>
      <c r="AE306">
        <f>VLOOKUP(AU305,Sheet2!$E$6:$F$261,2,TRUE)</f>
        <v>507.45</v>
      </c>
      <c r="AF306">
        <f>VLOOKUP(AE306,Sheet3!A$52:B$77,2,TRUE)</f>
        <v>1</v>
      </c>
      <c r="AG306">
        <f t="shared" si="164"/>
        <v>4.4967219934155764</v>
      </c>
      <c r="AH306">
        <f t="shared" si="165"/>
        <v>0</v>
      </c>
      <c r="AI306">
        <f t="shared" si="174"/>
        <v>0</v>
      </c>
      <c r="AJ306">
        <f t="shared" si="151"/>
        <v>3.5</v>
      </c>
      <c r="AK306">
        <f t="shared" si="154"/>
        <v>24530.106916449418</v>
      </c>
      <c r="AM306">
        <f t="shared" si="166"/>
        <v>-0.6032780065844463</v>
      </c>
      <c r="AN306">
        <f t="shared" si="167"/>
        <v>0</v>
      </c>
      <c r="AP306">
        <f t="shared" si="155"/>
        <v>1.55</v>
      </c>
      <c r="AQ306">
        <f>VLOOKUP(AE306,Sheet3!$K$52:$L$77,2,TRUE)</f>
        <v>1</v>
      </c>
      <c r="AR306">
        <f t="shared" si="156"/>
        <v>0</v>
      </c>
      <c r="AU306">
        <f t="shared" si="168"/>
        <v>24530.106916449418</v>
      </c>
      <c r="AV306">
        <f t="shared" si="169"/>
        <v>2239.8930835505817</v>
      </c>
      <c r="AW306">
        <f t="shared" si="170"/>
        <v>46.27878271798722</v>
      </c>
      <c r="AX306">
        <f>VLOOKUP(AD306,Sheet2!$A$6:$B$262,2,TRUE)</f>
        <v>356.4</v>
      </c>
      <c r="AY306">
        <f t="shared" si="171"/>
        <v>0.12985068102690017</v>
      </c>
      <c r="AZ306">
        <f t="shared" si="172"/>
        <v>521.02657267444249</v>
      </c>
      <c r="BB306">
        <f t="shared" si="160"/>
        <v>2.3478972296711618</v>
      </c>
    </row>
    <row r="307" spans="4:54" x14ac:dyDescent="0.55000000000000004">
      <c r="D307">
        <f t="shared" si="157"/>
        <v>4455</v>
      </c>
      <c r="E307">
        <f t="shared" si="152"/>
        <v>74.25</v>
      </c>
      <c r="F307">
        <f t="shared" si="187"/>
        <v>27370</v>
      </c>
      <c r="H307">
        <f t="shared" si="175"/>
        <v>6842.5</v>
      </c>
      <c r="J307">
        <f t="shared" si="176"/>
        <v>565.49586776859508</v>
      </c>
      <c r="K307">
        <f t="shared" si="177"/>
        <v>518.67867544477133</v>
      </c>
      <c r="L307">
        <f>VLOOKUP(V307, Sheet2!E$6:F$261,2,TRUE)</f>
        <v>508.04</v>
      </c>
      <c r="M307">
        <f>VLOOKUP(L307,Sheet3!A$52:B$77,2,TRUE)</f>
        <v>1</v>
      </c>
      <c r="N307">
        <f t="shared" si="178"/>
        <v>4.278675444771352</v>
      </c>
      <c r="O307">
        <f t="shared" si="179"/>
        <v>3.8786754447713747</v>
      </c>
      <c r="P307">
        <v>0</v>
      </c>
      <c r="Q307">
        <f t="shared" si="150"/>
        <v>3.5</v>
      </c>
      <c r="R307">
        <f t="shared" si="180"/>
        <v>22767.712593197128</v>
      </c>
      <c r="S307">
        <f t="shared" si="153"/>
        <v>3.4</v>
      </c>
      <c r="T307">
        <f t="shared" si="181"/>
        <v>3636.0689815419055</v>
      </c>
      <c r="V307">
        <f t="shared" si="182"/>
        <v>26403.781574739034</v>
      </c>
      <c r="W307">
        <f t="shared" si="183"/>
        <v>966.21842526096589</v>
      </c>
      <c r="X307">
        <f t="shared" si="184"/>
        <v>19.963190604565412</v>
      </c>
      <c r="Y307">
        <f>VLOOKUP(K307,Sheet2!$A$6:$B$262,2,TRUE)</f>
        <v>326.2285714285714</v>
      </c>
      <c r="Z307">
        <f t="shared" si="185"/>
        <v>6.119387556137585E-2</v>
      </c>
      <c r="AA307">
        <f t="shared" si="186"/>
        <v>518.73986932033267</v>
      </c>
      <c r="AD307">
        <f t="shared" si="163"/>
        <v>521.02657267444249</v>
      </c>
      <c r="AE307">
        <f>VLOOKUP(AU306,Sheet2!$E$6:$F$261,2,TRUE)</f>
        <v>507.625</v>
      </c>
      <c r="AF307">
        <f>VLOOKUP(AE307,Sheet3!K$52:L$77,2,TRUE)</f>
        <v>1</v>
      </c>
      <c r="AG307">
        <f t="shared" si="164"/>
        <v>4.6265726744425137</v>
      </c>
      <c r="AH307">
        <f t="shared" si="165"/>
        <v>0</v>
      </c>
      <c r="AI307">
        <f t="shared" si="174"/>
        <v>0</v>
      </c>
      <c r="AJ307">
        <f t="shared" si="151"/>
        <v>3.5</v>
      </c>
      <c r="AK307">
        <f t="shared" si="154"/>
        <v>25600.265308600385</v>
      </c>
      <c r="AM307">
        <f t="shared" si="166"/>
        <v>-0.47342732555750899</v>
      </c>
      <c r="AN307">
        <f t="shared" si="167"/>
        <v>0</v>
      </c>
      <c r="AP307">
        <f t="shared" si="155"/>
        <v>1.55</v>
      </c>
      <c r="AQ307">
        <f>VLOOKUP(AE307,Sheet3!$K$52:$L$77,2,TRUE)</f>
        <v>1</v>
      </c>
      <c r="AR307">
        <f t="shared" si="156"/>
        <v>0</v>
      </c>
      <c r="AU307">
        <f t="shared" si="168"/>
        <v>25600.265308600385</v>
      </c>
      <c r="AV307">
        <f t="shared" si="169"/>
        <v>1769.7346913996153</v>
      </c>
      <c r="AW307">
        <f t="shared" si="170"/>
        <v>36.564766351231718</v>
      </c>
      <c r="AX307">
        <f>VLOOKUP(AD307,Sheet2!$A$6:$B$262,2,TRUE)</f>
        <v>359.14285714285717</v>
      </c>
      <c r="AY307">
        <f t="shared" si="171"/>
        <v>0.10181120304638902</v>
      </c>
      <c r="AZ307">
        <f t="shared" si="172"/>
        <v>521.12838387748889</v>
      </c>
      <c r="BB307">
        <f t="shared" si="160"/>
        <v>2.3885145571562134</v>
      </c>
    </row>
    <row r="308" spans="4:54" x14ac:dyDescent="0.55000000000000004">
      <c r="D308">
        <f t="shared" si="157"/>
        <v>4470</v>
      </c>
      <c r="E308">
        <f t="shared" si="152"/>
        <v>74.5</v>
      </c>
      <c r="F308">
        <f t="shared" si="187"/>
        <v>27970</v>
      </c>
      <c r="H308">
        <f t="shared" si="175"/>
        <v>6992.5</v>
      </c>
      <c r="J308">
        <f t="shared" si="176"/>
        <v>577.89256198347107</v>
      </c>
      <c r="K308">
        <f t="shared" si="177"/>
        <v>518.73986932033267</v>
      </c>
      <c r="L308">
        <f>VLOOKUP(V308, Sheet2!E$6:F$261,2,TRUE)</f>
        <v>508.04</v>
      </c>
      <c r="M308">
        <f>VLOOKUP(L308,Sheet3!A$52:B$77,2,TRUE)</f>
        <v>1</v>
      </c>
      <c r="N308">
        <f t="shared" si="178"/>
        <v>4.3398693203326957</v>
      </c>
      <c r="O308">
        <f t="shared" si="179"/>
        <v>3.9398693203327184</v>
      </c>
      <c r="P308">
        <v>0</v>
      </c>
      <c r="Q308">
        <f t="shared" si="150"/>
        <v>3.5</v>
      </c>
      <c r="R308">
        <f t="shared" si="180"/>
        <v>23257.892677603482</v>
      </c>
      <c r="S308">
        <f t="shared" si="153"/>
        <v>3.4</v>
      </c>
      <c r="T308">
        <f t="shared" si="181"/>
        <v>3722.4569036406929</v>
      </c>
      <c r="V308">
        <f t="shared" si="182"/>
        <v>26980.349581244176</v>
      </c>
      <c r="W308">
        <f t="shared" si="183"/>
        <v>989.65041875582392</v>
      </c>
      <c r="X308">
        <f t="shared" si="184"/>
        <v>20.447322701566609</v>
      </c>
      <c r="Y308">
        <f>VLOOKUP(K308,Sheet2!$A$6:$B$262,2,TRUE)</f>
        <v>327.60000000000002</v>
      </c>
      <c r="Z308">
        <f t="shared" si="185"/>
        <v>6.2415514962047031E-2</v>
      </c>
      <c r="AA308">
        <f t="shared" si="186"/>
        <v>518.8022848352947</v>
      </c>
      <c r="AD308">
        <f t="shared" si="163"/>
        <v>521.12838387748889</v>
      </c>
      <c r="AE308">
        <f>VLOOKUP(AU307,Sheet2!$E$6:$F$261,2,TRUE)</f>
        <v>507.8</v>
      </c>
      <c r="AF308">
        <f>VLOOKUP(AE308,Sheet3!K$52:L$77,2,TRUE)</f>
        <v>1</v>
      </c>
      <c r="AG308">
        <f t="shared" si="164"/>
        <v>4.7283838774889091</v>
      </c>
      <c r="AH308">
        <f t="shared" si="165"/>
        <v>0</v>
      </c>
      <c r="AI308">
        <f t="shared" si="174"/>
        <v>0</v>
      </c>
      <c r="AJ308">
        <f t="shared" si="151"/>
        <v>3.5</v>
      </c>
      <c r="AK308">
        <f t="shared" si="154"/>
        <v>26449.926844083042</v>
      </c>
      <c r="AM308">
        <f t="shared" si="166"/>
        <v>-0.37161612251111364</v>
      </c>
      <c r="AN308">
        <f t="shared" si="167"/>
        <v>0</v>
      </c>
      <c r="AP308">
        <f t="shared" si="155"/>
        <v>1.55</v>
      </c>
      <c r="AQ308">
        <f>VLOOKUP(AE308,Sheet3!$K$52:$L$77,2,TRUE)</f>
        <v>1</v>
      </c>
      <c r="AR308">
        <f t="shared" si="156"/>
        <v>0</v>
      </c>
      <c r="AU308">
        <f t="shared" si="168"/>
        <v>26449.926844083042</v>
      </c>
      <c r="AV308">
        <f t="shared" si="169"/>
        <v>1520.0731559169581</v>
      </c>
      <c r="AW308">
        <f t="shared" si="170"/>
        <v>31.406470163573513</v>
      </c>
      <c r="AX308">
        <f>VLOOKUP(AD308,Sheet2!$A$6:$B$262,2,TRUE)</f>
        <v>360.51428571428573</v>
      </c>
      <c r="AY308">
        <f t="shared" si="171"/>
        <v>8.711574383619218E-2</v>
      </c>
      <c r="AZ308">
        <f t="shared" si="172"/>
        <v>521.21549962132508</v>
      </c>
      <c r="BB308">
        <f t="shared" si="160"/>
        <v>2.4132147860303803</v>
      </c>
    </row>
    <row r="309" spans="4:54" x14ac:dyDescent="0.55000000000000004">
      <c r="D309">
        <f t="shared" si="157"/>
        <v>4485</v>
      </c>
      <c r="E309">
        <f t="shared" si="152"/>
        <v>74.75</v>
      </c>
      <c r="F309">
        <f t="shared" si="187"/>
        <v>28570</v>
      </c>
      <c r="H309">
        <f t="shared" si="175"/>
        <v>7142.5</v>
      </c>
      <c r="J309">
        <f t="shared" si="176"/>
        <v>590.28925619834706</v>
      </c>
      <c r="K309">
        <f t="shared" si="177"/>
        <v>518.8022848352947</v>
      </c>
      <c r="L309">
        <f>VLOOKUP(V309, Sheet2!E$6:F$261,2,TRUE)</f>
        <v>508.28000000000003</v>
      </c>
      <c r="M309">
        <f>VLOOKUP(L309,Sheet3!A$52:B$77,2,TRUE)</f>
        <v>1</v>
      </c>
      <c r="N309">
        <f t="shared" si="178"/>
        <v>4.4022848352947221</v>
      </c>
      <c r="O309">
        <f t="shared" si="179"/>
        <v>4.0022848352947449</v>
      </c>
      <c r="P309">
        <v>0</v>
      </c>
      <c r="Q309">
        <f t="shared" si="150"/>
        <v>3.5</v>
      </c>
      <c r="R309">
        <f t="shared" si="180"/>
        <v>23761.430978914643</v>
      </c>
      <c r="S309">
        <f t="shared" si="153"/>
        <v>3.5</v>
      </c>
      <c r="T309">
        <f t="shared" si="181"/>
        <v>3923.3591874685189</v>
      </c>
      <c r="V309">
        <f t="shared" si="182"/>
        <v>27684.790166383162</v>
      </c>
      <c r="W309">
        <f t="shared" si="183"/>
        <v>885.2098336168383</v>
      </c>
      <c r="X309">
        <f t="shared" si="184"/>
        <v>18.289459372248725</v>
      </c>
      <c r="Y309">
        <f>VLOOKUP(K309,Sheet2!$A$6:$B$262,2,TRUE)</f>
        <v>328.97142857142859</v>
      </c>
      <c r="Z309">
        <f t="shared" si="185"/>
        <v>5.5595890049392506E-2</v>
      </c>
      <c r="AA309">
        <f t="shared" si="186"/>
        <v>518.8578807253441</v>
      </c>
      <c r="AD309">
        <f t="shared" si="163"/>
        <v>521.21549962132508</v>
      </c>
      <c r="AE309">
        <f>VLOOKUP(AU308,Sheet2!$E$6:$F$261,2,TRUE)</f>
        <v>508.04</v>
      </c>
      <c r="AF309">
        <f>VLOOKUP(AE309,Sheet3!K$52:L$77,2,TRUE)</f>
        <v>1</v>
      </c>
      <c r="AG309">
        <f t="shared" si="164"/>
        <v>4.8154996213251025</v>
      </c>
      <c r="AH309">
        <f t="shared" si="165"/>
        <v>0</v>
      </c>
      <c r="AI309">
        <f t="shared" si="174"/>
        <v>0</v>
      </c>
      <c r="AJ309">
        <f t="shared" si="151"/>
        <v>3.5</v>
      </c>
      <c r="AK309">
        <f t="shared" si="154"/>
        <v>27184.253597175466</v>
      </c>
      <c r="AM309">
        <f t="shared" si="166"/>
        <v>-0.28450037867492028</v>
      </c>
      <c r="AN309">
        <f t="shared" si="167"/>
        <v>0</v>
      </c>
      <c r="AP309">
        <f t="shared" si="155"/>
        <v>1.55</v>
      </c>
      <c r="AQ309">
        <f>VLOOKUP(AE309,Sheet3!$K$52:$L$77,2,TRUE)</f>
        <v>1</v>
      </c>
      <c r="AR309">
        <f t="shared" si="156"/>
        <v>0</v>
      </c>
      <c r="AU309">
        <f t="shared" si="168"/>
        <v>27184.253597175466</v>
      </c>
      <c r="AV309">
        <f t="shared" si="169"/>
        <v>1385.746402824534</v>
      </c>
      <c r="AW309">
        <f t="shared" si="170"/>
        <v>28.631124025300288</v>
      </c>
      <c r="AX309">
        <f>VLOOKUP(AD309,Sheet2!$A$6:$B$262,2,TRUE)</f>
        <v>361.8857142857143</v>
      </c>
      <c r="AY309">
        <f t="shared" si="171"/>
        <v>7.9116480410982945E-2</v>
      </c>
      <c r="AZ309">
        <f t="shared" si="172"/>
        <v>521.2946161017361</v>
      </c>
      <c r="BB309">
        <f t="shared" si="160"/>
        <v>2.4367353763919937</v>
      </c>
    </row>
    <row r="310" spans="4:54" x14ac:dyDescent="0.55000000000000004">
      <c r="D310">
        <f t="shared" si="157"/>
        <v>4500</v>
      </c>
      <c r="E310">
        <f t="shared" si="152"/>
        <v>75</v>
      </c>
      <c r="F310">
        <f t="shared" si="187"/>
        <v>29170</v>
      </c>
      <c r="H310">
        <f t="shared" si="175"/>
        <v>7292.5</v>
      </c>
      <c r="J310">
        <f t="shared" si="176"/>
        <v>602.68595041322317</v>
      </c>
      <c r="K310">
        <f t="shared" si="177"/>
        <v>518.8578807253441</v>
      </c>
      <c r="L310">
        <f>VLOOKUP(V310, Sheet2!E$6:F$261,2,TRUE)</f>
        <v>508.52</v>
      </c>
      <c r="M310">
        <f>VLOOKUP(L310,Sheet3!A$52:B$77,2,TRUE)</f>
        <v>1</v>
      </c>
      <c r="N310">
        <f t="shared" si="178"/>
        <v>4.4578807253441255</v>
      </c>
      <c r="O310">
        <f t="shared" si="179"/>
        <v>4.0578807253441482</v>
      </c>
      <c r="P310">
        <v>0</v>
      </c>
      <c r="Q310">
        <f t="shared" si="150"/>
        <v>3.5</v>
      </c>
      <c r="R310">
        <f t="shared" si="180"/>
        <v>24212.969221253097</v>
      </c>
      <c r="S310">
        <f t="shared" si="153"/>
        <v>3.5</v>
      </c>
      <c r="T310">
        <f t="shared" si="181"/>
        <v>4005.3917255778388</v>
      </c>
      <c r="V310">
        <f t="shared" si="182"/>
        <v>28218.360946830937</v>
      </c>
      <c r="W310">
        <f t="shared" si="183"/>
        <v>951.63905316906312</v>
      </c>
      <c r="X310">
        <f t="shared" si="184"/>
        <v>19.661963908451717</v>
      </c>
      <c r="Y310">
        <f>VLOOKUP(K310,Sheet2!$A$6:$B$262,2,TRUE)</f>
        <v>328.97142857142859</v>
      </c>
      <c r="Z310">
        <f t="shared" si="185"/>
        <v>5.9767998679504088E-2</v>
      </c>
      <c r="AA310">
        <f t="shared" si="186"/>
        <v>518.91764872402359</v>
      </c>
      <c r="AD310">
        <f t="shared" si="163"/>
        <v>521.2946161017361</v>
      </c>
      <c r="AE310">
        <f>VLOOKUP(AU309,Sheet2!$E$6:$F$261,2,TRUE)</f>
        <v>508.28000000000003</v>
      </c>
      <c r="AF310">
        <f>VLOOKUP(AE310,Sheet3!K$52:L$77,2,TRUE)</f>
        <v>1</v>
      </c>
      <c r="AG310">
        <f t="shared" si="164"/>
        <v>4.8946161017361192</v>
      </c>
      <c r="AH310">
        <f t="shared" si="165"/>
        <v>0</v>
      </c>
      <c r="AI310">
        <f t="shared" si="174"/>
        <v>0</v>
      </c>
      <c r="AJ310">
        <f t="shared" si="151"/>
        <v>3.5</v>
      </c>
      <c r="AK310">
        <f t="shared" si="154"/>
        <v>27856.935284890704</v>
      </c>
      <c r="AM310">
        <f t="shared" si="166"/>
        <v>-0.20538389826390357</v>
      </c>
      <c r="AN310">
        <f t="shared" si="167"/>
        <v>0</v>
      </c>
      <c r="AP310">
        <f t="shared" si="155"/>
        <v>1.55</v>
      </c>
      <c r="AQ310">
        <f>VLOOKUP(AE310,Sheet3!$K$52:$L$77,2,TRUE)</f>
        <v>1</v>
      </c>
      <c r="AR310">
        <f t="shared" si="156"/>
        <v>0</v>
      </c>
      <c r="AU310">
        <f t="shared" si="168"/>
        <v>27856.935284890704</v>
      </c>
      <c r="AV310">
        <f t="shared" si="169"/>
        <v>1313.0647151092962</v>
      </c>
      <c r="AW310">
        <f t="shared" si="170"/>
        <v>27.129436262588765</v>
      </c>
      <c r="AX310">
        <f>VLOOKUP(AD310,Sheet2!$A$6:$B$262,2,TRUE)</f>
        <v>361.8857142857143</v>
      </c>
      <c r="AY310">
        <f t="shared" si="171"/>
        <v>7.4966861613027527E-2</v>
      </c>
      <c r="AZ310">
        <f t="shared" si="172"/>
        <v>521.3695829633491</v>
      </c>
      <c r="BB310">
        <f t="shared" si="160"/>
        <v>2.4519342393255101</v>
      </c>
    </row>
    <row r="311" spans="4:54" x14ac:dyDescent="0.55000000000000004">
      <c r="D311">
        <f t="shared" si="157"/>
        <v>4515</v>
      </c>
      <c r="E311">
        <f t="shared" si="152"/>
        <v>75.25</v>
      </c>
      <c r="F311">
        <f t="shared" si="187"/>
        <v>29770</v>
      </c>
      <c r="H311">
        <f t="shared" si="175"/>
        <v>7442.5</v>
      </c>
      <c r="J311">
        <f t="shared" si="176"/>
        <v>615.08264462809916</v>
      </c>
      <c r="K311">
        <f t="shared" si="177"/>
        <v>518.91764872402359</v>
      </c>
      <c r="L311">
        <f>VLOOKUP(V311, Sheet2!E$6:F$261,2,TRUE)</f>
        <v>508.52</v>
      </c>
      <c r="M311">
        <f>VLOOKUP(L311,Sheet3!A$52:B$77,2,TRUE)</f>
        <v>1</v>
      </c>
      <c r="N311">
        <f t="shared" si="178"/>
        <v>4.5176487240236156</v>
      </c>
      <c r="O311">
        <f t="shared" si="179"/>
        <v>4.1176487240236384</v>
      </c>
      <c r="P311">
        <v>0</v>
      </c>
      <c r="Q311">
        <f t="shared" si="150"/>
        <v>3.5</v>
      </c>
      <c r="R311">
        <f t="shared" si="180"/>
        <v>24701.54236892832</v>
      </c>
      <c r="S311">
        <f t="shared" si="153"/>
        <v>3.5</v>
      </c>
      <c r="T311">
        <f t="shared" si="181"/>
        <v>4094.2091206445721</v>
      </c>
      <c r="V311">
        <f t="shared" si="182"/>
        <v>28795.751489572893</v>
      </c>
      <c r="W311">
        <f t="shared" si="183"/>
        <v>974.24851042710725</v>
      </c>
      <c r="X311">
        <f t="shared" si="184"/>
        <v>20.12910145510552</v>
      </c>
      <c r="Y311">
        <f>VLOOKUP(K311,Sheet2!$A$6:$B$262,2,TRUE)</f>
        <v>330.34285714285716</v>
      </c>
      <c r="Z311">
        <f t="shared" si="185"/>
        <v>6.0933969116821758E-2</v>
      </c>
      <c r="AA311">
        <f t="shared" si="186"/>
        <v>518.97858269314042</v>
      </c>
      <c r="AD311">
        <f t="shared" si="163"/>
        <v>521.3695829633491</v>
      </c>
      <c r="AE311">
        <f>VLOOKUP(AU310,Sheet2!$E$6:$F$261,2,TRUE)</f>
        <v>508.28000000000003</v>
      </c>
      <c r="AF311">
        <f>VLOOKUP(AE311,Sheet3!K$52:L$77,2,TRUE)</f>
        <v>1</v>
      </c>
      <c r="AG311">
        <f t="shared" si="164"/>
        <v>4.9695829633491257</v>
      </c>
      <c r="AH311">
        <f t="shared" si="165"/>
        <v>0</v>
      </c>
      <c r="AI311">
        <f t="shared" si="174"/>
        <v>0</v>
      </c>
      <c r="AJ311">
        <f t="shared" si="151"/>
        <v>3.5</v>
      </c>
      <c r="AK311">
        <f t="shared" si="154"/>
        <v>28499.372725915662</v>
      </c>
      <c r="AM311">
        <f t="shared" si="166"/>
        <v>-0.13041703665089699</v>
      </c>
      <c r="AN311">
        <f t="shared" si="167"/>
        <v>0</v>
      </c>
      <c r="AP311">
        <f t="shared" si="155"/>
        <v>1.55</v>
      </c>
      <c r="AQ311">
        <f>VLOOKUP(AE311,Sheet3!$K$52:$L$77,2,TRUE)</f>
        <v>1</v>
      </c>
      <c r="AR311">
        <f t="shared" si="156"/>
        <v>0</v>
      </c>
      <c r="AU311">
        <f t="shared" si="168"/>
        <v>28499.372725915662</v>
      </c>
      <c r="AV311">
        <f t="shared" si="169"/>
        <v>1270.6272740843378</v>
      </c>
      <c r="AW311">
        <f t="shared" si="170"/>
        <v>26.252629629841689</v>
      </c>
      <c r="AX311">
        <f>VLOOKUP(AD311,Sheet2!$A$6:$B$262,2,TRUE)</f>
        <v>363.25714285714287</v>
      </c>
      <c r="AY311">
        <f t="shared" si="171"/>
        <v>7.2270098870887145E-2</v>
      </c>
      <c r="AZ311">
        <f t="shared" si="172"/>
        <v>521.44185306221993</v>
      </c>
      <c r="BB311">
        <f t="shared" si="160"/>
        <v>2.4632703690795097</v>
      </c>
    </row>
    <row r="312" spans="4:54" x14ac:dyDescent="0.55000000000000004">
      <c r="D312">
        <f t="shared" si="157"/>
        <v>4530</v>
      </c>
      <c r="E312">
        <f t="shared" si="152"/>
        <v>75.5</v>
      </c>
      <c r="F312">
        <f t="shared" si="187"/>
        <v>30370</v>
      </c>
      <c r="H312">
        <f t="shared" si="175"/>
        <v>7592.5</v>
      </c>
      <c r="J312">
        <f t="shared" si="176"/>
        <v>627.47933884297515</v>
      </c>
      <c r="K312">
        <f t="shared" si="177"/>
        <v>518.97858269314042</v>
      </c>
      <c r="L312">
        <f>VLOOKUP(V312, Sheet2!E$6:F$261,2,TRUE)</f>
        <v>508.76</v>
      </c>
      <c r="M312">
        <f>VLOOKUP(L312,Sheet3!A$52:B$77,2,TRUE)</f>
        <v>1</v>
      </c>
      <c r="N312">
        <f t="shared" si="178"/>
        <v>4.5785826931404472</v>
      </c>
      <c r="O312">
        <f t="shared" si="179"/>
        <v>4.1785826931404699</v>
      </c>
      <c r="P312">
        <v>0</v>
      </c>
      <c r="Q312">
        <f t="shared" si="150"/>
        <v>3.5</v>
      </c>
      <c r="R312">
        <f t="shared" si="180"/>
        <v>25202.984766257516</v>
      </c>
      <c r="S312">
        <f t="shared" si="153"/>
        <v>3.5</v>
      </c>
      <c r="T312">
        <f t="shared" si="181"/>
        <v>4185.4251707277981</v>
      </c>
      <c r="V312">
        <f t="shared" si="182"/>
        <v>29388.409936985314</v>
      </c>
      <c r="W312">
        <f t="shared" si="183"/>
        <v>981.59006301468617</v>
      </c>
      <c r="X312">
        <f t="shared" si="184"/>
        <v>20.280786425923267</v>
      </c>
      <c r="Y312">
        <f>VLOOKUP(K312,Sheet2!$A$6:$B$262,2,TRUE)</f>
        <v>330.34285714285716</v>
      </c>
      <c r="Z312">
        <f t="shared" si="185"/>
        <v>6.1393143479269531E-2</v>
      </c>
      <c r="AA312">
        <f t="shared" si="186"/>
        <v>519.03997583661965</v>
      </c>
      <c r="AD312">
        <f t="shared" si="163"/>
        <v>521.44185306221993</v>
      </c>
      <c r="AE312">
        <f>VLOOKUP(AU311,Sheet2!$E$6:$F$261,2,TRUE)</f>
        <v>508.52</v>
      </c>
      <c r="AF312">
        <f>VLOOKUP(AE312,Sheet3!K$52:L$77,2,TRUE)</f>
        <v>1</v>
      </c>
      <c r="AG312">
        <f t="shared" si="164"/>
        <v>5.0418530622199569</v>
      </c>
      <c r="AH312">
        <f t="shared" si="165"/>
        <v>0</v>
      </c>
      <c r="AI312">
        <f t="shared" si="174"/>
        <v>0</v>
      </c>
      <c r="AJ312">
        <f t="shared" si="151"/>
        <v>3.5</v>
      </c>
      <c r="AK312">
        <f t="shared" si="154"/>
        <v>29123.30512624835</v>
      </c>
      <c r="AM312">
        <f t="shared" si="166"/>
        <v>-5.8146937780065855E-2</v>
      </c>
      <c r="AN312">
        <f t="shared" si="167"/>
        <v>0</v>
      </c>
      <c r="AP312">
        <f t="shared" si="155"/>
        <v>1.55</v>
      </c>
      <c r="AQ312">
        <f>VLOOKUP(AE312,Sheet3!$K$52:$L$77,2,TRUE)</f>
        <v>1</v>
      </c>
      <c r="AR312">
        <f t="shared" si="156"/>
        <v>0</v>
      </c>
      <c r="AU312">
        <f t="shared" si="168"/>
        <v>29123.30512624835</v>
      </c>
      <c r="AV312">
        <f t="shared" si="169"/>
        <v>1246.6948737516504</v>
      </c>
      <c r="AW312">
        <f t="shared" si="170"/>
        <v>25.758158548587822</v>
      </c>
      <c r="AX312">
        <f>VLOOKUP(AD312,Sheet2!$A$6:$B$262,2,TRUE)</f>
        <v>364.62857142857143</v>
      </c>
      <c r="AY312">
        <f t="shared" si="171"/>
        <v>7.0642183764345223E-2</v>
      </c>
      <c r="AZ312">
        <f t="shared" si="172"/>
        <v>521.51249524598427</v>
      </c>
      <c r="BB312">
        <f t="shared" si="160"/>
        <v>2.4725194093646223</v>
      </c>
    </row>
    <row r="313" spans="4:54" x14ac:dyDescent="0.55000000000000004">
      <c r="D313">
        <f t="shared" si="157"/>
        <v>4545</v>
      </c>
      <c r="E313">
        <f t="shared" si="152"/>
        <v>75.75</v>
      </c>
      <c r="F313">
        <f t="shared" si="187"/>
        <v>30970</v>
      </c>
      <c r="H313">
        <f t="shared" si="175"/>
        <v>7742.5</v>
      </c>
      <c r="J313">
        <f t="shared" si="176"/>
        <v>639.87603305785126</v>
      </c>
      <c r="K313">
        <f t="shared" si="177"/>
        <v>519.03997583661965</v>
      </c>
      <c r="L313">
        <f>VLOOKUP(V313, Sheet2!E$6:F$261,2,TRUE)</f>
        <v>508.76</v>
      </c>
      <c r="M313">
        <f>VLOOKUP(L313,Sheet3!A$52:B$77,2,TRUE)</f>
        <v>1</v>
      </c>
      <c r="N313">
        <f t="shared" si="178"/>
        <v>4.6399758366196693</v>
      </c>
      <c r="O313">
        <f t="shared" si="179"/>
        <v>4.239975836619692</v>
      </c>
      <c r="P313">
        <v>0</v>
      </c>
      <c r="Q313">
        <f t="shared" si="150"/>
        <v>3.5</v>
      </c>
      <c r="R313">
        <f t="shared" si="180"/>
        <v>25711.591635750869</v>
      </c>
      <c r="S313">
        <f t="shared" si="153"/>
        <v>3.5</v>
      </c>
      <c r="T313">
        <f t="shared" si="181"/>
        <v>4278.0036659827092</v>
      </c>
      <c r="V313">
        <f t="shared" si="182"/>
        <v>29989.595301733578</v>
      </c>
      <c r="W313">
        <f t="shared" si="183"/>
        <v>980.4046982664222</v>
      </c>
      <c r="X313">
        <f t="shared" si="184"/>
        <v>20.256295418727731</v>
      </c>
      <c r="Y313">
        <f>VLOOKUP(K313,Sheet2!$A$6:$B$262,2,TRUE)</f>
        <v>331.71428571428572</v>
      </c>
      <c r="Z313">
        <f t="shared" si="185"/>
        <v>6.1065490065070678E-2</v>
      </c>
      <c r="AA313">
        <f t="shared" si="186"/>
        <v>519.10104132668471</v>
      </c>
      <c r="AD313">
        <f t="shared" si="163"/>
        <v>521.51249524598427</v>
      </c>
      <c r="AE313">
        <f>VLOOKUP(AU312,Sheet2!$E$6:$F$261,2,TRUE)</f>
        <v>508.76</v>
      </c>
      <c r="AF313">
        <f>VLOOKUP(AE313,Sheet3!K$52:L$77,2,TRUE)</f>
        <v>1</v>
      </c>
      <c r="AG313">
        <f t="shared" si="164"/>
        <v>5.1124952459842916</v>
      </c>
      <c r="AH313">
        <f t="shared" si="165"/>
        <v>0</v>
      </c>
      <c r="AI313">
        <f t="shared" si="174"/>
        <v>0</v>
      </c>
      <c r="AJ313">
        <f t="shared" si="151"/>
        <v>3.5</v>
      </c>
      <c r="AK313">
        <f t="shared" si="154"/>
        <v>29737.520826025728</v>
      </c>
      <c r="AM313">
        <f t="shared" si="166"/>
        <v>1.2495245984268877E-2</v>
      </c>
      <c r="AN313">
        <f t="shared" si="167"/>
        <v>1</v>
      </c>
      <c r="AP313">
        <f t="shared" si="155"/>
        <v>1.55</v>
      </c>
      <c r="AQ313">
        <f>VLOOKUP(AE313,Sheet3!$K$52:$L$77,2,TRUE)</f>
        <v>1</v>
      </c>
      <c r="AR313">
        <f>+AP313*$AH$3*POWER(AM313,1.5)*AQ313</f>
        <v>0.3637124732742304</v>
      </c>
      <c r="AU313">
        <f t="shared" si="168"/>
        <v>29737.884538499002</v>
      </c>
      <c r="AV313">
        <f t="shared" si="169"/>
        <v>1232.1154615009982</v>
      </c>
      <c r="AW313">
        <f t="shared" si="170"/>
        <v>25.456931022747899</v>
      </c>
      <c r="AX313">
        <f>VLOOKUP(AD313,Sheet2!$A$6:$B$262,2,TRUE)</f>
        <v>366</v>
      </c>
      <c r="AY313">
        <f t="shared" si="171"/>
        <v>6.9554456346305735E-2</v>
      </c>
      <c r="AZ313">
        <f t="shared" si="172"/>
        <v>521.58204970233055</v>
      </c>
      <c r="BB313">
        <f t="shared" si="160"/>
        <v>2.4810083756458425</v>
      </c>
    </row>
    <row r="314" spans="4:54" x14ac:dyDescent="0.55000000000000004">
      <c r="D314">
        <f t="shared" si="157"/>
        <v>4560</v>
      </c>
      <c r="E314">
        <f t="shared" si="152"/>
        <v>76</v>
      </c>
      <c r="F314">
        <f t="shared" si="187"/>
        <v>31570</v>
      </c>
      <c r="H314">
        <f t="shared" si="175"/>
        <v>7892.5</v>
      </c>
      <c r="J314">
        <f t="shared" si="176"/>
        <v>652.27272727272725</v>
      </c>
      <c r="K314">
        <f t="shared" si="177"/>
        <v>519.10104132668471</v>
      </c>
      <c r="L314">
        <f>VLOOKUP(V314, Sheet2!E$6:F$261,2,TRUE)</f>
        <v>509</v>
      </c>
      <c r="M314">
        <f>VLOOKUP(L314,Sheet3!A$52:B$77,2,TRUE)</f>
        <v>1</v>
      </c>
      <c r="N314">
        <f t="shared" si="178"/>
        <v>4.7010413266847308</v>
      </c>
      <c r="O314">
        <f t="shared" si="179"/>
        <v>4.3010413266847536</v>
      </c>
      <c r="P314">
        <v>0</v>
      </c>
      <c r="Q314">
        <f t="shared" si="150"/>
        <v>3.5</v>
      </c>
      <c r="R314">
        <f t="shared" si="180"/>
        <v>26220.833152618558</v>
      </c>
      <c r="S314">
        <f t="shared" si="153"/>
        <v>3.5</v>
      </c>
      <c r="T314">
        <f t="shared" si="181"/>
        <v>4370.7554048448328</v>
      </c>
      <c r="V314">
        <f t="shared" si="182"/>
        <v>30591.58855746339</v>
      </c>
      <c r="W314">
        <f t="shared" si="183"/>
        <v>978.41144253660968</v>
      </c>
      <c r="X314">
        <f t="shared" si="184"/>
        <v>20.215112449103504</v>
      </c>
      <c r="Y314">
        <f>VLOOKUP(K314,Sheet2!$A$6:$B$262,2,TRUE)</f>
        <v>333.08571428571429</v>
      </c>
      <c r="Z314">
        <f t="shared" si="185"/>
        <v>6.0690421660544058E-2</v>
      </c>
      <c r="AA314">
        <f t="shared" si="186"/>
        <v>519.16173174834523</v>
      </c>
      <c r="AD314">
        <f t="shared" si="163"/>
        <v>521.58204970233055</v>
      </c>
      <c r="AE314">
        <f>VLOOKUP(AU313,Sheet2!$E$6:$F$261,2,TRUE)</f>
        <v>508.76</v>
      </c>
      <c r="AF314">
        <f>VLOOKUP(AE314,Sheet3!K$52:L$77,2,TRUE)</f>
        <v>1</v>
      </c>
      <c r="AG314">
        <f t="shared" si="164"/>
        <v>5.1820497023305734</v>
      </c>
      <c r="AH314">
        <f t="shared" si="165"/>
        <v>0</v>
      </c>
      <c r="AI314">
        <f t="shared" si="174"/>
        <v>0</v>
      </c>
      <c r="AJ314">
        <f t="shared" si="151"/>
        <v>3.5</v>
      </c>
      <c r="AK314">
        <f t="shared" si="154"/>
        <v>30346.439588537472</v>
      </c>
      <c r="AM314">
        <f t="shared" si="166"/>
        <v>8.2049702330550645E-2</v>
      </c>
      <c r="AN314">
        <f t="shared" si="167"/>
        <v>1</v>
      </c>
      <c r="AP314">
        <f t="shared" si="155"/>
        <v>1.55</v>
      </c>
      <c r="AQ314">
        <f>VLOOKUP(AE314,Sheet3!$K$52:$L$77,2,TRUE)</f>
        <v>1</v>
      </c>
      <c r="AR314">
        <f t="shared" ref="AR314:AR377" si="188">+AP314*$AH$3*POWER(AM314,1.5)*AQ314</f>
        <v>6.1200714806502461</v>
      </c>
      <c r="AU314">
        <f t="shared" si="168"/>
        <v>30352.559660018123</v>
      </c>
      <c r="AV314">
        <f t="shared" si="169"/>
        <v>1217.4403399818766</v>
      </c>
      <c r="AW314">
        <f t="shared" si="170"/>
        <v>25.153726032683402</v>
      </c>
      <c r="AX314">
        <f>VLOOKUP(AD314,Sheet2!$A$6:$B$262,2,TRUE)</f>
        <v>366</v>
      </c>
      <c r="AY314">
        <f t="shared" si="171"/>
        <v>6.8726027411703278E-2</v>
      </c>
      <c r="AZ314">
        <f t="shared" si="172"/>
        <v>521.65077572974224</v>
      </c>
      <c r="BB314">
        <f t="shared" si="160"/>
        <v>2.4890439813970033</v>
      </c>
    </row>
    <row r="315" spans="4:54" x14ac:dyDescent="0.55000000000000004">
      <c r="D315">
        <f t="shared" si="157"/>
        <v>4575</v>
      </c>
      <c r="E315">
        <f t="shared" si="152"/>
        <v>76.25</v>
      </c>
      <c r="F315">
        <f t="shared" si="187"/>
        <v>32170</v>
      </c>
      <c r="H315">
        <f t="shared" si="175"/>
        <v>8042.5</v>
      </c>
      <c r="J315">
        <f t="shared" si="176"/>
        <v>664.66942148760336</v>
      </c>
      <c r="K315">
        <f t="shared" si="177"/>
        <v>519.16173174834523</v>
      </c>
      <c r="L315">
        <f>VLOOKUP(V315, Sheet2!E$6:F$261,2,TRUE)</f>
        <v>509.24</v>
      </c>
      <c r="M315">
        <f>VLOOKUP(L315,Sheet3!A$52:B$77,2,TRUE)</f>
        <v>1</v>
      </c>
      <c r="N315">
        <f t="shared" si="178"/>
        <v>4.7617317483452553</v>
      </c>
      <c r="O315">
        <f t="shared" si="179"/>
        <v>4.361731748345278</v>
      </c>
      <c r="P315">
        <v>0</v>
      </c>
      <c r="Q315">
        <f t="shared" si="150"/>
        <v>3.5</v>
      </c>
      <c r="R315">
        <f t="shared" si="180"/>
        <v>26730.234709433273</v>
      </c>
      <c r="S315">
        <f t="shared" si="153"/>
        <v>3.5</v>
      </c>
      <c r="T315">
        <f t="shared" si="181"/>
        <v>4463.5921865960945</v>
      </c>
      <c r="V315">
        <f t="shared" si="182"/>
        <v>31193.826896029368</v>
      </c>
      <c r="W315">
        <f t="shared" si="183"/>
        <v>976.17310397063193</v>
      </c>
      <c r="X315">
        <f t="shared" si="184"/>
        <v>20.168865784517187</v>
      </c>
      <c r="Y315">
        <f>VLOOKUP(K315,Sheet2!$A$6:$B$262,2,TRUE)</f>
        <v>333.08571428571429</v>
      </c>
      <c r="Z315">
        <f t="shared" si="185"/>
        <v>6.0551578526171004E-2</v>
      </c>
      <c r="AA315">
        <f t="shared" si="186"/>
        <v>519.22228332687143</v>
      </c>
      <c r="AD315">
        <f t="shared" si="163"/>
        <v>521.65077572974224</v>
      </c>
      <c r="AE315">
        <f>VLOOKUP(AU314,Sheet2!$E$6:$F$261,2,TRUE)</f>
        <v>509</v>
      </c>
      <c r="AF315">
        <f>VLOOKUP(AE315,Sheet3!K$52:L$77,2,TRUE)</f>
        <v>1</v>
      </c>
      <c r="AG315">
        <f t="shared" si="164"/>
        <v>5.2507757297422586</v>
      </c>
      <c r="AH315">
        <f t="shared" si="165"/>
        <v>0</v>
      </c>
      <c r="AI315">
        <f t="shared" si="174"/>
        <v>0</v>
      </c>
      <c r="AJ315">
        <f t="shared" si="151"/>
        <v>3.5</v>
      </c>
      <c r="AK315">
        <f t="shared" si="154"/>
        <v>30952.133308373715</v>
      </c>
      <c r="AM315">
        <f t="shared" si="166"/>
        <v>0.15077572974223585</v>
      </c>
      <c r="AN315">
        <f t="shared" si="167"/>
        <v>1</v>
      </c>
      <c r="AP315">
        <f t="shared" si="155"/>
        <v>1.55</v>
      </c>
      <c r="AQ315">
        <f>VLOOKUP(AE315,Sheet3!$K$52:$L$77,2,TRUE)</f>
        <v>1</v>
      </c>
      <c r="AR315">
        <f t="shared" si="188"/>
        <v>15.245375951241463</v>
      </c>
      <c r="AU315">
        <f t="shared" si="168"/>
        <v>30967.378684324958</v>
      </c>
      <c r="AV315">
        <f t="shared" si="169"/>
        <v>1202.6213156750418</v>
      </c>
      <c r="AW315">
        <f t="shared" si="170"/>
        <v>24.847547844525657</v>
      </c>
      <c r="AX315">
        <f>VLOOKUP(AD315,Sheet2!$A$6:$B$262,2,TRUE)</f>
        <v>367.37142857142857</v>
      </c>
      <c r="AY315">
        <f t="shared" si="171"/>
        <v>6.7636037840908228E-2</v>
      </c>
      <c r="AZ315">
        <f t="shared" si="172"/>
        <v>521.71841176758312</v>
      </c>
      <c r="BB315">
        <f t="shared" si="160"/>
        <v>2.4961284407116864</v>
      </c>
    </row>
    <row r="316" spans="4:54" x14ac:dyDescent="0.55000000000000004">
      <c r="D316">
        <f t="shared" si="157"/>
        <v>4590</v>
      </c>
      <c r="E316">
        <f t="shared" si="152"/>
        <v>76.5</v>
      </c>
      <c r="F316">
        <f t="shared" si="187"/>
        <v>32770</v>
      </c>
      <c r="H316">
        <f t="shared" si="175"/>
        <v>8192.5</v>
      </c>
      <c r="J316">
        <f t="shared" si="176"/>
        <v>677.06611570247935</v>
      </c>
      <c r="K316">
        <f t="shared" si="177"/>
        <v>519.22228332687143</v>
      </c>
      <c r="L316">
        <f>VLOOKUP(V316, Sheet2!E$6:F$261,2,TRUE)</f>
        <v>509.24</v>
      </c>
      <c r="M316">
        <f>VLOOKUP(L316,Sheet3!A$52:B$77,2,TRUE)</f>
        <v>1</v>
      </c>
      <c r="N316">
        <f t="shared" si="178"/>
        <v>4.8222833268714567</v>
      </c>
      <c r="O316">
        <f t="shared" si="179"/>
        <v>4.4222833268714794</v>
      </c>
      <c r="P316">
        <v>0</v>
      </c>
      <c r="Q316">
        <f t="shared" si="150"/>
        <v>3.5</v>
      </c>
      <c r="R316">
        <f t="shared" si="180"/>
        <v>27241.716451545788</v>
      </c>
      <c r="S316">
        <f t="shared" si="153"/>
        <v>3.5</v>
      </c>
      <c r="T316">
        <f t="shared" si="181"/>
        <v>4556.8625109142667</v>
      </c>
      <c r="V316">
        <f t="shared" si="182"/>
        <v>31798.578962460055</v>
      </c>
      <c r="W316">
        <f t="shared" si="183"/>
        <v>971.42103753994525</v>
      </c>
      <c r="X316">
        <f t="shared" si="184"/>
        <v>20.070682593800523</v>
      </c>
      <c r="Y316">
        <f>VLOOKUP(K316,Sheet2!$A$6:$B$262,2,TRUE)</f>
        <v>334.45714285714286</v>
      </c>
      <c r="Z316">
        <f t="shared" si="185"/>
        <v>6.0009729265591859E-2</v>
      </c>
      <c r="AA316">
        <f t="shared" si="186"/>
        <v>519.28229305613706</v>
      </c>
      <c r="AD316">
        <f t="shared" si="163"/>
        <v>521.71841176758312</v>
      </c>
      <c r="AE316">
        <f>VLOOKUP(AU315,Sheet2!$E$6:$F$261,2,TRUE)</f>
        <v>509</v>
      </c>
      <c r="AF316">
        <f>VLOOKUP(AE316,Sheet3!K$52:L$77,2,TRUE)</f>
        <v>1</v>
      </c>
      <c r="AG316">
        <f t="shared" si="164"/>
        <v>5.318411767583143</v>
      </c>
      <c r="AH316">
        <f t="shared" si="165"/>
        <v>0</v>
      </c>
      <c r="AI316">
        <f t="shared" si="174"/>
        <v>0</v>
      </c>
      <c r="AJ316">
        <f t="shared" si="151"/>
        <v>3.5</v>
      </c>
      <c r="AK316">
        <f t="shared" si="154"/>
        <v>31552.103761646438</v>
      </c>
      <c r="AM316">
        <f t="shared" si="166"/>
        <v>0.21841176758312031</v>
      </c>
      <c r="AN316">
        <f t="shared" si="167"/>
        <v>1</v>
      </c>
      <c r="AP316">
        <f t="shared" si="155"/>
        <v>1.55</v>
      </c>
      <c r="AQ316">
        <f>VLOOKUP(AE316,Sheet3!$K$52:$L$77,2,TRUE)</f>
        <v>1</v>
      </c>
      <c r="AR316">
        <f t="shared" si="188"/>
        <v>26.580003283097756</v>
      </c>
      <c r="AU316">
        <f t="shared" si="168"/>
        <v>31578.683764929538</v>
      </c>
      <c r="AV316">
        <f t="shared" si="169"/>
        <v>1191.3162350704624</v>
      </c>
      <c r="AW316">
        <f t="shared" si="170"/>
        <v>24.613971798976497</v>
      </c>
      <c r="AX316">
        <f>VLOOKUP(AD316,Sheet2!$A$6:$B$262,2,TRUE)</f>
        <v>368.74285714285713</v>
      </c>
      <c r="AY316">
        <f t="shared" si="171"/>
        <v>6.6751047029612376E-2</v>
      </c>
      <c r="AZ316">
        <f t="shared" si="172"/>
        <v>521.7851628146127</v>
      </c>
      <c r="BB316">
        <f t="shared" si="160"/>
        <v>2.5028697584756401</v>
      </c>
    </row>
    <row r="317" spans="4:54" x14ac:dyDescent="0.55000000000000004">
      <c r="D317">
        <f t="shared" si="157"/>
        <v>4605</v>
      </c>
      <c r="E317">
        <f t="shared" si="152"/>
        <v>76.75</v>
      </c>
      <c r="F317">
        <f t="shared" si="187"/>
        <v>33370</v>
      </c>
      <c r="H317">
        <f t="shared" si="175"/>
        <v>8342.5</v>
      </c>
      <c r="J317">
        <f t="shared" si="176"/>
        <v>689.46280991735534</v>
      </c>
      <c r="K317">
        <f t="shared" si="177"/>
        <v>519.28229305613706</v>
      </c>
      <c r="L317">
        <f>VLOOKUP(V317, Sheet2!E$6:F$261,2,TRUE)</f>
        <v>509.48</v>
      </c>
      <c r="M317">
        <f>VLOOKUP(L317,Sheet3!A$52:B$77,2,TRUE)</f>
        <v>1</v>
      </c>
      <c r="N317">
        <f t="shared" si="178"/>
        <v>4.8822930561370868</v>
      </c>
      <c r="O317">
        <f t="shared" si="179"/>
        <v>4.4822930561371095</v>
      </c>
      <c r="P317">
        <v>0</v>
      </c>
      <c r="Q317">
        <f t="shared" si="150"/>
        <v>3.5</v>
      </c>
      <c r="R317">
        <f t="shared" si="180"/>
        <v>27751.79952417922</v>
      </c>
      <c r="S317">
        <f t="shared" si="153"/>
        <v>3.5</v>
      </c>
      <c r="T317">
        <f t="shared" si="181"/>
        <v>4649.9303903693008</v>
      </c>
      <c r="V317">
        <f t="shared" si="182"/>
        <v>32401.729914548519</v>
      </c>
      <c r="W317">
        <f t="shared" si="183"/>
        <v>968.27008545148055</v>
      </c>
      <c r="X317">
        <f t="shared" si="184"/>
        <v>20.005580277923151</v>
      </c>
      <c r="Y317">
        <f>VLOOKUP(K317,Sheet2!$A$6:$B$262,2,TRUE)</f>
        <v>334.45714285714286</v>
      </c>
      <c r="Z317">
        <f t="shared" si="185"/>
        <v>5.981507856888009E-2</v>
      </c>
      <c r="AA317">
        <f t="shared" si="186"/>
        <v>519.342108134706</v>
      </c>
      <c r="AD317">
        <f t="shared" si="163"/>
        <v>521.7851628146127</v>
      </c>
      <c r="AE317">
        <f>VLOOKUP(AU316,Sheet2!$E$6:$F$261,2,TRUE)</f>
        <v>509.24</v>
      </c>
      <c r="AF317">
        <f>VLOOKUP(AE317,Sheet3!K$52:L$77,2,TRUE)</f>
        <v>1</v>
      </c>
      <c r="AG317">
        <f t="shared" si="164"/>
        <v>5.3851628146127268</v>
      </c>
      <c r="AH317">
        <f t="shared" si="165"/>
        <v>0</v>
      </c>
      <c r="AI317">
        <f t="shared" si="174"/>
        <v>0</v>
      </c>
      <c r="AJ317">
        <f t="shared" si="151"/>
        <v>3.5</v>
      </c>
      <c r="AK317">
        <f t="shared" si="154"/>
        <v>32147.976398951188</v>
      </c>
      <c r="AM317">
        <f t="shared" si="166"/>
        <v>0.2851628146127041</v>
      </c>
      <c r="AN317">
        <f t="shared" si="167"/>
        <v>1</v>
      </c>
      <c r="AP317">
        <f t="shared" si="155"/>
        <v>1.55</v>
      </c>
      <c r="AQ317">
        <f>VLOOKUP(AE317,Sheet3!$K$52:$L$77,2,TRUE)</f>
        <v>1</v>
      </c>
      <c r="AR317">
        <f t="shared" si="188"/>
        <v>39.653389764735699</v>
      </c>
      <c r="AU317">
        <f t="shared" si="168"/>
        <v>32187.629788715923</v>
      </c>
      <c r="AV317">
        <f t="shared" si="169"/>
        <v>1182.3702112840765</v>
      </c>
      <c r="AW317">
        <f t="shared" si="170"/>
        <v>24.429136596778442</v>
      </c>
      <c r="AX317">
        <f>VLOOKUP(AD317,Sheet2!$A$6:$B$262,2,TRUE)</f>
        <v>368.74285714285713</v>
      </c>
      <c r="AY317">
        <f t="shared" si="171"/>
        <v>6.6249789314059004E-2</v>
      </c>
      <c r="AZ317">
        <f t="shared" si="172"/>
        <v>521.85141260392675</v>
      </c>
      <c r="BB317">
        <f t="shared" si="160"/>
        <v>2.5093044692207513</v>
      </c>
    </row>
    <row r="318" spans="4:54" x14ac:dyDescent="0.55000000000000004">
      <c r="D318">
        <f t="shared" si="157"/>
        <v>4620</v>
      </c>
      <c r="E318">
        <f t="shared" si="152"/>
        <v>77</v>
      </c>
      <c r="F318">
        <f t="shared" si="187"/>
        <v>33970</v>
      </c>
      <c r="H318">
        <f t="shared" si="175"/>
        <v>8492.5</v>
      </c>
      <c r="J318">
        <f t="shared" si="176"/>
        <v>701.85950413223145</v>
      </c>
      <c r="K318">
        <f t="shared" si="177"/>
        <v>519.342108134706</v>
      </c>
      <c r="L318">
        <f>VLOOKUP(V318, Sheet2!E$6:F$261,2,TRUE)</f>
        <v>509.71999999999997</v>
      </c>
      <c r="M318">
        <f>VLOOKUP(L318,Sheet3!A$52:B$77,2,TRUE)</f>
        <v>1</v>
      </c>
      <c r="N318">
        <f t="shared" si="178"/>
        <v>4.9421081347060181</v>
      </c>
      <c r="O318">
        <f t="shared" si="179"/>
        <v>4.5421081347060408</v>
      </c>
      <c r="P318">
        <v>0</v>
      </c>
      <c r="Q318">
        <f t="shared" si="150"/>
        <v>3.5</v>
      </c>
      <c r="R318">
        <f t="shared" si="180"/>
        <v>28263.357306467253</v>
      </c>
      <c r="S318">
        <f t="shared" si="153"/>
        <v>3.5</v>
      </c>
      <c r="T318">
        <f t="shared" si="181"/>
        <v>4743.3184648216256</v>
      </c>
      <c r="V318">
        <f t="shared" si="182"/>
        <v>33006.675771288879</v>
      </c>
      <c r="W318">
        <f t="shared" si="183"/>
        <v>963.32422871112067</v>
      </c>
      <c r="X318">
        <f t="shared" si="184"/>
        <v>19.903393155188446</v>
      </c>
      <c r="Y318">
        <f>VLOOKUP(K318,Sheet2!$A$6:$B$262,2,TRUE)</f>
        <v>335.82857142857142</v>
      </c>
      <c r="Z318">
        <f t="shared" si="185"/>
        <v>5.9266527176416166E-2</v>
      </c>
      <c r="AA318">
        <f t="shared" si="186"/>
        <v>519.40137466188241</v>
      </c>
      <c r="AD318">
        <f t="shared" si="163"/>
        <v>521.85141260392675</v>
      </c>
      <c r="AE318">
        <f>VLOOKUP(AU317,Sheet2!$E$6:$F$261,2,TRUE)</f>
        <v>509.48</v>
      </c>
      <c r="AF318">
        <f>VLOOKUP(AE318,Sheet3!K$52:L$77,2,TRUE)</f>
        <v>1</v>
      </c>
      <c r="AG318">
        <f t="shared" si="164"/>
        <v>5.4514126039267694</v>
      </c>
      <c r="AH318">
        <f t="shared" si="165"/>
        <v>0</v>
      </c>
      <c r="AI318">
        <f t="shared" si="174"/>
        <v>0</v>
      </c>
      <c r="AJ318">
        <f t="shared" si="151"/>
        <v>3.5</v>
      </c>
      <c r="AK318">
        <f t="shared" si="154"/>
        <v>32743.037413996452</v>
      </c>
      <c r="AM318">
        <f t="shared" si="166"/>
        <v>0.35141260392674667</v>
      </c>
      <c r="AN318">
        <f t="shared" si="167"/>
        <v>1</v>
      </c>
      <c r="AP318">
        <f t="shared" si="155"/>
        <v>1.55</v>
      </c>
      <c r="AQ318">
        <f>VLOOKUP(AE318,Sheet3!$K$52:$L$77,2,TRUE)</f>
        <v>1</v>
      </c>
      <c r="AR318">
        <f t="shared" si="188"/>
        <v>54.245907736582815</v>
      </c>
      <c r="AU318">
        <f t="shared" si="168"/>
        <v>32797.283321733034</v>
      </c>
      <c r="AV318">
        <f t="shared" si="169"/>
        <v>1172.7166782669665</v>
      </c>
      <c r="AW318">
        <f t="shared" si="170"/>
        <v>24.229683435267905</v>
      </c>
      <c r="AX318">
        <f>VLOOKUP(AD318,Sheet2!$A$6:$B$262,2,TRUE)</f>
        <v>370.1142857142857</v>
      </c>
      <c r="AY318">
        <f t="shared" si="171"/>
        <v>6.5465409930089299E-2</v>
      </c>
      <c r="AZ318">
        <f t="shared" si="172"/>
        <v>521.91687801385683</v>
      </c>
      <c r="BB318">
        <f t="shared" si="160"/>
        <v>2.5155033519744165</v>
      </c>
    </row>
    <row r="319" spans="4:54" x14ac:dyDescent="0.55000000000000004">
      <c r="D319">
        <f t="shared" si="157"/>
        <v>4635</v>
      </c>
      <c r="E319">
        <f t="shared" si="152"/>
        <v>77.25</v>
      </c>
      <c r="F319">
        <f t="shared" si="187"/>
        <v>34570</v>
      </c>
      <c r="H319">
        <f t="shared" si="175"/>
        <v>8642.5</v>
      </c>
      <c r="J319">
        <f t="shared" si="176"/>
        <v>714.25619834710744</v>
      </c>
      <c r="K319">
        <f t="shared" si="177"/>
        <v>519.40137466188241</v>
      </c>
      <c r="L319">
        <f>VLOOKUP(V319, Sheet2!E$6:F$261,2,TRUE)</f>
        <v>509.71999999999997</v>
      </c>
      <c r="M319">
        <f>VLOOKUP(L319,Sheet3!A$52:B$77,2,TRUE)</f>
        <v>1</v>
      </c>
      <c r="N319">
        <f t="shared" si="178"/>
        <v>5.0013746618824371</v>
      </c>
      <c r="O319">
        <f t="shared" si="179"/>
        <v>4.6013746618824598</v>
      </c>
      <c r="P319">
        <v>0</v>
      </c>
      <c r="Q319">
        <f t="shared" si="150"/>
        <v>3.5</v>
      </c>
      <c r="R319">
        <f t="shared" si="180"/>
        <v>28773.286345934543</v>
      </c>
      <c r="S319">
        <f t="shared" si="153"/>
        <v>3.5</v>
      </c>
      <c r="T319">
        <f t="shared" si="181"/>
        <v>4836.4586049058207</v>
      </c>
      <c r="V319">
        <f t="shared" si="182"/>
        <v>33609.744950840366</v>
      </c>
      <c r="W319">
        <f t="shared" si="183"/>
        <v>960.25504915963393</v>
      </c>
      <c r="X319">
        <f t="shared" si="184"/>
        <v>19.839980354537889</v>
      </c>
      <c r="Y319">
        <f>VLOOKUP(K319,Sheet2!$A$6:$B$262,2,TRUE)</f>
        <v>337.2</v>
      </c>
      <c r="Z319">
        <f t="shared" si="185"/>
        <v>5.8837426911440956E-2</v>
      </c>
      <c r="AA319">
        <f t="shared" si="186"/>
        <v>519.46021208879381</v>
      </c>
      <c r="AD319">
        <f t="shared" si="163"/>
        <v>521.91687801385683</v>
      </c>
      <c r="AE319">
        <f>VLOOKUP(AU318,Sheet2!$E$6:$F$261,2,TRUE)</f>
        <v>509.48</v>
      </c>
      <c r="AF319">
        <f>VLOOKUP(AE319,Sheet3!K$52:L$77,2,TRUE)</f>
        <v>1</v>
      </c>
      <c r="AG319">
        <f t="shared" si="164"/>
        <v>5.5168780138568536</v>
      </c>
      <c r="AH319">
        <f t="shared" si="165"/>
        <v>0</v>
      </c>
      <c r="AI319">
        <f t="shared" si="174"/>
        <v>0</v>
      </c>
      <c r="AJ319">
        <f t="shared" si="151"/>
        <v>3.5</v>
      </c>
      <c r="AK319">
        <f t="shared" si="154"/>
        <v>33334.615892712107</v>
      </c>
      <c r="AM319">
        <f t="shared" si="166"/>
        <v>0.41687801385683088</v>
      </c>
      <c r="AN319">
        <f t="shared" si="167"/>
        <v>1</v>
      </c>
      <c r="AP319">
        <f t="shared" si="155"/>
        <v>1.55</v>
      </c>
      <c r="AQ319">
        <f>VLOOKUP(AE319,Sheet3!$K$52:$L$77,2,TRUE)</f>
        <v>1</v>
      </c>
      <c r="AR319">
        <f t="shared" si="188"/>
        <v>70.08974282462944</v>
      </c>
      <c r="AU319">
        <f t="shared" si="168"/>
        <v>33404.705635536739</v>
      </c>
      <c r="AV319">
        <f t="shared" si="169"/>
        <v>1165.2943644632614</v>
      </c>
      <c r="AW319">
        <f t="shared" si="170"/>
        <v>24.07632984428226</v>
      </c>
      <c r="AX319">
        <f>VLOOKUP(AD319,Sheet2!$A$6:$B$262,2,TRUE)</f>
        <v>371.48571428571427</v>
      </c>
      <c r="AY319">
        <f t="shared" si="171"/>
        <v>6.4810917131970402E-2</v>
      </c>
      <c r="AZ319">
        <f t="shared" si="172"/>
        <v>521.98168893098875</v>
      </c>
      <c r="BB319">
        <f t="shared" si="160"/>
        <v>2.5214768421949429</v>
      </c>
    </row>
    <row r="320" spans="4:54" x14ac:dyDescent="0.55000000000000004">
      <c r="D320">
        <f t="shared" si="157"/>
        <v>4650</v>
      </c>
      <c r="E320">
        <f t="shared" si="152"/>
        <v>77.5</v>
      </c>
      <c r="F320">
        <f t="shared" si="187"/>
        <v>35170</v>
      </c>
      <c r="H320">
        <f t="shared" si="175"/>
        <v>8792.5</v>
      </c>
      <c r="J320">
        <f t="shared" si="176"/>
        <v>726.65289256198344</v>
      </c>
      <c r="K320">
        <f t="shared" si="177"/>
        <v>519.46021208879381</v>
      </c>
      <c r="L320">
        <f>VLOOKUP(V320, Sheet2!E$6:F$261,2,TRUE)</f>
        <v>509.96</v>
      </c>
      <c r="M320">
        <f>VLOOKUP(L320,Sheet3!A$52:B$77,2,TRUE)</f>
        <v>1</v>
      </c>
      <c r="N320">
        <f t="shared" si="178"/>
        <v>5.0602120887938327</v>
      </c>
      <c r="O320">
        <f t="shared" si="179"/>
        <v>4.6602120887938554</v>
      </c>
      <c r="P320">
        <v>0</v>
      </c>
      <c r="Q320">
        <f t="shared" si="150"/>
        <v>3.5</v>
      </c>
      <c r="R320">
        <f t="shared" si="180"/>
        <v>29282.520982901813</v>
      </c>
      <c r="S320">
        <f t="shared" si="153"/>
        <v>3.5</v>
      </c>
      <c r="T320">
        <f t="shared" si="181"/>
        <v>4929.519662175494</v>
      </c>
      <c r="V320">
        <f t="shared" si="182"/>
        <v>34212.040645077308</v>
      </c>
      <c r="W320">
        <f t="shared" si="183"/>
        <v>957.959354922692</v>
      </c>
      <c r="X320">
        <f t="shared" si="184"/>
        <v>19.79254865542752</v>
      </c>
      <c r="Y320">
        <f>VLOOKUP(K320,Sheet2!$A$6:$B$262,2,TRUE)</f>
        <v>337.2</v>
      </c>
      <c r="Z320">
        <f t="shared" si="185"/>
        <v>5.869676350957153E-2</v>
      </c>
      <c r="AA320">
        <f t="shared" si="186"/>
        <v>519.51890885230341</v>
      </c>
      <c r="AD320">
        <f t="shared" si="163"/>
        <v>521.98168893098875</v>
      </c>
      <c r="AE320">
        <f>VLOOKUP(AU319,Sheet2!$E$6:$F$261,2,TRUE)</f>
        <v>509.71999999999997</v>
      </c>
      <c r="AF320">
        <f>VLOOKUP(AE320,Sheet3!K$52:L$77,2,TRUE)</f>
        <v>1</v>
      </c>
      <c r="AG320">
        <f t="shared" si="164"/>
        <v>5.5816889309887756</v>
      </c>
      <c r="AH320">
        <f t="shared" si="165"/>
        <v>0</v>
      </c>
      <c r="AI320">
        <f t="shared" si="174"/>
        <v>0</v>
      </c>
      <c r="AJ320">
        <f t="shared" si="151"/>
        <v>3.5</v>
      </c>
      <c r="AK320">
        <f t="shared" si="154"/>
        <v>33923.747939763954</v>
      </c>
      <c r="AM320">
        <f t="shared" si="166"/>
        <v>0.48168893098875287</v>
      </c>
      <c r="AN320">
        <f t="shared" si="167"/>
        <v>1</v>
      </c>
      <c r="AP320">
        <f t="shared" si="155"/>
        <v>1.55</v>
      </c>
      <c r="AQ320">
        <f>VLOOKUP(AE320,Sheet3!$K$52:$L$77,2,TRUE)</f>
        <v>1</v>
      </c>
      <c r="AR320">
        <f t="shared" si="188"/>
        <v>87.054450729687048</v>
      </c>
      <c r="AU320">
        <f t="shared" si="168"/>
        <v>34010.802390493642</v>
      </c>
      <c r="AV320">
        <f t="shared" si="169"/>
        <v>1159.1976095063583</v>
      </c>
      <c r="AW320">
        <f t="shared" si="170"/>
        <v>23.950363832775999</v>
      </c>
      <c r="AX320">
        <f>VLOOKUP(AD320,Sheet2!$A$6:$B$262,2,TRUE)</f>
        <v>371.48571428571427</v>
      </c>
      <c r="AY320">
        <f t="shared" si="171"/>
        <v>6.4471830037468078E-2</v>
      </c>
      <c r="AZ320">
        <f t="shared" si="172"/>
        <v>522.04616076102627</v>
      </c>
      <c r="BB320">
        <f t="shared" si="160"/>
        <v>2.5272519087228602</v>
      </c>
    </row>
    <row r="321" spans="4:54" x14ac:dyDescent="0.55000000000000004">
      <c r="D321">
        <f t="shared" si="157"/>
        <v>4665</v>
      </c>
      <c r="E321">
        <f t="shared" si="152"/>
        <v>77.75</v>
      </c>
      <c r="F321">
        <f t="shared" si="187"/>
        <v>35770</v>
      </c>
      <c r="H321">
        <f t="shared" si="175"/>
        <v>8942.5</v>
      </c>
      <c r="J321">
        <f t="shared" si="176"/>
        <v>739.04958677685954</v>
      </c>
      <c r="K321">
        <f t="shared" si="177"/>
        <v>519.51890885230341</v>
      </c>
      <c r="L321">
        <f>VLOOKUP(V321, Sheet2!E$6:F$261,2,TRUE)</f>
        <v>509.96</v>
      </c>
      <c r="M321">
        <f>VLOOKUP(L321,Sheet3!A$52:B$77,2,TRUE)</f>
        <v>1</v>
      </c>
      <c r="N321">
        <f t="shared" si="178"/>
        <v>5.1189088523034343</v>
      </c>
      <c r="O321">
        <f t="shared" si="179"/>
        <v>4.718908852303457</v>
      </c>
      <c r="P321">
        <v>0</v>
      </c>
      <c r="Q321">
        <f t="shared" si="150"/>
        <v>3.5</v>
      </c>
      <c r="R321">
        <f t="shared" si="180"/>
        <v>29793.496786592528</v>
      </c>
      <c r="S321">
        <f t="shared" si="153"/>
        <v>3.5</v>
      </c>
      <c r="T321">
        <f t="shared" si="181"/>
        <v>5022.945468719131</v>
      </c>
      <c r="V321">
        <f t="shared" si="182"/>
        <v>34816.44225531166</v>
      </c>
      <c r="W321">
        <f t="shared" si="183"/>
        <v>953.55774468833988</v>
      </c>
      <c r="X321">
        <f t="shared" si="184"/>
        <v>19.701606295213637</v>
      </c>
      <c r="Y321">
        <f>VLOOKUP(K321,Sheet2!$A$6:$B$262,2,TRUE)</f>
        <v>338.57142857142856</v>
      </c>
      <c r="Z321">
        <f t="shared" si="185"/>
        <v>5.8190398340293444E-2</v>
      </c>
      <c r="AA321">
        <f t="shared" si="186"/>
        <v>519.57709925064376</v>
      </c>
      <c r="AD321">
        <f t="shared" si="163"/>
        <v>522.04616076102627</v>
      </c>
      <c r="AE321">
        <f>VLOOKUP(AU320,Sheet2!$E$6:$F$261,2,TRUE)</f>
        <v>509.96</v>
      </c>
      <c r="AF321">
        <f>VLOOKUP(AE321,Sheet3!K$52:L$77,2,TRUE)</f>
        <v>1</v>
      </c>
      <c r="AG321">
        <f t="shared" si="164"/>
        <v>5.6461607610262945</v>
      </c>
      <c r="AH321">
        <f t="shared" si="165"/>
        <v>0</v>
      </c>
      <c r="AI321">
        <f t="shared" si="174"/>
        <v>0</v>
      </c>
      <c r="AJ321">
        <f t="shared" si="151"/>
        <v>3.5</v>
      </c>
      <c r="AK321">
        <f t="shared" si="154"/>
        <v>34513.201154943286</v>
      </c>
      <c r="AM321">
        <f t="shared" si="166"/>
        <v>0.54616076102627176</v>
      </c>
      <c r="AN321">
        <f t="shared" si="167"/>
        <v>1</v>
      </c>
      <c r="AP321">
        <f t="shared" si="155"/>
        <v>1.55</v>
      </c>
      <c r="AQ321">
        <f>VLOOKUP(AE321,Sheet3!$K$52:$L$77,2,TRUE)</f>
        <v>1</v>
      </c>
      <c r="AR321">
        <f t="shared" si="188"/>
        <v>105.1045996719205</v>
      </c>
      <c r="AU321">
        <f t="shared" si="168"/>
        <v>34618.305754615205</v>
      </c>
      <c r="AV321">
        <f t="shared" si="169"/>
        <v>1151.6942453847951</v>
      </c>
      <c r="AW321">
        <f t="shared" si="170"/>
        <v>23.79533564844618</v>
      </c>
      <c r="AX321">
        <f>VLOOKUP(AD321,Sheet2!$A$6:$B$262,2,TRUE)</f>
        <v>372.85714285714283</v>
      </c>
      <c r="AY321">
        <f t="shared" si="171"/>
        <v>6.3818907869395883E-2</v>
      </c>
      <c r="AZ321">
        <f t="shared" si="172"/>
        <v>522.10997966889568</v>
      </c>
      <c r="BB321">
        <f t="shared" si="160"/>
        <v>2.5328804182519207</v>
      </c>
    </row>
    <row r="322" spans="4:54" x14ac:dyDescent="0.55000000000000004">
      <c r="D322">
        <f t="shared" si="157"/>
        <v>4680</v>
      </c>
      <c r="E322">
        <f t="shared" si="152"/>
        <v>78</v>
      </c>
      <c r="F322">
        <f t="shared" si="187"/>
        <v>36370</v>
      </c>
      <c r="H322">
        <f t="shared" si="175"/>
        <v>9092.5</v>
      </c>
      <c r="J322">
        <f t="shared" si="176"/>
        <v>751.44628099173553</v>
      </c>
      <c r="K322">
        <f t="shared" si="177"/>
        <v>519.57709925064376</v>
      </c>
      <c r="L322">
        <f>VLOOKUP(V322, Sheet2!E$6:F$261,2,TRUE)</f>
        <v>510.2</v>
      </c>
      <c r="M322">
        <f>VLOOKUP(L322,Sheet3!A$52:B$77,2,TRUE)</f>
        <v>1</v>
      </c>
      <c r="N322">
        <f t="shared" si="178"/>
        <v>5.1770992506437779</v>
      </c>
      <c r="O322">
        <f t="shared" si="179"/>
        <v>4.7770992506438006</v>
      </c>
      <c r="P322">
        <v>0</v>
      </c>
      <c r="Q322">
        <f t="shared" si="150"/>
        <v>3.5</v>
      </c>
      <c r="R322">
        <f t="shared" si="180"/>
        <v>30302.96469713335</v>
      </c>
      <c r="S322">
        <f t="shared" si="153"/>
        <v>3.5</v>
      </c>
      <c r="T322">
        <f t="shared" si="181"/>
        <v>5116.1406656025856</v>
      </c>
      <c r="V322">
        <f t="shared" si="182"/>
        <v>35419.105362735936</v>
      </c>
      <c r="W322">
        <f t="shared" si="183"/>
        <v>950.89463726406393</v>
      </c>
      <c r="X322">
        <f t="shared" si="184"/>
        <v>19.646583414546775</v>
      </c>
      <c r="Y322">
        <f>VLOOKUP(K322,Sheet2!$A$6:$B$262,2,TRUE)</f>
        <v>338.57142857142856</v>
      </c>
      <c r="Z322">
        <f t="shared" si="185"/>
        <v>5.8027883502880774E-2</v>
      </c>
      <c r="AA322">
        <f t="shared" si="186"/>
        <v>519.63512713414661</v>
      </c>
      <c r="AD322">
        <f t="shared" si="163"/>
        <v>522.10997966889568</v>
      </c>
      <c r="AE322">
        <f>VLOOKUP(AU321,Sheet2!$E$6:$F$261,2,TRUE)</f>
        <v>509.96</v>
      </c>
      <c r="AF322">
        <f>VLOOKUP(AE322,Sheet3!K$52:L$77,2,TRUE)</f>
        <v>1</v>
      </c>
      <c r="AG322">
        <f t="shared" si="164"/>
        <v>5.7099796688956985</v>
      </c>
      <c r="AH322">
        <f t="shared" si="165"/>
        <v>0</v>
      </c>
      <c r="AI322">
        <f t="shared" si="174"/>
        <v>0</v>
      </c>
      <c r="AJ322">
        <f t="shared" si="151"/>
        <v>3.5</v>
      </c>
      <c r="AK322">
        <f t="shared" si="154"/>
        <v>35100.008874195402</v>
      </c>
      <c r="AM322">
        <f t="shared" si="166"/>
        <v>0.60997966889567579</v>
      </c>
      <c r="AN322">
        <f t="shared" si="167"/>
        <v>1</v>
      </c>
      <c r="AP322">
        <f t="shared" si="155"/>
        <v>1.55</v>
      </c>
      <c r="AQ322">
        <f>VLOOKUP(AE322,Sheet3!$K$52:$L$77,2,TRUE)</f>
        <v>1</v>
      </c>
      <c r="AR322">
        <f t="shared" si="188"/>
        <v>124.05492762715531</v>
      </c>
      <c r="AU322">
        <f t="shared" si="168"/>
        <v>35224.063801822558</v>
      </c>
      <c r="AV322">
        <f t="shared" si="169"/>
        <v>1145.9361981774418</v>
      </c>
      <c r="AW322">
        <f t="shared" si="170"/>
        <v>23.676367730938882</v>
      </c>
      <c r="AX322">
        <f>VLOOKUP(AD322,Sheet2!$A$6:$B$262,2,TRUE)</f>
        <v>374.2285714285714</v>
      </c>
      <c r="AY322">
        <f t="shared" si="171"/>
        <v>6.3267130140697889E-2</v>
      </c>
      <c r="AZ322">
        <f t="shared" si="172"/>
        <v>522.17324679903641</v>
      </c>
      <c r="BB322">
        <f t="shared" si="160"/>
        <v>2.5381196648897912</v>
      </c>
    </row>
    <row r="323" spans="4:54" x14ac:dyDescent="0.55000000000000004">
      <c r="D323">
        <f t="shared" si="157"/>
        <v>4695</v>
      </c>
      <c r="E323">
        <f t="shared" si="152"/>
        <v>78.25</v>
      </c>
      <c r="F323">
        <f t="shared" si="187"/>
        <v>36970</v>
      </c>
      <c r="H323">
        <f t="shared" si="175"/>
        <v>9242.5</v>
      </c>
      <c r="J323">
        <f t="shared" si="176"/>
        <v>763.84297520661153</v>
      </c>
      <c r="K323">
        <f t="shared" si="177"/>
        <v>519.63512713414661</v>
      </c>
      <c r="L323">
        <f>VLOOKUP(V323, Sheet2!E$6:F$261,2,TRUE)</f>
        <v>510.44</v>
      </c>
      <c r="M323">
        <f>VLOOKUP(L323,Sheet3!A$52:B$77,2,TRUE)</f>
        <v>1</v>
      </c>
      <c r="N323">
        <f t="shared" si="178"/>
        <v>5.2351271341466372</v>
      </c>
      <c r="O323">
        <f t="shared" si="179"/>
        <v>4.83512713414666</v>
      </c>
      <c r="P323">
        <v>0</v>
      </c>
      <c r="Q323">
        <f t="shared" si="150"/>
        <v>3.5</v>
      </c>
      <c r="R323">
        <f t="shared" si="180"/>
        <v>30813.869063277081</v>
      </c>
      <c r="S323">
        <f t="shared" si="153"/>
        <v>3.5</v>
      </c>
      <c r="T323">
        <f t="shared" si="181"/>
        <v>5209.6425594803204</v>
      </c>
      <c r="V323">
        <f t="shared" si="182"/>
        <v>36023.511622757404</v>
      </c>
      <c r="W323">
        <f t="shared" si="183"/>
        <v>946.48837724259647</v>
      </c>
      <c r="X323">
        <f t="shared" si="184"/>
        <v>19.555544984351165</v>
      </c>
      <c r="Y323">
        <f>VLOOKUP(K323,Sheet2!$A$6:$B$262,2,TRUE)</f>
        <v>339.94285714285712</v>
      </c>
      <c r="Z323">
        <f t="shared" si="185"/>
        <v>5.7525977008933506E-2</v>
      </c>
      <c r="AA323">
        <f t="shared" si="186"/>
        <v>519.69265311115555</v>
      </c>
      <c r="AD323">
        <f t="shared" si="163"/>
        <v>522.17324679903641</v>
      </c>
      <c r="AE323">
        <f>VLOOKUP(AU322,Sheet2!$E$6:$F$261,2,TRUE)</f>
        <v>510.2</v>
      </c>
      <c r="AF323">
        <f>VLOOKUP(AE323,Sheet3!K$52:L$77,2,TRUE)</f>
        <v>1</v>
      </c>
      <c r="AG323">
        <f t="shared" si="164"/>
        <v>5.7732467990364285</v>
      </c>
      <c r="AH323">
        <f t="shared" si="165"/>
        <v>0</v>
      </c>
      <c r="AI323">
        <f t="shared" si="174"/>
        <v>0</v>
      </c>
      <c r="AJ323">
        <f t="shared" si="151"/>
        <v>3.5</v>
      </c>
      <c r="AK323">
        <f t="shared" si="154"/>
        <v>35684.98911266787</v>
      </c>
      <c r="AM323">
        <f t="shared" si="166"/>
        <v>0.67324679903640572</v>
      </c>
      <c r="AN323">
        <f t="shared" si="167"/>
        <v>1</v>
      </c>
      <c r="AP323">
        <f t="shared" si="155"/>
        <v>1.55</v>
      </c>
      <c r="AQ323">
        <f>VLOOKUP(AE323,Sheet3!$K$52:$L$77,2,TRUE)</f>
        <v>1</v>
      </c>
      <c r="AR323">
        <f t="shared" si="188"/>
        <v>143.84753553143108</v>
      </c>
      <c r="AU323">
        <f t="shared" si="168"/>
        <v>35828.8366481993</v>
      </c>
      <c r="AV323">
        <f t="shared" si="169"/>
        <v>1141.1633518007002</v>
      </c>
      <c r="AW323">
        <f t="shared" si="170"/>
        <v>23.577755202493805</v>
      </c>
      <c r="AX323">
        <f>VLOOKUP(AD323,Sheet2!$A$6:$B$262,2,TRUE)</f>
        <v>374.2285714285714</v>
      </c>
      <c r="AY323">
        <f t="shared" si="171"/>
        <v>6.3003621322895345E-2</v>
      </c>
      <c r="AZ323">
        <f t="shared" si="172"/>
        <v>522.23625042035928</v>
      </c>
      <c r="BB323">
        <f t="shared" si="160"/>
        <v>2.5435973092037329</v>
      </c>
    </row>
    <row r="324" spans="4:54" x14ac:dyDescent="0.55000000000000004">
      <c r="D324">
        <f t="shared" si="157"/>
        <v>4710</v>
      </c>
      <c r="E324">
        <f t="shared" si="152"/>
        <v>78.5</v>
      </c>
      <c r="F324">
        <f t="shared" si="187"/>
        <v>37570</v>
      </c>
      <c r="H324">
        <f t="shared" si="175"/>
        <v>9392.5</v>
      </c>
      <c r="J324">
        <f t="shared" si="176"/>
        <v>776.23966942148763</v>
      </c>
      <c r="K324">
        <f t="shared" si="177"/>
        <v>519.69265311115555</v>
      </c>
      <c r="L324">
        <f>VLOOKUP(V324, Sheet2!E$6:F$261,2,TRUE)</f>
        <v>510.44</v>
      </c>
      <c r="M324">
        <f>VLOOKUP(L324,Sheet3!A$52:B$77,2,TRUE)</f>
        <v>1</v>
      </c>
      <c r="N324">
        <f t="shared" si="178"/>
        <v>5.2926531111555732</v>
      </c>
      <c r="O324">
        <f t="shared" si="179"/>
        <v>4.892653111155596</v>
      </c>
      <c r="P324">
        <v>0</v>
      </c>
      <c r="Q324">
        <f t="shared" si="150"/>
        <v>3.5</v>
      </c>
      <c r="R324">
        <f t="shared" si="180"/>
        <v>31323.157145260546</v>
      </c>
      <c r="S324">
        <f t="shared" si="153"/>
        <v>3.5</v>
      </c>
      <c r="T324">
        <f t="shared" si="181"/>
        <v>5302.8912168481074</v>
      </c>
      <c r="V324">
        <f t="shared" si="182"/>
        <v>36626.048362108653</v>
      </c>
      <c r="W324">
        <f t="shared" si="183"/>
        <v>943.95163789134676</v>
      </c>
      <c r="X324">
        <f t="shared" si="184"/>
        <v>19.503133014284025</v>
      </c>
      <c r="Y324">
        <f>VLOOKUP(K324,Sheet2!$A$6:$B$262,2,TRUE)</f>
        <v>339.94285714285712</v>
      </c>
      <c r="Z324">
        <f t="shared" si="185"/>
        <v>5.7371798243397283E-2</v>
      </c>
      <c r="AA324">
        <f t="shared" si="186"/>
        <v>519.75002490939892</v>
      </c>
      <c r="AD324">
        <f t="shared" si="163"/>
        <v>522.23625042035928</v>
      </c>
      <c r="AE324">
        <f>VLOOKUP(AU323,Sheet2!$E$6:$F$261,2,TRUE)</f>
        <v>510.2</v>
      </c>
      <c r="AF324">
        <f>VLOOKUP(AE324,Sheet3!K$52:L$77,2,TRUE)</f>
        <v>1</v>
      </c>
      <c r="AG324">
        <f t="shared" si="164"/>
        <v>5.8362504203593062</v>
      </c>
      <c r="AH324">
        <f t="shared" si="165"/>
        <v>0</v>
      </c>
      <c r="AI324">
        <f t="shared" si="174"/>
        <v>0</v>
      </c>
      <c r="AJ324">
        <f t="shared" si="151"/>
        <v>3.5</v>
      </c>
      <c r="AK324">
        <f t="shared" si="154"/>
        <v>36270.727018549907</v>
      </c>
      <c r="AM324">
        <f t="shared" si="166"/>
        <v>0.73625042035928345</v>
      </c>
      <c r="AN324">
        <f t="shared" si="167"/>
        <v>1</v>
      </c>
      <c r="AP324">
        <f t="shared" si="155"/>
        <v>1.55</v>
      </c>
      <c r="AQ324">
        <f>VLOOKUP(AE324,Sheet3!$K$52:$L$77,2,TRUE)</f>
        <v>1</v>
      </c>
      <c r="AR324">
        <f t="shared" si="188"/>
        <v>164.50507992460419</v>
      </c>
      <c r="AU324">
        <f t="shared" si="168"/>
        <v>36435.232098474509</v>
      </c>
      <c r="AV324">
        <f t="shared" si="169"/>
        <v>1134.7679015254907</v>
      </c>
      <c r="AW324">
        <f t="shared" si="170"/>
        <v>23.445617800113446</v>
      </c>
      <c r="AX324">
        <f>VLOOKUP(AD324,Sheet2!$A$6:$B$262,2,TRUE)</f>
        <v>375.6</v>
      </c>
      <c r="AY324">
        <f t="shared" si="171"/>
        <v>6.2421772630759972E-2</v>
      </c>
      <c r="AZ324">
        <f t="shared" si="172"/>
        <v>522.29867219299001</v>
      </c>
      <c r="BB324">
        <f t="shared" si="160"/>
        <v>2.5486472835910945</v>
      </c>
    </row>
    <row r="325" spans="4:54" x14ac:dyDescent="0.55000000000000004">
      <c r="D325">
        <f t="shared" si="157"/>
        <v>4725</v>
      </c>
      <c r="E325">
        <f t="shared" si="152"/>
        <v>78.75</v>
      </c>
      <c r="F325">
        <f t="shared" si="187"/>
        <v>38170</v>
      </c>
      <c r="H325">
        <f t="shared" si="175"/>
        <v>9542.5</v>
      </c>
      <c r="J325">
        <f t="shared" si="176"/>
        <v>788.63636363636363</v>
      </c>
      <c r="K325">
        <f t="shared" si="177"/>
        <v>519.75002490939892</v>
      </c>
      <c r="L325">
        <f>VLOOKUP(V325, Sheet2!E$6:F$261,2,TRUE)</f>
        <v>510.68</v>
      </c>
      <c r="M325">
        <f>VLOOKUP(L325,Sheet3!A$52:B$77,2,TRUE)</f>
        <v>1</v>
      </c>
      <c r="N325">
        <f t="shared" si="178"/>
        <v>5.3500249093989396</v>
      </c>
      <c r="O325">
        <f t="shared" si="179"/>
        <v>4.9500249093989623</v>
      </c>
      <c r="P325">
        <v>0</v>
      </c>
      <c r="Q325">
        <f t="shared" si="150"/>
        <v>3.5</v>
      </c>
      <c r="R325">
        <f t="shared" si="180"/>
        <v>31833.844427865584</v>
      </c>
      <c r="S325">
        <f t="shared" si="153"/>
        <v>3.5</v>
      </c>
      <c r="T325">
        <f t="shared" si="181"/>
        <v>5396.4375628232456</v>
      </c>
      <c r="V325">
        <f t="shared" si="182"/>
        <v>37230.281990688833</v>
      </c>
      <c r="W325">
        <f t="shared" si="183"/>
        <v>939.71800931116741</v>
      </c>
      <c r="X325">
        <f t="shared" si="184"/>
        <v>19.415661349404285</v>
      </c>
      <c r="Y325">
        <f>VLOOKUP(K325,Sheet2!$A$6:$B$262,2,TRUE)</f>
        <v>341.31428571428569</v>
      </c>
      <c r="Z325">
        <f t="shared" si="185"/>
        <v>5.6884994745450362E-2</v>
      </c>
      <c r="AA325">
        <f t="shared" si="186"/>
        <v>519.80690990414439</v>
      </c>
      <c r="AD325">
        <f t="shared" si="163"/>
        <v>522.29867219299001</v>
      </c>
      <c r="AE325">
        <f>VLOOKUP(AU324,Sheet2!$E$6:$F$261,2,TRUE)</f>
        <v>510.44</v>
      </c>
      <c r="AF325">
        <f>VLOOKUP(AE325,Sheet3!K$52:L$77,2,TRUE)</f>
        <v>1</v>
      </c>
      <c r="AG325">
        <f t="shared" si="164"/>
        <v>5.8986721929900341</v>
      </c>
      <c r="AH325">
        <f t="shared" si="165"/>
        <v>0</v>
      </c>
      <c r="AI325">
        <f t="shared" si="174"/>
        <v>0</v>
      </c>
      <c r="AJ325">
        <f t="shared" si="151"/>
        <v>3.5</v>
      </c>
      <c r="AK325">
        <f t="shared" si="154"/>
        <v>36854.181990495563</v>
      </c>
      <c r="AM325">
        <f t="shared" si="166"/>
        <v>0.79867219299001135</v>
      </c>
      <c r="AN325">
        <f t="shared" si="167"/>
        <v>1</v>
      </c>
      <c r="AP325">
        <f t="shared" si="155"/>
        <v>1.55</v>
      </c>
      <c r="AQ325">
        <f>VLOOKUP(AE325,Sheet3!$K$52:$L$77,2,TRUE)</f>
        <v>1</v>
      </c>
      <c r="AR325">
        <f t="shared" si="188"/>
        <v>185.86337798077608</v>
      </c>
      <c r="AU325">
        <f t="shared" si="168"/>
        <v>37040.045368476342</v>
      </c>
      <c r="AV325">
        <f t="shared" si="169"/>
        <v>1129.9546315236585</v>
      </c>
      <c r="AW325">
        <f t="shared" si="170"/>
        <v>23.346170072802863</v>
      </c>
      <c r="AX325">
        <f>VLOOKUP(AD325,Sheet2!$A$6:$B$262,2,TRUE)</f>
        <v>375.6</v>
      </c>
      <c r="AY325">
        <f t="shared" si="171"/>
        <v>6.2157002323756289E-2</v>
      </c>
      <c r="AZ325">
        <f t="shared" si="172"/>
        <v>522.36082919531373</v>
      </c>
      <c r="BB325">
        <f t="shared" si="160"/>
        <v>2.5539192911693362</v>
      </c>
    </row>
    <row r="326" spans="4:54" x14ac:dyDescent="0.55000000000000004">
      <c r="D326">
        <f t="shared" si="157"/>
        <v>4740</v>
      </c>
      <c r="E326">
        <f t="shared" si="152"/>
        <v>79</v>
      </c>
      <c r="F326">
        <f t="shared" si="187"/>
        <v>38770</v>
      </c>
      <c r="H326">
        <f t="shared" si="175"/>
        <v>9692.5</v>
      </c>
      <c r="J326">
        <f t="shared" si="176"/>
        <v>801.03305785123962</v>
      </c>
      <c r="K326">
        <f t="shared" si="177"/>
        <v>519.80690990414439</v>
      </c>
      <c r="L326">
        <f>VLOOKUP(V326, Sheet2!E$6:F$261,2,TRUE)</f>
        <v>510.68</v>
      </c>
      <c r="M326">
        <f>VLOOKUP(L326,Sheet3!A$52:B$77,2,TRUE)</f>
        <v>1</v>
      </c>
      <c r="N326">
        <f t="shared" si="178"/>
        <v>5.4069099041444133</v>
      </c>
      <c r="O326">
        <f t="shared" si="179"/>
        <v>5.006909904144436</v>
      </c>
      <c r="P326">
        <v>0</v>
      </c>
      <c r="Q326">
        <f t="shared" si="150"/>
        <v>3.5</v>
      </c>
      <c r="R326">
        <f t="shared" si="180"/>
        <v>32342.909299549727</v>
      </c>
      <c r="S326">
        <f t="shared" si="153"/>
        <v>3.5</v>
      </c>
      <c r="T326">
        <f t="shared" si="181"/>
        <v>5489.7269638942207</v>
      </c>
      <c r="V326">
        <f t="shared" si="182"/>
        <v>37832.63626344395</v>
      </c>
      <c r="W326">
        <f t="shared" si="183"/>
        <v>937.36373655604984</v>
      </c>
      <c r="X326">
        <f t="shared" si="184"/>
        <v>19.36701935033161</v>
      </c>
      <c r="Y326">
        <f>VLOOKUP(K326,Sheet2!$A$6:$B$262,2,TRUE)</f>
        <v>342.68571428571431</v>
      </c>
      <c r="Z326">
        <f t="shared" si="185"/>
        <v>5.6515397470535793E-2</v>
      </c>
      <c r="AA326">
        <f t="shared" si="186"/>
        <v>519.86342530161494</v>
      </c>
      <c r="AD326">
        <f t="shared" si="163"/>
        <v>522.36082919531373</v>
      </c>
      <c r="AE326">
        <f>VLOOKUP(AU325,Sheet2!$E$6:$F$261,2,TRUE)</f>
        <v>510.68</v>
      </c>
      <c r="AF326">
        <f>VLOOKUP(AE326,Sheet3!K$52:L$77,2,TRUE)</f>
        <v>1</v>
      </c>
      <c r="AG326">
        <f t="shared" si="164"/>
        <v>5.9608291953137496</v>
      </c>
      <c r="AH326">
        <f t="shared" si="165"/>
        <v>0</v>
      </c>
      <c r="AI326">
        <f t="shared" si="174"/>
        <v>0</v>
      </c>
      <c r="AJ326">
        <f t="shared" si="151"/>
        <v>3.5</v>
      </c>
      <c r="AK326">
        <f t="shared" si="154"/>
        <v>37438.237902126275</v>
      </c>
      <c r="AM326">
        <f t="shared" si="166"/>
        <v>0.86082919531372681</v>
      </c>
      <c r="AN326">
        <f t="shared" si="167"/>
        <v>1</v>
      </c>
      <c r="AP326">
        <f t="shared" si="155"/>
        <v>1.55</v>
      </c>
      <c r="AQ326">
        <f>VLOOKUP(AE326,Sheet3!$K$52:$L$77,2,TRUE)</f>
        <v>1</v>
      </c>
      <c r="AR326">
        <f t="shared" si="188"/>
        <v>207.97755180096001</v>
      </c>
      <c r="AU326">
        <f t="shared" si="168"/>
        <v>37646.215453927238</v>
      </c>
      <c r="AV326">
        <f t="shared" si="169"/>
        <v>1123.7845460727622</v>
      </c>
      <c r="AW326">
        <f t="shared" si="170"/>
        <v>23.218688968445502</v>
      </c>
      <c r="AX326">
        <f>VLOOKUP(AD326,Sheet2!$A$6:$B$262,2,TRUE)</f>
        <v>376.97142857142859</v>
      </c>
      <c r="AY326">
        <f t="shared" si="171"/>
        <v>6.1592702281005954E-2</v>
      </c>
      <c r="AZ326">
        <f t="shared" si="172"/>
        <v>522.42242189759475</v>
      </c>
      <c r="BB326">
        <f t="shared" si="160"/>
        <v>2.5589965959798064</v>
      </c>
    </row>
    <row r="327" spans="4:54" x14ac:dyDescent="0.55000000000000004">
      <c r="D327">
        <f t="shared" si="157"/>
        <v>4755</v>
      </c>
      <c r="E327">
        <f t="shared" si="152"/>
        <v>79.25</v>
      </c>
      <c r="F327">
        <f t="shared" si="187"/>
        <v>39370</v>
      </c>
      <c r="H327">
        <f t="shared" si="175"/>
        <v>9842.5</v>
      </c>
      <c r="J327">
        <f t="shared" si="176"/>
        <v>813.42975206611573</v>
      </c>
      <c r="K327">
        <f t="shared" si="177"/>
        <v>519.86342530161494</v>
      </c>
      <c r="L327">
        <f>VLOOKUP(V327, Sheet2!E$6:F$261,2,TRUE)</f>
        <v>510.91999999999996</v>
      </c>
      <c r="M327">
        <f>VLOOKUP(L327,Sheet3!A$52:B$77,2,TRUE)</f>
        <v>1</v>
      </c>
      <c r="N327">
        <f t="shared" si="178"/>
        <v>5.4634253016149614</v>
      </c>
      <c r="O327">
        <f t="shared" si="179"/>
        <v>5.0634253016149842</v>
      </c>
      <c r="P327">
        <v>0</v>
      </c>
      <c r="Q327">
        <f t="shared" si="150"/>
        <v>3.5</v>
      </c>
      <c r="R327">
        <f t="shared" si="180"/>
        <v>32851.325534435862</v>
      </c>
      <c r="S327">
        <f t="shared" si="153"/>
        <v>3.5</v>
      </c>
      <c r="T327">
        <f t="shared" si="181"/>
        <v>5582.936537465268</v>
      </c>
      <c r="V327">
        <f t="shared" si="182"/>
        <v>38434.262071901132</v>
      </c>
      <c r="W327">
        <f t="shared" si="183"/>
        <v>935.737928098868</v>
      </c>
      <c r="X327">
        <f t="shared" si="184"/>
        <v>19.333428266505539</v>
      </c>
      <c r="Y327">
        <f>VLOOKUP(K327,Sheet2!$A$6:$B$262,2,TRUE)</f>
        <v>342.68571428571431</v>
      </c>
      <c r="Z327">
        <f t="shared" si="185"/>
        <v>5.6417374464540086E-2</v>
      </c>
      <c r="AA327">
        <f t="shared" si="186"/>
        <v>519.9198426760795</v>
      </c>
      <c r="AD327">
        <f t="shared" si="163"/>
        <v>522.42242189759475</v>
      </c>
      <c r="AE327">
        <f>VLOOKUP(AU326,Sheet2!$E$6:$F$261,2,TRUE)</f>
        <v>510.68</v>
      </c>
      <c r="AF327">
        <f>VLOOKUP(AE327,Sheet3!K$52:L$77,2,TRUE)</f>
        <v>1</v>
      </c>
      <c r="AG327">
        <f t="shared" si="164"/>
        <v>6.0224218975947679</v>
      </c>
      <c r="AH327">
        <f t="shared" si="165"/>
        <v>0</v>
      </c>
      <c r="AI327">
        <f t="shared" si="174"/>
        <v>0</v>
      </c>
      <c r="AJ327">
        <f t="shared" si="151"/>
        <v>3.5</v>
      </c>
      <c r="AK327">
        <f t="shared" si="154"/>
        <v>38020.003123195849</v>
      </c>
      <c r="AM327">
        <f t="shared" si="166"/>
        <v>0.92242189759474513</v>
      </c>
      <c r="AN327">
        <f t="shared" si="167"/>
        <v>1</v>
      </c>
      <c r="AP327">
        <f t="shared" si="155"/>
        <v>1.55</v>
      </c>
      <c r="AQ327">
        <f>VLOOKUP(AE327,Sheet3!$K$52:$L$77,2,TRUE)</f>
        <v>1</v>
      </c>
      <c r="AR327">
        <f t="shared" si="188"/>
        <v>230.6935149748856</v>
      </c>
      <c r="AU327">
        <f t="shared" si="168"/>
        <v>38250.696638170732</v>
      </c>
      <c r="AV327">
        <f t="shared" si="169"/>
        <v>1119.3033618292684</v>
      </c>
      <c r="AW327">
        <f t="shared" si="170"/>
        <v>23.126102517133642</v>
      </c>
      <c r="AX327">
        <f>VLOOKUP(AD327,Sheet2!$A$6:$B$262,2,TRUE)</f>
        <v>378.34285714285716</v>
      </c>
      <c r="AY327">
        <f t="shared" si="171"/>
        <v>6.1124723463198721E-2</v>
      </c>
      <c r="AZ327">
        <f t="shared" si="172"/>
        <v>522.48354662105794</v>
      </c>
      <c r="BB327">
        <f t="shared" si="160"/>
        <v>2.5637039449784425</v>
      </c>
    </row>
    <row r="328" spans="4:54" x14ac:dyDescent="0.55000000000000004">
      <c r="D328">
        <f t="shared" si="157"/>
        <v>4770</v>
      </c>
      <c r="E328">
        <f t="shared" si="152"/>
        <v>79.5</v>
      </c>
      <c r="F328">
        <f t="shared" si="187"/>
        <v>39970</v>
      </c>
      <c r="H328">
        <f t="shared" si="175"/>
        <v>9992.5</v>
      </c>
      <c r="J328">
        <f t="shared" si="176"/>
        <v>825.82644628099172</v>
      </c>
      <c r="K328">
        <f t="shared" si="177"/>
        <v>519.9198426760795</v>
      </c>
      <c r="L328">
        <f>VLOOKUP(V328, Sheet2!E$6:F$261,2,TRUE)</f>
        <v>511.15999999999997</v>
      </c>
      <c r="M328">
        <f>VLOOKUP(L328,Sheet3!A$52:B$77,2,TRUE)</f>
        <v>1</v>
      </c>
      <c r="N328">
        <f t="shared" si="178"/>
        <v>5.5198426760795201</v>
      </c>
      <c r="O328">
        <f t="shared" si="179"/>
        <v>5.1198426760795428</v>
      </c>
      <c r="P328">
        <v>0</v>
      </c>
      <c r="Q328">
        <f t="shared" si="150"/>
        <v>3.5</v>
      </c>
      <c r="R328">
        <f t="shared" si="180"/>
        <v>33361.489557068977</v>
      </c>
      <c r="S328">
        <f t="shared" si="153"/>
        <v>3.5</v>
      </c>
      <c r="T328">
        <f t="shared" si="181"/>
        <v>5676.5047306650713</v>
      </c>
      <c r="V328">
        <f t="shared" si="182"/>
        <v>39037.994287734051</v>
      </c>
      <c r="W328">
        <f t="shared" si="183"/>
        <v>932.00571226594911</v>
      </c>
      <c r="X328">
        <f t="shared" si="184"/>
        <v>19.256316369131181</v>
      </c>
      <c r="Y328">
        <f>VLOOKUP(K328,Sheet2!$A$6:$B$262,2,TRUE)</f>
        <v>344.05714285714288</v>
      </c>
      <c r="Z328">
        <f t="shared" si="185"/>
        <v>5.5968366792857605E-2</v>
      </c>
      <c r="AA328">
        <f t="shared" si="186"/>
        <v>519.97581104287235</v>
      </c>
      <c r="AD328">
        <f t="shared" si="163"/>
        <v>522.48354662105794</v>
      </c>
      <c r="AE328">
        <f>VLOOKUP(AU327,Sheet2!$E$6:$F$261,2,TRUE)</f>
        <v>510.91999999999996</v>
      </c>
      <c r="AF328">
        <f>VLOOKUP(AE328,Sheet3!K$52:L$77,2,TRUE)</f>
        <v>1</v>
      </c>
      <c r="AG328">
        <f t="shared" si="164"/>
        <v>6.0835466210579625</v>
      </c>
      <c r="AH328">
        <f t="shared" si="165"/>
        <v>0</v>
      </c>
      <c r="AI328">
        <f t="shared" si="174"/>
        <v>0</v>
      </c>
      <c r="AJ328">
        <f t="shared" si="151"/>
        <v>3.5</v>
      </c>
      <c r="AK328">
        <f t="shared" si="154"/>
        <v>38600.296830033709</v>
      </c>
      <c r="AM328">
        <f t="shared" si="166"/>
        <v>0.98354662105793977</v>
      </c>
      <c r="AN328">
        <f t="shared" si="167"/>
        <v>1</v>
      </c>
      <c r="AP328">
        <f t="shared" si="155"/>
        <v>1.55</v>
      </c>
      <c r="AQ328">
        <f>VLOOKUP(AE328,Sheet3!$K$52:$L$77,2,TRUE)</f>
        <v>1</v>
      </c>
      <c r="AR328">
        <f t="shared" si="188"/>
        <v>253.99981831830431</v>
      </c>
      <c r="AU328">
        <f t="shared" si="168"/>
        <v>38854.296648352014</v>
      </c>
      <c r="AV328">
        <f t="shared" si="169"/>
        <v>1115.703351647986</v>
      </c>
      <c r="AW328">
        <f t="shared" si="170"/>
        <v>23.051722141487314</v>
      </c>
      <c r="AX328">
        <f>VLOOKUP(AD328,Sheet2!$A$6:$B$262,2,TRUE)</f>
        <v>378.34285714285716</v>
      </c>
      <c r="AY328">
        <f t="shared" si="171"/>
        <v>6.0928128300260988E-2</v>
      </c>
      <c r="AZ328">
        <f t="shared" si="172"/>
        <v>522.54447474935819</v>
      </c>
      <c r="BB328">
        <f t="shared" si="160"/>
        <v>2.568663706485836</v>
      </c>
    </row>
    <row r="329" spans="4:54" x14ac:dyDescent="0.55000000000000004">
      <c r="D329">
        <f t="shared" si="157"/>
        <v>4785</v>
      </c>
      <c r="E329">
        <f t="shared" si="152"/>
        <v>79.75</v>
      </c>
      <c r="F329">
        <f t="shared" si="187"/>
        <v>40570</v>
      </c>
      <c r="H329">
        <f t="shared" si="175"/>
        <v>10142.5</v>
      </c>
      <c r="J329">
        <f t="shared" si="176"/>
        <v>838.22314049586782</v>
      </c>
      <c r="K329">
        <f t="shared" si="177"/>
        <v>519.97581104287235</v>
      </c>
      <c r="L329">
        <f>VLOOKUP(V329, Sheet2!E$6:F$261,2,TRUE)</f>
        <v>511.15999999999997</v>
      </c>
      <c r="M329">
        <f>VLOOKUP(L329,Sheet3!A$52:B$77,2,TRUE)</f>
        <v>1</v>
      </c>
      <c r="N329">
        <f t="shared" si="178"/>
        <v>5.5758110428723739</v>
      </c>
      <c r="O329">
        <f t="shared" si="179"/>
        <v>5.1758110428723967</v>
      </c>
      <c r="P329">
        <v>0</v>
      </c>
      <c r="Q329">
        <f t="shared" si="150"/>
        <v>3.5</v>
      </c>
      <c r="R329">
        <f t="shared" si="180"/>
        <v>33870.176119627708</v>
      </c>
      <c r="S329">
        <f t="shared" si="153"/>
        <v>3.5</v>
      </c>
      <c r="T329">
        <f t="shared" si="181"/>
        <v>5769.8390584835697</v>
      </c>
      <c r="V329">
        <f t="shared" si="182"/>
        <v>39640.01517811128</v>
      </c>
      <c r="W329">
        <f t="shared" si="183"/>
        <v>929.98482188872003</v>
      </c>
      <c r="X329">
        <f t="shared" si="184"/>
        <v>19.214562435717358</v>
      </c>
      <c r="Y329">
        <f>VLOOKUP(K329,Sheet2!$A$6:$B$262,2,TRUE)</f>
        <v>344.05714285714288</v>
      </c>
      <c r="Z329">
        <f t="shared" si="185"/>
        <v>5.5847009238507515E-2</v>
      </c>
      <c r="AA329">
        <f t="shared" si="186"/>
        <v>520.03165805211086</v>
      </c>
      <c r="AD329">
        <f t="shared" si="163"/>
        <v>522.54447474935819</v>
      </c>
      <c r="AE329">
        <f>VLOOKUP(AU328,Sheet2!$E$6:$F$261,2,TRUE)</f>
        <v>510.91999999999996</v>
      </c>
      <c r="AF329">
        <f>VLOOKUP(AE329,Sheet3!K$52:L$77,2,TRUE)</f>
        <v>1</v>
      </c>
      <c r="AG329">
        <f t="shared" si="164"/>
        <v>6.1444747493582099</v>
      </c>
      <c r="AH329">
        <f t="shared" si="165"/>
        <v>0</v>
      </c>
      <c r="AI329">
        <f t="shared" si="174"/>
        <v>0</v>
      </c>
      <c r="AJ329">
        <f t="shared" si="151"/>
        <v>3.5</v>
      </c>
      <c r="AK329">
        <f t="shared" si="154"/>
        <v>39181.632707910285</v>
      </c>
      <c r="AM329">
        <f t="shared" si="166"/>
        <v>1.0444747493581872</v>
      </c>
      <c r="AN329">
        <f t="shared" si="167"/>
        <v>1</v>
      </c>
      <c r="AP329">
        <f t="shared" si="155"/>
        <v>1.55</v>
      </c>
      <c r="AQ329">
        <f>VLOOKUP(AE329,Sheet3!$K$52:$L$77,2,TRUE)</f>
        <v>1</v>
      </c>
      <c r="AR329">
        <f t="shared" si="188"/>
        <v>277.9635807540692</v>
      </c>
      <c r="AU329">
        <f t="shared" si="168"/>
        <v>39459.596288664354</v>
      </c>
      <c r="AV329">
        <f t="shared" si="169"/>
        <v>1110.4037113356462</v>
      </c>
      <c r="AW329">
        <f t="shared" si="170"/>
        <v>22.942225440819136</v>
      </c>
      <c r="AX329">
        <f>VLOOKUP(AD329,Sheet2!$A$6:$B$262,2,TRUE)</f>
        <v>379.71428571428572</v>
      </c>
      <c r="AY329">
        <f t="shared" si="171"/>
        <v>6.041970582608501E-2</v>
      </c>
      <c r="AZ329">
        <f t="shared" si="172"/>
        <v>522.60489445518431</v>
      </c>
      <c r="BB329">
        <f t="shared" si="160"/>
        <v>2.5732364030734516</v>
      </c>
    </row>
    <row r="330" spans="4:54" x14ac:dyDescent="0.55000000000000004">
      <c r="D330">
        <f t="shared" si="157"/>
        <v>4800</v>
      </c>
      <c r="E330">
        <f t="shared" si="152"/>
        <v>80</v>
      </c>
      <c r="F330">
        <f t="shared" si="187"/>
        <v>41170</v>
      </c>
      <c r="H330">
        <f t="shared" si="175"/>
        <v>10292.5</v>
      </c>
      <c r="J330">
        <f t="shared" si="176"/>
        <v>850.61983471074382</v>
      </c>
      <c r="K330">
        <f t="shared" si="177"/>
        <v>520.03165805211086</v>
      </c>
      <c r="L330">
        <f>VLOOKUP(V330, Sheet2!E$6:F$261,2,TRUE)</f>
        <v>511.4</v>
      </c>
      <c r="M330">
        <f>VLOOKUP(L330,Sheet3!A$52:B$77,2,TRUE)</f>
        <v>1</v>
      </c>
      <c r="N330">
        <f t="shared" si="178"/>
        <v>5.631658052110879</v>
      </c>
      <c r="O330">
        <f t="shared" si="179"/>
        <v>5.2316580521109017</v>
      </c>
      <c r="P330">
        <v>0</v>
      </c>
      <c r="Q330">
        <f t="shared" ref="Q330:Q393" si="189">VLOOKUP(N330,$A$8:$B$28,2,TRUE)</f>
        <v>3.5</v>
      </c>
      <c r="R330">
        <f t="shared" si="180"/>
        <v>34380.310848909299</v>
      </c>
      <c r="S330">
        <f t="shared" si="153"/>
        <v>3.5</v>
      </c>
      <c r="T330">
        <f t="shared" si="181"/>
        <v>5863.4753716714922</v>
      </c>
      <c r="V330">
        <f t="shared" si="182"/>
        <v>40243.786220580791</v>
      </c>
      <c r="W330">
        <f t="shared" si="183"/>
        <v>926.21377941920946</v>
      </c>
      <c r="X330">
        <f t="shared" si="184"/>
        <v>19.136648335107633</v>
      </c>
      <c r="Y330">
        <f>VLOOKUP(K330,Sheet2!$A$6:$B$262,2,TRUE)</f>
        <v>345.42857142857144</v>
      </c>
      <c r="Z330">
        <f t="shared" si="185"/>
        <v>5.5399726363008037E-2</v>
      </c>
      <c r="AA330">
        <f t="shared" si="186"/>
        <v>520.08705777847388</v>
      </c>
      <c r="AD330">
        <f t="shared" si="163"/>
        <v>522.60489445518431</v>
      </c>
      <c r="AE330">
        <f>VLOOKUP(AU329,Sheet2!$E$6:$F$261,2,TRUE)</f>
        <v>511.15999999999997</v>
      </c>
      <c r="AF330">
        <f>VLOOKUP(AE330,Sheet3!K$52:L$77,2,TRUE)</f>
        <v>1</v>
      </c>
      <c r="AG330">
        <f t="shared" si="164"/>
        <v>6.2048944551843306</v>
      </c>
      <c r="AH330">
        <f t="shared" si="165"/>
        <v>0</v>
      </c>
      <c r="AI330">
        <f t="shared" si="174"/>
        <v>0</v>
      </c>
      <c r="AJ330">
        <f t="shared" ref="AJ330:AJ393" si="190">VLOOKUP(AG330,$A$8:$B$28,2,TRUE)</f>
        <v>3.5</v>
      </c>
      <c r="AK330">
        <f t="shared" si="154"/>
        <v>39760.970960823724</v>
      </c>
      <c r="AM330">
        <f t="shared" si="166"/>
        <v>1.1048944551843078</v>
      </c>
      <c r="AN330">
        <f t="shared" si="167"/>
        <v>1</v>
      </c>
      <c r="AP330">
        <f t="shared" si="155"/>
        <v>1.7</v>
      </c>
      <c r="AQ330">
        <f>VLOOKUP(AE330,Sheet3!$K$52:$L$77,2,TRUE)</f>
        <v>1</v>
      </c>
      <c r="AR330">
        <f t="shared" si="188"/>
        <v>331.69535842788662</v>
      </c>
      <c r="AU330">
        <f t="shared" si="168"/>
        <v>40092.666319251613</v>
      </c>
      <c r="AV330">
        <f t="shared" si="169"/>
        <v>1077.3336807483865</v>
      </c>
      <c r="AW330">
        <f t="shared" si="170"/>
        <v>22.258960346041043</v>
      </c>
      <c r="AX330">
        <f>VLOOKUP(AD330,Sheet2!$A$6:$B$262,2,TRUE)</f>
        <v>381.08571428571429</v>
      </c>
      <c r="AY330">
        <f t="shared" si="171"/>
        <v>5.8409327643682452E-2</v>
      </c>
      <c r="AZ330">
        <f t="shared" si="172"/>
        <v>522.66330378282794</v>
      </c>
      <c r="BB330">
        <f t="shared" si="160"/>
        <v>2.5762460043540614</v>
      </c>
    </row>
    <row r="331" spans="4:54" x14ac:dyDescent="0.55000000000000004">
      <c r="D331">
        <f t="shared" si="157"/>
        <v>4815</v>
      </c>
      <c r="E331">
        <f t="shared" ref="E331:E394" si="191">+D331/60</f>
        <v>80.25</v>
      </c>
      <c r="F331">
        <f t="shared" si="187"/>
        <v>41770</v>
      </c>
      <c r="H331">
        <f t="shared" si="175"/>
        <v>10442.5</v>
      </c>
      <c r="J331">
        <f t="shared" si="176"/>
        <v>863.01652892561981</v>
      </c>
      <c r="K331">
        <f t="shared" si="177"/>
        <v>520.08705777847388</v>
      </c>
      <c r="L331">
        <f>VLOOKUP(V331, Sheet2!E$6:F$261,2,TRUE)</f>
        <v>511.4</v>
      </c>
      <c r="M331">
        <f>VLOOKUP(L331,Sheet3!A$52:B$77,2,TRUE)</f>
        <v>1</v>
      </c>
      <c r="N331">
        <f t="shared" si="178"/>
        <v>5.6870577784738998</v>
      </c>
      <c r="O331">
        <f t="shared" si="179"/>
        <v>5.2870577784739226</v>
      </c>
      <c r="P331">
        <v>0</v>
      </c>
      <c r="Q331">
        <f t="shared" si="189"/>
        <v>3.5</v>
      </c>
      <c r="R331">
        <f t="shared" si="180"/>
        <v>34888.865240586645</v>
      </c>
      <c r="S331">
        <f t="shared" ref="S331:S394" si="192">VLOOKUP(O331,$A$8:$B$28,2,TRUE)</f>
        <v>3.5</v>
      </c>
      <c r="T331">
        <f t="shared" si="181"/>
        <v>5956.8568661667477</v>
      </c>
      <c r="V331">
        <f t="shared" si="182"/>
        <v>40845.72210675339</v>
      </c>
      <c r="W331">
        <f t="shared" si="183"/>
        <v>924.27789324660989</v>
      </c>
      <c r="X331">
        <f t="shared" si="184"/>
        <v>19.096650686913428</v>
      </c>
      <c r="Y331">
        <f>VLOOKUP(K331,Sheet2!$A$6:$B$262,2,TRUE)</f>
        <v>345.42857142857144</v>
      </c>
      <c r="Z331">
        <f t="shared" si="185"/>
        <v>5.5283934991064508E-2</v>
      </c>
      <c r="AA331">
        <f t="shared" si="186"/>
        <v>520.14234171346493</v>
      </c>
      <c r="AD331">
        <f t="shared" si="163"/>
        <v>522.66330378282794</v>
      </c>
      <c r="AE331">
        <f>VLOOKUP(AU330,Sheet2!$E$6:$F$261,2,TRUE)</f>
        <v>511.4</v>
      </c>
      <c r="AF331">
        <f>VLOOKUP(AE331,Sheet3!K$52:L$77,2,TRUE)</f>
        <v>1</v>
      </c>
      <c r="AG331">
        <f t="shared" si="164"/>
        <v>6.2633037828279612</v>
      </c>
      <c r="AH331">
        <f t="shared" si="165"/>
        <v>0</v>
      </c>
      <c r="AI331">
        <f t="shared" si="174"/>
        <v>0</v>
      </c>
      <c r="AJ331">
        <f t="shared" si="190"/>
        <v>3.5</v>
      </c>
      <c r="AK331">
        <f t="shared" ref="AK331:AK394" si="193">+AJ331*$AD$3*POWER(AG331,1.5)*AF331</f>
        <v>40323.720702020772</v>
      </c>
      <c r="AM331">
        <f t="shared" si="166"/>
        <v>1.1633037828279384</v>
      </c>
      <c r="AN331">
        <f t="shared" si="167"/>
        <v>1</v>
      </c>
      <c r="AP331">
        <f t="shared" ref="AP331:AP394" si="194">+VLOOKUP(AM331,$A$8:$B$28,2,TRUE)</f>
        <v>1.7</v>
      </c>
      <c r="AQ331">
        <f>VLOOKUP(AE331,Sheet3!$K$52:$L$77,2,TRUE)</f>
        <v>1</v>
      </c>
      <c r="AR331">
        <f t="shared" si="188"/>
        <v>358.34216529685631</v>
      </c>
      <c r="AU331">
        <f t="shared" si="168"/>
        <v>40682.062867317625</v>
      </c>
      <c r="AV331">
        <f t="shared" si="169"/>
        <v>1087.9371326823748</v>
      </c>
      <c r="AW331">
        <f t="shared" si="170"/>
        <v>22.478039931454024</v>
      </c>
      <c r="AX331">
        <f>VLOOKUP(AD331,Sheet2!$A$6:$B$262,2,TRUE)</f>
        <v>381.08571428571429</v>
      </c>
      <c r="AY331">
        <f t="shared" si="171"/>
        <v>5.8984210346445555E-2</v>
      </c>
      <c r="AZ331">
        <f t="shared" si="172"/>
        <v>522.7222879931744</v>
      </c>
      <c r="BB331">
        <f t="shared" si="160"/>
        <v>2.5799462797094748</v>
      </c>
    </row>
    <row r="332" spans="4:54" x14ac:dyDescent="0.55000000000000004">
      <c r="D332">
        <f t="shared" ref="D332:D395" si="195">+D331+15</f>
        <v>4830</v>
      </c>
      <c r="E332">
        <f t="shared" si="191"/>
        <v>80.5</v>
      </c>
      <c r="F332">
        <f t="shared" si="187"/>
        <v>42370</v>
      </c>
      <c r="H332">
        <f t="shared" si="175"/>
        <v>10592.5</v>
      </c>
      <c r="J332">
        <f t="shared" si="176"/>
        <v>875.41322314049592</v>
      </c>
      <c r="K332">
        <f t="shared" si="177"/>
        <v>520.14234171346493</v>
      </c>
      <c r="L332">
        <f>VLOOKUP(V332, Sheet2!E$6:F$261,2,TRUE)</f>
        <v>511.64</v>
      </c>
      <c r="M332">
        <f>VLOOKUP(L332,Sheet3!A$52:B$77,2,TRUE)</f>
        <v>1</v>
      </c>
      <c r="N332">
        <f t="shared" si="178"/>
        <v>5.7423417134649526</v>
      </c>
      <c r="O332">
        <f t="shared" si="179"/>
        <v>5.3423417134649753</v>
      </c>
      <c r="P332">
        <v>0</v>
      </c>
      <c r="Q332">
        <f t="shared" si="189"/>
        <v>3.5</v>
      </c>
      <c r="R332">
        <f t="shared" si="180"/>
        <v>35398.832007559264</v>
      </c>
      <c r="S332">
        <f t="shared" si="192"/>
        <v>3.5</v>
      </c>
      <c r="T332">
        <f t="shared" si="181"/>
        <v>6050.5321816129408</v>
      </c>
      <c r="V332">
        <f t="shared" si="182"/>
        <v>41449.364189172207</v>
      </c>
      <c r="W332">
        <f t="shared" si="183"/>
        <v>920.63581082779274</v>
      </c>
      <c r="X332">
        <f t="shared" si="184"/>
        <v>19.021401050161007</v>
      </c>
      <c r="Y332">
        <f>VLOOKUP(K332,Sheet2!$A$6:$B$262,2,TRUE)</f>
        <v>346.8</v>
      </c>
      <c r="Z332">
        <f t="shared" si="185"/>
        <v>5.4848330594466567E-2</v>
      </c>
      <c r="AA332">
        <f t="shared" si="186"/>
        <v>520.19719004405943</v>
      </c>
      <c r="AD332">
        <f t="shared" si="163"/>
        <v>522.7222879931744</v>
      </c>
      <c r="AE332">
        <f>VLOOKUP(AU331,Sheet2!$E$6:$F$261,2,TRUE)</f>
        <v>511.4</v>
      </c>
      <c r="AF332">
        <f>VLOOKUP(AE332,Sheet3!K$52:L$77,2,TRUE)</f>
        <v>1</v>
      </c>
      <c r="AG332">
        <f t="shared" si="164"/>
        <v>6.3222879931744274</v>
      </c>
      <c r="AH332">
        <f t="shared" si="165"/>
        <v>0</v>
      </c>
      <c r="AI332">
        <f t="shared" si="174"/>
        <v>0</v>
      </c>
      <c r="AJ332">
        <f t="shared" si="190"/>
        <v>3.5</v>
      </c>
      <c r="AK332">
        <f t="shared" si="193"/>
        <v>40894.678274555845</v>
      </c>
      <c r="AM332">
        <f t="shared" si="166"/>
        <v>1.2222879931744046</v>
      </c>
      <c r="AN332">
        <f t="shared" si="167"/>
        <v>1</v>
      </c>
      <c r="AP332">
        <f t="shared" si="194"/>
        <v>1.8</v>
      </c>
      <c r="AQ332">
        <f>VLOOKUP(AE332,Sheet3!$K$52:$L$77,2,TRUE)</f>
        <v>1</v>
      </c>
      <c r="AR332">
        <f t="shared" si="188"/>
        <v>408.64115701615708</v>
      </c>
      <c r="AU332">
        <f t="shared" si="168"/>
        <v>41303.319431572003</v>
      </c>
      <c r="AV332">
        <f t="shared" si="169"/>
        <v>1066.6805684279971</v>
      </c>
      <c r="AW332">
        <f t="shared" si="170"/>
        <v>22.038854719586716</v>
      </c>
      <c r="AX332">
        <f>VLOOKUP(AD332,Sheet2!$A$6:$B$262,2,TRUE)</f>
        <v>382.45714285714286</v>
      </c>
      <c r="AY332">
        <f t="shared" si="171"/>
        <v>5.7624377348388996E-2</v>
      </c>
      <c r="AZ332">
        <f t="shared" si="172"/>
        <v>522.77991237052277</v>
      </c>
      <c r="BB332">
        <f t="shared" ref="BB332:BB395" si="196">+AZ332-AA332</f>
        <v>2.5827223264633403</v>
      </c>
    </row>
    <row r="333" spans="4:54" x14ac:dyDescent="0.55000000000000004">
      <c r="D333">
        <f t="shared" si="195"/>
        <v>4845</v>
      </c>
      <c r="E333">
        <f t="shared" si="191"/>
        <v>80.75</v>
      </c>
      <c r="F333">
        <f t="shared" si="187"/>
        <v>42970</v>
      </c>
      <c r="H333">
        <f t="shared" si="175"/>
        <v>10742.5</v>
      </c>
      <c r="J333">
        <f t="shared" si="176"/>
        <v>887.80991735537191</v>
      </c>
      <c r="K333">
        <f t="shared" si="177"/>
        <v>520.19719004405943</v>
      </c>
      <c r="L333">
        <f>VLOOKUP(V333, Sheet2!E$6:F$261,2,TRUE)</f>
        <v>511.88</v>
      </c>
      <c r="M333">
        <f>VLOOKUP(L333,Sheet3!A$52:B$77,2,TRUE)</f>
        <v>1</v>
      </c>
      <c r="N333">
        <f t="shared" si="178"/>
        <v>5.7971900440594482</v>
      </c>
      <c r="O333">
        <f t="shared" si="179"/>
        <v>5.3971900440594709</v>
      </c>
      <c r="P333">
        <v>0</v>
      </c>
      <c r="Q333">
        <f t="shared" si="189"/>
        <v>3.5</v>
      </c>
      <c r="R333">
        <f t="shared" si="180"/>
        <v>35907.212342346516</v>
      </c>
      <c r="S333">
        <f t="shared" si="192"/>
        <v>3.5</v>
      </c>
      <c r="T333">
        <f t="shared" si="181"/>
        <v>6143.9496204055158</v>
      </c>
      <c r="V333">
        <f t="shared" si="182"/>
        <v>42051.161962752034</v>
      </c>
      <c r="W333">
        <f t="shared" si="183"/>
        <v>918.83803724796599</v>
      </c>
      <c r="X333">
        <f t="shared" si="184"/>
        <v>18.984256967933181</v>
      </c>
      <c r="Y333">
        <f>VLOOKUP(K333,Sheet2!$A$6:$B$262,2,TRUE)</f>
        <v>346.8</v>
      </c>
      <c r="Z333">
        <f t="shared" si="185"/>
        <v>5.47412253977312E-2</v>
      </c>
      <c r="AA333">
        <f t="shared" si="186"/>
        <v>520.25193126945715</v>
      </c>
      <c r="AD333">
        <f t="shared" ref="AD333:AD396" si="197">+AZ332</f>
        <v>522.77991237052277</v>
      </c>
      <c r="AE333">
        <f>VLOOKUP(AU332,Sheet2!$E$6:$F$261,2,TRUE)</f>
        <v>511.64</v>
      </c>
      <c r="AF333">
        <f>VLOOKUP(AE333,Sheet3!K$52:L$77,2,TRUE)</f>
        <v>1</v>
      </c>
      <c r="AG333">
        <f t="shared" ref="AG333:AG396" si="198">+AD333-$AF$3</f>
        <v>6.3799123705227885</v>
      </c>
      <c r="AH333">
        <f t="shared" ref="AH333:AH396" si="199">VLOOKUP(F333, $AM$3:$AN$5,2,TRUE)</f>
        <v>0</v>
      </c>
      <c r="AI333">
        <f t="shared" si="174"/>
        <v>0</v>
      </c>
      <c r="AJ333">
        <f t="shared" si="190"/>
        <v>3.5</v>
      </c>
      <c r="AK333">
        <f t="shared" si="193"/>
        <v>41455.051010814299</v>
      </c>
      <c r="AM333">
        <f t="shared" ref="AM333:AM396" si="200">+AD333-$AO$3</f>
        <v>1.2799123705227657</v>
      </c>
      <c r="AN333">
        <f t="shared" ref="AN333:AN396" si="201">+VLOOKUP(AM333,$AQ$3:$AR$5,2,TRUE)</f>
        <v>1</v>
      </c>
      <c r="AP333">
        <f t="shared" si="194"/>
        <v>1.8</v>
      </c>
      <c r="AQ333">
        <f>VLOOKUP(AE333,Sheet3!$K$52:$L$77,2,TRUE)</f>
        <v>1</v>
      </c>
      <c r="AR333">
        <f t="shared" si="188"/>
        <v>437.87700782615809</v>
      </c>
      <c r="AU333">
        <f t="shared" ref="AU333:AU396" si="202">+AI333+AK333+AR333</f>
        <v>41892.928018640458</v>
      </c>
      <c r="AV333">
        <f t="shared" ref="AV333:AV396" si="203">+F333-AU333</f>
        <v>1077.0719813595424</v>
      </c>
      <c r="AW333">
        <f t="shared" ref="AW333:AW396" si="204">+AV333*0.25*3600/43560</f>
        <v>22.253553333874841</v>
      </c>
      <c r="AX333">
        <f>VLOOKUP(AD333,Sheet2!$A$6:$B$262,2,TRUE)</f>
        <v>382.45714285714286</v>
      </c>
      <c r="AY333">
        <f t="shared" ref="AY333:AY396" si="205">+AW333/AX333</f>
        <v>5.8185743813358691E-2</v>
      </c>
      <c r="AZ333">
        <f t="shared" ref="AZ333:AZ396" si="206">+AD333+AY333</f>
        <v>522.83809811433616</v>
      </c>
      <c r="BB333">
        <f t="shared" si="196"/>
        <v>2.5861668448790169</v>
      </c>
    </row>
    <row r="334" spans="4:54" x14ac:dyDescent="0.55000000000000004">
      <c r="D334">
        <f t="shared" si="195"/>
        <v>4860</v>
      </c>
      <c r="E334">
        <f t="shared" si="191"/>
        <v>81</v>
      </c>
      <c r="F334">
        <f t="shared" si="187"/>
        <v>43570</v>
      </c>
      <c r="H334">
        <f t="shared" si="175"/>
        <v>10892.5</v>
      </c>
      <c r="J334">
        <f t="shared" si="176"/>
        <v>900.2066115702479</v>
      </c>
      <c r="K334">
        <f t="shared" si="177"/>
        <v>520.25193126945715</v>
      </c>
      <c r="L334">
        <f>VLOOKUP(V334, Sheet2!E$6:F$261,2,TRUE)</f>
        <v>511.88</v>
      </c>
      <c r="M334">
        <f>VLOOKUP(L334,Sheet3!A$52:B$77,2,TRUE)</f>
        <v>1</v>
      </c>
      <c r="N334">
        <f t="shared" si="178"/>
        <v>5.8519312694571681</v>
      </c>
      <c r="O334">
        <f t="shared" si="179"/>
        <v>5.4519312694571909</v>
      </c>
      <c r="P334">
        <v>0</v>
      </c>
      <c r="Q334">
        <f t="shared" si="189"/>
        <v>3.5</v>
      </c>
      <c r="R334">
        <f t="shared" si="180"/>
        <v>36417.003553662551</v>
      </c>
      <c r="S334">
        <f t="shared" si="192"/>
        <v>3.5</v>
      </c>
      <c r="T334">
        <f t="shared" si="181"/>
        <v>6237.6591328387412</v>
      </c>
      <c r="V334">
        <f t="shared" si="182"/>
        <v>42654.662686501295</v>
      </c>
      <c r="W334">
        <f t="shared" si="183"/>
        <v>915.33731349870504</v>
      </c>
      <c r="X334">
        <f t="shared" si="184"/>
        <v>18.91192796484928</v>
      </c>
      <c r="Y334">
        <f>VLOOKUP(K334,Sheet2!$A$6:$B$262,2,TRUE)</f>
        <v>348.17142857142858</v>
      </c>
      <c r="Z334">
        <f t="shared" si="185"/>
        <v>5.4317863020656887E-2</v>
      </c>
      <c r="AA334">
        <f t="shared" si="186"/>
        <v>520.30624913247777</v>
      </c>
      <c r="AD334">
        <f t="shared" si="197"/>
        <v>522.83809811433616</v>
      </c>
      <c r="AE334">
        <f>VLOOKUP(AU333,Sheet2!$E$6:$F$261,2,TRUE)</f>
        <v>511.64</v>
      </c>
      <c r="AF334">
        <f>VLOOKUP(AE334,Sheet3!K$52:L$77,2,TRUE)</f>
        <v>1</v>
      </c>
      <c r="AG334">
        <f t="shared" si="198"/>
        <v>6.4380981143361851</v>
      </c>
      <c r="AH334">
        <f t="shared" si="199"/>
        <v>0</v>
      </c>
      <c r="AI334">
        <f t="shared" si="174"/>
        <v>0</v>
      </c>
      <c r="AJ334">
        <f t="shared" si="190"/>
        <v>3.5</v>
      </c>
      <c r="AK334">
        <f t="shared" si="193"/>
        <v>42023.456382418779</v>
      </c>
      <c r="AM334">
        <f t="shared" si="200"/>
        <v>1.3380981143361623</v>
      </c>
      <c r="AN334">
        <f t="shared" si="201"/>
        <v>1</v>
      </c>
      <c r="AP334">
        <f t="shared" si="194"/>
        <v>1.9</v>
      </c>
      <c r="AQ334">
        <f>VLOOKUP(AE334,Sheet3!$K$52:$L$77,2,TRUE)</f>
        <v>1</v>
      </c>
      <c r="AR334">
        <f t="shared" si="188"/>
        <v>494.07720863182089</v>
      </c>
      <c r="AU334">
        <f t="shared" si="202"/>
        <v>42517.533591050596</v>
      </c>
      <c r="AV334">
        <f t="shared" si="203"/>
        <v>1052.4664089494036</v>
      </c>
      <c r="AW334">
        <f t="shared" si="204"/>
        <v>21.74517373862404</v>
      </c>
      <c r="AX334">
        <f>VLOOKUP(AD334,Sheet2!$A$6:$B$262,2,TRUE)</f>
        <v>383.82857142857142</v>
      </c>
      <c r="AY334">
        <f t="shared" si="205"/>
        <v>5.6653348284341327E-2</v>
      </c>
      <c r="AZ334">
        <f t="shared" si="206"/>
        <v>522.89475146262055</v>
      </c>
      <c r="BB334">
        <f t="shared" si="196"/>
        <v>2.5885023301427736</v>
      </c>
    </row>
    <row r="335" spans="4:54" x14ac:dyDescent="0.55000000000000004">
      <c r="D335">
        <f t="shared" si="195"/>
        <v>4875</v>
      </c>
      <c r="E335">
        <f t="shared" si="191"/>
        <v>81.25</v>
      </c>
      <c r="F335">
        <f t="shared" si="187"/>
        <v>44170</v>
      </c>
      <c r="H335">
        <f t="shared" si="175"/>
        <v>11042.5</v>
      </c>
      <c r="J335">
        <f t="shared" si="176"/>
        <v>912.60330578512401</v>
      </c>
      <c r="K335">
        <f t="shared" si="177"/>
        <v>520.30624913247777</v>
      </c>
      <c r="L335">
        <f>VLOOKUP(V335, Sheet2!E$6:F$261,2,TRUE)</f>
        <v>512.12</v>
      </c>
      <c r="M335">
        <f>VLOOKUP(L335,Sheet3!A$52:B$77,2,TRUE)</f>
        <v>1</v>
      </c>
      <c r="N335">
        <f t="shared" si="178"/>
        <v>5.9062491324777966</v>
      </c>
      <c r="O335">
        <f t="shared" si="179"/>
        <v>5.5062491324778193</v>
      </c>
      <c r="P335">
        <v>0</v>
      </c>
      <c r="Q335">
        <f t="shared" si="189"/>
        <v>3.5</v>
      </c>
      <c r="R335">
        <f t="shared" si="180"/>
        <v>36925.214474883862</v>
      </c>
      <c r="S335">
        <f t="shared" si="192"/>
        <v>3.5</v>
      </c>
      <c r="T335">
        <f t="shared" si="181"/>
        <v>6331.1100988557891</v>
      </c>
      <c r="V335">
        <f t="shared" si="182"/>
        <v>43256.32457373965</v>
      </c>
      <c r="W335">
        <f t="shared" si="183"/>
        <v>913.67542626034992</v>
      </c>
      <c r="X335">
        <f t="shared" si="184"/>
        <v>18.87759145166012</v>
      </c>
      <c r="Y335">
        <f>VLOOKUP(K335,Sheet2!$A$6:$B$262,2,TRUE)</f>
        <v>349.54285714285714</v>
      </c>
      <c r="Z335">
        <f t="shared" si="185"/>
        <v>5.4006514697409205E-2</v>
      </c>
      <c r="AA335">
        <f t="shared" si="186"/>
        <v>520.36025564717522</v>
      </c>
      <c r="AD335">
        <f t="shared" si="197"/>
        <v>522.89475146262055</v>
      </c>
      <c r="AE335">
        <f>VLOOKUP(AU334,Sheet2!$E$6:$F$261,2,TRUE)</f>
        <v>511.88</v>
      </c>
      <c r="AF335">
        <f>VLOOKUP(AE335,Sheet3!K$52:L$77,2,TRUE)</f>
        <v>1</v>
      </c>
      <c r="AG335">
        <f t="shared" si="198"/>
        <v>6.4947514626205702</v>
      </c>
      <c r="AH335">
        <f t="shared" si="199"/>
        <v>0</v>
      </c>
      <c r="AI335">
        <f t="shared" si="174"/>
        <v>0</v>
      </c>
      <c r="AJ335">
        <f t="shared" si="190"/>
        <v>3.5</v>
      </c>
      <c r="AK335">
        <f t="shared" si="193"/>
        <v>42579.365750648234</v>
      </c>
      <c r="AM335">
        <f t="shared" si="200"/>
        <v>1.3947514626205475</v>
      </c>
      <c r="AN335">
        <f t="shared" si="201"/>
        <v>1</v>
      </c>
      <c r="AP335">
        <f t="shared" si="194"/>
        <v>1.9</v>
      </c>
      <c r="AQ335">
        <f>VLOOKUP(AE335,Sheet3!$K$52:$L$77,2,TRUE)</f>
        <v>1</v>
      </c>
      <c r="AR335">
        <f t="shared" si="188"/>
        <v>525.78491390312956</v>
      </c>
      <c r="AU335">
        <f t="shared" si="202"/>
        <v>43105.150664551365</v>
      </c>
      <c r="AV335">
        <f t="shared" si="203"/>
        <v>1064.8493354486345</v>
      </c>
      <c r="AW335">
        <f t="shared" si="204"/>
        <v>22.001019327451129</v>
      </c>
      <c r="AX335">
        <f>VLOOKUP(AD335,Sheet2!$A$6:$B$262,2,TRUE)</f>
        <v>383.82857142857142</v>
      </c>
      <c r="AY335">
        <f t="shared" si="205"/>
        <v>5.7319910410956493E-2</v>
      </c>
      <c r="AZ335">
        <f t="shared" si="206"/>
        <v>522.95207137303146</v>
      </c>
      <c r="BB335">
        <f t="shared" si="196"/>
        <v>2.591815725856236</v>
      </c>
    </row>
    <row r="336" spans="4:54" x14ac:dyDescent="0.55000000000000004">
      <c r="D336">
        <f t="shared" si="195"/>
        <v>4890</v>
      </c>
      <c r="E336">
        <f t="shared" si="191"/>
        <v>81.5</v>
      </c>
      <c r="F336">
        <f t="shared" si="187"/>
        <v>44770</v>
      </c>
      <c r="H336">
        <f t="shared" si="175"/>
        <v>11192.5</v>
      </c>
      <c r="J336">
        <f t="shared" si="176"/>
        <v>925</v>
      </c>
      <c r="K336">
        <f t="shared" si="177"/>
        <v>520.36025564717522</v>
      </c>
      <c r="L336">
        <f>VLOOKUP(V336, Sheet2!E$6:F$261,2,TRUE)</f>
        <v>512.12</v>
      </c>
      <c r="M336">
        <f>VLOOKUP(L336,Sheet3!A$52:B$77,2,TRUE)</f>
        <v>1</v>
      </c>
      <c r="N336">
        <f t="shared" si="178"/>
        <v>5.960255647175245</v>
      </c>
      <c r="O336">
        <f t="shared" si="179"/>
        <v>5.5602556471752678</v>
      </c>
      <c r="P336">
        <v>0</v>
      </c>
      <c r="Q336">
        <f t="shared" si="189"/>
        <v>3.5</v>
      </c>
      <c r="R336">
        <f t="shared" si="180"/>
        <v>37432.834598049565</v>
      </c>
      <c r="S336">
        <f t="shared" si="192"/>
        <v>3.5</v>
      </c>
      <c r="T336">
        <f t="shared" si="181"/>
        <v>6424.4835260033879</v>
      </c>
      <c r="V336">
        <f t="shared" si="182"/>
        <v>43857.318124052952</v>
      </c>
      <c r="W336">
        <f t="shared" si="183"/>
        <v>912.68187594704796</v>
      </c>
      <c r="X336">
        <f t="shared" si="184"/>
        <v>18.857063552624957</v>
      </c>
      <c r="Y336">
        <f>VLOOKUP(K336,Sheet2!$A$6:$B$262,2,TRUE)</f>
        <v>349.54285714285714</v>
      </c>
      <c r="Z336">
        <f t="shared" si="185"/>
        <v>5.3947786851550883E-2</v>
      </c>
      <c r="AA336">
        <f t="shared" si="186"/>
        <v>520.41420343402672</v>
      </c>
      <c r="AD336">
        <f t="shared" si="197"/>
        <v>522.95207137303146</v>
      </c>
      <c r="AE336">
        <f>VLOOKUP(AU335,Sheet2!$E$6:$F$261,2,TRUE)</f>
        <v>512.12</v>
      </c>
      <c r="AF336">
        <f>VLOOKUP(AE336,Sheet3!K$52:L$77,2,TRUE)</f>
        <v>1</v>
      </c>
      <c r="AG336">
        <f t="shared" si="198"/>
        <v>6.552071373031481</v>
      </c>
      <c r="AH336">
        <f t="shared" si="199"/>
        <v>0</v>
      </c>
      <c r="AI336">
        <f t="shared" si="174"/>
        <v>0</v>
      </c>
      <c r="AJ336">
        <f t="shared" si="190"/>
        <v>3.5</v>
      </c>
      <c r="AK336">
        <f t="shared" si="193"/>
        <v>43144.288651929688</v>
      </c>
      <c r="AM336">
        <f t="shared" si="200"/>
        <v>1.4520713730314583</v>
      </c>
      <c r="AN336">
        <f t="shared" si="201"/>
        <v>1</v>
      </c>
      <c r="AP336">
        <f t="shared" si="194"/>
        <v>2</v>
      </c>
      <c r="AQ336">
        <f>VLOOKUP(AE336,Sheet3!$K$52:$L$77,2,TRUE)</f>
        <v>1</v>
      </c>
      <c r="AR336">
        <f t="shared" si="188"/>
        <v>587.92404549432524</v>
      </c>
      <c r="AU336">
        <f t="shared" si="202"/>
        <v>43732.212697424016</v>
      </c>
      <c r="AV336">
        <f t="shared" si="203"/>
        <v>1037.7873025759836</v>
      </c>
      <c r="AW336">
        <f t="shared" si="204"/>
        <v>21.441886416859166</v>
      </c>
      <c r="AX336">
        <f>VLOOKUP(AD336,Sheet2!$A$6:$B$262,2,TRUE)</f>
        <v>385.2</v>
      </c>
      <c r="AY336">
        <f t="shared" si="205"/>
        <v>5.5664294955501473E-2</v>
      </c>
      <c r="AZ336">
        <f t="shared" si="206"/>
        <v>523.00773566798694</v>
      </c>
      <c r="BB336">
        <f t="shared" si="196"/>
        <v>2.593532233960218</v>
      </c>
    </row>
    <row r="337" spans="4:54" x14ac:dyDescent="0.55000000000000004">
      <c r="D337">
        <f t="shared" si="195"/>
        <v>4905</v>
      </c>
      <c r="E337">
        <f t="shared" si="191"/>
        <v>81.75</v>
      </c>
      <c r="F337">
        <f t="shared" si="187"/>
        <v>45370</v>
      </c>
      <c r="H337">
        <f t="shared" si="175"/>
        <v>11342.5</v>
      </c>
      <c r="J337">
        <f t="shared" si="176"/>
        <v>937.39669421487599</v>
      </c>
      <c r="K337">
        <f t="shared" si="177"/>
        <v>520.41420343402672</v>
      </c>
      <c r="L337">
        <f>VLOOKUP(V337, Sheet2!E$6:F$261,2,TRUE)</f>
        <v>512.36</v>
      </c>
      <c r="M337">
        <f>VLOOKUP(L337,Sheet3!A$52:B$77,2,TRUE)</f>
        <v>1</v>
      </c>
      <c r="N337">
        <f t="shared" si="178"/>
        <v>6.0142034340267401</v>
      </c>
      <c r="O337">
        <f t="shared" si="179"/>
        <v>5.6142034340267628</v>
      </c>
      <c r="P337">
        <v>0</v>
      </c>
      <c r="Q337">
        <f t="shared" si="189"/>
        <v>3.5</v>
      </c>
      <c r="R337">
        <f t="shared" si="180"/>
        <v>37942.204010893613</v>
      </c>
      <c r="S337">
        <f t="shared" si="192"/>
        <v>3.5</v>
      </c>
      <c r="T337">
        <f t="shared" si="181"/>
        <v>6518.20925071692</v>
      </c>
      <c r="V337">
        <f t="shared" si="182"/>
        <v>44460.413261610534</v>
      </c>
      <c r="W337">
        <f t="shared" si="183"/>
        <v>909.58673838946561</v>
      </c>
      <c r="X337">
        <f t="shared" si="184"/>
        <v>18.793114429534413</v>
      </c>
      <c r="Y337">
        <f>VLOOKUP(K337,Sheet2!$A$6:$B$262,2,TRUE)</f>
        <v>350.91428571428571</v>
      </c>
      <c r="Z337">
        <f t="shared" si="185"/>
        <v>5.355471462576978E-2</v>
      </c>
      <c r="AA337">
        <f t="shared" si="186"/>
        <v>520.46775814865248</v>
      </c>
      <c r="AD337">
        <f t="shared" si="197"/>
        <v>523.00773566798694</v>
      </c>
      <c r="AE337">
        <f>VLOOKUP(AU336,Sheet2!$E$6:$F$261,2,TRUE)</f>
        <v>512.12</v>
      </c>
      <c r="AF337">
        <f>VLOOKUP(AE337,Sheet3!K$52:L$77,2,TRUE)</f>
        <v>1</v>
      </c>
      <c r="AG337">
        <f t="shared" si="198"/>
        <v>6.6077356679869581</v>
      </c>
      <c r="AH337">
        <f t="shared" si="199"/>
        <v>0</v>
      </c>
      <c r="AI337">
        <f t="shared" si="174"/>
        <v>0</v>
      </c>
      <c r="AJ337">
        <f t="shared" si="190"/>
        <v>3.5</v>
      </c>
      <c r="AK337">
        <f t="shared" si="193"/>
        <v>43695.264794577968</v>
      </c>
      <c r="AM337">
        <f t="shared" si="200"/>
        <v>1.5077356679869354</v>
      </c>
      <c r="AN337">
        <f t="shared" si="201"/>
        <v>1</v>
      </c>
      <c r="AP337">
        <f t="shared" si="194"/>
        <v>2.1</v>
      </c>
      <c r="AQ337">
        <f>VLOOKUP(AE337,Sheet3!$K$52:$L$77,2,TRUE)</f>
        <v>1</v>
      </c>
      <c r="AR337">
        <f t="shared" si="188"/>
        <v>653.15520158372726</v>
      </c>
      <c r="AU337">
        <f t="shared" si="202"/>
        <v>44348.419996161698</v>
      </c>
      <c r="AV337">
        <f t="shared" si="203"/>
        <v>1021.5800038383022</v>
      </c>
      <c r="AW337">
        <f t="shared" si="204"/>
        <v>21.107024872692193</v>
      </c>
      <c r="AX337">
        <f>VLOOKUP(AD337,Sheet2!$A$6:$B$262,2,TRUE)</f>
        <v>386.57142857142856</v>
      </c>
      <c r="AY337">
        <f t="shared" si="205"/>
        <v>5.460058171058587E-2</v>
      </c>
      <c r="AZ337">
        <f t="shared" si="206"/>
        <v>523.06233624969752</v>
      </c>
      <c r="BB337">
        <f t="shared" si="196"/>
        <v>2.5945781010450446</v>
      </c>
    </row>
    <row r="338" spans="4:54" x14ac:dyDescent="0.55000000000000004">
      <c r="D338">
        <f t="shared" si="195"/>
        <v>4920</v>
      </c>
      <c r="E338">
        <f t="shared" si="191"/>
        <v>82</v>
      </c>
      <c r="F338">
        <f t="shared" si="187"/>
        <v>45970</v>
      </c>
      <c r="H338">
        <f t="shared" si="175"/>
        <v>11492.5</v>
      </c>
      <c r="J338">
        <f t="shared" si="176"/>
        <v>949.7933884297521</v>
      </c>
      <c r="K338">
        <f t="shared" si="177"/>
        <v>520.46775814865248</v>
      </c>
      <c r="L338">
        <f>VLOOKUP(V338, Sheet2!E$6:F$261,2,TRUE)</f>
        <v>512.59999999999991</v>
      </c>
      <c r="M338">
        <f>VLOOKUP(L338,Sheet3!A$52:B$77,2,TRUE)</f>
        <v>1</v>
      </c>
      <c r="N338">
        <f t="shared" si="178"/>
        <v>6.0677581486525014</v>
      </c>
      <c r="O338">
        <f t="shared" si="179"/>
        <v>5.6677581486525241</v>
      </c>
      <c r="P338">
        <v>0</v>
      </c>
      <c r="Q338">
        <f t="shared" si="189"/>
        <v>3.5</v>
      </c>
      <c r="R338">
        <f t="shared" si="180"/>
        <v>38450.126829145607</v>
      </c>
      <c r="S338">
        <f t="shared" si="192"/>
        <v>3.5</v>
      </c>
      <c r="T338">
        <f t="shared" si="181"/>
        <v>6611.6985600151211</v>
      </c>
      <c r="V338">
        <f t="shared" si="182"/>
        <v>45061.825389160731</v>
      </c>
      <c r="W338">
        <f t="shared" si="183"/>
        <v>908.17461083926901</v>
      </c>
      <c r="X338">
        <f t="shared" si="184"/>
        <v>18.763938240480766</v>
      </c>
      <c r="Y338">
        <f>VLOOKUP(K338,Sheet2!$A$6:$B$262,2,TRUE)</f>
        <v>350.91428571428571</v>
      </c>
      <c r="Z338">
        <f t="shared" si="185"/>
        <v>5.3471571276406678E-2</v>
      </c>
      <c r="AA338">
        <f t="shared" si="186"/>
        <v>520.5212297199289</v>
      </c>
      <c r="AD338">
        <f t="shared" si="197"/>
        <v>523.06233624969752</v>
      </c>
      <c r="AE338">
        <f>VLOOKUP(AU337,Sheet2!$E$6:$F$261,2,TRUE)</f>
        <v>512.36</v>
      </c>
      <c r="AF338">
        <f>VLOOKUP(AE338,Sheet3!K$52:L$77,2,TRUE)</f>
        <v>1</v>
      </c>
      <c r="AG338">
        <f t="shared" si="198"/>
        <v>6.662336249697546</v>
      </c>
      <c r="AH338">
        <f t="shared" si="199"/>
        <v>0</v>
      </c>
      <c r="AI338">
        <f t="shared" si="174"/>
        <v>0</v>
      </c>
      <c r="AJ338">
        <f t="shared" si="190"/>
        <v>3.5</v>
      </c>
      <c r="AK338">
        <f t="shared" si="193"/>
        <v>44237.971573357863</v>
      </c>
      <c r="AM338">
        <f t="shared" si="200"/>
        <v>1.5623362496975233</v>
      </c>
      <c r="AN338">
        <f t="shared" si="201"/>
        <v>1</v>
      </c>
      <c r="AP338">
        <f t="shared" si="194"/>
        <v>2.1</v>
      </c>
      <c r="AQ338">
        <f>VLOOKUP(AE338,Sheet3!$K$52:$L$77,2,TRUE)</f>
        <v>1</v>
      </c>
      <c r="AR338">
        <f t="shared" si="188"/>
        <v>688.95418201297207</v>
      </c>
      <c r="AU338">
        <f t="shared" si="202"/>
        <v>44926.925755370838</v>
      </c>
      <c r="AV338">
        <f t="shared" si="203"/>
        <v>1043.0742446291624</v>
      </c>
      <c r="AW338">
        <f t="shared" si="204"/>
        <v>21.551120756800877</v>
      </c>
      <c r="AX338">
        <f>VLOOKUP(AD338,Sheet2!$A$6:$B$262,2,TRUE)</f>
        <v>386.57142857142856</v>
      </c>
      <c r="AY338">
        <f t="shared" si="205"/>
        <v>5.5749388506136789E-2</v>
      </c>
      <c r="AZ338">
        <f t="shared" si="206"/>
        <v>523.11808563820364</v>
      </c>
      <c r="BB338">
        <f t="shared" si="196"/>
        <v>2.5968559182747413</v>
      </c>
    </row>
    <row r="339" spans="4:54" x14ac:dyDescent="0.55000000000000004">
      <c r="D339">
        <f t="shared" si="195"/>
        <v>4935</v>
      </c>
      <c r="E339">
        <f t="shared" si="191"/>
        <v>82.25</v>
      </c>
      <c r="F339">
        <f t="shared" si="187"/>
        <v>46570</v>
      </c>
      <c r="H339">
        <f t="shared" si="175"/>
        <v>11642.5</v>
      </c>
      <c r="J339">
        <f t="shared" si="176"/>
        <v>962.19008264462809</v>
      </c>
      <c r="K339">
        <f t="shared" si="177"/>
        <v>520.5212297199289</v>
      </c>
      <c r="L339">
        <f>VLOOKUP(V339, Sheet2!E$6:F$261,2,TRUE)</f>
        <v>512.59999999999991</v>
      </c>
      <c r="M339">
        <f>VLOOKUP(L339,Sheet3!A$52:B$77,2,TRUE)</f>
        <v>1</v>
      </c>
      <c r="N339">
        <f t="shared" si="178"/>
        <v>6.1212297199289196</v>
      </c>
      <c r="O339">
        <f t="shared" si="179"/>
        <v>5.7212297199289424</v>
      </c>
      <c r="P339">
        <v>0</v>
      </c>
      <c r="Q339">
        <f t="shared" si="189"/>
        <v>3.5</v>
      </c>
      <c r="R339">
        <f t="shared" si="180"/>
        <v>38959.502343896202</v>
      </c>
      <c r="S339">
        <f t="shared" si="192"/>
        <v>3.5</v>
      </c>
      <c r="T339">
        <f t="shared" si="181"/>
        <v>6705.4844391295728</v>
      </c>
      <c r="V339">
        <f t="shared" si="182"/>
        <v>45664.986783025772</v>
      </c>
      <c r="W339">
        <f t="shared" si="183"/>
        <v>905.01321697422827</v>
      </c>
      <c r="X339">
        <f t="shared" si="184"/>
        <v>18.698620185417937</v>
      </c>
      <c r="Y339">
        <f>VLOOKUP(K339,Sheet2!$A$6:$B$262,2,TRUE)</f>
        <v>352.28571428571428</v>
      </c>
      <c r="Z339">
        <f t="shared" si="185"/>
        <v>5.3077997282208259E-2</v>
      </c>
      <c r="AA339">
        <f t="shared" si="186"/>
        <v>520.57430771721113</v>
      </c>
      <c r="AD339">
        <f t="shared" si="197"/>
        <v>523.11808563820364</v>
      </c>
      <c r="AE339">
        <f>VLOOKUP(AU338,Sheet2!$E$6:$F$261,2,TRUE)</f>
        <v>512.36</v>
      </c>
      <c r="AF339">
        <f>VLOOKUP(AE339,Sheet3!K$52:L$77,2,TRUE)</f>
        <v>1</v>
      </c>
      <c r="AG339">
        <f t="shared" si="198"/>
        <v>6.7180856382036609</v>
      </c>
      <c r="AH339">
        <f t="shared" si="199"/>
        <v>0</v>
      </c>
      <c r="AI339">
        <f t="shared" si="174"/>
        <v>0</v>
      </c>
      <c r="AJ339">
        <f t="shared" si="190"/>
        <v>3.5</v>
      </c>
      <c r="AK339">
        <f t="shared" si="193"/>
        <v>44794.39619887717</v>
      </c>
      <c r="AM339">
        <f t="shared" si="200"/>
        <v>1.6180856382036382</v>
      </c>
      <c r="AN339">
        <f t="shared" si="201"/>
        <v>1</v>
      </c>
      <c r="AP339">
        <f t="shared" si="194"/>
        <v>2.1</v>
      </c>
      <c r="AQ339">
        <f>VLOOKUP(AE339,Sheet3!$K$52:$L$77,2,TRUE)</f>
        <v>1</v>
      </c>
      <c r="AR339">
        <f t="shared" si="188"/>
        <v>726.15750667316865</v>
      </c>
      <c r="AU339">
        <f t="shared" si="202"/>
        <v>45520.553705550337</v>
      </c>
      <c r="AV339">
        <f t="shared" si="203"/>
        <v>1049.4462944496627</v>
      </c>
      <c r="AW339">
        <f t="shared" si="204"/>
        <v>21.68277467871204</v>
      </c>
      <c r="AX339">
        <f>VLOOKUP(AD339,Sheet2!$A$6:$B$262,2,TRUE)</f>
        <v>387.94285714285712</v>
      </c>
      <c r="AY339">
        <f t="shared" si="205"/>
        <v>5.5891671362124126E-2</v>
      </c>
      <c r="AZ339">
        <f t="shared" si="206"/>
        <v>523.17397730956577</v>
      </c>
      <c r="BB339">
        <f t="shared" si="196"/>
        <v>2.599669592354644</v>
      </c>
    </row>
    <row r="340" spans="4:54" x14ac:dyDescent="0.55000000000000004">
      <c r="D340">
        <f t="shared" si="195"/>
        <v>4950</v>
      </c>
      <c r="E340">
        <f t="shared" si="191"/>
        <v>82.5</v>
      </c>
      <c r="F340">
        <f t="shared" si="187"/>
        <v>47170</v>
      </c>
      <c r="H340">
        <f t="shared" si="175"/>
        <v>11792.5</v>
      </c>
      <c r="J340">
        <f t="shared" si="176"/>
        <v>974.58677685950408</v>
      </c>
      <c r="K340">
        <f t="shared" si="177"/>
        <v>520.57430771721113</v>
      </c>
      <c r="L340">
        <f>VLOOKUP(V340, Sheet2!E$6:F$261,2,TRUE)</f>
        <v>512.83999999999992</v>
      </c>
      <c r="M340">
        <f>VLOOKUP(L340,Sheet3!A$52:B$77,2,TRUE)</f>
        <v>1</v>
      </c>
      <c r="N340">
        <f t="shared" si="178"/>
        <v>6.1743077172111498</v>
      </c>
      <c r="O340">
        <f t="shared" si="179"/>
        <v>5.7743077172111725</v>
      </c>
      <c r="P340">
        <v>0</v>
      </c>
      <c r="Q340">
        <f t="shared" si="189"/>
        <v>3.5</v>
      </c>
      <c r="R340">
        <f t="shared" si="180"/>
        <v>39467.333794279359</v>
      </c>
      <c r="S340">
        <f t="shared" si="192"/>
        <v>3.5</v>
      </c>
      <c r="T340">
        <f t="shared" si="181"/>
        <v>6799.0144798463753</v>
      </c>
      <c r="V340">
        <f t="shared" si="182"/>
        <v>46266.348274125732</v>
      </c>
      <c r="W340">
        <f t="shared" si="183"/>
        <v>903.65172587426787</v>
      </c>
      <c r="X340">
        <f t="shared" si="184"/>
        <v>18.670490204013799</v>
      </c>
      <c r="Y340">
        <f>VLOOKUP(K340,Sheet2!$A$6:$B$262,2,TRUE)</f>
        <v>352.28571428571428</v>
      </c>
      <c r="Z340">
        <f t="shared" si="185"/>
        <v>5.2998147375546062E-2</v>
      </c>
      <c r="AA340">
        <f t="shared" si="186"/>
        <v>520.62730586458667</v>
      </c>
      <c r="AD340">
        <f t="shared" si="197"/>
        <v>523.17397730956577</v>
      </c>
      <c r="AE340">
        <f>VLOOKUP(AU339,Sheet2!$E$6:$F$261,2,TRUE)</f>
        <v>512.59999999999991</v>
      </c>
      <c r="AF340">
        <f>VLOOKUP(AE340,Sheet3!K$52:L$77,2,TRUE)</f>
        <v>1</v>
      </c>
      <c r="AG340">
        <f t="shared" si="198"/>
        <v>6.7739773095657938</v>
      </c>
      <c r="AH340">
        <f t="shared" si="199"/>
        <v>0</v>
      </c>
      <c r="AI340">
        <f t="shared" si="174"/>
        <v>0</v>
      </c>
      <c r="AJ340">
        <f t="shared" si="190"/>
        <v>3.5</v>
      </c>
      <c r="AK340">
        <f t="shared" si="193"/>
        <v>45354.563314643507</v>
      </c>
      <c r="AM340">
        <f t="shared" si="200"/>
        <v>1.6739773095657711</v>
      </c>
      <c r="AN340">
        <f t="shared" si="201"/>
        <v>1</v>
      </c>
      <c r="AP340">
        <f t="shared" si="194"/>
        <v>2.1</v>
      </c>
      <c r="AQ340">
        <f>VLOOKUP(AE340,Sheet3!$K$52:$L$77,2,TRUE)</f>
        <v>1</v>
      </c>
      <c r="AR340">
        <f t="shared" si="188"/>
        <v>764.10479819013153</v>
      </c>
      <c r="AU340">
        <f t="shared" si="202"/>
        <v>46118.668112833635</v>
      </c>
      <c r="AV340">
        <f t="shared" si="203"/>
        <v>1051.331887166365</v>
      </c>
      <c r="AW340">
        <f t="shared" si="204"/>
        <v>21.721733205916632</v>
      </c>
      <c r="AX340">
        <f>VLOOKUP(AD340,Sheet2!$A$6:$B$262,2,TRUE)</f>
        <v>387.94285714285712</v>
      </c>
      <c r="AY340">
        <f t="shared" si="205"/>
        <v>5.5992094727285474E-2</v>
      </c>
      <c r="AZ340">
        <f t="shared" si="206"/>
        <v>523.229969404293</v>
      </c>
      <c r="BB340">
        <f t="shared" si="196"/>
        <v>2.6026635397063274</v>
      </c>
    </row>
    <row r="341" spans="4:54" x14ac:dyDescent="0.55000000000000004">
      <c r="D341">
        <f t="shared" si="195"/>
        <v>4965</v>
      </c>
      <c r="E341">
        <f t="shared" si="191"/>
        <v>82.75</v>
      </c>
      <c r="F341">
        <f t="shared" si="187"/>
        <v>47770</v>
      </c>
      <c r="H341">
        <f t="shared" si="175"/>
        <v>11942.5</v>
      </c>
      <c r="J341">
        <f t="shared" si="176"/>
        <v>986.98347107438019</v>
      </c>
      <c r="K341">
        <f t="shared" si="177"/>
        <v>520.62730586458667</v>
      </c>
      <c r="L341">
        <f>VLOOKUP(V341, Sheet2!E$6:F$261,2,TRUE)</f>
        <v>512.83999999999992</v>
      </c>
      <c r="M341">
        <f>VLOOKUP(L341,Sheet3!A$52:B$77,2,TRUE)</f>
        <v>1</v>
      </c>
      <c r="N341">
        <f t="shared" si="178"/>
        <v>6.2273058645866968</v>
      </c>
      <c r="O341">
        <f t="shared" si="179"/>
        <v>5.8273058645867195</v>
      </c>
      <c r="P341">
        <v>0</v>
      </c>
      <c r="Q341">
        <f t="shared" si="189"/>
        <v>3.5</v>
      </c>
      <c r="R341">
        <f t="shared" si="180"/>
        <v>39976.583867670517</v>
      </c>
      <c r="S341">
        <f t="shared" si="192"/>
        <v>3.5</v>
      </c>
      <c r="T341">
        <f t="shared" si="181"/>
        <v>6892.8337068159863</v>
      </c>
      <c r="V341">
        <f t="shared" si="182"/>
        <v>46869.417574486506</v>
      </c>
      <c r="W341">
        <f t="shared" si="183"/>
        <v>900.58242551349394</v>
      </c>
      <c r="X341">
        <f t="shared" si="184"/>
        <v>18.607074907303591</v>
      </c>
      <c r="Y341">
        <f>VLOOKUP(K341,Sheet2!$A$6:$B$262,2,TRUE)</f>
        <v>353.65714285714284</v>
      </c>
      <c r="Z341">
        <f t="shared" si="185"/>
        <v>5.2613315701698637E-2</v>
      </c>
      <c r="AA341">
        <f t="shared" si="186"/>
        <v>520.67991918028838</v>
      </c>
      <c r="AD341">
        <f t="shared" si="197"/>
        <v>523.229969404293</v>
      </c>
      <c r="AE341">
        <f>VLOOKUP(AU340,Sheet2!$E$6:$F$261,2,TRUE)</f>
        <v>512.83999999999992</v>
      </c>
      <c r="AF341">
        <f>VLOOKUP(AE341,Sheet3!K$52:L$77,2,TRUE)</f>
        <v>1</v>
      </c>
      <c r="AG341">
        <f t="shared" si="198"/>
        <v>6.8299694042930241</v>
      </c>
      <c r="AH341">
        <f t="shared" si="199"/>
        <v>0</v>
      </c>
      <c r="AI341">
        <f t="shared" si="174"/>
        <v>0</v>
      </c>
      <c r="AJ341">
        <f t="shared" si="190"/>
        <v>3.5</v>
      </c>
      <c r="AK341">
        <f t="shared" si="193"/>
        <v>45918.058895413538</v>
      </c>
      <c r="AM341">
        <f t="shared" si="200"/>
        <v>1.7299694042930014</v>
      </c>
      <c r="AN341">
        <f t="shared" si="201"/>
        <v>1</v>
      </c>
      <c r="AP341">
        <f t="shared" si="194"/>
        <v>2.2000000000000002</v>
      </c>
      <c r="AQ341">
        <f>VLOOKUP(AE341,Sheet3!$K$52:$L$77,2,TRUE)</f>
        <v>1</v>
      </c>
      <c r="AR341">
        <f t="shared" si="188"/>
        <v>840.98760732966036</v>
      </c>
      <c r="AU341">
        <f t="shared" si="202"/>
        <v>46759.0465027432</v>
      </c>
      <c r="AV341">
        <f t="shared" si="203"/>
        <v>1010.9534972567999</v>
      </c>
      <c r="AW341">
        <f t="shared" si="204"/>
        <v>20.887468951586772</v>
      </c>
      <c r="AX341">
        <f>VLOOKUP(AD341,Sheet2!$A$6:$B$262,2,TRUE)</f>
        <v>389.31428571428569</v>
      </c>
      <c r="AY341">
        <f t="shared" si="205"/>
        <v>5.3651945787871504E-2</v>
      </c>
      <c r="AZ341">
        <f t="shared" si="206"/>
        <v>523.28362135008092</v>
      </c>
      <c r="BB341">
        <f t="shared" si="196"/>
        <v>2.6037021697925411</v>
      </c>
    </row>
    <row r="342" spans="4:54" x14ac:dyDescent="0.55000000000000004">
      <c r="D342">
        <f t="shared" si="195"/>
        <v>4980</v>
      </c>
      <c r="E342">
        <f t="shared" si="191"/>
        <v>83</v>
      </c>
      <c r="F342">
        <f t="shared" si="187"/>
        <v>48370</v>
      </c>
      <c r="H342">
        <f t="shared" si="175"/>
        <v>12092.5</v>
      </c>
      <c r="J342">
        <f t="shared" si="176"/>
        <v>999.38016528925618</v>
      </c>
      <c r="K342">
        <f t="shared" si="177"/>
        <v>520.67991918028838</v>
      </c>
      <c r="L342">
        <f>VLOOKUP(V342, Sheet2!E$6:F$261,2,TRUE)</f>
        <v>513.07999999999993</v>
      </c>
      <c r="M342">
        <f>VLOOKUP(L342,Sheet3!A$52:B$77,2,TRUE)</f>
        <v>1</v>
      </c>
      <c r="N342">
        <f t="shared" si="178"/>
        <v>6.2799191802884025</v>
      </c>
      <c r="O342">
        <f t="shared" si="179"/>
        <v>5.8799191802884252</v>
      </c>
      <c r="P342">
        <v>0</v>
      </c>
      <c r="Q342">
        <f t="shared" si="189"/>
        <v>3.5</v>
      </c>
      <c r="R342">
        <f t="shared" si="180"/>
        <v>40484.284236089698</v>
      </c>
      <c r="S342">
        <f t="shared" si="192"/>
        <v>3.5</v>
      </c>
      <c r="T342">
        <f t="shared" si="181"/>
        <v>6986.3946585911381</v>
      </c>
      <c r="V342">
        <f t="shared" si="182"/>
        <v>47470.678894680837</v>
      </c>
      <c r="W342">
        <f t="shared" si="183"/>
        <v>899.3211053191626</v>
      </c>
      <c r="X342">
        <f t="shared" si="184"/>
        <v>18.581014572709972</v>
      </c>
      <c r="Y342">
        <f>VLOOKUP(K342,Sheet2!$A$6:$B$262,2,TRUE)</f>
        <v>353.65714285714284</v>
      </c>
      <c r="Z342">
        <f t="shared" si="185"/>
        <v>5.2539627568658022E-2</v>
      </c>
      <c r="AA342">
        <f t="shared" si="186"/>
        <v>520.73245880785703</v>
      </c>
      <c r="AD342">
        <f t="shared" si="197"/>
        <v>523.28362135008092</v>
      </c>
      <c r="AE342">
        <f>VLOOKUP(AU341,Sheet2!$E$6:$F$261,2,TRUE)</f>
        <v>512.83999999999992</v>
      </c>
      <c r="AF342">
        <f>VLOOKUP(AE342,Sheet3!K$52:L$77,2,TRUE)</f>
        <v>1</v>
      </c>
      <c r="AG342">
        <f t="shared" si="198"/>
        <v>6.8836213500809436</v>
      </c>
      <c r="AH342">
        <f t="shared" si="199"/>
        <v>0</v>
      </c>
      <c r="AI342">
        <f t="shared" si="174"/>
        <v>0</v>
      </c>
      <c r="AJ342">
        <f t="shared" si="190"/>
        <v>3.5</v>
      </c>
      <c r="AK342">
        <f t="shared" si="193"/>
        <v>46460.175160072511</v>
      </c>
      <c r="AM342">
        <f t="shared" si="200"/>
        <v>1.7836213500809208</v>
      </c>
      <c r="AN342">
        <f t="shared" si="201"/>
        <v>1</v>
      </c>
      <c r="AP342">
        <f t="shared" si="194"/>
        <v>2.2000000000000002</v>
      </c>
      <c r="AQ342">
        <f>VLOOKUP(AE342,Sheet3!$K$52:$L$77,2,TRUE)</f>
        <v>1</v>
      </c>
      <c r="AR342">
        <f t="shared" si="188"/>
        <v>880.41200520887037</v>
      </c>
      <c r="AU342">
        <f t="shared" si="202"/>
        <v>47340.58716528138</v>
      </c>
      <c r="AV342">
        <f t="shared" si="203"/>
        <v>1029.4128347186197</v>
      </c>
      <c r="AW342">
        <f t="shared" si="204"/>
        <v>21.268860221459086</v>
      </c>
      <c r="AX342">
        <f>VLOOKUP(AD342,Sheet2!$A$6:$B$262,2,TRUE)</f>
        <v>389.31428571428569</v>
      </c>
      <c r="AY342">
        <f t="shared" si="205"/>
        <v>5.4631594580292681E-2</v>
      </c>
      <c r="AZ342">
        <f t="shared" si="206"/>
        <v>523.33825294466124</v>
      </c>
      <c r="BB342">
        <f t="shared" si="196"/>
        <v>2.6057941368042066</v>
      </c>
    </row>
    <row r="343" spans="4:54" x14ac:dyDescent="0.55000000000000004">
      <c r="D343">
        <f t="shared" si="195"/>
        <v>4995</v>
      </c>
      <c r="E343">
        <f t="shared" si="191"/>
        <v>83.25</v>
      </c>
      <c r="F343">
        <f t="shared" si="187"/>
        <v>48970</v>
      </c>
      <c r="H343">
        <f t="shared" si="175"/>
        <v>12242.5</v>
      </c>
      <c r="J343">
        <f t="shared" si="176"/>
        <v>1011.7768595041322</v>
      </c>
      <c r="K343">
        <f t="shared" si="177"/>
        <v>520.73245880785703</v>
      </c>
      <c r="L343">
        <f>VLOOKUP(V343, Sheet2!E$6:F$261,2,TRUE)</f>
        <v>513.31999999999994</v>
      </c>
      <c r="M343">
        <f>VLOOKUP(L343,Sheet3!A$52:B$77,2,TRUE)</f>
        <v>1</v>
      </c>
      <c r="N343">
        <f t="shared" si="178"/>
        <v>6.3324588078570514</v>
      </c>
      <c r="O343">
        <f t="shared" si="179"/>
        <v>5.9324588078570741</v>
      </c>
      <c r="P343">
        <v>0</v>
      </c>
      <c r="Q343">
        <f t="shared" si="189"/>
        <v>3.5</v>
      </c>
      <c r="R343">
        <f t="shared" si="180"/>
        <v>40993.400310753364</v>
      </c>
      <c r="S343">
        <f t="shared" si="192"/>
        <v>3.5</v>
      </c>
      <c r="T343">
        <f t="shared" si="181"/>
        <v>7080.2432245902774</v>
      </c>
      <c r="V343">
        <f t="shared" si="182"/>
        <v>48073.643535343639</v>
      </c>
      <c r="W343">
        <f t="shared" si="183"/>
        <v>896.35646465636091</v>
      </c>
      <c r="X343">
        <f t="shared" si="184"/>
        <v>18.519761666453739</v>
      </c>
      <c r="Y343">
        <f>VLOOKUP(K343,Sheet2!$A$6:$B$262,2,TRUE)</f>
        <v>355.02857142857141</v>
      </c>
      <c r="Z343">
        <f t="shared" si="185"/>
        <v>5.2164144400923942E-2</v>
      </c>
      <c r="AA343">
        <f t="shared" si="186"/>
        <v>520.78462295225791</v>
      </c>
      <c r="AD343">
        <f t="shared" si="197"/>
        <v>523.33825294466124</v>
      </c>
      <c r="AE343">
        <f>VLOOKUP(AU342,Sheet2!$E$6:$F$261,2,TRUE)</f>
        <v>513.07999999999993</v>
      </c>
      <c r="AF343">
        <f>VLOOKUP(AE343,Sheet3!K$52:L$77,2,TRUE)</f>
        <v>1</v>
      </c>
      <c r="AG343">
        <f t="shared" si="198"/>
        <v>6.938252944661258</v>
      </c>
      <c r="AH343">
        <f t="shared" si="199"/>
        <v>0</v>
      </c>
      <c r="AI343">
        <f t="shared" si="174"/>
        <v>0</v>
      </c>
      <c r="AJ343">
        <f t="shared" si="190"/>
        <v>3.5</v>
      </c>
      <c r="AK343">
        <f t="shared" si="193"/>
        <v>47014.365189781201</v>
      </c>
      <c r="AM343">
        <f t="shared" si="200"/>
        <v>1.8382529446612352</v>
      </c>
      <c r="AN343">
        <f t="shared" si="201"/>
        <v>1</v>
      </c>
      <c r="AP343">
        <f t="shared" si="194"/>
        <v>2.2000000000000002</v>
      </c>
      <c r="AQ343">
        <f>VLOOKUP(AE343,Sheet3!$K$52:$L$77,2,TRUE)</f>
        <v>1</v>
      </c>
      <c r="AR343">
        <f t="shared" si="188"/>
        <v>921.17017459211081</v>
      </c>
      <c r="AU343">
        <f t="shared" si="202"/>
        <v>47935.535364373311</v>
      </c>
      <c r="AV343">
        <f t="shared" si="203"/>
        <v>1034.4646356266894</v>
      </c>
      <c r="AW343">
        <f t="shared" si="204"/>
        <v>21.373236273278707</v>
      </c>
      <c r="AX343">
        <f>VLOOKUP(AD343,Sheet2!$A$6:$B$262,2,TRUE)</f>
        <v>390.68571428571431</v>
      </c>
      <c r="AY343">
        <f t="shared" si="205"/>
        <v>5.4706981831560239E-2</v>
      </c>
      <c r="AZ343">
        <f t="shared" si="206"/>
        <v>523.39295992649284</v>
      </c>
      <c r="BB343">
        <f t="shared" si="196"/>
        <v>2.6083369742349305</v>
      </c>
    </row>
    <row r="344" spans="4:54" x14ac:dyDescent="0.55000000000000004">
      <c r="D344">
        <f t="shared" si="195"/>
        <v>5010</v>
      </c>
      <c r="E344">
        <f t="shared" si="191"/>
        <v>83.5</v>
      </c>
      <c r="F344">
        <f t="shared" si="187"/>
        <v>49570</v>
      </c>
      <c r="H344">
        <f t="shared" si="175"/>
        <v>12392.5</v>
      </c>
      <c r="J344">
        <f t="shared" si="176"/>
        <v>1024.1735537190082</v>
      </c>
      <c r="K344">
        <f t="shared" si="177"/>
        <v>520.78462295225791</v>
      </c>
      <c r="L344">
        <f>VLOOKUP(V344, Sheet2!E$6:F$261,2,TRUE)</f>
        <v>513.31999999999994</v>
      </c>
      <c r="M344">
        <f>VLOOKUP(L344,Sheet3!A$52:B$77,2,TRUE)</f>
        <v>1</v>
      </c>
      <c r="N344">
        <f t="shared" si="178"/>
        <v>6.3846229522579279</v>
      </c>
      <c r="O344">
        <f t="shared" si="179"/>
        <v>5.9846229522579506</v>
      </c>
      <c r="P344">
        <v>0</v>
      </c>
      <c r="Q344">
        <f t="shared" si="189"/>
        <v>3.5</v>
      </c>
      <c r="R344">
        <f t="shared" si="180"/>
        <v>41500.971731015816</v>
      </c>
      <c r="S344">
        <f t="shared" si="192"/>
        <v>3.5</v>
      </c>
      <c r="T344">
        <f t="shared" si="181"/>
        <v>7173.8331373522742</v>
      </c>
      <c r="V344">
        <f t="shared" si="182"/>
        <v>48674.80486836809</v>
      </c>
      <c r="W344">
        <f t="shared" si="183"/>
        <v>895.19513163191004</v>
      </c>
      <c r="X344">
        <f t="shared" si="184"/>
        <v>18.495767182477479</v>
      </c>
      <c r="Y344">
        <f>VLOOKUP(K344,Sheet2!$A$6:$B$262,2,TRUE)</f>
        <v>355.02857142857141</v>
      </c>
      <c r="Z344">
        <f t="shared" si="185"/>
        <v>5.2096559744625126E-2</v>
      </c>
      <c r="AA344">
        <f t="shared" si="186"/>
        <v>520.83671951200256</v>
      </c>
      <c r="AD344">
        <f t="shared" si="197"/>
        <v>523.39295992649284</v>
      </c>
      <c r="AE344">
        <f>VLOOKUP(AU343,Sheet2!$E$6:$F$261,2,TRUE)</f>
        <v>513.07999999999993</v>
      </c>
      <c r="AF344">
        <f>VLOOKUP(AE344,Sheet3!K$52:L$77,2,TRUE)</f>
        <v>1</v>
      </c>
      <c r="AG344">
        <f t="shared" si="198"/>
        <v>6.9929599264928584</v>
      </c>
      <c r="AH344">
        <f t="shared" si="199"/>
        <v>0</v>
      </c>
      <c r="AI344">
        <f t="shared" si="174"/>
        <v>0</v>
      </c>
      <c r="AJ344">
        <f t="shared" si="190"/>
        <v>3.5</v>
      </c>
      <c r="AK344">
        <f t="shared" si="193"/>
        <v>47571.510636163242</v>
      </c>
      <c r="AM344">
        <f t="shared" si="200"/>
        <v>1.8929599264928356</v>
      </c>
      <c r="AN344">
        <f t="shared" si="201"/>
        <v>1</v>
      </c>
      <c r="AP344">
        <f t="shared" si="194"/>
        <v>2.2000000000000002</v>
      </c>
      <c r="AQ344">
        <f>VLOOKUP(AE344,Sheet3!$K$52:$L$77,2,TRUE)</f>
        <v>1</v>
      </c>
      <c r="AR344">
        <f t="shared" si="188"/>
        <v>962.59608890210302</v>
      </c>
      <c r="AU344">
        <f t="shared" si="202"/>
        <v>48534.106725065343</v>
      </c>
      <c r="AV344">
        <f t="shared" si="203"/>
        <v>1035.8932749346568</v>
      </c>
      <c r="AW344">
        <f t="shared" si="204"/>
        <v>21.402753614352413</v>
      </c>
      <c r="AX344">
        <f>VLOOKUP(AD344,Sheet2!$A$6:$B$262,2,TRUE)</f>
        <v>390.68571428571431</v>
      </c>
      <c r="AY344">
        <f t="shared" si="205"/>
        <v>5.4782534481668449E-2</v>
      </c>
      <c r="AZ344">
        <f t="shared" si="206"/>
        <v>523.4477424609745</v>
      </c>
      <c r="BB344">
        <f t="shared" si="196"/>
        <v>2.6110229489719359</v>
      </c>
    </row>
    <row r="345" spans="4:54" x14ac:dyDescent="0.55000000000000004">
      <c r="D345">
        <f t="shared" si="195"/>
        <v>5025</v>
      </c>
      <c r="E345">
        <f t="shared" si="191"/>
        <v>83.75</v>
      </c>
      <c r="F345">
        <f t="shared" si="187"/>
        <v>50170</v>
      </c>
      <c r="H345">
        <f t="shared" si="175"/>
        <v>12542.5</v>
      </c>
      <c r="J345">
        <f t="shared" si="176"/>
        <v>1036.5702479338843</v>
      </c>
      <c r="K345">
        <f t="shared" si="177"/>
        <v>520.83671951200256</v>
      </c>
      <c r="L345">
        <f>VLOOKUP(V345, Sheet2!E$6:F$261,2,TRUE)</f>
        <v>513.55999999999995</v>
      </c>
      <c r="M345">
        <f>VLOOKUP(L345,Sheet3!A$52:B$77,2,TRUE)</f>
        <v>1</v>
      </c>
      <c r="N345">
        <f t="shared" si="178"/>
        <v>6.4367195120025826</v>
      </c>
      <c r="O345">
        <f t="shared" si="179"/>
        <v>6.0367195120026054</v>
      </c>
      <c r="P345">
        <v>0</v>
      </c>
      <c r="Q345">
        <f t="shared" si="189"/>
        <v>3.5</v>
      </c>
      <c r="R345">
        <f t="shared" si="180"/>
        <v>42009.959259696705</v>
      </c>
      <c r="S345">
        <f t="shared" si="192"/>
        <v>3.5</v>
      </c>
      <c r="T345">
        <f t="shared" si="181"/>
        <v>7267.7097760969027</v>
      </c>
      <c r="V345">
        <f t="shared" si="182"/>
        <v>49277.66903579361</v>
      </c>
      <c r="W345">
        <f t="shared" si="183"/>
        <v>892.33096420639049</v>
      </c>
      <c r="X345">
        <f t="shared" si="184"/>
        <v>18.436590169553522</v>
      </c>
      <c r="Y345">
        <f>VLOOKUP(K345,Sheet2!$A$6:$B$262,2,TRUE)</f>
        <v>356.4</v>
      </c>
      <c r="Z345">
        <f t="shared" si="185"/>
        <v>5.1730050980789907E-2</v>
      </c>
      <c r="AA345">
        <f t="shared" si="186"/>
        <v>520.8884495629834</v>
      </c>
      <c r="AD345">
        <f t="shared" si="197"/>
        <v>523.4477424609745</v>
      </c>
      <c r="AE345">
        <f>VLOOKUP(AU344,Sheet2!$E$6:$F$261,2,TRUE)</f>
        <v>513.31999999999994</v>
      </c>
      <c r="AF345">
        <f>VLOOKUP(AE345,Sheet3!K$52:L$77,2,TRUE)</f>
        <v>1</v>
      </c>
      <c r="AG345">
        <f t="shared" si="198"/>
        <v>7.0477424609745185</v>
      </c>
      <c r="AH345">
        <f t="shared" si="199"/>
        <v>0</v>
      </c>
      <c r="AI345">
        <f t="shared" si="174"/>
        <v>0</v>
      </c>
      <c r="AJ345">
        <f t="shared" si="190"/>
        <v>3.5</v>
      </c>
      <c r="AK345">
        <f t="shared" si="193"/>
        <v>48131.613646609723</v>
      </c>
      <c r="AM345">
        <f t="shared" si="200"/>
        <v>1.9477424609744958</v>
      </c>
      <c r="AN345">
        <f t="shared" si="201"/>
        <v>1</v>
      </c>
      <c r="AP345">
        <f t="shared" si="194"/>
        <v>2.2999999999999998</v>
      </c>
      <c r="AQ345">
        <f>VLOOKUP(AE345,Sheet3!$K$52:$L$77,2,TRUE)</f>
        <v>1</v>
      </c>
      <c r="AR345">
        <f t="shared" si="188"/>
        <v>1050.3509093714949</v>
      </c>
      <c r="AU345">
        <f t="shared" si="202"/>
        <v>49181.96455598122</v>
      </c>
      <c r="AV345">
        <f t="shared" si="203"/>
        <v>988.03544401878025</v>
      </c>
      <c r="AW345">
        <f t="shared" si="204"/>
        <v>20.413955454933475</v>
      </c>
      <c r="AX345">
        <f>VLOOKUP(AD345,Sheet2!$A$6:$B$262,2,TRUE)</f>
        <v>392.05714285714288</v>
      </c>
      <c r="AY345">
        <f t="shared" si="205"/>
        <v>5.2068826768887307E-2</v>
      </c>
      <c r="AZ345">
        <f t="shared" si="206"/>
        <v>523.49981128774334</v>
      </c>
      <c r="BB345">
        <f t="shared" si="196"/>
        <v>2.611361724759945</v>
      </c>
    </row>
    <row r="346" spans="4:54" x14ac:dyDescent="0.55000000000000004">
      <c r="D346">
        <f t="shared" si="195"/>
        <v>5040</v>
      </c>
      <c r="E346">
        <f t="shared" si="191"/>
        <v>84</v>
      </c>
      <c r="F346">
        <f t="shared" si="187"/>
        <v>50770</v>
      </c>
      <c r="H346">
        <f t="shared" si="175"/>
        <v>12692.5</v>
      </c>
      <c r="J346">
        <f t="shared" si="176"/>
        <v>1048.9669421487604</v>
      </c>
      <c r="K346">
        <f t="shared" si="177"/>
        <v>520.8884495629834</v>
      </c>
      <c r="L346">
        <f>VLOOKUP(V346, Sheet2!E$6:F$261,2,TRUE)</f>
        <v>513.55999999999995</v>
      </c>
      <c r="M346">
        <f>VLOOKUP(L346,Sheet3!A$52:B$77,2,TRUE)</f>
        <v>1</v>
      </c>
      <c r="N346">
        <f t="shared" si="178"/>
        <v>6.4884495629834191</v>
      </c>
      <c r="O346">
        <f t="shared" si="179"/>
        <v>6.0884495629834419</v>
      </c>
      <c r="P346">
        <v>0</v>
      </c>
      <c r="Q346">
        <f t="shared" si="189"/>
        <v>3.5</v>
      </c>
      <c r="R346">
        <f t="shared" si="180"/>
        <v>42517.408232384689</v>
      </c>
      <c r="S346">
        <f t="shared" si="192"/>
        <v>3.5</v>
      </c>
      <c r="T346">
        <f t="shared" si="181"/>
        <v>7361.3276599095379</v>
      </c>
      <c r="V346">
        <f t="shared" si="182"/>
        <v>49878.735892294229</v>
      </c>
      <c r="W346">
        <f t="shared" si="183"/>
        <v>891.26410770577058</v>
      </c>
      <c r="X346">
        <f t="shared" si="184"/>
        <v>18.414547679871294</v>
      </c>
      <c r="Y346">
        <f>VLOOKUP(K346,Sheet2!$A$6:$B$262,2,TRUE)</f>
        <v>356.4</v>
      </c>
      <c r="Z346">
        <f t="shared" si="185"/>
        <v>5.166820336664224E-2</v>
      </c>
      <c r="AA346">
        <f t="shared" si="186"/>
        <v>520.94011776635</v>
      </c>
      <c r="AD346">
        <f t="shared" si="197"/>
        <v>523.49981128774334</v>
      </c>
      <c r="AE346">
        <f>VLOOKUP(AU345,Sheet2!$E$6:$F$261,2,TRUE)</f>
        <v>513.55999999999995</v>
      </c>
      <c r="AF346">
        <f>VLOOKUP(AE346,Sheet3!K$52:L$77,2,TRUE)</f>
        <v>1</v>
      </c>
      <c r="AG346">
        <f t="shared" si="198"/>
        <v>7.0998112877433641</v>
      </c>
      <c r="AH346">
        <f t="shared" si="199"/>
        <v>0</v>
      </c>
      <c r="AI346">
        <f t="shared" si="174"/>
        <v>0</v>
      </c>
      <c r="AJ346">
        <f t="shared" si="190"/>
        <v>3.5</v>
      </c>
      <c r="AK346">
        <f t="shared" si="193"/>
        <v>48665.993243419711</v>
      </c>
      <c r="AM346">
        <f t="shared" si="200"/>
        <v>1.9998112877433414</v>
      </c>
      <c r="AN346">
        <f t="shared" si="201"/>
        <v>1</v>
      </c>
      <c r="AP346">
        <f t="shared" si="194"/>
        <v>2.2999999999999998</v>
      </c>
      <c r="AQ346">
        <f>VLOOKUP(AE346,Sheet3!$K$52:$L$77,2,TRUE)</f>
        <v>1</v>
      </c>
      <c r="AR346">
        <f t="shared" si="188"/>
        <v>1092.7495613315914</v>
      </c>
      <c r="AU346">
        <f t="shared" si="202"/>
        <v>49758.742804751302</v>
      </c>
      <c r="AV346">
        <f t="shared" si="203"/>
        <v>1011.2571952486978</v>
      </c>
      <c r="AW346">
        <f t="shared" si="204"/>
        <v>20.893743703485494</v>
      </c>
      <c r="AX346">
        <f>VLOOKUP(AD346,Sheet2!$A$6:$B$262,2,TRUE)</f>
        <v>392.05714285714288</v>
      </c>
      <c r="AY346">
        <f t="shared" si="205"/>
        <v>5.3292597990234093E-2</v>
      </c>
      <c r="AZ346">
        <f t="shared" si="206"/>
        <v>523.55310388573355</v>
      </c>
      <c r="BB346">
        <f t="shared" si="196"/>
        <v>2.6129861193835495</v>
      </c>
    </row>
    <row r="347" spans="4:54" x14ac:dyDescent="0.55000000000000004">
      <c r="D347">
        <f t="shared" si="195"/>
        <v>5055</v>
      </c>
      <c r="E347">
        <f t="shared" si="191"/>
        <v>84.25</v>
      </c>
      <c r="F347">
        <f t="shared" si="187"/>
        <v>51370</v>
      </c>
      <c r="H347">
        <f t="shared" si="175"/>
        <v>12842.5</v>
      </c>
      <c r="J347">
        <f t="shared" si="176"/>
        <v>1061.3636363636363</v>
      </c>
      <c r="K347">
        <f t="shared" si="177"/>
        <v>520.94011776635</v>
      </c>
      <c r="L347">
        <f>VLOOKUP(V347, Sheet2!E$6:F$261,2,TRUE)</f>
        <v>513.79999999999995</v>
      </c>
      <c r="M347">
        <f>VLOOKUP(L347,Sheet3!A$52:B$77,2,TRUE)</f>
        <v>1</v>
      </c>
      <c r="N347">
        <f t="shared" si="178"/>
        <v>6.5401177663500221</v>
      </c>
      <c r="O347">
        <f t="shared" si="179"/>
        <v>6.1401177663500448</v>
      </c>
      <c r="P347">
        <v>0</v>
      </c>
      <c r="Q347">
        <f t="shared" si="189"/>
        <v>3.5</v>
      </c>
      <c r="R347">
        <f t="shared" si="180"/>
        <v>43026.273783431789</v>
      </c>
      <c r="S347">
        <f t="shared" si="192"/>
        <v>3.5</v>
      </c>
      <c r="T347">
        <f t="shared" si="181"/>
        <v>7455.23146009229</v>
      </c>
      <c r="V347">
        <f t="shared" si="182"/>
        <v>50481.50524352408</v>
      </c>
      <c r="W347">
        <f t="shared" si="183"/>
        <v>888.49475647592044</v>
      </c>
      <c r="X347">
        <f t="shared" si="184"/>
        <v>18.357329679254555</v>
      </c>
      <c r="Y347">
        <f>VLOOKUP(K347,Sheet2!$A$6:$B$262,2,TRUE)</f>
        <v>357.7714285714286</v>
      </c>
      <c r="Z347">
        <f t="shared" si="185"/>
        <v>5.1310217119781933E-2</v>
      </c>
      <c r="AA347">
        <f t="shared" si="186"/>
        <v>520.99142798346975</v>
      </c>
      <c r="AD347">
        <f t="shared" si="197"/>
        <v>523.55310388573355</v>
      </c>
      <c r="AE347">
        <f>VLOOKUP(AU346,Sheet2!$E$6:$F$261,2,TRUE)</f>
        <v>513.55999999999995</v>
      </c>
      <c r="AF347">
        <f>VLOOKUP(AE347,Sheet3!K$52:L$77,2,TRUE)</f>
        <v>1</v>
      </c>
      <c r="AG347">
        <f t="shared" si="198"/>
        <v>7.1531038857335716</v>
      </c>
      <c r="AH347">
        <f t="shared" si="199"/>
        <v>0</v>
      </c>
      <c r="AI347">
        <f t="shared" ref="AI347:AI410" si="207">4500*AH347</f>
        <v>0</v>
      </c>
      <c r="AJ347">
        <f t="shared" si="190"/>
        <v>3.5</v>
      </c>
      <c r="AK347">
        <f t="shared" si="193"/>
        <v>49214.965167865754</v>
      </c>
      <c r="AM347">
        <f t="shared" si="200"/>
        <v>2.0531038857335489</v>
      </c>
      <c r="AN347">
        <f t="shared" si="201"/>
        <v>1</v>
      </c>
      <c r="AP347">
        <f t="shared" si="194"/>
        <v>2.2999999999999998</v>
      </c>
      <c r="AQ347">
        <f>VLOOKUP(AE347,Sheet3!$K$52:$L$77,2,TRUE)</f>
        <v>1</v>
      </c>
      <c r="AR347">
        <f t="shared" si="188"/>
        <v>1136.7200102502452</v>
      </c>
      <c r="AU347">
        <f t="shared" si="202"/>
        <v>50351.685178116</v>
      </c>
      <c r="AV347">
        <f t="shared" si="203"/>
        <v>1018.3148218839997</v>
      </c>
      <c r="AW347">
        <f t="shared" si="204"/>
        <v>21.039562435619828</v>
      </c>
      <c r="AX347">
        <f>VLOOKUP(AD347,Sheet2!$A$6:$B$262,2,TRUE)</f>
        <v>393.42857142857144</v>
      </c>
      <c r="AY347">
        <f t="shared" si="205"/>
        <v>5.3477464433311112E-2</v>
      </c>
      <c r="AZ347">
        <f t="shared" si="206"/>
        <v>523.60658135016683</v>
      </c>
      <c r="BB347">
        <f t="shared" si="196"/>
        <v>2.6151533666970863</v>
      </c>
    </row>
    <row r="348" spans="4:54" x14ac:dyDescent="0.55000000000000004">
      <c r="D348">
        <f t="shared" si="195"/>
        <v>5070</v>
      </c>
      <c r="E348">
        <f t="shared" si="191"/>
        <v>84.5</v>
      </c>
      <c r="F348">
        <f t="shared" si="187"/>
        <v>51970</v>
      </c>
      <c r="H348">
        <f t="shared" si="175"/>
        <v>12992.5</v>
      </c>
      <c r="J348">
        <f t="shared" si="176"/>
        <v>1073.7603305785124</v>
      </c>
      <c r="K348">
        <f t="shared" si="177"/>
        <v>520.99142798346975</v>
      </c>
      <c r="L348">
        <f>VLOOKUP(V348, Sheet2!E$6:F$261,2,TRUE)</f>
        <v>513.94482758620688</v>
      </c>
      <c r="M348">
        <f>VLOOKUP(L348,Sheet3!A$52:B$77,2,TRUE)</f>
        <v>1</v>
      </c>
      <c r="N348">
        <f t="shared" si="178"/>
        <v>6.5914279834697709</v>
      </c>
      <c r="O348">
        <f t="shared" si="179"/>
        <v>6.1914279834697936</v>
      </c>
      <c r="P348">
        <v>0</v>
      </c>
      <c r="Q348">
        <f t="shared" si="189"/>
        <v>3.5</v>
      </c>
      <c r="R348">
        <f t="shared" si="180"/>
        <v>43533.606823065333</v>
      </c>
      <c r="S348">
        <f t="shared" si="192"/>
        <v>3.5</v>
      </c>
      <c r="T348">
        <f t="shared" si="181"/>
        <v>7548.8764699248668</v>
      </c>
      <c r="V348">
        <f t="shared" si="182"/>
        <v>51082.483292990197</v>
      </c>
      <c r="W348">
        <f t="shared" si="183"/>
        <v>887.51670700980321</v>
      </c>
      <c r="X348">
        <f t="shared" si="184"/>
        <v>18.337122045657093</v>
      </c>
      <c r="Y348">
        <f>VLOOKUP(K348,Sheet2!$A$6:$B$262,2,TRUE)</f>
        <v>357.7714285714286</v>
      </c>
      <c r="Z348">
        <f t="shared" si="185"/>
        <v>5.1253735153968874E-2</v>
      </c>
      <c r="AA348">
        <f t="shared" si="186"/>
        <v>521.04268171862373</v>
      </c>
      <c r="AD348">
        <f t="shared" si="197"/>
        <v>523.60658135016683</v>
      </c>
      <c r="AE348">
        <f>VLOOKUP(AU347,Sheet2!$E$6:$F$261,2,TRUE)</f>
        <v>513.79999999999995</v>
      </c>
      <c r="AF348">
        <f>VLOOKUP(AE348,Sheet3!K$52:L$77,2,TRUE)</f>
        <v>1</v>
      </c>
      <c r="AG348">
        <f t="shared" si="198"/>
        <v>7.2065813501668572</v>
      </c>
      <c r="AH348">
        <f t="shared" si="199"/>
        <v>0</v>
      </c>
      <c r="AI348">
        <f t="shared" si="207"/>
        <v>0</v>
      </c>
      <c r="AJ348">
        <f t="shared" si="190"/>
        <v>3.5</v>
      </c>
      <c r="AK348">
        <f t="shared" si="193"/>
        <v>49767.90090675035</v>
      </c>
      <c r="AM348">
        <f t="shared" si="200"/>
        <v>2.1065813501668345</v>
      </c>
      <c r="AN348">
        <f t="shared" si="201"/>
        <v>1</v>
      </c>
      <c r="AP348">
        <f t="shared" si="194"/>
        <v>2.4</v>
      </c>
      <c r="AQ348">
        <f>VLOOKUP(AE348,Sheet3!$K$52:$L$77,2,TRUE)</f>
        <v>1</v>
      </c>
      <c r="AR348">
        <f t="shared" si="188"/>
        <v>1232.7865172474974</v>
      </c>
      <c r="AU348">
        <f t="shared" si="202"/>
        <v>51000.68742399785</v>
      </c>
      <c r="AV348">
        <f t="shared" si="203"/>
        <v>969.31257600215031</v>
      </c>
      <c r="AW348">
        <f t="shared" si="204"/>
        <v>20.027119338887402</v>
      </c>
      <c r="AX348">
        <f>VLOOKUP(AD348,Sheet2!$A$6:$B$262,2,TRUE)</f>
        <v>394.8</v>
      </c>
      <c r="AY348">
        <f t="shared" si="205"/>
        <v>5.0727252631427057E-2</v>
      </c>
      <c r="AZ348">
        <f t="shared" si="206"/>
        <v>523.65730860279825</v>
      </c>
      <c r="BB348">
        <f t="shared" si="196"/>
        <v>2.6146268841745268</v>
      </c>
    </row>
    <row r="349" spans="4:54" x14ac:dyDescent="0.55000000000000004">
      <c r="D349">
        <f t="shared" si="195"/>
        <v>5085</v>
      </c>
      <c r="E349">
        <f t="shared" si="191"/>
        <v>84.75</v>
      </c>
      <c r="F349">
        <f t="shared" si="187"/>
        <v>52570</v>
      </c>
      <c r="H349">
        <f t="shared" si="175"/>
        <v>13142.5</v>
      </c>
      <c r="J349">
        <f t="shared" si="176"/>
        <v>1086.1570247933885</v>
      </c>
      <c r="K349">
        <f t="shared" si="177"/>
        <v>521.04268171862373</v>
      </c>
      <c r="L349">
        <f>VLOOKUP(V349, Sheet2!E$6:F$261,2,TRUE)</f>
        <v>513.94482758620688</v>
      </c>
      <c r="M349">
        <f>VLOOKUP(L349,Sheet3!A$52:B$77,2,TRUE)</f>
        <v>1</v>
      </c>
      <c r="N349">
        <f t="shared" si="178"/>
        <v>6.6426817186237486</v>
      </c>
      <c r="O349">
        <f t="shared" si="179"/>
        <v>6.2426817186237713</v>
      </c>
      <c r="P349">
        <v>0</v>
      </c>
      <c r="Q349">
        <f t="shared" si="189"/>
        <v>3.5</v>
      </c>
      <c r="R349">
        <f t="shared" si="180"/>
        <v>44042.356631642382</v>
      </c>
      <c r="S349">
        <f t="shared" si="192"/>
        <v>3.5</v>
      </c>
      <c r="T349">
        <f t="shared" si="181"/>
        <v>7642.8065951970457</v>
      </c>
      <c r="V349">
        <f t="shared" si="182"/>
        <v>51685.163226839431</v>
      </c>
      <c r="W349">
        <f t="shared" si="183"/>
        <v>884.83677316056855</v>
      </c>
      <c r="X349">
        <f t="shared" si="184"/>
        <v>18.281751511581994</v>
      </c>
      <c r="Y349">
        <f>VLOOKUP(K349,Sheet2!$A$6:$B$262,2,TRUE)</f>
        <v>359.14285714285717</v>
      </c>
      <c r="Z349">
        <f t="shared" si="185"/>
        <v>5.0903842713235462E-2</v>
      </c>
      <c r="AA349">
        <f t="shared" si="186"/>
        <v>521.09358556133691</v>
      </c>
      <c r="AD349">
        <f t="shared" si="197"/>
        <v>523.65730860279825</v>
      </c>
      <c r="AE349">
        <f>VLOOKUP(AU348,Sheet2!$E$6:$F$261,2,TRUE)</f>
        <v>513.94482758620688</v>
      </c>
      <c r="AF349">
        <f>VLOOKUP(AE349,Sheet3!K$52:L$77,2,TRUE)</f>
        <v>1</v>
      </c>
      <c r="AG349">
        <f t="shared" si="198"/>
        <v>7.2573086027982754</v>
      </c>
      <c r="AH349">
        <f t="shared" si="199"/>
        <v>0</v>
      </c>
      <c r="AI349">
        <f t="shared" si="207"/>
        <v>0</v>
      </c>
      <c r="AJ349">
        <f t="shared" si="190"/>
        <v>3.5</v>
      </c>
      <c r="AK349">
        <f t="shared" si="193"/>
        <v>50294.300225116182</v>
      </c>
      <c r="AM349">
        <f t="shared" si="200"/>
        <v>2.1573086027982527</v>
      </c>
      <c r="AN349">
        <f t="shared" si="201"/>
        <v>1</v>
      </c>
      <c r="AP349">
        <f t="shared" si="194"/>
        <v>2.4</v>
      </c>
      <c r="AQ349">
        <f>VLOOKUP(AE349,Sheet3!$K$52:$L$77,2,TRUE)</f>
        <v>1</v>
      </c>
      <c r="AR349">
        <f t="shared" si="188"/>
        <v>1277.5824474023141</v>
      </c>
      <c r="AU349">
        <f t="shared" si="202"/>
        <v>51571.882672518499</v>
      </c>
      <c r="AV349">
        <f t="shared" si="203"/>
        <v>998.11732748150098</v>
      </c>
      <c r="AW349">
        <f t="shared" si="204"/>
        <v>20.622258832262418</v>
      </c>
      <c r="AX349">
        <f>VLOOKUP(AD349,Sheet2!$A$6:$B$262,2,TRUE)</f>
        <v>394.8</v>
      </c>
      <c r="AY349">
        <f t="shared" si="205"/>
        <v>5.223469815669305E-2</v>
      </c>
      <c r="AZ349">
        <f t="shared" si="206"/>
        <v>523.70954330095492</v>
      </c>
      <c r="BB349">
        <f t="shared" si="196"/>
        <v>2.6159577396180111</v>
      </c>
    </row>
    <row r="350" spans="4:54" x14ac:dyDescent="0.55000000000000004">
      <c r="D350">
        <f t="shared" si="195"/>
        <v>5100</v>
      </c>
      <c r="E350">
        <f t="shared" si="191"/>
        <v>85</v>
      </c>
      <c r="F350">
        <f t="shared" si="187"/>
        <v>53170</v>
      </c>
      <c r="H350">
        <f t="shared" si="175"/>
        <v>13292.5</v>
      </c>
      <c r="J350">
        <f t="shared" si="176"/>
        <v>1098.5537190082644</v>
      </c>
      <c r="K350">
        <f t="shared" si="177"/>
        <v>521.09358556133691</v>
      </c>
      <c r="L350">
        <f>VLOOKUP(V350, Sheet2!E$6:F$261,2,TRUE)</f>
        <v>514.0896551724137</v>
      </c>
      <c r="M350">
        <f>VLOOKUP(L350,Sheet3!A$52:B$77,2,TRUE)</f>
        <v>1</v>
      </c>
      <c r="N350">
        <f t="shared" si="178"/>
        <v>6.6935855613369313</v>
      </c>
      <c r="O350">
        <f t="shared" si="179"/>
        <v>6.293585561336954</v>
      </c>
      <c r="P350">
        <v>0</v>
      </c>
      <c r="Q350">
        <f t="shared" si="189"/>
        <v>3.5</v>
      </c>
      <c r="R350">
        <f t="shared" si="180"/>
        <v>44549.57981428389</v>
      </c>
      <c r="S350">
        <f t="shared" si="192"/>
        <v>3.5</v>
      </c>
      <c r="T350">
        <f t="shared" si="181"/>
        <v>7736.4779351275247</v>
      </c>
      <c r="V350">
        <f t="shared" si="182"/>
        <v>52286.057749411411</v>
      </c>
      <c r="W350">
        <f t="shared" si="183"/>
        <v>883.94225058858865</v>
      </c>
      <c r="X350">
        <f t="shared" si="184"/>
        <v>18.263269640260095</v>
      </c>
      <c r="Y350">
        <f>VLOOKUP(K350,Sheet2!$A$6:$B$262,2,TRUE)</f>
        <v>359.14285714285717</v>
      </c>
      <c r="Z350">
        <f t="shared" si="185"/>
        <v>5.0852381655457697E-2</v>
      </c>
      <c r="AA350">
        <f t="shared" si="186"/>
        <v>521.14443794299234</v>
      </c>
      <c r="AD350">
        <f t="shared" si="197"/>
        <v>523.70954330095492</v>
      </c>
      <c r="AE350">
        <f>VLOOKUP(AU349,Sheet2!$E$6:$F$261,2,TRUE)</f>
        <v>513.94482758620688</v>
      </c>
      <c r="AF350">
        <f>VLOOKUP(AE350,Sheet3!K$52:L$77,2,TRUE)</f>
        <v>1</v>
      </c>
      <c r="AG350">
        <f t="shared" si="198"/>
        <v>7.3095433009549424</v>
      </c>
      <c r="AH350">
        <f t="shared" si="199"/>
        <v>0</v>
      </c>
      <c r="AI350">
        <f t="shared" si="207"/>
        <v>0</v>
      </c>
      <c r="AJ350">
        <f t="shared" si="190"/>
        <v>3.5</v>
      </c>
      <c r="AK350">
        <f t="shared" si="193"/>
        <v>50838.268227197783</v>
      </c>
      <c r="AM350">
        <f t="shared" si="200"/>
        <v>2.2095433009549197</v>
      </c>
      <c r="AN350">
        <f t="shared" si="201"/>
        <v>1</v>
      </c>
      <c r="AP350">
        <f t="shared" si="194"/>
        <v>2.4</v>
      </c>
      <c r="AQ350">
        <f>VLOOKUP(AE350,Sheet3!$K$52:$L$77,2,TRUE)</f>
        <v>1</v>
      </c>
      <c r="AR350">
        <f t="shared" si="188"/>
        <v>1324.2631642580902</v>
      </c>
      <c r="AU350">
        <f t="shared" si="202"/>
        <v>52162.531391455872</v>
      </c>
      <c r="AV350">
        <f t="shared" si="203"/>
        <v>1007.4686085441281</v>
      </c>
      <c r="AW350">
        <f t="shared" si="204"/>
        <v>20.815467118680331</v>
      </c>
      <c r="AX350">
        <f>VLOOKUP(AD350,Sheet2!$A$6:$B$262,2,TRUE)</f>
        <v>396.17142857142858</v>
      </c>
      <c r="AY350">
        <f t="shared" si="205"/>
        <v>5.2541565639247917E-2</v>
      </c>
      <c r="AZ350">
        <f t="shared" si="206"/>
        <v>523.76208486659414</v>
      </c>
      <c r="BB350">
        <f t="shared" si="196"/>
        <v>2.6176469236017965</v>
      </c>
    </row>
    <row r="351" spans="4:54" x14ac:dyDescent="0.55000000000000004">
      <c r="D351">
        <f t="shared" si="195"/>
        <v>5115</v>
      </c>
      <c r="E351">
        <f t="shared" si="191"/>
        <v>85.25</v>
      </c>
      <c r="F351">
        <f t="shared" si="187"/>
        <v>53770</v>
      </c>
      <c r="H351">
        <f t="shared" ref="H351:H414" si="208">+F351*0.25</f>
        <v>13442.5</v>
      </c>
      <c r="J351">
        <f t="shared" ref="J351:J414" si="209">+H351*3600/43560</f>
        <v>1110.9504132231405</v>
      </c>
      <c r="K351">
        <f t="shared" ref="K351:K414" si="210">+AA350</f>
        <v>521.14443794299234</v>
      </c>
      <c r="L351">
        <f>VLOOKUP(V351, Sheet2!E$6:F$261,2,TRUE)</f>
        <v>514.0896551724137</v>
      </c>
      <c r="M351">
        <f>VLOOKUP(L351,Sheet3!A$52:B$77,2,TRUE)</f>
        <v>1</v>
      </c>
      <c r="N351">
        <f t="shared" ref="N351:N414" si="211">+(K351-J$3)</f>
        <v>6.7444379429923629</v>
      </c>
      <c r="O351">
        <f t="shared" ref="O351:O414" si="212">+K351-O$3</f>
        <v>6.3444379429923856</v>
      </c>
      <c r="P351">
        <v>0</v>
      </c>
      <c r="Q351">
        <f t="shared" si="189"/>
        <v>3.5</v>
      </c>
      <c r="R351">
        <f t="shared" ref="R351:R414" si="213">+Q351*H$3*POWER(N351,1.5)*M350</f>
        <v>45058.219663108983</v>
      </c>
      <c r="S351">
        <f t="shared" si="192"/>
        <v>3.5</v>
      </c>
      <c r="T351">
        <f t="shared" ref="T351:T414" si="214">S351*L$3*POWER(O351,1.5)*M350</f>
        <v>7830.4335903210658</v>
      </c>
      <c r="V351">
        <f t="shared" ref="V351:V414" si="215">+R351+T351</f>
        <v>52888.65325343005</v>
      </c>
      <c r="W351">
        <f t="shared" ref="W351:W414" si="216">+F351-V351</f>
        <v>881.34674656995048</v>
      </c>
      <c r="X351">
        <f t="shared" ref="X351:X414" si="217">+W351*0.25*3600/43560</f>
        <v>18.209643524172531</v>
      </c>
      <c r="Y351">
        <f>VLOOKUP(K351,Sheet2!$A$6:$B$262,2,TRUE)</f>
        <v>360.51428571428573</v>
      </c>
      <c r="Z351">
        <f t="shared" ref="Z351:Z414" si="218">+X351/Y351</f>
        <v>5.0510185714537845E-2</v>
      </c>
      <c r="AA351">
        <f t="shared" ref="AA351:AA414" si="219">+K351+Z351</f>
        <v>521.19494812870687</v>
      </c>
      <c r="AD351">
        <f t="shared" si="197"/>
        <v>523.76208486659414</v>
      </c>
      <c r="AE351">
        <f>VLOOKUP(AU350,Sheet2!$E$6:$F$261,2,TRUE)</f>
        <v>514.0896551724137</v>
      </c>
      <c r="AF351">
        <f>VLOOKUP(AE351,Sheet3!K$52:L$77,2,TRUE)</f>
        <v>1</v>
      </c>
      <c r="AG351">
        <f t="shared" si="198"/>
        <v>7.3620848665941594</v>
      </c>
      <c r="AH351">
        <f t="shared" si="199"/>
        <v>0</v>
      </c>
      <c r="AI351">
        <f t="shared" si="207"/>
        <v>0</v>
      </c>
      <c r="AJ351">
        <f t="shared" si="190"/>
        <v>3.5</v>
      </c>
      <c r="AK351">
        <f t="shared" si="193"/>
        <v>51387.396213786116</v>
      </c>
      <c r="AM351">
        <f t="shared" si="200"/>
        <v>2.2620848665941367</v>
      </c>
      <c r="AN351">
        <f t="shared" si="201"/>
        <v>1</v>
      </c>
      <c r="AP351">
        <f t="shared" si="194"/>
        <v>2.4</v>
      </c>
      <c r="AQ351">
        <f>VLOOKUP(AE351,Sheet3!$K$52:$L$77,2,TRUE)</f>
        <v>1</v>
      </c>
      <c r="AR351">
        <f t="shared" si="188"/>
        <v>1371.7780990578462</v>
      </c>
      <c r="AU351">
        <f t="shared" si="202"/>
        <v>52759.174312843963</v>
      </c>
      <c r="AV351">
        <f t="shared" si="203"/>
        <v>1010.825687156037</v>
      </c>
      <c r="AW351">
        <f t="shared" si="204"/>
        <v>20.884828247025556</v>
      </c>
      <c r="AX351">
        <f>VLOOKUP(AD351,Sheet2!$A$6:$B$262,2,TRUE)</f>
        <v>396.17142857142858</v>
      </c>
      <c r="AY351">
        <f t="shared" si="205"/>
        <v>5.2716644212166049E-2</v>
      </c>
      <c r="AZ351">
        <f t="shared" si="206"/>
        <v>523.81480151080632</v>
      </c>
      <c r="BB351">
        <f t="shared" si="196"/>
        <v>2.6198533820994498</v>
      </c>
    </row>
    <row r="352" spans="4:54" x14ac:dyDescent="0.55000000000000004">
      <c r="D352">
        <f t="shared" si="195"/>
        <v>5130</v>
      </c>
      <c r="E352">
        <f t="shared" si="191"/>
        <v>85.5</v>
      </c>
      <c r="F352">
        <f t="shared" si="187"/>
        <v>54370</v>
      </c>
      <c r="H352">
        <f t="shared" si="208"/>
        <v>13592.5</v>
      </c>
      <c r="J352">
        <f t="shared" si="209"/>
        <v>1123.3471074380166</v>
      </c>
      <c r="K352">
        <f t="shared" si="210"/>
        <v>521.19494812870687</v>
      </c>
      <c r="L352">
        <f>VLOOKUP(V352, Sheet2!E$6:F$261,2,TRUE)</f>
        <v>514.23448275862063</v>
      </c>
      <c r="M352">
        <f>VLOOKUP(L352,Sheet3!A$52:B$77,2,TRUE)</f>
        <v>1</v>
      </c>
      <c r="N352">
        <f t="shared" si="211"/>
        <v>6.794948128706892</v>
      </c>
      <c r="O352">
        <f t="shared" si="212"/>
        <v>6.3949481287069148</v>
      </c>
      <c r="P352">
        <v>0</v>
      </c>
      <c r="Q352">
        <f t="shared" si="189"/>
        <v>3.5</v>
      </c>
      <c r="R352">
        <f t="shared" si="213"/>
        <v>45565.338618574184</v>
      </c>
      <c r="S352">
        <f t="shared" si="192"/>
        <v>3.5</v>
      </c>
      <c r="T352">
        <f t="shared" si="214"/>
        <v>7924.1305009823836</v>
      </c>
      <c r="V352">
        <f t="shared" si="215"/>
        <v>53489.469119556568</v>
      </c>
      <c r="W352">
        <f t="shared" si="216"/>
        <v>880.53088044343167</v>
      </c>
      <c r="X352">
        <f t="shared" si="217"/>
        <v>18.192786786021315</v>
      </c>
      <c r="Y352">
        <f>VLOOKUP(K352,Sheet2!$A$6:$B$262,2,TRUE)</f>
        <v>360.51428571428573</v>
      </c>
      <c r="Z352">
        <f t="shared" si="218"/>
        <v>5.0463428238290219E-2</v>
      </c>
      <c r="AA352">
        <f t="shared" si="219"/>
        <v>521.24541155694521</v>
      </c>
      <c r="AD352">
        <f t="shared" si="197"/>
        <v>523.81480151080632</v>
      </c>
      <c r="AE352">
        <f>VLOOKUP(AU351,Sheet2!$E$6:$F$261,2,TRUE)</f>
        <v>514.0896551724137</v>
      </c>
      <c r="AF352">
        <f>VLOOKUP(AE352,Sheet3!K$52:L$77,2,TRUE)</f>
        <v>1</v>
      </c>
      <c r="AG352">
        <f t="shared" si="198"/>
        <v>7.4148015108063419</v>
      </c>
      <c r="AH352">
        <f t="shared" si="199"/>
        <v>0</v>
      </c>
      <c r="AI352">
        <f t="shared" si="207"/>
        <v>0</v>
      </c>
      <c r="AJ352">
        <f t="shared" si="190"/>
        <v>3.5</v>
      </c>
      <c r="AK352">
        <f t="shared" si="193"/>
        <v>51940.326830044629</v>
      </c>
      <c r="AM352">
        <f t="shared" si="200"/>
        <v>2.3148015108063191</v>
      </c>
      <c r="AN352">
        <f t="shared" si="201"/>
        <v>1</v>
      </c>
      <c r="AP352">
        <f t="shared" si="194"/>
        <v>2.5</v>
      </c>
      <c r="AQ352">
        <f>VLOOKUP(AE352,Sheet3!$K$52:$L$77,2,TRUE)</f>
        <v>1</v>
      </c>
      <c r="AR352">
        <f t="shared" si="188"/>
        <v>1479.1762535416829</v>
      </c>
      <c r="AU352">
        <f t="shared" si="202"/>
        <v>53419.503083586314</v>
      </c>
      <c r="AV352">
        <f t="shared" si="203"/>
        <v>950.49691641368554</v>
      </c>
      <c r="AW352">
        <f t="shared" si="204"/>
        <v>19.638366041605074</v>
      </c>
      <c r="AX352">
        <f>VLOOKUP(AD352,Sheet2!$A$6:$B$262,2,TRUE)</f>
        <v>397.54285714285714</v>
      </c>
      <c r="AY352">
        <f t="shared" si="205"/>
        <v>4.9399368366837546E-2</v>
      </c>
      <c r="AZ352">
        <f t="shared" si="206"/>
        <v>523.86420087917315</v>
      </c>
      <c r="BB352">
        <f t="shared" si="196"/>
        <v>2.6187893222279399</v>
      </c>
    </row>
    <row r="353" spans="4:54" x14ac:dyDescent="0.55000000000000004">
      <c r="D353">
        <f t="shared" si="195"/>
        <v>5145</v>
      </c>
      <c r="E353">
        <f t="shared" si="191"/>
        <v>85.75</v>
      </c>
      <c r="F353">
        <f t="shared" si="187"/>
        <v>54970</v>
      </c>
      <c r="H353">
        <f t="shared" si="208"/>
        <v>13742.5</v>
      </c>
      <c r="J353">
        <f t="shared" si="209"/>
        <v>1135.7438016528927</v>
      </c>
      <c r="K353">
        <f t="shared" si="210"/>
        <v>521.24541155694521</v>
      </c>
      <c r="L353">
        <f>VLOOKUP(V353, Sheet2!E$6:F$261,2,TRUE)</f>
        <v>514.37931034482756</v>
      </c>
      <c r="M353">
        <f>VLOOKUP(L353,Sheet3!A$52:B$77,2,TRUE)</f>
        <v>1</v>
      </c>
      <c r="N353">
        <f t="shared" si="211"/>
        <v>6.845411556945237</v>
      </c>
      <c r="O353">
        <f t="shared" si="212"/>
        <v>6.4454115569452597</v>
      </c>
      <c r="P353">
        <v>0</v>
      </c>
      <c r="Q353">
        <f t="shared" si="189"/>
        <v>3.5</v>
      </c>
      <c r="R353">
        <f t="shared" si="213"/>
        <v>46073.873865150614</v>
      </c>
      <c r="S353">
        <f t="shared" si="192"/>
        <v>3.5</v>
      </c>
      <c r="T353">
        <f t="shared" si="214"/>
        <v>8018.1109265931709</v>
      </c>
      <c r="V353">
        <f t="shared" si="215"/>
        <v>54091.984791743787</v>
      </c>
      <c r="W353">
        <f t="shared" si="216"/>
        <v>878.01520825621265</v>
      </c>
      <c r="X353">
        <f t="shared" si="217"/>
        <v>18.140810087938277</v>
      </c>
      <c r="Y353">
        <f>VLOOKUP(K353,Sheet2!$A$6:$B$262,2,TRUE)</f>
        <v>361.8857142857143</v>
      </c>
      <c r="Z353">
        <f t="shared" si="218"/>
        <v>5.0128560956721906E-2</v>
      </c>
      <c r="AA353">
        <f t="shared" si="219"/>
        <v>521.29554011790196</v>
      </c>
      <c r="AD353">
        <f t="shared" si="197"/>
        <v>523.86420087917315</v>
      </c>
      <c r="AE353">
        <f>VLOOKUP(AU352,Sheet2!$E$6:$F$261,2,TRUE)</f>
        <v>514.23448275862063</v>
      </c>
      <c r="AF353">
        <f>VLOOKUP(AE353,Sheet3!K$52:L$77,2,TRUE)</f>
        <v>1</v>
      </c>
      <c r="AG353">
        <f t="shared" si="198"/>
        <v>7.4642008791731769</v>
      </c>
      <c r="AH353">
        <f t="shared" si="199"/>
        <v>0</v>
      </c>
      <c r="AI353">
        <f t="shared" si="207"/>
        <v>0</v>
      </c>
      <c r="AJ353">
        <f t="shared" si="190"/>
        <v>3.5</v>
      </c>
      <c r="AK353">
        <f t="shared" si="193"/>
        <v>52460.250689650064</v>
      </c>
      <c r="AM353">
        <f t="shared" si="200"/>
        <v>2.3642008791731541</v>
      </c>
      <c r="AN353">
        <f t="shared" si="201"/>
        <v>1</v>
      </c>
      <c r="AP353">
        <f t="shared" si="194"/>
        <v>2.5</v>
      </c>
      <c r="AQ353">
        <f>VLOOKUP(AE353,Sheet3!$K$52:$L$77,2,TRUE)</f>
        <v>1</v>
      </c>
      <c r="AR353">
        <f t="shared" si="188"/>
        <v>1526.7778550125192</v>
      </c>
      <c r="AU353">
        <f t="shared" si="202"/>
        <v>53987.028544662586</v>
      </c>
      <c r="AV353">
        <f t="shared" si="203"/>
        <v>982.97145533741423</v>
      </c>
      <c r="AW353">
        <f t="shared" si="204"/>
        <v>20.309327589615997</v>
      </c>
      <c r="AX353">
        <f>VLOOKUP(AD353,Sheet2!$A$6:$B$262,2,TRUE)</f>
        <v>397.54285714285714</v>
      </c>
      <c r="AY353">
        <f t="shared" si="205"/>
        <v>5.1087139976754341E-2</v>
      </c>
      <c r="AZ353">
        <f t="shared" si="206"/>
        <v>523.9152880191499</v>
      </c>
      <c r="BB353">
        <f t="shared" si="196"/>
        <v>2.6197479012479334</v>
      </c>
    </row>
    <row r="354" spans="4:54" x14ac:dyDescent="0.55000000000000004">
      <c r="D354">
        <f t="shared" si="195"/>
        <v>5160</v>
      </c>
      <c r="E354">
        <f t="shared" si="191"/>
        <v>86</v>
      </c>
      <c r="F354">
        <f t="shared" si="187"/>
        <v>55570</v>
      </c>
      <c r="H354">
        <f t="shared" si="208"/>
        <v>13892.5</v>
      </c>
      <c r="J354">
        <f t="shared" si="209"/>
        <v>1148.1404958677685</v>
      </c>
      <c r="K354">
        <f t="shared" si="210"/>
        <v>521.29554011790196</v>
      </c>
      <c r="L354">
        <f>VLOOKUP(V354, Sheet2!E$6:F$261,2,TRUE)</f>
        <v>514.37931034482756</v>
      </c>
      <c r="M354">
        <f>VLOOKUP(L354,Sheet3!A$52:B$77,2,TRUE)</f>
        <v>1</v>
      </c>
      <c r="N354">
        <f t="shared" si="211"/>
        <v>6.8955401179019873</v>
      </c>
      <c r="O354">
        <f t="shared" si="212"/>
        <v>6.49554011790201</v>
      </c>
      <c r="P354">
        <v>0</v>
      </c>
      <c r="Q354">
        <f t="shared" si="189"/>
        <v>3.5</v>
      </c>
      <c r="R354">
        <f t="shared" si="213"/>
        <v>46580.893814374685</v>
      </c>
      <c r="S354">
        <f t="shared" si="192"/>
        <v>3.5</v>
      </c>
      <c r="T354">
        <f t="shared" si="214"/>
        <v>8111.8326821272112</v>
      </c>
      <c r="V354">
        <f t="shared" si="215"/>
        <v>54692.726496501899</v>
      </c>
      <c r="W354">
        <f t="shared" si="216"/>
        <v>877.27350349810149</v>
      </c>
      <c r="X354">
        <f t="shared" si="217"/>
        <v>18.12548560946491</v>
      </c>
      <c r="Y354">
        <f>VLOOKUP(K354,Sheet2!$A$6:$B$262,2,TRUE)</f>
        <v>361.8857142857143</v>
      </c>
      <c r="Z354">
        <f t="shared" si="218"/>
        <v>5.0086214774299052E-2</v>
      </c>
      <c r="AA354">
        <f t="shared" si="219"/>
        <v>521.34562633267626</v>
      </c>
      <c r="AD354">
        <f t="shared" si="197"/>
        <v>523.9152880191499</v>
      </c>
      <c r="AE354">
        <f>VLOOKUP(AU353,Sheet2!$E$6:$F$261,2,TRUE)</f>
        <v>514.23448275862063</v>
      </c>
      <c r="AF354">
        <f>VLOOKUP(AE354,Sheet3!K$52:L$77,2,TRUE)</f>
        <v>1</v>
      </c>
      <c r="AG354">
        <f t="shared" si="198"/>
        <v>7.5152880191499207</v>
      </c>
      <c r="AH354">
        <f t="shared" si="199"/>
        <v>0</v>
      </c>
      <c r="AI354">
        <f t="shared" si="207"/>
        <v>0</v>
      </c>
      <c r="AJ354">
        <f t="shared" si="190"/>
        <v>3.5</v>
      </c>
      <c r="AK354">
        <f t="shared" si="193"/>
        <v>52999.750780382165</v>
      </c>
      <c r="AM354">
        <f t="shared" si="200"/>
        <v>2.415288019149898</v>
      </c>
      <c r="AN354">
        <f t="shared" si="201"/>
        <v>1</v>
      </c>
      <c r="AP354">
        <f t="shared" si="194"/>
        <v>2.5</v>
      </c>
      <c r="AQ354">
        <f>VLOOKUP(AE354,Sheet3!$K$52:$L$77,2,TRUE)</f>
        <v>1</v>
      </c>
      <c r="AR354">
        <f t="shared" si="188"/>
        <v>1576.5316030946226</v>
      </c>
      <c r="AU354">
        <f t="shared" si="202"/>
        <v>54576.282383476784</v>
      </c>
      <c r="AV354">
        <f t="shared" si="203"/>
        <v>993.71761652321584</v>
      </c>
      <c r="AW354">
        <f t="shared" si="204"/>
        <v>20.531355713289582</v>
      </c>
      <c r="AX354">
        <f>VLOOKUP(AD354,Sheet2!$A$6:$B$262,2,TRUE)</f>
        <v>398.91428571428571</v>
      </c>
      <c r="AY354">
        <f t="shared" si="205"/>
        <v>5.1468088380256079E-2</v>
      </c>
      <c r="AZ354">
        <f t="shared" si="206"/>
        <v>523.96675610753016</v>
      </c>
      <c r="BB354">
        <f t="shared" si="196"/>
        <v>2.6211297748538982</v>
      </c>
    </row>
    <row r="355" spans="4:54" x14ac:dyDescent="0.55000000000000004">
      <c r="D355">
        <f t="shared" si="195"/>
        <v>5175</v>
      </c>
      <c r="E355">
        <f t="shared" si="191"/>
        <v>86.25</v>
      </c>
      <c r="F355">
        <f t="shared" si="187"/>
        <v>56170</v>
      </c>
      <c r="H355">
        <f t="shared" si="208"/>
        <v>14042.5</v>
      </c>
      <c r="J355">
        <f t="shared" si="209"/>
        <v>1160.5371900826447</v>
      </c>
      <c r="K355">
        <f t="shared" si="210"/>
        <v>521.34562633267626</v>
      </c>
      <c r="L355">
        <f>VLOOKUP(V355, Sheet2!E$6:F$261,2,TRUE)</f>
        <v>514.52413793103449</v>
      </c>
      <c r="M355">
        <f>VLOOKUP(L355,Sheet3!A$52:B$77,2,TRUE)</f>
        <v>1</v>
      </c>
      <c r="N355">
        <f t="shared" si="211"/>
        <v>6.9456263326762837</v>
      </c>
      <c r="O355">
        <f t="shared" si="212"/>
        <v>6.5456263326763064</v>
      </c>
      <c r="P355">
        <v>0</v>
      </c>
      <c r="Q355">
        <f t="shared" si="189"/>
        <v>3.5</v>
      </c>
      <c r="R355">
        <f t="shared" si="213"/>
        <v>47089.329429819241</v>
      </c>
      <c r="S355">
        <f t="shared" si="192"/>
        <v>3.5</v>
      </c>
      <c r="T355">
        <f t="shared" si="214"/>
        <v>8205.8371520479013</v>
      </c>
      <c r="V355">
        <f t="shared" si="215"/>
        <v>55295.166581867146</v>
      </c>
      <c r="W355">
        <f t="shared" si="216"/>
        <v>874.83341813285369</v>
      </c>
      <c r="X355">
        <f t="shared" si="217"/>
        <v>18.07507062257962</v>
      </c>
      <c r="Y355">
        <f>VLOOKUP(K355,Sheet2!$A$6:$B$262,2,TRUE)</f>
        <v>363.25714285714287</v>
      </c>
      <c r="Z355">
        <f t="shared" si="218"/>
        <v>4.9758335047214622E-2</v>
      </c>
      <c r="AA355">
        <f t="shared" si="219"/>
        <v>521.39538466772342</v>
      </c>
      <c r="AD355">
        <f t="shared" si="197"/>
        <v>523.96675610753016</v>
      </c>
      <c r="AE355">
        <f>VLOOKUP(AU354,Sheet2!$E$6:$F$261,2,TRUE)</f>
        <v>514.37931034482756</v>
      </c>
      <c r="AF355">
        <f>VLOOKUP(AE355,Sheet3!K$52:L$77,2,TRUE)</f>
        <v>1</v>
      </c>
      <c r="AG355">
        <f t="shared" si="198"/>
        <v>7.5667561075301819</v>
      </c>
      <c r="AH355">
        <f t="shared" si="199"/>
        <v>0</v>
      </c>
      <c r="AI355">
        <f t="shared" si="207"/>
        <v>0</v>
      </c>
      <c r="AJ355">
        <f t="shared" si="190"/>
        <v>3.5</v>
      </c>
      <c r="AK355">
        <f t="shared" si="193"/>
        <v>53545.131242434501</v>
      </c>
      <c r="AM355">
        <f t="shared" si="200"/>
        <v>2.4667561075301592</v>
      </c>
      <c r="AN355">
        <f t="shared" si="201"/>
        <v>1</v>
      </c>
      <c r="AP355">
        <f t="shared" si="194"/>
        <v>2.5</v>
      </c>
      <c r="AQ355">
        <f>VLOOKUP(AE355,Sheet3!$K$52:$L$77,2,TRUE)</f>
        <v>1</v>
      </c>
      <c r="AR355">
        <f t="shared" si="188"/>
        <v>1627.1912815254107</v>
      </c>
      <c r="AU355">
        <f t="shared" si="202"/>
        <v>55172.322523959912</v>
      </c>
      <c r="AV355">
        <f t="shared" si="203"/>
        <v>997.67747604008764</v>
      </c>
      <c r="AW355">
        <f t="shared" si="204"/>
        <v>20.613170992563795</v>
      </c>
      <c r="AX355">
        <f>VLOOKUP(AD355,Sheet2!$A$6:$B$262,2,TRUE)</f>
        <v>398.91428571428571</v>
      </c>
      <c r="AY355">
        <f t="shared" si="205"/>
        <v>5.1673183264556138E-2</v>
      </c>
      <c r="AZ355">
        <f t="shared" si="206"/>
        <v>524.01842929079476</v>
      </c>
      <c r="BB355">
        <f t="shared" si="196"/>
        <v>2.6230446230713369</v>
      </c>
    </row>
    <row r="356" spans="4:54" x14ac:dyDescent="0.55000000000000004">
      <c r="D356">
        <f t="shared" si="195"/>
        <v>5190</v>
      </c>
      <c r="E356">
        <f t="shared" si="191"/>
        <v>86.5</v>
      </c>
      <c r="F356">
        <f t="shared" si="187"/>
        <v>56770</v>
      </c>
      <c r="H356">
        <f t="shared" si="208"/>
        <v>14192.5</v>
      </c>
      <c r="J356">
        <f t="shared" si="209"/>
        <v>1172.9338842975208</v>
      </c>
      <c r="K356">
        <f t="shared" si="210"/>
        <v>521.39538466772342</v>
      </c>
      <c r="L356">
        <f>VLOOKUP(V356, Sheet2!E$6:F$261,2,TRUE)</f>
        <v>514.52413793103449</v>
      </c>
      <c r="M356">
        <f>VLOOKUP(L356,Sheet3!A$52:B$77,2,TRUE)</f>
        <v>1</v>
      </c>
      <c r="N356">
        <f t="shared" si="211"/>
        <v>6.9953846677234424</v>
      </c>
      <c r="O356">
        <f t="shared" si="212"/>
        <v>6.5953846677234651</v>
      </c>
      <c r="P356">
        <v>0</v>
      </c>
      <c r="Q356">
        <f t="shared" si="189"/>
        <v>3.5</v>
      </c>
      <c r="R356">
        <f t="shared" si="213"/>
        <v>47596.255222764346</v>
      </c>
      <c r="S356">
        <f t="shared" si="192"/>
        <v>3.5</v>
      </c>
      <c r="T356">
        <f t="shared" si="214"/>
        <v>8299.5830581959817</v>
      </c>
      <c r="V356">
        <f t="shared" si="215"/>
        <v>55895.838280960328</v>
      </c>
      <c r="W356">
        <f t="shared" si="216"/>
        <v>874.16171903967188</v>
      </c>
      <c r="X356">
        <f t="shared" si="217"/>
        <v>18.061192542141981</v>
      </c>
      <c r="Y356">
        <f>VLOOKUP(K356,Sheet2!$A$6:$B$262,2,TRUE)</f>
        <v>363.25714285714287</v>
      </c>
      <c r="Z356">
        <f t="shared" si="218"/>
        <v>4.9720130484109587E-2</v>
      </c>
      <c r="AA356">
        <f t="shared" si="219"/>
        <v>521.44510479820758</v>
      </c>
      <c r="AD356">
        <f t="shared" si="197"/>
        <v>524.01842929079476</v>
      </c>
      <c r="AE356">
        <f>VLOOKUP(AU355,Sheet2!$E$6:$F$261,2,TRUE)</f>
        <v>514.52413793103449</v>
      </c>
      <c r="AF356">
        <f>VLOOKUP(AE356,Sheet3!K$52:L$77,2,TRUE)</f>
        <v>1</v>
      </c>
      <c r="AG356">
        <f t="shared" si="198"/>
        <v>7.6184292907947793</v>
      </c>
      <c r="AH356">
        <f t="shared" si="199"/>
        <v>0</v>
      </c>
      <c r="AI356">
        <f t="shared" si="207"/>
        <v>0</v>
      </c>
      <c r="AJ356">
        <f t="shared" si="190"/>
        <v>3.5</v>
      </c>
      <c r="AK356">
        <f t="shared" si="193"/>
        <v>54094.554071729734</v>
      </c>
      <c r="AM356">
        <f t="shared" si="200"/>
        <v>2.5184292907947565</v>
      </c>
      <c r="AN356">
        <f t="shared" si="201"/>
        <v>1</v>
      </c>
      <c r="AP356">
        <f t="shared" si="194"/>
        <v>2.7</v>
      </c>
      <c r="AQ356">
        <f>VLOOKUP(AE356,Sheet3!$K$52:$L$77,2,TRUE)</f>
        <v>1</v>
      </c>
      <c r="AR356">
        <f t="shared" si="188"/>
        <v>1812.8742845795614</v>
      </c>
      <c r="AU356">
        <f t="shared" si="202"/>
        <v>55907.428356309298</v>
      </c>
      <c r="AV356">
        <f t="shared" si="203"/>
        <v>862.57164369070233</v>
      </c>
      <c r="AW356">
        <f t="shared" si="204"/>
        <v>17.821728175427733</v>
      </c>
      <c r="AX356">
        <f>VLOOKUP(AD356,Sheet2!$A$6:$B$262,2,TRUE)</f>
        <v>400.28571428571428</v>
      </c>
      <c r="AY356">
        <f t="shared" si="205"/>
        <v>4.4522518639541091E-2</v>
      </c>
      <c r="AZ356">
        <f t="shared" si="206"/>
        <v>524.06295180943425</v>
      </c>
      <c r="BB356">
        <f t="shared" si="196"/>
        <v>2.6178470112266723</v>
      </c>
    </row>
    <row r="357" spans="4:54" x14ac:dyDescent="0.55000000000000004">
      <c r="D357">
        <f t="shared" si="195"/>
        <v>5205</v>
      </c>
      <c r="E357">
        <f t="shared" si="191"/>
        <v>86.75</v>
      </c>
      <c r="F357">
        <f t="shared" si="187"/>
        <v>57370</v>
      </c>
      <c r="H357">
        <f t="shared" si="208"/>
        <v>14342.5</v>
      </c>
      <c r="J357">
        <f t="shared" si="209"/>
        <v>1185.3305785123966</v>
      </c>
      <c r="K357">
        <f t="shared" si="210"/>
        <v>521.44510479820758</v>
      </c>
      <c r="L357">
        <f>VLOOKUP(V357, Sheet2!E$6:F$261,2,TRUE)</f>
        <v>514.6689655172413</v>
      </c>
      <c r="M357">
        <f>VLOOKUP(L357,Sheet3!A$52:B$77,2,TRUE)</f>
        <v>1</v>
      </c>
      <c r="N357">
        <f t="shared" si="211"/>
        <v>7.0451047982076034</v>
      </c>
      <c r="O357">
        <f t="shared" si="212"/>
        <v>6.6451047982076261</v>
      </c>
      <c r="P357">
        <v>0</v>
      </c>
      <c r="Q357">
        <f t="shared" si="189"/>
        <v>3.5</v>
      </c>
      <c r="R357">
        <f t="shared" si="213"/>
        <v>48104.595827763093</v>
      </c>
      <c r="S357">
        <f t="shared" si="192"/>
        <v>3.5</v>
      </c>
      <c r="T357">
        <f t="shared" si="214"/>
        <v>8393.610877891615</v>
      </c>
      <c r="V357">
        <f t="shared" si="215"/>
        <v>56498.206705654709</v>
      </c>
      <c r="W357">
        <f t="shared" si="216"/>
        <v>871.79329434529063</v>
      </c>
      <c r="X357">
        <f t="shared" si="217"/>
        <v>18.012258147629971</v>
      </c>
      <c r="Y357">
        <f>VLOOKUP(K357,Sheet2!$A$6:$B$262,2,TRUE)</f>
        <v>364.62857142857143</v>
      </c>
      <c r="Z357">
        <f t="shared" si="218"/>
        <v>4.939892142039249E-2</v>
      </c>
      <c r="AA357">
        <f t="shared" si="219"/>
        <v>521.49450371962803</v>
      </c>
      <c r="AD357">
        <f t="shared" si="197"/>
        <v>524.06295180943425</v>
      </c>
      <c r="AE357">
        <f>VLOOKUP(AU356,Sheet2!$E$6:$F$261,2,TRUE)</f>
        <v>514.52413793103449</v>
      </c>
      <c r="AF357">
        <f>VLOOKUP(AE357,Sheet3!K$52:L$77,2,TRUE)</f>
        <v>1</v>
      </c>
      <c r="AG357">
        <f t="shared" si="198"/>
        <v>7.6629518094342757</v>
      </c>
      <c r="AH357">
        <f t="shared" si="199"/>
        <v>0</v>
      </c>
      <c r="AI357">
        <f t="shared" si="207"/>
        <v>0</v>
      </c>
      <c r="AJ357">
        <f t="shared" si="190"/>
        <v>3.5</v>
      </c>
      <c r="AK357">
        <f t="shared" si="193"/>
        <v>54569.443518726985</v>
      </c>
      <c r="AM357">
        <f t="shared" si="200"/>
        <v>2.5629518094342529</v>
      </c>
      <c r="AN357">
        <f t="shared" si="201"/>
        <v>1</v>
      </c>
      <c r="AP357">
        <f t="shared" si="194"/>
        <v>2.7</v>
      </c>
      <c r="AQ357">
        <f>VLOOKUP(AE357,Sheet3!$K$52:$L$77,2,TRUE)</f>
        <v>1</v>
      </c>
      <c r="AR357">
        <f t="shared" si="188"/>
        <v>1861.1599839644018</v>
      </c>
      <c r="AU357">
        <f t="shared" si="202"/>
        <v>56430.603502691389</v>
      </c>
      <c r="AV357">
        <f t="shared" si="203"/>
        <v>939.39649730861129</v>
      </c>
      <c r="AW357">
        <f t="shared" si="204"/>
        <v>19.409018539434118</v>
      </c>
      <c r="AX357">
        <f>VLOOKUP(AD357,Sheet2!$A$6:$B$262,2,TRUE)</f>
        <v>400.28571428571428</v>
      </c>
      <c r="AY357">
        <f t="shared" si="205"/>
        <v>4.848791212563841E-2</v>
      </c>
      <c r="AZ357">
        <f t="shared" si="206"/>
        <v>524.11143972155992</v>
      </c>
      <c r="BB357">
        <f t="shared" si="196"/>
        <v>2.6169360019318901</v>
      </c>
    </row>
    <row r="358" spans="4:54" x14ac:dyDescent="0.55000000000000004">
      <c r="D358">
        <f t="shared" si="195"/>
        <v>5220</v>
      </c>
      <c r="E358">
        <f t="shared" si="191"/>
        <v>87</v>
      </c>
      <c r="F358">
        <f t="shared" si="187"/>
        <v>57970</v>
      </c>
      <c r="H358">
        <f t="shared" si="208"/>
        <v>14492.5</v>
      </c>
      <c r="J358">
        <f t="shared" si="209"/>
        <v>1197.7272727272727</v>
      </c>
      <c r="K358">
        <f t="shared" si="210"/>
        <v>521.49450371962803</v>
      </c>
      <c r="L358">
        <f>VLOOKUP(V358, Sheet2!E$6:F$261,2,TRUE)</f>
        <v>514.81379310344823</v>
      </c>
      <c r="M358">
        <f>VLOOKUP(L358,Sheet3!A$52:B$77,2,TRUE)</f>
        <v>1</v>
      </c>
      <c r="N358">
        <f t="shared" si="211"/>
        <v>7.0945037196280509</v>
      </c>
      <c r="O358">
        <f t="shared" si="212"/>
        <v>6.6945037196280737</v>
      </c>
      <c r="P358">
        <v>0</v>
      </c>
      <c r="Q358">
        <f t="shared" si="189"/>
        <v>3.5</v>
      </c>
      <c r="R358">
        <f t="shared" si="213"/>
        <v>48611.431977508444</v>
      </c>
      <c r="S358">
        <f t="shared" si="192"/>
        <v>3.5</v>
      </c>
      <c r="T358">
        <f t="shared" si="214"/>
        <v>8487.3802702889625</v>
      </c>
      <c r="V358">
        <f t="shared" si="215"/>
        <v>57098.81224779741</v>
      </c>
      <c r="W358">
        <f t="shared" si="216"/>
        <v>871.18775220258976</v>
      </c>
      <c r="X358">
        <f t="shared" si="217"/>
        <v>17.999746946334501</v>
      </c>
      <c r="Y358">
        <f>VLOOKUP(K358,Sheet2!$A$6:$B$262,2,TRUE)</f>
        <v>364.62857142857143</v>
      </c>
      <c r="Z358">
        <f t="shared" si="218"/>
        <v>4.936460924006484E-2</v>
      </c>
      <c r="AA358">
        <f t="shared" si="219"/>
        <v>521.54386832886814</v>
      </c>
      <c r="AD358">
        <f t="shared" si="197"/>
        <v>524.11143972155992</v>
      </c>
      <c r="AE358">
        <f>VLOOKUP(AU357,Sheet2!$E$6:$F$261,2,TRUE)</f>
        <v>514.6689655172413</v>
      </c>
      <c r="AF358">
        <f>VLOOKUP(AE358,Sheet3!K$52:L$77,2,TRUE)</f>
        <v>1</v>
      </c>
      <c r="AG358">
        <f t="shared" si="198"/>
        <v>7.7114397215599411</v>
      </c>
      <c r="AH358">
        <f t="shared" si="199"/>
        <v>0</v>
      </c>
      <c r="AI358">
        <f t="shared" si="207"/>
        <v>0</v>
      </c>
      <c r="AJ358">
        <f t="shared" si="190"/>
        <v>3.5</v>
      </c>
      <c r="AK358">
        <f t="shared" si="193"/>
        <v>55088.200455380073</v>
      </c>
      <c r="AM358">
        <f t="shared" si="200"/>
        <v>2.6114397215599183</v>
      </c>
      <c r="AN358">
        <f t="shared" si="201"/>
        <v>1</v>
      </c>
      <c r="AP358">
        <f t="shared" si="194"/>
        <v>2.8</v>
      </c>
      <c r="AQ358">
        <f>VLOOKUP(AE358,Sheet3!$K$52:$L$77,2,TRUE)</f>
        <v>1</v>
      </c>
      <c r="AR358">
        <f t="shared" si="188"/>
        <v>1985.1225448225339</v>
      </c>
      <c r="AU358">
        <f t="shared" si="202"/>
        <v>57073.323000202603</v>
      </c>
      <c r="AV358">
        <f t="shared" si="203"/>
        <v>896.676999797397</v>
      </c>
      <c r="AW358">
        <f t="shared" si="204"/>
        <v>18.526384293334651</v>
      </c>
      <c r="AX358">
        <f>VLOOKUP(AD358,Sheet2!$A$6:$B$262,2,TRUE)</f>
        <v>401.65714285714284</v>
      </c>
      <c r="AY358">
        <f t="shared" si="205"/>
        <v>4.61248719779992E-2</v>
      </c>
      <c r="AZ358">
        <f t="shared" si="206"/>
        <v>524.15756459353793</v>
      </c>
      <c r="BB358">
        <f t="shared" si="196"/>
        <v>2.6136962646697839</v>
      </c>
    </row>
    <row r="359" spans="4:54" x14ac:dyDescent="0.55000000000000004">
      <c r="D359">
        <f t="shared" si="195"/>
        <v>5235</v>
      </c>
      <c r="E359">
        <f t="shared" si="191"/>
        <v>87.25</v>
      </c>
      <c r="F359">
        <f t="shared" si="187"/>
        <v>58570</v>
      </c>
      <c r="H359">
        <f t="shared" si="208"/>
        <v>14642.5</v>
      </c>
      <c r="J359">
        <f t="shared" si="209"/>
        <v>1210.1239669421489</v>
      </c>
      <c r="K359">
        <f t="shared" si="210"/>
        <v>521.54386832886814</v>
      </c>
      <c r="L359">
        <f>VLOOKUP(V359, Sheet2!E$6:F$261,2,TRUE)</f>
        <v>514.81379310344823</v>
      </c>
      <c r="M359">
        <f>VLOOKUP(L359,Sheet3!A$52:B$77,2,TRUE)</f>
        <v>1</v>
      </c>
      <c r="N359">
        <f t="shared" si="211"/>
        <v>7.1438683288681659</v>
      </c>
      <c r="O359">
        <f t="shared" si="212"/>
        <v>6.7438683288681887</v>
      </c>
      <c r="P359">
        <v>0</v>
      </c>
      <c r="Q359">
        <f t="shared" si="189"/>
        <v>3.5</v>
      </c>
      <c r="R359">
        <f t="shared" si="213"/>
        <v>49119.681874340997</v>
      </c>
      <c r="S359">
        <f t="shared" si="192"/>
        <v>3.5</v>
      </c>
      <c r="T359">
        <f t="shared" si="214"/>
        <v>8581.4307751006218</v>
      </c>
      <c r="V359">
        <f t="shared" si="215"/>
        <v>57701.112649441617</v>
      </c>
      <c r="W359">
        <f t="shared" si="216"/>
        <v>868.88735055838333</v>
      </c>
      <c r="X359">
        <f t="shared" si="217"/>
        <v>17.952217986743459</v>
      </c>
      <c r="Y359">
        <f>VLOOKUP(K359,Sheet2!$A$6:$B$262,2,TRUE)</f>
        <v>366</v>
      </c>
      <c r="Z359">
        <f t="shared" si="218"/>
        <v>4.9049775920064098E-2</v>
      </c>
      <c r="AA359">
        <f t="shared" si="219"/>
        <v>521.59291810478817</v>
      </c>
      <c r="AD359">
        <f t="shared" si="197"/>
        <v>524.15756459353793</v>
      </c>
      <c r="AE359">
        <f>VLOOKUP(AU358,Sheet2!$E$6:$F$261,2,TRUE)</f>
        <v>514.81379310344823</v>
      </c>
      <c r="AF359">
        <f>VLOOKUP(AE359,Sheet3!K$52:L$77,2,TRUE)</f>
        <v>1</v>
      </c>
      <c r="AG359">
        <f t="shared" si="198"/>
        <v>7.7575645935379498</v>
      </c>
      <c r="AH359">
        <f t="shared" si="199"/>
        <v>0</v>
      </c>
      <c r="AI359">
        <f t="shared" si="207"/>
        <v>0</v>
      </c>
      <c r="AJ359">
        <f t="shared" si="190"/>
        <v>3.5</v>
      </c>
      <c r="AK359">
        <f t="shared" si="193"/>
        <v>55583.192065421987</v>
      </c>
      <c r="AM359">
        <f t="shared" si="200"/>
        <v>2.6575645935379271</v>
      </c>
      <c r="AN359">
        <f t="shared" si="201"/>
        <v>1</v>
      </c>
      <c r="AP359">
        <f t="shared" si="194"/>
        <v>2.8</v>
      </c>
      <c r="AQ359">
        <f>VLOOKUP(AE359,Sheet3!$K$52:$L$77,2,TRUE)</f>
        <v>1</v>
      </c>
      <c r="AR359">
        <f t="shared" si="188"/>
        <v>2037.9478042340802</v>
      </c>
      <c r="AU359">
        <f t="shared" si="202"/>
        <v>57621.139869656065</v>
      </c>
      <c r="AV359">
        <f t="shared" si="203"/>
        <v>948.86013034393545</v>
      </c>
      <c r="AW359">
        <f t="shared" si="204"/>
        <v>19.604548147601971</v>
      </c>
      <c r="AX359">
        <f>VLOOKUP(AD359,Sheet2!$A$6:$B$262,2,TRUE)</f>
        <v>401.65714285714284</v>
      </c>
      <c r="AY359">
        <f t="shared" si="205"/>
        <v>4.8809160987769884E-2</v>
      </c>
      <c r="AZ359">
        <f t="shared" si="206"/>
        <v>524.20637375452566</v>
      </c>
      <c r="BB359">
        <f t="shared" si="196"/>
        <v>2.6134556497374888</v>
      </c>
    </row>
    <row r="360" spans="4:54" x14ac:dyDescent="0.55000000000000004">
      <c r="D360">
        <f t="shared" si="195"/>
        <v>5250</v>
      </c>
      <c r="E360">
        <f t="shared" si="191"/>
        <v>87.5</v>
      </c>
      <c r="F360">
        <f t="shared" si="187"/>
        <v>59170</v>
      </c>
      <c r="H360">
        <f t="shared" si="208"/>
        <v>14792.5</v>
      </c>
      <c r="J360">
        <f t="shared" si="209"/>
        <v>1222.5206611570247</v>
      </c>
      <c r="K360">
        <f t="shared" si="210"/>
        <v>521.59291810478817</v>
      </c>
      <c r="L360">
        <f>VLOOKUP(V360, Sheet2!E$6:F$261,2,TRUE)</f>
        <v>514.95862068965516</v>
      </c>
      <c r="M360">
        <f>VLOOKUP(L360,Sheet3!A$52:B$77,2,TRUE)</f>
        <v>1</v>
      </c>
      <c r="N360">
        <f t="shared" si="211"/>
        <v>7.1929181047881912</v>
      </c>
      <c r="O360">
        <f t="shared" si="212"/>
        <v>6.7929181047882139</v>
      </c>
      <c r="P360">
        <v>0</v>
      </c>
      <c r="Q360">
        <f t="shared" si="189"/>
        <v>3.5</v>
      </c>
      <c r="R360">
        <f t="shared" si="213"/>
        <v>49626.432587393872</v>
      </c>
      <c r="S360">
        <f t="shared" si="192"/>
        <v>3.5</v>
      </c>
      <c r="T360">
        <f t="shared" si="214"/>
        <v>8675.2230176715675</v>
      </c>
      <c r="V360">
        <f t="shared" si="215"/>
        <v>58301.65560506544</v>
      </c>
      <c r="W360">
        <f t="shared" si="216"/>
        <v>868.34439493456011</v>
      </c>
      <c r="X360">
        <f t="shared" si="217"/>
        <v>17.940999895342152</v>
      </c>
      <c r="Y360">
        <f>VLOOKUP(K360,Sheet2!$A$6:$B$262,2,TRUE)</f>
        <v>366</v>
      </c>
      <c r="Z360">
        <f t="shared" si="218"/>
        <v>4.9019125397109703E-2</v>
      </c>
      <c r="AA360">
        <f t="shared" si="219"/>
        <v>521.64193723018525</v>
      </c>
      <c r="AD360">
        <f t="shared" si="197"/>
        <v>524.20637375452566</v>
      </c>
      <c r="AE360">
        <f>VLOOKUP(AU359,Sheet2!$E$6:$F$261,2,TRUE)</f>
        <v>514.81379310344823</v>
      </c>
      <c r="AF360">
        <f>VLOOKUP(AE360,Sheet3!K$52:L$77,2,TRUE)</f>
        <v>1</v>
      </c>
      <c r="AG360">
        <f t="shared" si="198"/>
        <v>7.8063737545256799</v>
      </c>
      <c r="AH360">
        <f t="shared" si="199"/>
        <v>0</v>
      </c>
      <c r="AI360">
        <f t="shared" si="207"/>
        <v>0</v>
      </c>
      <c r="AJ360">
        <f t="shared" si="190"/>
        <v>3.5</v>
      </c>
      <c r="AK360">
        <f t="shared" si="193"/>
        <v>56108.59507958882</v>
      </c>
      <c r="AM360">
        <f t="shared" si="200"/>
        <v>2.7063737545256572</v>
      </c>
      <c r="AN360">
        <f t="shared" si="201"/>
        <v>1</v>
      </c>
      <c r="AP360">
        <f t="shared" si="194"/>
        <v>2.8</v>
      </c>
      <c r="AQ360">
        <f>VLOOKUP(AE360,Sheet3!$K$52:$L$77,2,TRUE)</f>
        <v>1</v>
      </c>
      <c r="AR360">
        <f t="shared" si="188"/>
        <v>2094.348609805551</v>
      </c>
      <c r="AU360">
        <f t="shared" si="202"/>
        <v>58202.943689394371</v>
      </c>
      <c r="AV360">
        <f t="shared" si="203"/>
        <v>967.05631060562882</v>
      </c>
      <c r="AW360">
        <f t="shared" si="204"/>
        <v>19.980502285240267</v>
      </c>
      <c r="AX360">
        <f>VLOOKUP(AD360,Sheet2!$A$6:$B$262,2,TRUE)</f>
        <v>403.02857142857141</v>
      </c>
      <c r="AY360">
        <f t="shared" si="205"/>
        <v>4.9575895362498894E-2</v>
      </c>
      <c r="AZ360">
        <f t="shared" si="206"/>
        <v>524.25594964988818</v>
      </c>
      <c r="BB360">
        <f t="shared" si="196"/>
        <v>2.6140124197029309</v>
      </c>
    </row>
    <row r="361" spans="4:54" x14ac:dyDescent="0.55000000000000004">
      <c r="D361">
        <f t="shared" si="195"/>
        <v>5265</v>
      </c>
      <c r="E361">
        <f t="shared" si="191"/>
        <v>87.75</v>
      </c>
      <c r="F361">
        <f t="shared" si="187"/>
        <v>59770</v>
      </c>
      <c r="H361">
        <f t="shared" si="208"/>
        <v>14942.5</v>
      </c>
      <c r="J361">
        <f t="shared" si="209"/>
        <v>1234.9173553719008</v>
      </c>
      <c r="K361">
        <f t="shared" si="210"/>
        <v>521.64193723018525</v>
      </c>
      <c r="L361">
        <f>VLOOKUP(V361, Sheet2!E$6:F$261,2,TRUE)</f>
        <v>514.95862068965516</v>
      </c>
      <c r="M361">
        <f>VLOOKUP(L361,Sheet3!A$52:B$77,2,TRUE)</f>
        <v>1</v>
      </c>
      <c r="N361">
        <f t="shared" si="211"/>
        <v>7.2419372301852718</v>
      </c>
      <c r="O361">
        <f t="shared" si="212"/>
        <v>6.8419372301852945</v>
      </c>
      <c r="P361">
        <v>0</v>
      </c>
      <c r="Q361">
        <f t="shared" si="189"/>
        <v>3.5</v>
      </c>
      <c r="R361">
        <f t="shared" si="213"/>
        <v>50134.595788424253</v>
      </c>
      <c r="S361">
        <f t="shared" si="192"/>
        <v>3.5</v>
      </c>
      <c r="T361">
        <f t="shared" si="214"/>
        <v>8769.2955712188977</v>
      </c>
      <c r="V361">
        <f t="shared" si="215"/>
        <v>58903.891359643152</v>
      </c>
      <c r="W361">
        <f t="shared" si="216"/>
        <v>866.1086403568479</v>
      </c>
      <c r="X361">
        <f t="shared" si="217"/>
        <v>17.894806618943139</v>
      </c>
      <c r="Y361">
        <f>VLOOKUP(K361,Sheet2!$A$6:$B$262,2,TRUE)</f>
        <v>367.37142857142857</v>
      </c>
      <c r="Z361">
        <f t="shared" si="218"/>
        <v>4.8710392880930931E-2</v>
      </c>
      <c r="AA361">
        <f t="shared" si="219"/>
        <v>521.69064762306618</v>
      </c>
      <c r="AD361">
        <f t="shared" si="197"/>
        <v>524.25594964988818</v>
      </c>
      <c r="AE361">
        <f>VLOOKUP(AU360,Sheet2!$E$6:$F$261,2,TRUE)</f>
        <v>514.95862068965516</v>
      </c>
      <c r="AF361">
        <f>VLOOKUP(AE361,Sheet3!K$52:L$77,2,TRUE)</f>
        <v>1</v>
      </c>
      <c r="AG361">
        <f t="shared" si="198"/>
        <v>7.8559496498882027</v>
      </c>
      <c r="AH361">
        <f t="shared" si="199"/>
        <v>0</v>
      </c>
      <c r="AI361">
        <f t="shared" si="207"/>
        <v>0</v>
      </c>
      <c r="AJ361">
        <f t="shared" si="190"/>
        <v>3.5</v>
      </c>
      <c r="AK361">
        <f t="shared" si="193"/>
        <v>56643.935608285516</v>
      </c>
      <c r="AM361">
        <f t="shared" si="200"/>
        <v>2.7559496498881799</v>
      </c>
      <c r="AN361">
        <f t="shared" si="201"/>
        <v>1</v>
      </c>
      <c r="AP361">
        <f t="shared" si="194"/>
        <v>2.8</v>
      </c>
      <c r="AQ361">
        <f>VLOOKUP(AE361,Sheet3!$K$52:$L$77,2,TRUE)</f>
        <v>1</v>
      </c>
      <c r="AR361">
        <f t="shared" si="188"/>
        <v>2152.1583949065903</v>
      </c>
      <c r="AU361">
        <f t="shared" si="202"/>
        <v>58796.094003192105</v>
      </c>
      <c r="AV361">
        <f t="shared" si="203"/>
        <v>973.90599680789455</v>
      </c>
      <c r="AW361">
        <f t="shared" si="204"/>
        <v>20.122024727435839</v>
      </c>
      <c r="AX361">
        <f>VLOOKUP(AD361,Sheet2!$A$6:$B$262,2,TRUE)</f>
        <v>403.02857142857141</v>
      </c>
      <c r="AY361">
        <f t="shared" si="205"/>
        <v>4.9927042780395177E-2</v>
      </c>
      <c r="AZ361">
        <f t="shared" si="206"/>
        <v>524.30587669266856</v>
      </c>
      <c r="BB361">
        <f t="shared" si="196"/>
        <v>2.6152290696023783</v>
      </c>
    </row>
    <row r="362" spans="4:54" x14ac:dyDescent="0.55000000000000004">
      <c r="D362">
        <f t="shared" si="195"/>
        <v>5280</v>
      </c>
      <c r="E362">
        <f t="shared" si="191"/>
        <v>88</v>
      </c>
      <c r="F362">
        <f t="shared" si="187"/>
        <v>60370</v>
      </c>
      <c r="H362">
        <f t="shared" si="208"/>
        <v>15092.5</v>
      </c>
      <c r="J362">
        <f t="shared" si="209"/>
        <v>1247.3140495867769</v>
      </c>
      <c r="K362">
        <f t="shared" si="210"/>
        <v>521.69064762306618</v>
      </c>
      <c r="L362">
        <f>VLOOKUP(V362, Sheet2!E$6:F$261,2,TRUE)</f>
        <v>515.10344827586209</v>
      </c>
      <c r="M362">
        <f>VLOOKUP(L362,Sheet3!A$52:B$77,2,TRUE)</f>
        <v>1</v>
      </c>
      <c r="N362">
        <f t="shared" si="211"/>
        <v>7.2906476230662065</v>
      </c>
      <c r="O362">
        <f t="shared" si="212"/>
        <v>6.8906476230662292</v>
      </c>
      <c r="P362">
        <v>0</v>
      </c>
      <c r="Q362">
        <f t="shared" si="189"/>
        <v>3.5</v>
      </c>
      <c r="R362">
        <f t="shared" si="213"/>
        <v>50641.264991719661</v>
      </c>
      <c r="S362">
        <f t="shared" si="192"/>
        <v>3.5</v>
      </c>
      <c r="T362">
        <f t="shared" si="214"/>
        <v>8863.1100546642356</v>
      </c>
      <c r="V362">
        <f t="shared" si="215"/>
        <v>59504.375046383895</v>
      </c>
      <c r="W362">
        <f t="shared" si="216"/>
        <v>865.6249536161049</v>
      </c>
      <c r="X362">
        <f t="shared" si="217"/>
        <v>17.884813091241838</v>
      </c>
      <c r="Y362">
        <f>VLOOKUP(K362,Sheet2!$A$6:$B$262,2,TRUE)</f>
        <v>367.37142857142857</v>
      </c>
      <c r="Z362">
        <f t="shared" si="218"/>
        <v>4.8683190091263366E-2</v>
      </c>
      <c r="AA362">
        <f t="shared" si="219"/>
        <v>521.73933081315749</v>
      </c>
      <c r="AD362">
        <f t="shared" si="197"/>
        <v>524.30587669266856</v>
      </c>
      <c r="AE362">
        <f>VLOOKUP(AU361,Sheet2!$E$6:$F$261,2,TRUE)</f>
        <v>514.95862068965516</v>
      </c>
      <c r="AF362">
        <f>VLOOKUP(AE362,Sheet3!K$52:L$77,2,TRUE)</f>
        <v>1</v>
      </c>
      <c r="AG362">
        <f t="shared" si="198"/>
        <v>7.9058766926685848</v>
      </c>
      <c r="AH362">
        <f t="shared" si="199"/>
        <v>0</v>
      </c>
      <c r="AI362">
        <f t="shared" si="207"/>
        <v>0</v>
      </c>
      <c r="AJ362">
        <f t="shared" si="190"/>
        <v>3.5</v>
      </c>
      <c r="AK362">
        <f t="shared" si="193"/>
        <v>57184.77781418174</v>
      </c>
      <c r="AM362">
        <f t="shared" si="200"/>
        <v>2.8058766926685621</v>
      </c>
      <c r="AN362">
        <f t="shared" si="201"/>
        <v>1</v>
      </c>
      <c r="AP362">
        <f t="shared" si="194"/>
        <v>2.9</v>
      </c>
      <c r="AQ362">
        <f>VLOOKUP(AE362,Sheet3!$K$52:$L$77,2,TRUE)</f>
        <v>1</v>
      </c>
      <c r="AR362">
        <f t="shared" si="188"/>
        <v>2289.8664388883471</v>
      </c>
      <c r="AU362">
        <f t="shared" si="202"/>
        <v>59474.644253070088</v>
      </c>
      <c r="AV362">
        <f t="shared" si="203"/>
        <v>895.35574692991213</v>
      </c>
      <c r="AW362">
        <f t="shared" si="204"/>
        <v>18.499085680370086</v>
      </c>
      <c r="AX362">
        <f>VLOOKUP(AD362,Sheet2!$A$6:$B$262,2,TRUE)</f>
        <v>404.4</v>
      </c>
      <c r="AY362">
        <f t="shared" si="205"/>
        <v>4.5744524432171335E-2</v>
      </c>
      <c r="AZ362">
        <f t="shared" si="206"/>
        <v>524.35162121710073</v>
      </c>
      <c r="BB362">
        <f t="shared" si="196"/>
        <v>2.6122904039432342</v>
      </c>
    </row>
    <row r="363" spans="4:54" x14ac:dyDescent="0.55000000000000004">
      <c r="D363">
        <f t="shared" si="195"/>
        <v>5295</v>
      </c>
      <c r="E363">
        <f t="shared" si="191"/>
        <v>88.25</v>
      </c>
      <c r="F363">
        <f t="shared" ref="F363:F369" si="220">+F362+600</f>
        <v>60970</v>
      </c>
      <c r="H363">
        <f t="shared" si="208"/>
        <v>15242.5</v>
      </c>
      <c r="J363">
        <f t="shared" si="209"/>
        <v>1259.7107438016528</v>
      </c>
      <c r="K363">
        <f t="shared" si="210"/>
        <v>521.73933081315749</v>
      </c>
      <c r="L363">
        <f>VLOOKUP(V363, Sheet2!E$6:F$261,2,TRUE)</f>
        <v>515.24827586206891</v>
      </c>
      <c r="M363">
        <f>VLOOKUP(L363,Sheet3!A$52:B$77,2,TRUE)</f>
        <v>1</v>
      </c>
      <c r="N363">
        <f t="shared" si="211"/>
        <v>7.3393308131575168</v>
      </c>
      <c r="O363">
        <f t="shared" si="212"/>
        <v>6.9393308131575395</v>
      </c>
      <c r="P363">
        <v>0</v>
      </c>
      <c r="Q363">
        <f t="shared" si="189"/>
        <v>3.5</v>
      </c>
      <c r="R363">
        <f t="shared" si="213"/>
        <v>51149.345244774937</v>
      </c>
      <c r="S363">
        <f t="shared" si="192"/>
        <v>3.5</v>
      </c>
      <c r="T363">
        <f t="shared" si="214"/>
        <v>8957.2040473362158</v>
      </c>
      <c r="V363">
        <f t="shared" si="215"/>
        <v>60106.549292111151</v>
      </c>
      <c r="W363">
        <f t="shared" si="216"/>
        <v>863.45070788884914</v>
      </c>
      <c r="X363">
        <f t="shared" si="217"/>
        <v>17.839890658860519</v>
      </c>
      <c r="Y363">
        <f>VLOOKUP(K363,Sheet2!$A$6:$B$262,2,TRUE)</f>
        <v>368.74285714285713</v>
      </c>
      <c r="Z363">
        <f t="shared" si="218"/>
        <v>4.8380301647304988E-2</v>
      </c>
      <c r="AA363">
        <f t="shared" si="219"/>
        <v>521.78771111480478</v>
      </c>
      <c r="AD363">
        <f t="shared" si="197"/>
        <v>524.35162121710073</v>
      </c>
      <c r="AE363">
        <f>VLOOKUP(AU362,Sheet2!$E$6:$F$261,2,TRUE)</f>
        <v>515.10344827586209</v>
      </c>
      <c r="AF363">
        <f>VLOOKUP(AE363,Sheet3!K$52:L$77,2,TRUE)</f>
        <v>1</v>
      </c>
      <c r="AG363">
        <f t="shared" si="198"/>
        <v>7.951621217100751</v>
      </c>
      <c r="AH363">
        <f t="shared" si="199"/>
        <v>0</v>
      </c>
      <c r="AI363">
        <f t="shared" si="207"/>
        <v>0</v>
      </c>
      <c r="AJ363">
        <f t="shared" si="190"/>
        <v>3.5</v>
      </c>
      <c r="AK363">
        <f t="shared" si="193"/>
        <v>57681.813925075374</v>
      </c>
      <c r="AM363">
        <f t="shared" si="200"/>
        <v>2.8516212171007282</v>
      </c>
      <c r="AN363">
        <f t="shared" si="201"/>
        <v>1</v>
      </c>
      <c r="AP363">
        <f t="shared" si="194"/>
        <v>2.9</v>
      </c>
      <c r="AQ363">
        <f>VLOOKUP(AE363,Sheet3!$K$52:$L$77,2,TRUE)</f>
        <v>1</v>
      </c>
      <c r="AR363">
        <f t="shared" si="188"/>
        <v>2346.091984151903</v>
      </c>
      <c r="AU363">
        <f t="shared" si="202"/>
        <v>60027.90590922728</v>
      </c>
      <c r="AV363">
        <f t="shared" si="203"/>
        <v>942.09409077271994</v>
      </c>
      <c r="AW363">
        <f t="shared" si="204"/>
        <v>19.464753941585123</v>
      </c>
      <c r="AX363">
        <f>VLOOKUP(AD363,Sheet2!$A$6:$B$262,2,TRUE)</f>
        <v>404.4</v>
      </c>
      <c r="AY363">
        <f t="shared" si="205"/>
        <v>4.8132428144374691E-2</v>
      </c>
      <c r="AZ363">
        <f t="shared" si="206"/>
        <v>524.39975364524514</v>
      </c>
      <c r="BB363">
        <f t="shared" si="196"/>
        <v>2.6120425304403625</v>
      </c>
    </row>
    <row r="364" spans="4:54" x14ac:dyDescent="0.55000000000000004">
      <c r="D364">
        <f t="shared" si="195"/>
        <v>5310</v>
      </c>
      <c r="E364">
        <f t="shared" si="191"/>
        <v>88.5</v>
      </c>
      <c r="F364">
        <f t="shared" si="220"/>
        <v>61570</v>
      </c>
      <c r="H364">
        <f t="shared" si="208"/>
        <v>15392.5</v>
      </c>
      <c r="J364">
        <f t="shared" si="209"/>
        <v>1272.1074380165289</v>
      </c>
      <c r="K364">
        <f t="shared" si="210"/>
        <v>521.78771111480478</v>
      </c>
      <c r="L364">
        <f>VLOOKUP(V364, Sheet2!E$6:F$261,2,TRUE)</f>
        <v>515.24827586206891</v>
      </c>
      <c r="M364">
        <f>VLOOKUP(L364,Sheet3!A$52:B$77,2,TRUE)</f>
        <v>1</v>
      </c>
      <c r="N364">
        <f t="shared" si="211"/>
        <v>7.3877111148048016</v>
      </c>
      <c r="O364">
        <f t="shared" si="212"/>
        <v>6.9877111148048243</v>
      </c>
      <c r="P364">
        <v>0</v>
      </c>
      <c r="Q364">
        <f t="shared" si="189"/>
        <v>3.5</v>
      </c>
      <c r="R364">
        <f t="shared" si="213"/>
        <v>51655.936609756325</v>
      </c>
      <c r="S364">
        <f t="shared" si="192"/>
        <v>3.5</v>
      </c>
      <c r="T364">
        <f t="shared" si="214"/>
        <v>9051.0401877031527</v>
      </c>
      <c r="V364">
        <f t="shared" si="215"/>
        <v>60706.97679745948</v>
      </c>
      <c r="W364">
        <f t="shared" si="216"/>
        <v>863.02320254052029</v>
      </c>
      <c r="X364">
        <f t="shared" si="217"/>
        <v>17.831057903729757</v>
      </c>
      <c r="Y364">
        <f>VLOOKUP(K364,Sheet2!$A$6:$B$262,2,TRUE)</f>
        <v>368.74285714285713</v>
      </c>
      <c r="Z364">
        <f t="shared" si="218"/>
        <v>4.8356347949057923E-2</v>
      </c>
      <c r="AA364">
        <f t="shared" si="219"/>
        <v>521.83606746275382</v>
      </c>
      <c r="AD364">
        <f t="shared" si="197"/>
        <v>524.39975364524514</v>
      </c>
      <c r="AE364">
        <f>VLOOKUP(AU363,Sheet2!$E$6:$F$261,2,TRUE)</f>
        <v>515.24827586206891</v>
      </c>
      <c r="AF364">
        <f>VLOOKUP(AE364,Sheet3!K$52:L$77,2,TRUE)</f>
        <v>1</v>
      </c>
      <c r="AG364">
        <f t="shared" si="198"/>
        <v>7.9997536452451641</v>
      </c>
      <c r="AH364">
        <f t="shared" si="199"/>
        <v>0</v>
      </c>
      <c r="AI364">
        <f t="shared" si="207"/>
        <v>0</v>
      </c>
      <c r="AJ364">
        <f t="shared" si="190"/>
        <v>3.5</v>
      </c>
      <c r="AK364">
        <f t="shared" si="193"/>
        <v>58206.341484594341</v>
      </c>
      <c r="AM364">
        <f t="shared" si="200"/>
        <v>2.8997536452451413</v>
      </c>
      <c r="AN364">
        <f t="shared" si="201"/>
        <v>1</v>
      </c>
      <c r="AP364">
        <f t="shared" si="194"/>
        <v>2.9</v>
      </c>
      <c r="AQ364">
        <f>VLOOKUP(AE364,Sheet3!$K$52:$L$77,2,TRUE)</f>
        <v>1</v>
      </c>
      <c r="AR364">
        <f t="shared" si="188"/>
        <v>2405.7413570265221</v>
      </c>
      <c r="AU364">
        <f t="shared" si="202"/>
        <v>60612.082841620861</v>
      </c>
      <c r="AV364">
        <f t="shared" si="203"/>
        <v>957.91715837913944</v>
      </c>
      <c r="AW364">
        <f t="shared" si="204"/>
        <v>19.791676826015276</v>
      </c>
      <c r="AX364">
        <f>VLOOKUP(AD364,Sheet2!$A$6:$B$262,2,TRUE)</f>
        <v>404.4</v>
      </c>
      <c r="AY364">
        <f t="shared" si="205"/>
        <v>4.8940842794300887E-2</v>
      </c>
      <c r="AZ364">
        <f t="shared" si="206"/>
        <v>524.44869448803945</v>
      </c>
      <c r="BB364">
        <f t="shared" si="196"/>
        <v>2.612627025285633</v>
      </c>
    </row>
    <row r="365" spans="4:54" x14ac:dyDescent="0.55000000000000004">
      <c r="D365">
        <f t="shared" si="195"/>
        <v>5325</v>
      </c>
      <c r="E365">
        <f t="shared" si="191"/>
        <v>88.75</v>
      </c>
      <c r="F365">
        <f t="shared" si="220"/>
        <v>62170</v>
      </c>
      <c r="H365">
        <f t="shared" si="208"/>
        <v>15542.5</v>
      </c>
      <c r="J365">
        <f t="shared" si="209"/>
        <v>1284.504132231405</v>
      </c>
      <c r="K365">
        <f t="shared" si="210"/>
        <v>521.83606746275382</v>
      </c>
      <c r="L365">
        <f>VLOOKUP(V365, Sheet2!E$6:F$261,2,TRUE)</f>
        <v>515.39310344827584</v>
      </c>
      <c r="M365">
        <f>VLOOKUP(L365,Sheet3!A$52:B$77,2,TRUE)</f>
        <v>1</v>
      </c>
      <c r="N365">
        <f t="shared" si="211"/>
        <v>7.4360674627538401</v>
      </c>
      <c r="O365">
        <f t="shared" si="212"/>
        <v>7.0360674627538629</v>
      </c>
      <c r="P365">
        <v>0</v>
      </c>
      <c r="Q365">
        <f t="shared" si="189"/>
        <v>3.5</v>
      </c>
      <c r="R365">
        <f t="shared" si="213"/>
        <v>52163.937420797622</v>
      </c>
      <c r="S365">
        <f t="shared" si="192"/>
        <v>3.5</v>
      </c>
      <c r="T365">
        <f t="shared" si="214"/>
        <v>9145.1550352354207</v>
      </c>
      <c r="V365">
        <f t="shared" si="215"/>
        <v>61309.092456033046</v>
      </c>
      <c r="W365">
        <f t="shared" si="216"/>
        <v>860.90754396695411</v>
      </c>
      <c r="X365">
        <f t="shared" si="217"/>
        <v>17.787345949730458</v>
      </c>
      <c r="Y365">
        <f>VLOOKUP(K365,Sheet2!$A$6:$B$262,2,TRUE)</f>
        <v>370.1142857142857</v>
      </c>
      <c r="Z365">
        <f t="shared" si="218"/>
        <v>4.8059063473874175E-2</v>
      </c>
      <c r="AA365">
        <f t="shared" si="219"/>
        <v>521.88412652622765</v>
      </c>
      <c r="AD365">
        <f t="shared" si="197"/>
        <v>524.44869448803945</v>
      </c>
      <c r="AE365">
        <f>VLOOKUP(AU364,Sheet2!$E$6:$F$261,2,TRUE)</f>
        <v>515.24827586206891</v>
      </c>
      <c r="AF365">
        <f>VLOOKUP(AE365,Sheet3!K$52:L$77,2,TRUE)</f>
        <v>1</v>
      </c>
      <c r="AG365">
        <f t="shared" si="198"/>
        <v>8.0486944880394731</v>
      </c>
      <c r="AH365">
        <f t="shared" si="199"/>
        <v>0</v>
      </c>
      <c r="AI365">
        <f t="shared" si="207"/>
        <v>0</v>
      </c>
      <c r="AJ365">
        <f t="shared" si="190"/>
        <v>3.5</v>
      </c>
      <c r="AK365">
        <f t="shared" si="193"/>
        <v>58741.299183117604</v>
      </c>
      <c r="AM365">
        <f t="shared" si="200"/>
        <v>2.9486944880394503</v>
      </c>
      <c r="AN365">
        <f t="shared" si="201"/>
        <v>1</v>
      </c>
      <c r="AP365">
        <f t="shared" si="194"/>
        <v>2.9</v>
      </c>
      <c r="AQ365">
        <f>VLOOKUP(AE365,Sheet3!$K$52:$L$77,2,TRUE)</f>
        <v>1</v>
      </c>
      <c r="AR365">
        <f t="shared" si="188"/>
        <v>2466.9022811644713</v>
      </c>
      <c r="AU365">
        <f t="shared" si="202"/>
        <v>61208.201464282072</v>
      </c>
      <c r="AV365">
        <f t="shared" si="203"/>
        <v>961.79853571792773</v>
      </c>
      <c r="AW365">
        <f t="shared" si="204"/>
        <v>19.871870572684458</v>
      </c>
      <c r="AX365">
        <f>VLOOKUP(AD365,Sheet2!$A$6:$B$262,2,TRUE)</f>
        <v>405.7714285714286</v>
      </c>
      <c r="AY365">
        <f t="shared" si="205"/>
        <v>4.8973065064354032E-2</v>
      </c>
      <c r="AZ365">
        <f t="shared" si="206"/>
        <v>524.49766755310384</v>
      </c>
      <c r="BB365">
        <f t="shared" si="196"/>
        <v>2.6135410268761916</v>
      </c>
    </row>
    <row r="366" spans="4:54" x14ac:dyDescent="0.55000000000000004">
      <c r="D366">
        <f t="shared" si="195"/>
        <v>5340</v>
      </c>
      <c r="E366">
        <f t="shared" si="191"/>
        <v>89</v>
      </c>
      <c r="F366">
        <f t="shared" si="220"/>
        <v>62770</v>
      </c>
      <c r="H366">
        <f t="shared" si="208"/>
        <v>15692.5</v>
      </c>
      <c r="J366">
        <f t="shared" si="209"/>
        <v>1296.9008264462809</v>
      </c>
      <c r="K366">
        <f t="shared" si="210"/>
        <v>521.88412652622765</v>
      </c>
      <c r="L366">
        <f>VLOOKUP(V366, Sheet2!E$6:F$261,2,TRUE)</f>
        <v>515.39310344827584</v>
      </c>
      <c r="M366">
        <f>VLOOKUP(L366,Sheet3!A$52:B$77,2,TRUE)</f>
        <v>1</v>
      </c>
      <c r="N366">
        <f t="shared" si="211"/>
        <v>7.4841265262276693</v>
      </c>
      <c r="O366">
        <f t="shared" si="212"/>
        <v>7.084126526227692</v>
      </c>
      <c r="P366">
        <v>0</v>
      </c>
      <c r="Q366">
        <f t="shared" si="189"/>
        <v>3.5</v>
      </c>
      <c r="R366">
        <f t="shared" si="213"/>
        <v>52670.454384977747</v>
      </c>
      <c r="S366">
        <f t="shared" si="192"/>
        <v>3.5</v>
      </c>
      <c r="T366">
        <f t="shared" si="214"/>
        <v>9239.0122725729725</v>
      </c>
      <c r="V366">
        <f t="shared" si="215"/>
        <v>61909.466657550722</v>
      </c>
      <c r="W366">
        <f t="shared" si="216"/>
        <v>860.53334244927828</v>
      </c>
      <c r="X366">
        <f t="shared" si="217"/>
        <v>17.779614513414842</v>
      </c>
      <c r="Y366">
        <f>VLOOKUP(K366,Sheet2!$A$6:$B$262,2,TRUE)</f>
        <v>370.1142857142857</v>
      </c>
      <c r="Z366">
        <f t="shared" si="218"/>
        <v>4.8038174152348269E-2</v>
      </c>
      <c r="AA366">
        <f t="shared" si="219"/>
        <v>521.93216470037999</v>
      </c>
      <c r="AD366">
        <f t="shared" si="197"/>
        <v>524.49766755310384</v>
      </c>
      <c r="AE366">
        <f>VLOOKUP(AU365,Sheet2!$E$6:$F$261,2,TRUE)</f>
        <v>515.39310344827584</v>
      </c>
      <c r="AF366">
        <f>VLOOKUP(AE366,Sheet3!K$52:L$77,2,TRUE)</f>
        <v>1</v>
      </c>
      <c r="AG366">
        <f t="shared" si="198"/>
        <v>8.0976675531038609</v>
      </c>
      <c r="AH366">
        <f t="shared" si="199"/>
        <v>0</v>
      </c>
      <c r="AI366">
        <f t="shared" si="207"/>
        <v>0</v>
      </c>
      <c r="AJ366">
        <f t="shared" si="190"/>
        <v>3.5</v>
      </c>
      <c r="AK366">
        <f t="shared" si="193"/>
        <v>59278.239614318059</v>
      </c>
      <c r="AM366">
        <f t="shared" si="200"/>
        <v>2.9976675531038381</v>
      </c>
      <c r="AN366">
        <f t="shared" si="201"/>
        <v>1</v>
      </c>
      <c r="AP366">
        <f t="shared" si="194"/>
        <v>2.9</v>
      </c>
      <c r="AQ366">
        <f>VLOOKUP(AE366,Sheet3!$K$52:$L$77,2,TRUE)</f>
        <v>1</v>
      </c>
      <c r="AR366">
        <f t="shared" si="188"/>
        <v>2528.6136632708972</v>
      </c>
      <c r="AU366">
        <f t="shared" si="202"/>
        <v>61806.853277588954</v>
      </c>
      <c r="AV366">
        <f t="shared" si="203"/>
        <v>963.14672241104563</v>
      </c>
      <c r="AW366">
        <f t="shared" si="204"/>
        <v>19.899725669649701</v>
      </c>
      <c r="AX366">
        <f>VLOOKUP(AD366,Sheet2!$A$6:$B$262,2,TRUE)</f>
        <v>405.7714285714286</v>
      </c>
      <c r="AY366">
        <f t="shared" si="205"/>
        <v>4.9041712324865476E-2</v>
      </c>
      <c r="AZ366">
        <f t="shared" si="206"/>
        <v>524.54670926542872</v>
      </c>
      <c r="BB366">
        <f t="shared" si="196"/>
        <v>2.6145445650487318</v>
      </c>
    </row>
    <row r="367" spans="4:54" x14ac:dyDescent="0.55000000000000004">
      <c r="D367">
        <f t="shared" si="195"/>
        <v>5355</v>
      </c>
      <c r="E367">
        <f t="shared" si="191"/>
        <v>89.25</v>
      </c>
      <c r="F367">
        <f t="shared" si="220"/>
        <v>63370</v>
      </c>
      <c r="H367">
        <f t="shared" si="208"/>
        <v>15842.5</v>
      </c>
      <c r="J367">
        <f t="shared" si="209"/>
        <v>1309.297520661157</v>
      </c>
      <c r="K367">
        <f t="shared" si="210"/>
        <v>521.93216470037999</v>
      </c>
      <c r="L367">
        <f>VLOOKUP(V367, Sheet2!E$6:F$261,2,TRUE)</f>
        <v>515.53793103448277</v>
      </c>
      <c r="M367">
        <f>VLOOKUP(L367,Sheet3!A$52:B$77,2,TRUE)</f>
        <v>1</v>
      </c>
      <c r="N367">
        <f t="shared" si="211"/>
        <v>7.5321647003800081</v>
      </c>
      <c r="O367">
        <f t="shared" si="212"/>
        <v>7.1321647003800308</v>
      </c>
      <c r="P367">
        <v>0</v>
      </c>
      <c r="Q367">
        <f t="shared" si="189"/>
        <v>3.5</v>
      </c>
      <c r="R367">
        <f t="shared" si="213"/>
        <v>53178.37903840933</v>
      </c>
      <c r="S367">
        <f t="shared" si="192"/>
        <v>3.5</v>
      </c>
      <c r="T367">
        <f t="shared" si="214"/>
        <v>9333.147414709254</v>
      </c>
      <c r="V367">
        <f t="shared" si="215"/>
        <v>62511.526453118582</v>
      </c>
      <c r="W367">
        <f t="shared" si="216"/>
        <v>858.47354688141786</v>
      </c>
      <c r="X367">
        <f t="shared" si="217"/>
        <v>17.737056753748302</v>
      </c>
      <c r="Y367">
        <f>VLOOKUP(K367,Sheet2!$A$6:$B$262,2,TRUE)</f>
        <v>371.48571428571427</v>
      </c>
      <c r="Z367">
        <f t="shared" si="218"/>
        <v>4.7746268757205862E-2</v>
      </c>
      <c r="AA367">
        <f t="shared" si="219"/>
        <v>521.97991096913722</v>
      </c>
      <c r="AD367">
        <f t="shared" si="197"/>
        <v>524.54670926542872</v>
      </c>
      <c r="AE367">
        <f>VLOOKUP(AU366,Sheet2!$E$6:$F$261,2,TRUE)</f>
        <v>515.39310344827584</v>
      </c>
      <c r="AF367">
        <f>VLOOKUP(AE367,Sheet3!K$52:L$77,2,TRUE)</f>
        <v>1</v>
      </c>
      <c r="AG367">
        <f t="shared" si="198"/>
        <v>8.1467092654287399</v>
      </c>
      <c r="AH367">
        <f t="shared" si="199"/>
        <v>0</v>
      </c>
      <c r="AI367">
        <f t="shared" si="207"/>
        <v>0</v>
      </c>
      <c r="AJ367">
        <f t="shared" si="190"/>
        <v>3.5</v>
      </c>
      <c r="AK367">
        <f t="shared" si="193"/>
        <v>59817.562230792559</v>
      </c>
      <c r="AM367">
        <f t="shared" si="200"/>
        <v>3.0467092654287171</v>
      </c>
      <c r="AN367">
        <f t="shared" si="201"/>
        <v>1</v>
      </c>
      <c r="AP367">
        <f t="shared" si="194"/>
        <v>3</v>
      </c>
      <c r="AQ367">
        <f>VLOOKUP(AE367,Sheet3!$K$52:$L$77,2,TRUE)</f>
        <v>1</v>
      </c>
      <c r="AR367">
        <f t="shared" si="188"/>
        <v>2680.2608108574054</v>
      </c>
      <c r="AU367">
        <f t="shared" si="202"/>
        <v>62497.823041649965</v>
      </c>
      <c r="AV367">
        <f t="shared" si="203"/>
        <v>872.17695835003542</v>
      </c>
      <c r="AW367">
        <f t="shared" si="204"/>
        <v>18.020185089876765</v>
      </c>
      <c r="AX367">
        <f>VLOOKUP(AD367,Sheet2!$A$6:$B$262,2,TRUE)</f>
        <v>407.14285714285711</v>
      </c>
      <c r="AY367">
        <f t="shared" si="205"/>
        <v>4.4260103729521882E-2</v>
      </c>
      <c r="AZ367">
        <f t="shared" si="206"/>
        <v>524.59096936915819</v>
      </c>
      <c r="BB367">
        <f t="shared" si="196"/>
        <v>2.6110584000209656</v>
      </c>
    </row>
    <row r="368" spans="4:54" x14ac:dyDescent="0.55000000000000004">
      <c r="D368">
        <f t="shared" si="195"/>
        <v>5370</v>
      </c>
      <c r="E368">
        <f t="shared" si="191"/>
        <v>89.5</v>
      </c>
      <c r="F368">
        <f t="shared" si="220"/>
        <v>63970</v>
      </c>
      <c r="H368">
        <f t="shared" si="208"/>
        <v>15992.5</v>
      </c>
      <c r="J368">
        <f t="shared" si="209"/>
        <v>1321.6942148760331</v>
      </c>
      <c r="K368">
        <f t="shared" si="210"/>
        <v>521.97991096913722</v>
      </c>
      <c r="L368">
        <f>VLOOKUP(V368, Sheet2!E$6:F$261,2,TRUE)</f>
        <v>515.68275862068958</v>
      </c>
      <c r="M368">
        <f>VLOOKUP(L368,Sheet3!A$52:B$77,2,TRUE)</f>
        <v>1</v>
      </c>
      <c r="N368">
        <f t="shared" si="211"/>
        <v>7.579910969137245</v>
      </c>
      <c r="O368">
        <f t="shared" si="212"/>
        <v>7.1799109691372678</v>
      </c>
      <c r="P368">
        <v>0</v>
      </c>
      <c r="Q368">
        <f t="shared" si="189"/>
        <v>3.5</v>
      </c>
      <c r="R368">
        <f t="shared" si="213"/>
        <v>53684.824824698066</v>
      </c>
      <c r="S368">
        <f t="shared" si="192"/>
        <v>3.5</v>
      </c>
      <c r="T368">
        <f t="shared" si="214"/>
        <v>9427.0252118004209</v>
      </c>
      <c r="V368">
        <f t="shared" si="215"/>
        <v>63111.850036498487</v>
      </c>
      <c r="W368">
        <f t="shared" si="216"/>
        <v>858.14996350151341</v>
      </c>
      <c r="X368">
        <f t="shared" si="217"/>
        <v>17.730371146725485</v>
      </c>
      <c r="Y368">
        <f>VLOOKUP(K368,Sheet2!$A$6:$B$262,2,TRUE)</f>
        <v>371.48571428571427</v>
      </c>
      <c r="Z368">
        <f t="shared" si="218"/>
        <v>4.7728271814750964E-2</v>
      </c>
      <c r="AA368">
        <f t="shared" si="219"/>
        <v>522.027639240952</v>
      </c>
      <c r="AD368">
        <f t="shared" si="197"/>
        <v>524.59096936915819</v>
      </c>
      <c r="AE368">
        <f>VLOOKUP(AU367,Sheet2!$E$6:$F$261,2,TRUE)</f>
        <v>515.53793103448277</v>
      </c>
      <c r="AF368">
        <f>VLOOKUP(AE368,Sheet3!K$52:L$77,2,TRUE)</f>
        <v>1</v>
      </c>
      <c r="AG368">
        <f t="shared" si="198"/>
        <v>8.1909693691582106</v>
      </c>
      <c r="AH368">
        <f t="shared" si="199"/>
        <v>0</v>
      </c>
      <c r="AI368">
        <f t="shared" si="207"/>
        <v>0</v>
      </c>
      <c r="AJ368">
        <f t="shared" si="190"/>
        <v>3.5</v>
      </c>
      <c r="AK368">
        <f t="shared" si="193"/>
        <v>60305.696292858105</v>
      </c>
      <c r="AM368">
        <f t="shared" si="200"/>
        <v>3.0909693691581879</v>
      </c>
      <c r="AN368">
        <f t="shared" si="201"/>
        <v>1</v>
      </c>
      <c r="AP368">
        <f t="shared" si="194"/>
        <v>3</v>
      </c>
      <c r="AQ368">
        <f>VLOOKUP(AE368,Sheet3!$K$52:$L$77,2,TRUE)</f>
        <v>1</v>
      </c>
      <c r="AR368">
        <f t="shared" si="188"/>
        <v>2738.8773747828141</v>
      </c>
      <c r="AU368">
        <f t="shared" si="202"/>
        <v>63044.573667640921</v>
      </c>
      <c r="AV368">
        <f t="shared" si="203"/>
        <v>925.42633235907851</v>
      </c>
      <c r="AW368">
        <f t="shared" si="204"/>
        <v>19.120378767749557</v>
      </c>
      <c r="AX368">
        <f>VLOOKUP(AD368,Sheet2!$A$6:$B$262,2,TRUE)</f>
        <v>407.14285714285711</v>
      </c>
      <c r="AY368">
        <f t="shared" si="205"/>
        <v>4.6962333815525233E-2</v>
      </c>
      <c r="AZ368">
        <f t="shared" si="206"/>
        <v>524.63793170297367</v>
      </c>
      <c r="BB368">
        <f t="shared" si="196"/>
        <v>2.6102924620216754</v>
      </c>
    </row>
    <row r="369" spans="4:54" x14ac:dyDescent="0.55000000000000004">
      <c r="D369">
        <f t="shared" si="195"/>
        <v>5385</v>
      </c>
      <c r="E369">
        <f t="shared" si="191"/>
        <v>89.75</v>
      </c>
      <c r="F369">
        <f t="shared" si="220"/>
        <v>64570</v>
      </c>
      <c r="H369">
        <f t="shared" si="208"/>
        <v>16142.5</v>
      </c>
      <c r="J369">
        <f t="shared" si="209"/>
        <v>1334.090909090909</v>
      </c>
      <c r="K369">
        <f t="shared" si="210"/>
        <v>522.027639240952</v>
      </c>
      <c r="L369">
        <f>VLOOKUP(V369, Sheet2!E$6:F$261,2,TRUE)</f>
        <v>515.68275862068958</v>
      </c>
      <c r="M369">
        <f>VLOOKUP(L369,Sheet3!A$52:B$77,2,TRUE)</f>
        <v>1</v>
      </c>
      <c r="N369">
        <f t="shared" si="211"/>
        <v>7.6276392409520213</v>
      </c>
      <c r="O369">
        <f t="shared" si="212"/>
        <v>7.227639240952044</v>
      </c>
      <c r="P369">
        <v>0</v>
      </c>
      <c r="Q369">
        <f t="shared" si="189"/>
        <v>3.5</v>
      </c>
      <c r="R369">
        <f t="shared" si="213"/>
        <v>54192.676401588637</v>
      </c>
      <c r="S369">
        <f t="shared" si="192"/>
        <v>3.5</v>
      </c>
      <c r="T369">
        <f t="shared" si="214"/>
        <v>9521.1801110312117</v>
      </c>
      <c r="V369">
        <f t="shared" si="215"/>
        <v>63713.856512619852</v>
      </c>
      <c r="W369">
        <f t="shared" si="216"/>
        <v>856.14348738014814</v>
      </c>
      <c r="X369">
        <f t="shared" si="217"/>
        <v>17.688915028515456</v>
      </c>
      <c r="Y369">
        <f>VLOOKUP(K369,Sheet2!$A$6:$B$262,2,TRUE)</f>
        <v>372.85714285714283</v>
      </c>
      <c r="Z369">
        <f t="shared" si="218"/>
        <v>4.7441534559236859E-2</v>
      </c>
      <c r="AA369">
        <f t="shared" si="219"/>
        <v>522.0750807755112</v>
      </c>
      <c r="AD369">
        <f t="shared" si="197"/>
        <v>524.63793170297367</v>
      </c>
      <c r="AE369">
        <f>VLOOKUP(AU368,Sheet2!$E$6:$F$261,2,TRUE)</f>
        <v>515.68275862068958</v>
      </c>
      <c r="AF369">
        <f>VLOOKUP(AE369,Sheet3!K$52:L$77,2,TRUE)</f>
        <v>1</v>
      </c>
      <c r="AG369">
        <f t="shared" si="198"/>
        <v>8.2379317029736967</v>
      </c>
      <c r="AH369">
        <f t="shared" si="199"/>
        <v>0</v>
      </c>
      <c r="AI369">
        <f t="shared" si="207"/>
        <v>0</v>
      </c>
      <c r="AJ369">
        <f t="shared" si="190"/>
        <v>3.5</v>
      </c>
      <c r="AK369">
        <f t="shared" si="193"/>
        <v>60825.07653591971</v>
      </c>
      <c r="AM369">
        <f t="shared" si="200"/>
        <v>3.137931702973674</v>
      </c>
      <c r="AN369">
        <f t="shared" si="201"/>
        <v>1</v>
      </c>
      <c r="AP369">
        <f t="shared" si="194"/>
        <v>3</v>
      </c>
      <c r="AQ369">
        <f>VLOOKUP(AE369,Sheet3!$K$52:$L$77,2,TRUE)</f>
        <v>1</v>
      </c>
      <c r="AR369">
        <f t="shared" si="188"/>
        <v>2801.533157111081</v>
      </c>
      <c r="AU369">
        <f t="shared" si="202"/>
        <v>63626.60969303079</v>
      </c>
      <c r="AV369">
        <f t="shared" si="203"/>
        <v>943.39030696920963</v>
      </c>
      <c r="AW369">
        <f t="shared" si="204"/>
        <v>19.491535267958877</v>
      </c>
      <c r="AX369">
        <f>VLOOKUP(AD369,Sheet2!$A$6:$B$262,2,TRUE)</f>
        <v>408.51428571428573</v>
      </c>
      <c r="AY369">
        <f t="shared" si="205"/>
        <v>4.7713228030393108E-2</v>
      </c>
      <c r="AZ369">
        <f t="shared" si="206"/>
        <v>524.68564493100405</v>
      </c>
      <c r="BB369">
        <f t="shared" si="196"/>
        <v>2.6105641554928525</v>
      </c>
    </row>
    <row r="370" spans="4:54" x14ac:dyDescent="0.55000000000000004">
      <c r="D370">
        <f t="shared" si="195"/>
        <v>5400</v>
      </c>
      <c r="E370">
        <f t="shared" si="191"/>
        <v>90</v>
      </c>
      <c r="F370">
        <f>+F369+700</f>
        <v>65270</v>
      </c>
      <c r="H370">
        <f t="shared" si="208"/>
        <v>16317.5</v>
      </c>
      <c r="J370">
        <f t="shared" si="209"/>
        <v>1348.5537190082644</v>
      </c>
      <c r="K370">
        <f t="shared" si="210"/>
        <v>522.0750807755112</v>
      </c>
      <c r="L370">
        <f>VLOOKUP(V370, Sheet2!E$6:F$261,2,TRUE)</f>
        <v>515.82758620689651</v>
      </c>
      <c r="M370">
        <f>VLOOKUP(L370,Sheet3!A$52:B$77,2,TRUE)</f>
        <v>1</v>
      </c>
      <c r="N370">
        <f t="shared" si="211"/>
        <v>7.6750807755112191</v>
      </c>
      <c r="O370">
        <f t="shared" si="212"/>
        <v>7.2750807755112419</v>
      </c>
      <c r="P370">
        <v>0</v>
      </c>
      <c r="Q370">
        <f t="shared" si="189"/>
        <v>3.5</v>
      </c>
      <c r="R370">
        <f t="shared" si="213"/>
        <v>54699.054035668516</v>
      </c>
      <c r="S370">
        <f t="shared" si="192"/>
        <v>3.5</v>
      </c>
      <c r="T370">
        <f t="shared" si="214"/>
        <v>9615.0779522002249</v>
      </c>
      <c r="V370">
        <f t="shared" si="215"/>
        <v>64314.131987868743</v>
      </c>
      <c r="W370">
        <f t="shared" si="216"/>
        <v>955.86801213125727</v>
      </c>
      <c r="X370">
        <f t="shared" si="217"/>
        <v>19.749339093621018</v>
      </c>
      <c r="Y370">
        <f>VLOOKUP(K370,Sheet2!$A$6:$B$262,2,TRUE)</f>
        <v>372.85714285714283</v>
      </c>
      <c r="Z370">
        <f t="shared" si="218"/>
        <v>5.2967576113159824E-2</v>
      </c>
      <c r="AA370">
        <f t="shared" si="219"/>
        <v>522.12804835162433</v>
      </c>
      <c r="AD370">
        <f t="shared" si="197"/>
        <v>524.68564493100405</v>
      </c>
      <c r="AE370">
        <f>VLOOKUP(AU369,Sheet2!$E$6:$F$261,2,TRUE)</f>
        <v>515.68275862068958</v>
      </c>
      <c r="AF370">
        <f>VLOOKUP(AE370,Sheet3!K$52:L$77,2,TRUE)</f>
        <v>1</v>
      </c>
      <c r="AG370">
        <f t="shared" si="198"/>
        <v>8.2856449310040716</v>
      </c>
      <c r="AH370">
        <f t="shared" si="199"/>
        <v>0</v>
      </c>
      <c r="AI370">
        <f t="shared" si="207"/>
        <v>0</v>
      </c>
      <c r="AJ370">
        <f t="shared" si="190"/>
        <v>3.5</v>
      </c>
      <c r="AK370">
        <f t="shared" si="193"/>
        <v>61354.279566922029</v>
      </c>
      <c r="AM370">
        <f t="shared" si="200"/>
        <v>3.1856449310040489</v>
      </c>
      <c r="AN370">
        <f t="shared" si="201"/>
        <v>1</v>
      </c>
      <c r="AP370">
        <f t="shared" si="194"/>
        <v>3</v>
      </c>
      <c r="AQ370">
        <f>VLOOKUP(AE370,Sheet3!$K$52:$L$77,2,TRUE)</f>
        <v>1</v>
      </c>
      <c r="AR370">
        <f t="shared" si="188"/>
        <v>2865.6727147211031</v>
      </c>
      <c r="AU370">
        <f t="shared" si="202"/>
        <v>64219.952281643134</v>
      </c>
      <c r="AV370">
        <f t="shared" si="203"/>
        <v>1050.0477183568655</v>
      </c>
      <c r="AW370">
        <f t="shared" si="204"/>
        <v>21.695200792497221</v>
      </c>
      <c r="AX370">
        <f>VLOOKUP(AD370,Sheet2!$A$6:$B$262,2,TRUE)</f>
        <v>408.51428571428573</v>
      </c>
      <c r="AY370">
        <f t="shared" si="205"/>
        <v>5.3107569431906747E-2</v>
      </c>
      <c r="AZ370">
        <f t="shared" si="206"/>
        <v>524.73875250043591</v>
      </c>
      <c r="BB370">
        <f t="shared" si="196"/>
        <v>2.6107041488115783</v>
      </c>
    </row>
    <row r="371" spans="4:54" x14ac:dyDescent="0.55000000000000004">
      <c r="D371">
        <f t="shared" si="195"/>
        <v>5415</v>
      </c>
      <c r="E371">
        <f t="shared" si="191"/>
        <v>90.25</v>
      </c>
      <c r="F371">
        <f t="shared" ref="F371:F379" si="221">+F370+700</f>
        <v>65970</v>
      </c>
      <c r="H371">
        <f t="shared" si="208"/>
        <v>16492.5</v>
      </c>
      <c r="J371">
        <f t="shared" si="209"/>
        <v>1363.0165289256199</v>
      </c>
      <c r="K371">
        <f t="shared" si="210"/>
        <v>522.12804835162433</v>
      </c>
      <c r="L371">
        <f>VLOOKUP(V371, Sheet2!E$6:F$261,2,TRUE)</f>
        <v>515.82758620689651</v>
      </c>
      <c r="M371">
        <f>VLOOKUP(L371,Sheet3!A$52:B$77,2,TRUE)</f>
        <v>1</v>
      </c>
      <c r="N371">
        <f t="shared" si="211"/>
        <v>7.7280483516243521</v>
      </c>
      <c r="O371">
        <f t="shared" si="212"/>
        <v>7.3280483516243748</v>
      </c>
      <c r="P371">
        <v>0</v>
      </c>
      <c r="Q371">
        <f t="shared" si="189"/>
        <v>3.5</v>
      </c>
      <c r="R371">
        <f t="shared" si="213"/>
        <v>55266.266816499083</v>
      </c>
      <c r="S371">
        <f t="shared" si="192"/>
        <v>3.5</v>
      </c>
      <c r="T371">
        <f t="shared" si="214"/>
        <v>9720.275390730274</v>
      </c>
      <c r="V371">
        <f t="shared" si="215"/>
        <v>64986.542207229359</v>
      </c>
      <c r="W371">
        <f t="shared" si="216"/>
        <v>983.45779277064139</v>
      </c>
      <c r="X371">
        <f t="shared" si="217"/>
        <v>20.319375883690938</v>
      </c>
      <c r="Y371">
        <f>VLOOKUP(K371,Sheet2!$A$6:$B$262,2,TRUE)</f>
        <v>374.2285714285714</v>
      </c>
      <c r="Z371">
        <f t="shared" si="218"/>
        <v>5.4296698421834086E-2</v>
      </c>
      <c r="AA371">
        <f t="shared" si="219"/>
        <v>522.18234505004614</v>
      </c>
      <c r="AD371">
        <f t="shared" si="197"/>
        <v>524.73875250043591</v>
      </c>
      <c r="AE371">
        <f>VLOOKUP(AU370,Sheet2!$E$6:$F$261,2,TRUE)</f>
        <v>515.82758620689651</v>
      </c>
      <c r="AF371">
        <f>VLOOKUP(AE371,Sheet3!K$52:L$77,2,TRUE)</f>
        <v>1</v>
      </c>
      <c r="AG371">
        <f t="shared" si="198"/>
        <v>8.3387525004359304</v>
      </c>
      <c r="AH371">
        <f t="shared" si="199"/>
        <v>0</v>
      </c>
      <c r="AI371">
        <f t="shared" si="207"/>
        <v>0</v>
      </c>
      <c r="AJ371">
        <f t="shared" si="190"/>
        <v>3.5</v>
      </c>
      <c r="AK371">
        <f t="shared" si="193"/>
        <v>61945.107258280768</v>
      </c>
      <c r="AM371">
        <f t="shared" si="200"/>
        <v>3.2387525004359077</v>
      </c>
      <c r="AN371">
        <f t="shared" si="201"/>
        <v>1</v>
      </c>
      <c r="AP371">
        <f t="shared" si="194"/>
        <v>3.1</v>
      </c>
      <c r="AQ371">
        <f>VLOOKUP(AE371,Sheet3!$K$52:$L$77,2,TRUE)</f>
        <v>1</v>
      </c>
      <c r="AR371">
        <f t="shared" si="188"/>
        <v>3035.5515848774785</v>
      </c>
      <c r="AU371">
        <f t="shared" si="202"/>
        <v>64980.65884315825</v>
      </c>
      <c r="AV371">
        <f t="shared" si="203"/>
        <v>989.34115684175049</v>
      </c>
      <c r="AW371">
        <f t="shared" si="204"/>
        <v>20.44093299259815</v>
      </c>
      <c r="AX371">
        <f>VLOOKUP(AD371,Sheet2!$A$6:$B$262,2,TRUE)</f>
        <v>409.8857142857143</v>
      </c>
      <c r="AY371">
        <f t="shared" si="205"/>
        <v>4.9869835127626883E-2</v>
      </c>
      <c r="AZ371">
        <f t="shared" si="206"/>
        <v>524.78862233556356</v>
      </c>
      <c r="BB371">
        <f t="shared" si="196"/>
        <v>2.6062772855174217</v>
      </c>
    </row>
    <row r="372" spans="4:54" x14ac:dyDescent="0.55000000000000004">
      <c r="D372">
        <f t="shared" si="195"/>
        <v>5430</v>
      </c>
      <c r="E372">
        <f t="shared" si="191"/>
        <v>90.5</v>
      </c>
      <c r="F372">
        <f t="shared" si="221"/>
        <v>66670</v>
      </c>
      <c r="H372">
        <f t="shared" si="208"/>
        <v>16667.5</v>
      </c>
      <c r="J372">
        <f t="shared" si="209"/>
        <v>1377.4793388429753</v>
      </c>
      <c r="K372">
        <f t="shared" si="210"/>
        <v>522.18234505004614</v>
      </c>
      <c r="L372">
        <f>VLOOKUP(V372, Sheet2!E$6:F$261,2,TRUE)</f>
        <v>515.97241379310344</v>
      </c>
      <c r="M372">
        <f>VLOOKUP(L372,Sheet3!A$52:B$77,2,TRUE)</f>
        <v>1</v>
      </c>
      <c r="N372">
        <f t="shared" si="211"/>
        <v>7.7823450500461604</v>
      </c>
      <c r="O372">
        <f t="shared" si="212"/>
        <v>7.3823450500461831</v>
      </c>
      <c r="P372">
        <v>0</v>
      </c>
      <c r="Q372">
        <f t="shared" si="189"/>
        <v>3.5</v>
      </c>
      <c r="R372">
        <f t="shared" si="213"/>
        <v>55849.73375480267</v>
      </c>
      <c r="S372">
        <f t="shared" si="192"/>
        <v>3.5</v>
      </c>
      <c r="T372">
        <f t="shared" si="214"/>
        <v>9828.5078834658689</v>
      </c>
      <c r="V372">
        <f t="shared" si="215"/>
        <v>65678.241638268533</v>
      </c>
      <c r="W372">
        <f t="shared" si="216"/>
        <v>991.75836173146672</v>
      </c>
      <c r="X372">
        <f t="shared" si="217"/>
        <v>20.490875242385677</v>
      </c>
      <c r="Y372">
        <f>VLOOKUP(K372,Sheet2!$A$6:$B$262,2,TRUE)</f>
        <v>374.2285714285714</v>
      </c>
      <c r="Z372">
        <f t="shared" si="218"/>
        <v>5.4754972780844305E-2</v>
      </c>
      <c r="AA372">
        <f t="shared" si="219"/>
        <v>522.23710002282701</v>
      </c>
      <c r="AD372">
        <f t="shared" si="197"/>
        <v>524.78862233556356</v>
      </c>
      <c r="AE372">
        <f>VLOOKUP(AU371,Sheet2!$E$6:$F$261,2,TRUE)</f>
        <v>515.82758620689651</v>
      </c>
      <c r="AF372">
        <f>VLOOKUP(AE372,Sheet3!K$52:L$77,2,TRUE)</f>
        <v>1</v>
      </c>
      <c r="AG372">
        <f t="shared" si="198"/>
        <v>8.3886223355635821</v>
      </c>
      <c r="AH372">
        <f t="shared" si="199"/>
        <v>0</v>
      </c>
      <c r="AI372">
        <f t="shared" si="207"/>
        <v>0</v>
      </c>
      <c r="AJ372">
        <f t="shared" si="190"/>
        <v>3.5</v>
      </c>
      <c r="AK372">
        <f t="shared" si="193"/>
        <v>62501.630505752291</v>
      </c>
      <c r="AM372">
        <f t="shared" si="200"/>
        <v>3.2886223355635593</v>
      </c>
      <c r="AN372">
        <f t="shared" si="201"/>
        <v>1</v>
      </c>
      <c r="AP372">
        <f t="shared" si="194"/>
        <v>3.1</v>
      </c>
      <c r="AQ372">
        <f>VLOOKUP(AE372,Sheet3!$K$52:$L$77,2,TRUE)</f>
        <v>1</v>
      </c>
      <c r="AR372">
        <f t="shared" si="188"/>
        <v>3105.9322536637233</v>
      </c>
      <c r="AU372">
        <f t="shared" si="202"/>
        <v>65607.562759416018</v>
      </c>
      <c r="AV372">
        <f t="shared" si="203"/>
        <v>1062.4372405839822</v>
      </c>
      <c r="AW372">
        <f t="shared" si="204"/>
        <v>21.951182656693849</v>
      </c>
      <c r="AX372">
        <f>VLOOKUP(AD372,Sheet2!$A$6:$B$262,2,TRUE)</f>
        <v>409.8857142857143</v>
      </c>
      <c r="AY372">
        <f t="shared" si="205"/>
        <v>5.3554397949552815E-2</v>
      </c>
      <c r="AZ372">
        <f t="shared" si="206"/>
        <v>524.84217673351316</v>
      </c>
      <c r="BB372">
        <f t="shared" si="196"/>
        <v>2.6050767106861485</v>
      </c>
    </row>
    <row r="373" spans="4:54" x14ac:dyDescent="0.55000000000000004">
      <c r="D373">
        <f t="shared" si="195"/>
        <v>5445</v>
      </c>
      <c r="E373">
        <f t="shared" si="191"/>
        <v>90.75</v>
      </c>
      <c r="F373">
        <f t="shared" si="221"/>
        <v>67370</v>
      </c>
      <c r="H373">
        <f t="shared" si="208"/>
        <v>16842.5</v>
      </c>
      <c r="J373">
        <f t="shared" si="209"/>
        <v>1391.9421487603306</v>
      </c>
      <c r="K373">
        <f t="shared" si="210"/>
        <v>522.23710002282701</v>
      </c>
      <c r="L373">
        <f>VLOOKUP(V373, Sheet2!E$6:F$261,2,TRUE)</f>
        <v>516.11724137931037</v>
      </c>
      <c r="M373">
        <f>VLOOKUP(L373,Sheet3!A$52:B$77,2,TRUE)</f>
        <v>0.99</v>
      </c>
      <c r="N373">
        <f t="shared" si="211"/>
        <v>7.8371000228270304</v>
      </c>
      <c r="O373">
        <f t="shared" si="212"/>
        <v>7.4371000228270532</v>
      </c>
      <c r="P373">
        <v>0</v>
      </c>
      <c r="Q373">
        <f t="shared" si="189"/>
        <v>3.5</v>
      </c>
      <c r="R373">
        <f t="shared" si="213"/>
        <v>56440.19009427548</v>
      </c>
      <c r="S373">
        <f t="shared" si="192"/>
        <v>3.5</v>
      </c>
      <c r="T373">
        <f t="shared" si="214"/>
        <v>9938.0576943889737</v>
      </c>
      <c r="V373">
        <f t="shared" si="215"/>
        <v>66378.247788664448</v>
      </c>
      <c r="W373">
        <f t="shared" si="216"/>
        <v>991.75221133555169</v>
      </c>
      <c r="X373">
        <f t="shared" si="217"/>
        <v>20.490748168089912</v>
      </c>
      <c r="Y373">
        <f>VLOOKUP(K373,Sheet2!$A$6:$B$262,2,TRUE)</f>
        <v>375.6</v>
      </c>
      <c r="Z373">
        <f t="shared" si="218"/>
        <v>5.455470758277399E-2</v>
      </c>
      <c r="AA373">
        <f t="shared" si="219"/>
        <v>522.29165473040973</v>
      </c>
      <c r="AD373">
        <f t="shared" si="197"/>
        <v>524.84217673351316</v>
      </c>
      <c r="AE373">
        <f>VLOOKUP(AU372,Sheet2!$E$6:$F$261,2,TRUE)</f>
        <v>515.97241379310344</v>
      </c>
      <c r="AF373">
        <f>VLOOKUP(AE373,Sheet3!K$52:L$77,2,TRUE)</f>
        <v>1</v>
      </c>
      <c r="AG373">
        <f t="shared" si="198"/>
        <v>8.442176733513179</v>
      </c>
      <c r="AH373">
        <f t="shared" si="199"/>
        <v>0</v>
      </c>
      <c r="AI373">
        <f t="shared" si="207"/>
        <v>0</v>
      </c>
      <c r="AJ373">
        <f t="shared" si="190"/>
        <v>3.5</v>
      </c>
      <c r="AK373">
        <f t="shared" si="193"/>
        <v>63101.116402452943</v>
      </c>
      <c r="AM373">
        <f t="shared" si="200"/>
        <v>3.3421767335131563</v>
      </c>
      <c r="AN373">
        <f t="shared" si="201"/>
        <v>1</v>
      </c>
      <c r="AP373">
        <f t="shared" si="194"/>
        <v>3.1</v>
      </c>
      <c r="AQ373">
        <f>VLOOKUP(AE373,Sheet3!$K$52:$L$77,2,TRUE)</f>
        <v>1</v>
      </c>
      <c r="AR373">
        <f t="shared" si="188"/>
        <v>3182.1093003888664</v>
      </c>
      <c r="AU373">
        <f t="shared" si="202"/>
        <v>66283.22570284181</v>
      </c>
      <c r="AV373">
        <f t="shared" si="203"/>
        <v>1086.7742971581902</v>
      </c>
      <c r="AW373">
        <f t="shared" si="204"/>
        <v>22.454014404094838</v>
      </c>
      <c r="AX373">
        <f>VLOOKUP(AD373,Sheet2!$A$6:$B$262,2,TRUE)</f>
        <v>411.25714285714287</v>
      </c>
      <c r="AY373">
        <f t="shared" si="205"/>
        <v>5.4598478820572414E-2</v>
      </c>
      <c r="AZ373">
        <f t="shared" si="206"/>
        <v>524.89677521233375</v>
      </c>
      <c r="BB373">
        <f t="shared" si="196"/>
        <v>2.6051204819240183</v>
      </c>
    </row>
    <row r="374" spans="4:54" x14ac:dyDescent="0.55000000000000004">
      <c r="D374">
        <f t="shared" si="195"/>
        <v>5460</v>
      </c>
      <c r="E374">
        <f t="shared" si="191"/>
        <v>91</v>
      </c>
      <c r="F374">
        <f t="shared" si="221"/>
        <v>68070</v>
      </c>
      <c r="H374">
        <f t="shared" si="208"/>
        <v>17017.5</v>
      </c>
      <c r="J374">
        <f t="shared" si="209"/>
        <v>1406.404958677686</v>
      </c>
      <c r="K374">
        <f t="shared" si="210"/>
        <v>522.29165473040973</v>
      </c>
      <c r="L374">
        <f>VLOOKUP(V374, Sheet2!E$6:F$261,2,TRUE)</f>
        <v>516.11724137931037</v>
      </c>
      <c r="M374">
        <f>VLOOKUP(L374,Sheet3!A$52:B$77,2,TRUE)</f>
        <v>0.99</v>
      </c>
      <c r="N374">
        <f t="shared" si="211"/>
        <v>7.8916547304097548</v>
      </c>
      <c r="O374">
        <f t="shared" si="212"/>
        <v>7.4916547304097776</v>
      </c>
      <c r="P374">
        <v>0</v>
      </c>
      <c r="Q374">
        <f t="shared" si="189"/>
        <v>3.5</v>
      </c>
      <c r="R374">
        <f t="shared" si="213"/>
        <v>56460.236391764651</v>
      </c>
      <c r="S374">
        <f t="shared" si="192"/>
        <v>3.5</v>
      </c>
      <c r="T374">
        <f t="shared" si="214"/>
        <v>9947.1325518636258</v>
      </c>
      <c r="V374">
        <f t="shared" si="215"/>
        <v>66407.368943628273</v>
      </c>
      <c r="W374">
        <f t="shared" si="216"/>
        <v>1662.631056371727</v>
      </c>
      <c r="X374">
        <f t="shared" si="217"/>
        <v>34.351881329994363</v>
      </c>
      <c r="Y374">
        <f>VLOOKUP(K374,Sheet2!$A$6:$B$262,2,TRUE)</f>
        <v>375.6</v>
      </c>
      <c r="Z374">
        <f t="shared" si="218"/>
        <v>9.1458682987205428E-2</v>
      </c>
      <c r="AA374">
        <f t="shared" si="219"/>
        <v>522.38311341339693</v>
      </c>
      <c r="AD374">
        <f t="shared" si="197"/>
        <v>524.89677521233375</v>
      </c>
      <c r="AE374">
        <f>VLOOKUP(AU373,Sheet2!$E$6:$F$261,2,TRUE)</f>
        <v>516.11724137931037</v>
      </c>
      <c r="AF374">
        <f>VLOOKUP(AE374,Sheet3!K$52:L$77,2,TRUE)</f>
        <v>1</v>
      </c>
      <c r="AG374">
        <f t="shared" si="198"/>
        <v>8.4967752123337732</v>
      </c>
      <c r="AH374">
        <f t="shared" si="199"/>
        <v>0</v>
      </c>
      <c r="AI374">
        <f t="shared" si="207"/>
        <v>0</v>
      </c>
      <c r="AJ374">
        <f t="shared" si="190"/>
        <v>3.5</v>
      </c>
      <c r="AK374">
        <f t="shared" si="193"/>
        <v>63714.250215962245</v>
      </c>
      <c r="AM374">
        <f t="shared" si="200"/>
        <v>3.3967752123337505</v>
      </c>
      <c r="AN374">
        <f t="shared" si="201"/>
        <v>1</v>
      </c>
      <c r="AP374">
        <f t="shared" si="194"/>
        <v>3.1</v>
      </c>
      <c r="AQ374">
        <f>VLOOKUP(AE374,Sheet3!$K$52:$L$77,2,TRUE)</f>
        <v>1</v>
      </c>
      <c r="AR374">
        <f t="shared" si="188"/>
        <v>3260.4022710230779</v>
      </c>
      <c r="AU374">
        <f t="shared" si="202"/>
        <v>66974.652486985317</v>
      </c>
      <c r="AV374">
        <f t="shared" si="203"/>
        <v>1095.3475130146835</v>
      </c>
      <c r="AW374">
        <f t="shared" si="204"/>
        <v>22.631146963113295</v>
      </c>
      <c r="AX374">
        <f>VLOOKUP(AD374,Sheet2!$A$6:$B$262,2,TRUE)</f>
        <v>411.25714285714287</v>
      </c>
      <c r="AY374">
        <f t="shared" si="205"/>
        <v>5.5029188808459452E-2</v>
      </c>
      <c r="AZ374">
        <f t="shared" si="206"/>
        <v>524.95180440114223</v>
      </c>
      <c r="BB374">
        <f t="shared" si="196"/>
        <v>2.568690987745299</v>
      </c>
    </row>
    <row r="375" spans="4:54" x14ac:dyDescent="0.55000000000000004">
      <c r="D375">
        <f t="shared" si="195"/>
        <v>5475</v>
      </c>
      <c r="E375">
        <f t="shared" si="191"/>
        <v>91.25</v>
      </c>
      <c r="F375">
        <f t="shared" si="221"/>
        <v>68770</v>
      </c>
      <c r="H375">
        <f t="shared" si="208"/>
        <v>17192.5</v>
      </c>
      <c r="J375">
        <f t="shared" si="209"/>
        <v>1420.8677685950413</v>
      </c>
      <c r="K375">
        <f t="shared" si="210"/>
        <v>522.38311341339693</v>
      </c>
      <c r="L375">
        <f>VLOOKUP(V375, Sheet2!E$6:F$261,2,TRUE)</f>
        <v>516.26206896551719</v>
      </c>
      <c r="M375">
        <f>VLOOKUP(L375,Sheet3!A$52:B$77,2,TRUE)</f>
        <v>0.99</v>
      </c>
      <c r="N375">
        <f t="shared" si="211"/>
        <v>7.9831134133969499</v>
      </c>
      <c r="O375">
        <f t="shared" si="212"/>
        <v>7.5831134133969726</v>
      </c>
      <c r="P375">
        <v>0</v>
      </c>
      <c r="Q375">
        <f t="shared" si="189"/>
        <v>3.5</v>
      </c>
      <c r="R375">
        <f t="shared" si="213"/>
        <v>57444.575810892929</v>
      </c>
      <c r="S375">
        <f t="shared" si="192"/>
        <v>3.5</v>
      </c>
      <c r="T375">
        <f t="shared" si="214"/>
        <v>10129.84037093671</v>
      </c>
      <c r="V375">
        <f t="shared" si="215"/>
        <v>67574.416181829642</v>
      </c>
      <c r="W375">
        <f t="shared" si="216"/>
        <v>1195.5838181703584</v>
      </c>
      <c r="X375">
        <f t="shared" si="217"/>
        <v>24.702145003519803</v>
      </c>
      <c r="Y375">
        <f>VLOOKUP(K375,Sheet2!$A$6:$B$262,2,TRUE)</f>
        <v>376.97142857142859</v>
      </c>
      <c r="Z375">
        <f t="shared" si="218"/>
        <v>6.5527897159556855E-2</v>
      </c>
      <c r="AA375">
        <f t="shared" si="219"/>
        <v>522.44864131055647</v>
      </c>
      <c r="AD375">
        <f t="shared" si="197"/>
        <v>524.95180440114223</v>
      </c>
      <c r="AE375">
        <f>VLOOKUP(AU374,Sheet2!$E$6:$F$261,2,TRUE)</f>
        <v>516.11724137931037</v>
      </c>
      <c r="AF375">
        <f>VLOOKUP(AE375,Sheet3!K$52:L$77,2,TRUE)</f>
        <v>1</v>
      </c>
      <c r="AG375">
        <f t="shared" si="198"/>
        <v>8.5518044011422489</v>
      </c>
      <c r="AH375">
        <f t="shared" si="199"/>
        <v>0</v>
      </c>
      <c r="AI375">
        <f t="shared" si="207"/>
        <v>0</v>
      </c>
      <c r="AJ375">
        <f t="shared" si="190"/>
        <v>3.5</v>
      </c>
      <c r="AK375">
        <f t="shared" si="193"/>
        <v>64334.21735127685</v>
      </c>
      <c r="AM375">
        <f t="shared" si="200"/>
        <v>3.4518044011422262</v>
      </c>
      <c r="AN375">
        <f t="shared" si="201"/>
        <v>1</v>
      </c>
      <c r="AP375">
        <f t="shared" si="194"/>
        <v>3.2</v>
      </c>
      <c r="AQ375">
        <f>VLOOKUP(AE375,Sheet3!$K$52:$L$77,2,TRUE)</f>
        <v>1</v>
      </c>
      <c r="AR375">
        <f t="shared" si="188"/>
        <v>3447.6925249980782</v>
      </c>
      <c r="AU375">
        <f t="shared" si="202"/>
        <v>67781.909876274935</v>
      </c>
      <c r="AV375">
        <f t="shared" si="203"/>
        <v>988.0901237250655</v>
      </c>
      <c r="AW375">
        <f t="shared" si="204"/>
        <v>20.415085200931106</v>
      </c>
      <c r="AX375">
        <f>VLOOKUP(AD375,Sheet2!$A$6:$B$262,2,TRUE)</f>
        <v>412.62857142857143</v>
      </c>
      <c r="AY375">
        <f t="shared" si="205"/>
        <v>4.9475694642888014E-2</v>
      </c>
      <c r="AZ375">
        <f t="shared" si="206"/>
        <v>525.00128009578509</v>
      </c>
      <c r="BB375">
        <f t="shared" si="196"/>
        <v>2.5526387852286234</v>
      </c>
    </row>
    <row r="376" spans="4:54" x14ac:dyDescent="0.55000000000000004">
      <c r="D376">
        <f t="shared" si="195"/>
        <v>5490</v>
      </c>
      <c r="E376">
        <f t="shared" si="191"/>
        <v>91.5</v>
      </c>
      <c r="F376">
        <f t="shared" si="221"/>
        <v>69470</v>
      </c>
      <c r="H376">
        <f t="shared" si="208"/>
        <v>17367.5</v>
      </c>
      <c r="J376">
        <f t="shared" si="209"/>
        <v>1435.3305785123966</v>
      </c>
      <c r="K376">
        <f t="shared" si="210"/>
        <v>522.44864131055647</v>
      </c>
      <c r="L376">
        <f>VLOOKUP(V376, Sheet2!E$6:F$261,2,TRUE)</f>
        <v>516.40689655172412</v>
      </c>
      <c r="M376">
        <f>VLOOKUP(L376,Sheet3!A$52:B$77,2,TRUE)</f>
        <v>0.99</v>
      </c>
      <c r="N376">
        <f t="shared" si="211"/>
        <v>8.0486413105564907</v>
      </c>
      <c r="O376">
        <f t="shared" si="212"/>
        <v>7.6486413105565134</v>
      </c>
      <c r="P376">
        <v>0</v>
      </c>
      <c r="Q376">
        <f t="shared" si="189"/>
        <v>3.5</v>
      </c>
      <c r="R376">
        <f t="shared" si="213"/>
        <v>58153.309860766632</v>
      </c>
      <c r="S376">
        <f t="shared" si="192"/>
        <v>3.5</v>
      </c>
      <c r="T376">
        <f t="shared" si="214"/>
        <v>10261.425981851282</v>
      </c>
      <c r="V376">
        <f t="shared" si="215"/>
        <v>68414.735842617913</v>
      </c>
      <c r="W376">
        <f t="shared" si="216"/>
        <v>1055.2641573820874</v>
      </c>
      <c r="X376">
        <f t="shared" si="217"/>
        <v>21.802978458307589</v>
      </c>
      <c r="Y376">
        <f>VLOOKUP(K376,Sheet2!$A$6:$B$262,2,TRUE)</f>
        <v>378.34285714285716</v>
      </c>
      <c r="Z376">
        <f t="shared" si="218"/>
        <v>5.7627567288986978E-2</v>
      </c>
      <c r="AA376">
        <f t="shared" si="219"/>
        <v>522.5062688778454</v>
      </c>
      <c r="AD376">
        <f t="shared" si="197"/>
        <v>525.00128009578509</v>
      </c>
      <c r="AE376">
        <f>VLOOKUP(AU375,Sheet2!$E$6:$F$261,2,TRUE)</f>
        <v>516.26206896551719</v>
      </c>
      <c r="AF376">
        <f>VLOOKUP(AE376,Sheet3!K$52:L$77,2,TRUE)</f>
        <v>1</v>
      </c>
      <c r="AG376">
        <f t="shared" si="198"/>
        <v>8.6012800957851141</v>
      </c>
      <c r="AH376">
        <f t="shared" si="199"/>
        <v>0</v>
      </c>
      <c r="AI376">
        <f t="shared" si="207"/>
        <v>0</v>
      </c>
      <c r="AJ376">
        <f t="shared" si="190"/>
        <v>3.5</v>
      </c>
      <c r="AK376">
        <f t="shared" si="193"/>
        <v>64893.323808521061</v>
      </c>
      <c r="AM376">
        <f t="shared" si="200"/>
        <v>3.5012800957850914</v>
      </c>
      <c r="AN376">
        <f t="shared" si="201"/>
        <v>1</v>
      </c>
      <c r="AP376">
        <f t="shared" si="194"/>
        <v>3.2</v>
      </c>
      <c r="AQ376">
        <f>VLOOKUP(AE376,Sheet3!$K$52:$L$77,2,TRUE)</f>
        <v>1</v>
      </c>
      <c r="AR376">
        <f t="shared" si="188"/>
        <v>3522.0826449616784</v>
      </c>
      <c r="AU376">
        <f t="shared" si="202"/>
        <v>68415.406453482734</v>
      </c>
      <c r="AV376">
        <f t="shared" si="203"/>
        <v>1054.5935465172661</v>
      </c>
      <c r="AW376">
        <f t="shared" si="204"/>
        <v>21.789122861926984</v>
      </c>
      <c r="AX376">
        <f>VLOOKUP(AD376,Sheet2!$A$6:$B$262,2,TRUE)</f>
        <v>414</v>
      </c>
      <c r="AY376">
        <f t="shared" si="205"/>
        <v>5.2630731550548274E-2</v>
      </c>
      <c r="AZ376">
        <f t="shared" si="206"/>
        <v>525.05391082733559</v>
      </c>
      <c r="BB376">
        <f t="shared" si="196"/>
        <v>2.5476419494901847</v>
      </c>
    </row>
    <row r="377" spans="4:54" x14ac:dyDescent="0.55000000000000004">
      <c r="D377">
        <f t="shared" si="195"/>
        <v>5505</v>
      </c>
      <c r="E377">
        <f t="shared" si="191"/>
        <v>91.75</v>
      </c>
      <c r="F377">
        <f t="shared" si="221"/>
        <v>70170</v>
      </c>
      <c r="H377">
        <f t="shared" si="208"/>
        <v>17542.5</v>
      </c>
      <c r="J377">
        <f t="shared" si="209"/>
        <v>1449.793388429752</v>
      </c>
      <c r="K377">
        <f t="shared" si="210"/>
        <v>522.5062688778454</v>
      </c>
      <c r="L377">
        <f>VLOOKUP(V377, Sheet2!E$6:F$261,2,TRUE)</f>
        <v>516.55172413793105</v>
      </c>
      <c r="M377">
        <f>VLOOKUP(L377,Sheet3!A$52:B$77,2,TRUE)</f>
        <v>0.99</v>
      </c>
      <c r="N377">
        <f t="shared" si="211"/>
        <v>8.106268877845423</v>
      </c>
      <c r="O377">
        <f t="shared" si="212"/>
        <v>7.7062688778454458</v>
      </c>
      <c r="P377">
        <v>0</v>
      </c>
      <c r="Q377">
        <f t="shared" si="189"/>
        <v>3.5</v>
      </c>
      <c r="R377">
        <f t="shared" si="213"/>
        <v>58778.985389753274</v>
      </c>
      <c r="S377">
        <f t="shared" si="192"/>
        <v>3.5</v>
      </c>
      <c r="T377">
        <f t="shared" si="214"/>
        <v>10377.613963581211</v>
      </c>
      <c r="V377">
        <f t="shared" si="215"/>
        <v>69156.599353334488</v>
      </c>
      <c r="W377">
        <f t="shared" si="216"/>
        <v>1013.4006466655119</v>
      </c>
      <c r="X377">
        <f t="shared" si="217"/>
        <v>20.938029889783305</v>
      </c>
      <c r="Y377">
        <f>VLOOKUP(K377,Sheet2!$A$6:$B$262,2,TRUE)</f>
        <v>379.71428571428572</v>
      </c>
      <c r="Z377">
        <f t="shared" si="218"/>
        <v>5.5141538460678381E-2</v>
      </c>
      <c r="AA377">
        <f t="shared" si="219"/>
        <v>522.5614104163061</v>
      </c>
      <c r="AD377">
        <f t="shared" si="197"/>
        <v>525.05391082733559</v>
      </c>
      <c r="AE377">
        <f>VLOOKUP(AU376,Sheet2!$E$6:$F$261,2,TRUE)</f>
        <v>516.40689655172412</v>
      </c>
      <c r="AF377">
        <f>VLOOKUP(AE377,Sheet3!K$52:L$77,2,TRUE)</f>
        <v>1</v>
      </c>
      <c r="AG377">
        <f t="shared" si="198"/>
        <v>8.6539108273356078</v>
      </c>
      <c r="AH377">
        <f t="shared" si="199"/>
        <v>0</v>
      </c>
      <c r="AI377">
        <f t="shared" si="207"/>
        <v>0</v>
      </c>
      <c r="AJ377">
        <f t="shared" si="190"/>
        <v>3.5</v>
      </c>
      <c r="AK377">
        <f t="shared" si="193"/>
        <v>65489.85171771836</v>
      </c>
      <c r="AM377">
        <f t="shared" si="200"/>
        <v>3.5539108273355851</v>
      </c>
      <c r="AN377">
        <f t="shared" si="201"/>
        <v>1</v>
      </c>
      <c r="AP377">
        <f t="shared" si="194"/>
        <v>3.2</v>
      </c>
      <c r="AQ377">
        <f>VLOOKUP(AE377,Sheet3!$K$52:$L$77,2,TRUE)</f>
        <v>1</v>
      </c>
      <c r="AR377">
        <f t="shared" si="188"/>
        <v>3601.7954893461433</v>
      </c>
      <c r="AU377">
        <f t="shared" si="202"/>
        <v>69091.64720706451</v>
      </c>
      <c r="AV377">
        <f t="shared" si="203"/>
        <v>1078.3527929354896</v>
      </c>
      <c r="AW377">
        <f t="shared" si="204"/>
        <v>22.280016382964661</v>
      </c>
      <c r="AX377">
        <f>VLOOKUP(AD377,Sheet2!$A$6:$B$262,2,TRUE)</f>
        <v>414</v>
      </c>
      <c r="AY377">
        <f t="shared" si="205"/>
        <v>5.3816464693151357E-2</v>
      </c>
      <c r="AZ377">
        <f t="shared" si="206"/>
        <v>525.1077272920287</v>
      </c>
      <c r="BB377">
        <f t="shared" si="196"/>
        <v>2.5463168757225958</v>
      </c>
    </row>
    <row r="378" spans="4:54" x14ac:dyDescent="0.55000000000000004">
      <c r="D378">
        <f t="shared" si="195"/>
        <v>5520</v>
      </c>
      <c r="E378">
        <f t="shared" si="191"/>
        <v>92</v>
      </c>
      <c r="F378">
        <f t="shared" si="221"/>
        <v>70870</v>
      </c>
      <c r="H378">
        <f t="shared" si="208"/>
        <v>17717.5</v>
      </c>
      <c r="J378">
        <f t="shared" si="209"/>
        <v>1464.2561983471073</v>
      </c>
      <c r="K378">
        <f t="shared" si="210"/>
        <v>522.5614104163061</v>
      </c>
      <c r="L378">
        <f>VLOOKUP(V378, Sheet2!E$6:F$261,2,TRUE)</f>
        <v>516.55172413793105</v>
      </c>
      <c r="M378">
        <f>VLOOKUP(L378,Sheet3!A$52:B$77,2,TRUE)</f>
        <v>0.99</v>
      </c>
      <c r="N378">
        <f t="shared" si="211"/>
        <v>8.1614104163061256</v>
      </c>
      <c r="O378">
        <f t="shared" si="212"/>
        <v>7.7614104163061484</v>
      </c>
      <c r="P378">
        <v>0</v>
      </c>
      <c r="Q378">
        <f t="shared" si="189"/>
        <v>3.5</v>
      </c>
      <c r="R378">
        <f t="shared" si="213"/>
        <v>59379.755491495758</v>
      </c>
      <c r="S378">
        <f t="shared" si="192"/>
        <v>3.5</v>
      </c>
      <c r="T378">
        <f t="shared" si="214"/>
        <v>10489.197151283552</v>
      </c>
      <c r="V378">
        <f t="shared" si="215"/>
        <v>69868.952642779303</v>
      </c>
      <c r="W378">
        <f t="shared" si="216"/>
        <v>1001.0473572206974</v>
      </c>
      <c r="X378">
        <f t="shared" si="217"/>
        <v>20.68279663679127</v>
      </c>
      <c r="Y378">
        <f>VLOOKUP(K378,Sheet2!$A$6:$B$262,2,TRUE)</f>
        <v>379.71428571428572</v>
      </c>
      <c r="Z378">
        <f t="shared" si="218"/>
        <v>5.4469366613069559E-2</v>
      </c>
      <c r="AA378">
        <f t="shared" si="219"/>
        <v>522.61587978291914</v>
      </c>
      <c r="AD378">
        <f t="shared" si="197"/>
        <v>525.1077272920287</v>
      </c>
      <c r="AE378">
        <f>VLOOKUP(AU377,Sheet2!$E$6:$F$261,2,TRUE)</f>
        <v>516.55172413793105</v>
      </c>
      <c r="AF378">
        <f>VLOOKUP(AE378,Sheet3!K$52:L$77,2,TRUE)</f>
        <v>1</v>
      </c>
      <c r="AG378">
        <f t="shared" si="198"/>
        <v>8.7077272920287214</v>
      </c>
      <c r="AH378">
        <f t="shared" si="199"/>
        <v>0</v>
      </c>
      <c r="AI378">
        <f t="shared" si="207"/>
        <v>0</v>
      </c>
      <c r="AJ378">
        <f t="shared" si="190"/>
        <v>3.5</v>
      </c>
      <c r="AK378">
        <f t="shared" si="193"/>
        <v>66101.697520783026</v>
      </c>
      <c r="AM378">
        <f t="shared" si="200"/>
        <v>3.6077272920286987</v>
      </c>
      <c r="AN378">
        <f t="shared" si="201"/>
        <v>1</v>
      </c>
      <c r="AP378">
        <f t="shared" si="194"/>
        <v>3.3</v>
      </c>
      <c r="AQ378">
        <f>VLOOKUP(AE378,Sheet3!$K$52:$L$77,2,TRUE)</f>
        <v>1</v>
      </c>
      <c r="AR378">
        <f t="shared" ref="AR378:AR441" si="222">+AP378*$AH$3*POWER(AM378,1.5)*AQ378</f>
        <v>3799.0391957381294</v>
      </c>
      <c r="AU378">
        <f t="shared" si="202"/>
        <v>69900.736716521162</v>
      </c>
      <c r="AV378">
        <f t="shared" si="203"/>
        <v>969.26328347883828</v>
      </c>
      <c r="AW378">
        <f t="shared" si="204"/>
        <v>20.026100898323108</v>
      </c>
      <c r="AX378">
        <f>VLOOKUP(AD378,Sheet2!$A$6:$B$262,2,TRUE)</f>
        <v>414.67333333333335</v>
      </c>
      <c r="AY378">
        <f t="shared" si="205"/>
        <v>4.8293679116870568E-2</v>
      </c>
      <c r="AZ378">
        <f t="shared" si="206"/>
        <v>525.15602097114561</v>
      </c>
      <c r="BB378">
        <f t="shared" si="196"/>
        <v>2.5401411882264711</v>
      </c>
    </row>
    <row r="379" spans="4:54" x14ac:dyDescent="0.55000000000000004">
      <c r="D379">
        <f t="shared" si="195"/>
        <v>5535</v>
      </c>
      <c r="E379">
        <f t="shared" si="191"/>
        <v>92.25</v>
      </c>
      <c r="F379">
        <f t="shared" si="221"/>
        <v>71570</v>
      </c>
      <c r="H379">
        <f t="shared" si="208"/>
        <v>17892.5</v>
      </c>
      <c r="J379">
        <f t="shared" si="209"/>
        <v>1478.7190082644629</v>
      </c>
      <c r="K379">
        <f t="shared" si="210"/>
        <v>522.61587978291914</v>
      </c>
      <c r="L379">
        <f>VLOOKUP(V379, Sheet2!E$6:F$261,2,TRUE)</f>
        <v>516.69655172413786</v>
      </c>
      <c r="M379">
        <f>VLOOKUP(L379,Sheet3!A$52:B$77,2,TRUE)</f>
        <v>0.99</v>
      </c>
      <c r="N379">
        <f t="shared" si="211"/>
        <v>8.2158797829191599</v>
      </c>
      <c r="O379">
        <f t="shared" si="212"/>
        <v>7.8158797829191826</v>
      </c>
      <c r="P379">
        <v>0</v>
      </c>
      <c r="Q379">
        <f t="shared" si="189"/>
        <v>3.5</v>
      </c>
      <c r="R379">
        <f t="shared" si="213"/>
        <v>59975.198207012931</v>
      </c>
      <c r="S379">
        <f t="shared" si="192"/>
        <v>3.5</v>
      </c>
      <c r="T379">
        <f t="shared" si="214"/>
        <v>10599.810004554711</v>
      </c>
      <c r="V379">
        <f t="shared" si="215"/>
        <v>70575.008211567649</v>
      </c>
      <c r="W379">
        <f t="shared" si="216"/>
        <v>994.99178843235131</v>
      </c>
      <c r="X379">
        <f t="shared" si="217"/>
        <v>20.557681579180812</v>
      </c>
      <c r="Y379">
        <f>VLOOKUP(K379,Sheet2!$A$6:$B$262,2,TRUE)</f>
        <v>381.08571428571429</v>
      </c>
      <c r="Z379">
        <f t="shared" si="218"/>
        <v>5.3945033383665346E-2</v>
      </c>
      <c r="AA379">
        <f t="shared" si="219"/>
        <v>522.66982481630282</v>
      </c>
      <c r="AD379">
        <f t="shared" si="197"/>
        <v>525.15602097114561</v>
      </c>
      <c r="AE379">
        <f>VLOOKUP(AU378,Sheet2!$E$6:$F$261,2,TRUE)</f>
        <v>516.55172413793105</v>
      </c>
      <c r="AF379">
        <f>VLOOKUP(AE379,Sheet3!K$52:L$77,2,TRUE)</f>
        <v>1</v>
      </c>
      <c r="AG379">
        <f t="shared" si="198"/>
        <v>8.7560209711456309</v>
      </c>
      <c r="AH379">
        <f t="shared" si="199"/>
        <v>0</v>
      </c>
      <c r="AI379">
        <f t="shared" si="207"/>
        <v>0</v>
      </c>
      <c r="AJ379">
        <f t="shared" si="190"/>
        <v>3.5</v>
      </c>
      <c r="AK379">
        <f t="shared" si="193"/>
        <v>66652.366395473175</v>
      </c>
      <c r="AM379">
        <f t="shared" si="200"/>
        <v>3.6560209711456082</v>
      </c>
      <c r="AN379">
        <f t="shared" si="201"/>
        <v>1</v>
      </c>
      <c r="AP379">
        <f t="shared" si="194"/>
        <v>3.3</v>
      </c>
      <c r="AQ379">
        <f>VLOOKUP(AE379,Sheet3!$K$52:$L$77,2,TRUE)</f>
        <v>1</v>
      </c>
      <c r="AR379">
        <f t="shared" si="222"/>
        <v>3875.5758313037941</v>
      </c>
      <c r="AU379">
        <f t="shared" si="202"/>
        <v>70527.94222677697</v>
      </c>
      <c r="AV379">
        <f t="shared" si="203"/>
        <v>1042.0577732230304</v>
      </c>
      <c r="AW379">
        <f t="shared" si="204"/>
        <v>21.53011928146757</v>
      </c>
      <c r="AX379">
        <f>VLOOKUP(AD379,Sheet2!$A$6:$B$262,2,TRUE)</f>
        <v>414.67333333333335</v>
      </c>
      <c r="AY379">
        <f t="shared" si="205"/>
        <v>5.192067478368733E-2</v>
      </c>
      <c r="AZ379">
        <f t="shared" si="206"/>
        <v>525.20794164592928</v>
      </c>
      <c r="BB379">
        <f t="shared" si="196"/>
        <v>2.5381168296264605</v>
      </c>
    </row>
    <row r="380" spans="4:54" x14ac:dyDescent="0.55000000000000004">
      <c r="D380">
        <f t="shared" si="195"/>
        <v>5550</v>
      </c>
      <c r="E380">
        <f t="shared" si="191"/>
        <v>92.5</v>
      </c>
      <c r="F380">
        <f>+F379+750</f>
        <v>72320</v>
      </c>
      <c r="H380">
        <f t="shared" si="208"/>
        <v>18080</v>
      </c>
      <c r="J380">
        <f t="shared" si="209"/>
        <v>1494.2148760330579</v>
      </c>
      <c r="K380">
        <f t="shared" si="210"/>
        <v>522.66982481630282</v>
      </c>
      <c r="L380">
        <f>VLOOKUP(V380, Sheet2!E$6:F$261,2,TRUE)</f>
        <v>516.84137931034479</v>
      </c>
      <c r="M380">
        <f>VLOOKUP(L380,Sheet3!A$52:B$77,2,TRUE)</f>
        <v>0.99</v>
      </c>
      <c r="N380">
        <f t="shared" si="211"/>
        <v>8.2698248163028438</v>
      </c>
      <c r="O380">
        <f t="shared" si="212"/>
        <v>7.8698248163028666</v>
      </c>
      <c r="P380">
        <v>0</v>
      </c>
      <c r="Q380">
        <f t="shared" si="189"/>
        <v>3.5</v>
      </c>
      <c r="R380">
        <f t="shared" si="213"/>
        <v>60566.857742889217</v>
      </c>
      <c r="S380">
        <f t="shared" si="192"/>
        <v>3.5</v>
      </c>
      <c r="T380">
        <f t="shared" si="214"/>
        <v>10709.738631623588</v>
      </c>
      <c r="V380">
        <f t="shared" si="215"/>
        <v>71276.59637451281</v>
      </c>
      <c r="W380">
        <f t="shared" si="216"/>
        <v>1043.4036254871899</v>
      </c>
      <c r="X380">
        <f t="shared" si="217"/>
        <v>21.557926146429541</v>
      </c>
      <c r="Y380">
        <f>VLOOKUP(K380,Sheet2!$A$6:$B$262,2,TRUE)</f>
        <v>381.08571428571429</v>
      </c>
      <c r="Z380">
        <f t="shared" si="218"/>
        <v>5.6569756719525709E-2</v>
      </c>
      <c r="AA380">
        <f t="shared" si="219"/>
        <v>522.72639457302239</v>
      </c>
      <c r="AD380">
        <f t="shared" si="197"/>
        <v>525.20794164592928</v>
      </c>
      <c r="AE380">
        <f>VLOOKUP(AU379,Sheet2!$E$6:$F$261,2,TRUE)</f>
        <v>516.69655172413786</v>
      </c>
      <c r="AF380">
        <f>VLOOKUP(AE380,Sheet3!K$52:L$77,2,TRUE)</f>
        <v>1</v>
      </c>
      <c r="AG380">
        <f t="shared" si="198"/>
        <v>8.8079416459293043</v>
      </c>
      <c r="AH380">
        <f t="shared" si="199"/>
        <v>0</v>
      </c>
      <c r="AI380">
        <f t="shared" si="207"/>
        <v>0</v>
      </c>
      <c r="AJ380">
        <f t="shared" si="190"/>
        <v>3.5</v>
      </c>
      <c r="AK380">
        <f t="shared" si="193"/>
        <v>67246.088292866465</v>
      </c>
      <c r="AM380">
        <f t="shared" si="200"/>
        <v>3.7079416459292815</v>
      </c>
      <c r="AN380">
        <f t="shared" si="201"/>
        <v>1</v>
      </c>
      <c r="AP380">
        <f t="shared" si="194"/>
        <v>3.3</v>
      </c>
      <c r="AQ380">
        <f>VLOOKUP(AE380,Sheet3!$K$52:$L$77,2,TRUE)</f>
        <v>1</v>
      </c>
      <c r="AR380">
        <f t="shared" si="222"/>
        <v>3958.426248362216</v>
      </c>
      <c r="AU380">
        <f t="shared" si="202"/>
        <v>71204.51454122868</v>
      </c>
      <c r="AV380">
        <f t="shared" si="203"/>
        <v>1115.4854587713198</v>
      </c>
      <c r="AW380">
        <f t="shared" si="204"/>
        <v>23.047220222547931</v>
      </c>
      <c r="AX380">
        <f>VLOOKUP(AD380,Sheet2!$A$6:$B$262,2,TRUE)</f>
        <v>415.34666666666669</v>
      </c>
      <c r="AY380">
        <f t="shared" si="205"/>
        <v>5.5489118060129523E-2</v>
      </c>
      <c r="AZ380">
        <f t="shared" si="206"/>
        <v>525.26343076398939</v>
      </c>
      <c r="BB380">
        <f t="shared" si="196"/>
        <v>2.5370361909670009</v>
      </c>
    </row>
    <row r="381" spans="4:54" x14ac:dyDescent="0.55000000000000004">
      <c r="D381">
        <f t="shared" si="195"/>
        <v>5565</v>
      </c>
      <c r="E381">
        <f t="shared" si="191"/>
        <v>92.75</v>
      </c>
      <c r="F381">
        <f>+F380+750</f>
        <v>73070</v>
      </c>
      <c r="H381">
        <f t="shared" si="208"/>
        <v>18267.5</v>
      </c>
      <c r="J381">
        <f t="shared" si="209"/>
        <v>1509.7107438016528</v>
      </c>
      <c r="K381">
        <f t="shared" si="210"/>
        <v>522.72639457302239</v>
      </c>
      <c r="L381">
        <f>VLOOKUP(V381, Sheet2!E$6:F$261,2,TRUE)</f>
        <v>516.98620689655172</v>
      </c>
      <c r="M381">
        <f>VLOOKUP(L381,Sheet3!A$52:B$77,2,TRUE)</f>
        <v>0.99</v>
      </c>
      <c r="N381">
        <f t="shared" si="211"/>
        <v>8.3263945730224123</v>
      </c>
      <c r="O381">
        <f t="shared" si="212"/>
        <v>7.926394573022435</v>
      </c>
      <c r="P381">
        <v>0</v>
      </c>
      <c r="Q381">
        <f t="shared" si="189"/>
        <v>3.5</v>
      </c>
      <c r="R381">
        <f t="shared" si="213"/>
        <v>61189.380917737086</v>
      </c>
      <c r="S381">
        <f t="shared" si="192"/>
        <v>3.5</v>
      </c>
      <c r="T381">
        <f t="shared" si="214"/>
        <v>10825.421272194557</v>
      </c>
      <c r="V381">
        <f t="shared" si="215"/>
        <v>72014.802189931637</v>
      </c>
      <c r="W381">
        <f t="shared" si="216"/>
        <v>1055.1978100683627</v>
      </c>
      <c r="X381">
        <f t="shared" si="217"/>
        <v>21.801607646040555</v>
      </c>
      <c r="Y381">
        <f>VLOOKUP(K381,Sheet2!$A$6:$B$262,2,TRUE)</f>
        <v>382.45714285714286</v>
      </c>
      <c r="Z381">
        <f t="shared" si="218"/>
        <v>5.700405405733E-2</v>
      </c>
      <c r="AA381">
        <f t="shared" si="219"/>
        <v>522.78339862707969</v>
      </c>
      <c r="AD381">
        <f t="shared" si="197"/>
        <v>525.26343076398939</v>
      </c>
      <c r="AE381">
        <f>VLOOKUP(AU380,Sheet2!$E$6:$F$261,2,TRUE)</f>
        <v>516.84137931034479</v>
      </c>
      <c r="AF381">
        <f>VLOOKUP(AE381,Sheet3!K$52:L$77,2,TRUE)</f>
        <v>1</v>
      </c>
      <c r="AG381">
        <f t="shared" si="198"/>
        <v>8.8634307639894132</v>
      </c>
      <c r="AH381">
        <f t="shared" si="199"/>
        <v>0</v>
      </c>
      <c r="AI381">
        <f t="shared" si="207"/>
        <v>0</v>
      </c>
      <c r="AJ381">
        <f t="shared" si="190"/>
        <v>3.5</v>
      </c>
      <c r="AK381">
        <f t="shared" si="193"/>
        <v>67882.553149097075</v>
      </c>
      <c r="AM381">
        <f t="shared" si="200"/>
        <v>3.7634307639893905</v>
      </c>
      <c r="AN381">
        <f t="shared" si="201"/>
        <v>1</v>
      </c>
      <c r="AP381">
        <f t="shared" si="194"/>
        <v>3.3</v>
      </c>
      <c r="AQ381">
        <f>VLOOKUP(AE381,Sheet3!$K$52:$L$77,2,TRUE)</f>
        <v>1</v>
      </c>
      <c r="AR381">
        <f t="shared" si="222"/>
        <v>4047.6142635364549</v>
      </c>
      <c r="AU381">
        <f t="shared" si="202"/>
        <v>71930.167412633527</v>
      </c>
      <c r="AV381">
        <f t="shared" si="203"/>
        <v>1139.8325873664726</v>
      </c>
      <c r="AW381">
        <f t="shared" si="204"/>
        <v>23.550260069555218</v>
      </c>
      <c r="AX381">
        <f>VLOOKUP(AD381,Sheet2!$A$6:$B$262,2,TRUE)</f>
        <v>415.34666666666669</v>
      </c>
      <c r="AY381">
        <f t="shared" si="205"/>
        <v>5.6700250560708848E-2</v>
      </c>
      <c r="AZ381">
        <f t="shared" si="206"/>
        <v>525.32013101455004</v>
      </c>
      <c r="BB381">
        <f t="shared" si="196"/>
        <v>2.5367323874703516</v>
      </c>
    </row>
    <row r="382" spans="4:54" x14ac:dyDescent="0.55000000000000004">
      <c r="D382">
        <f t="shared" si="195"/>
        <v>5580</v>
      </c>
      <c r="E382">
        <f t="shared" si="191"/>
        <v>93</v>
      </c>
      <c r="F382">
        <f>+F381+750</f>
        <v>73820</v>
      </c>
      <c r="H382">
        <f t="shared" si="208"/>
        <v>18455</v>
      </c>
      <c r="J382">
        <f t="shared" si="209"/>
        <v>1525.206611570248</v>
      </c>
      <c r="K382">
        <f t="shared" si="210"/>
        <v>522.78339862707969</v>
      </c>
      <c r="L382">
        <f>VLOOKUP(V382, Sheet2!E$6:F$261,2,TRUE)</f>
        <v>516.98620689655172</v>
      </c>
      <c r="M382">
        <f>VLOOKUP(L382,Sheet3!A$52:B$77,2,TRUE)</f>
        <v>0.99</v>
      </c>
      <c r="N382">
        <f t="shared" si="211"/>
        <v>8.3833986270797141</v>
      </c>
      <c r="O382">
        <f t="shared" si="212"/>
        <v>7.9833986270797368</v>
      </c>
      <c r="P382">
        <v>0</v>
      </c>
      <c r="Q382">
        <f t="shared" si="189"/>
        <v>3.5</v>
      </c>
      <c r="R382">
        <f t="shared" si="213"/>
        <v>61818.826093685653</v>
      </c>
      <c r="S382">
        <f t="shared" si="192"/>
        <v>3.5</v>
      </c>
      <c r="T382">
        <f t="shared" si="214"/>
        <v>10942.410349069229</v>
      </c>
      <c r="V382">
        <f t="shared" si="215"/>
        <v>72761.236442754889</v>
      </c>
      <c r="W382">
        <f t="shared" si="216"/>
        <v>1058.7635572451109</v>
      </c>
      <c r="X382">
        <f t="shared" si="217"/>
        <v>21.87528010837006</v>
      </c>
      <c r="Y382">
        <f>VLOOKUP(K382,Sheet2!$A$6:$B$262,2,TRUE)</f>
        <v>382.45714285714286</v>
      </c>
      <c r="Z382">
        <f t="shared" si="218"/>
        <v>5.7196683385100262E-2</v>
      </c>
      <c r="AA382">
        <f t="shared" si="219"/>
        <v>522.84059531046478</v>
      </c>
      <c r="AD382">
        <f t="shared" si="197"/>
        <v>525.32013101455004</v>
      </c>
      <c r="AE382">
        <f>VLOOKUP(AU381,Sheet2!$E$6:$F$261,2,TRUE)</f>
        <v>516.84137931034479</v>
      </c>
      <c r="AF382">
        <f>VLOOKUP(AE382,Sheet3!K$52:L$77,2,TRUE)</f>
        <v>1</v>
      </c>
      <c r="AG382">
        <f t="shared" si="198"/>
        <v>8.9201310145500656</v>
      </c>
      <c r="AH382">
        <f t="shared" si="199"/>
        <v>0</v>
      </c>
      <c r="AI382">
        <f t="shared" si="207"/>
        <v>0</v>
      </c>
      <c r="AJ382">
        <f t="shared" si="190"/>
        <v>3.5</v>
      </c>
      <c r="AK382">
        <f t="shared" si="193"/>
        <v>68534.970966081804</v>
      </c>
      <c r="AM382">
        <f t="shared" si="200"/>
        <v>3.8201310145500429</v>
      </c>
      <c r="AN382">
        <f t="shared" si="201"/>
        <v>1</v>
      </c>
      <c r="AP382">
        <f t="shared" si="194"/>
        <v>3.4</v>
      </c>
      <c r="AQ382">
        <f>VLOOKUP(AE382,Sheet3!$K$52:$L$77,2,TRUE)</f>
        <v>1</v>
      </c>
      <c r="AR382">
        <f t="shared" si="222"/>
        <v>4264.8679134986824</v>
      </c>
      <c r="AU382">
        <f t="shared" si="202"/>
        <v>72799.838879580493</v>
      </c>
      <c r="AV382">
        <f t="shared" si="203"/>
        <v>1020.1611204195069</v>
      </c>
      <c r="AW382">
        <f t="shared" si="204"/>
        <v>21.077709099576587</v>
      </c>
      <c r="AX382">
        <f>VLOOKUP(AD382,Sheet2!$A$6:$B$262,2,TRUE)</f>
        <v>416.02</v>
      </c>
      <c r="AY382">
        <f t="shared" si="205"/>
        <v>5.0665134127149146E-2</v>
      </c>
      <c r="AZ382">
        <f t="shared" si="206"/>
        <v>525.37079614867719</v>
      </c>
      <c r="BB382">
        <f t="shared" si="196"/>
        <v>2.5302008382124086</v>
      </c>
    </row>
    <row r="383" spans="4:54" x14ac:dyDescent="0.55000000000000004">
      <c r="D383">
        <f t="shared" si="195"/>
        <v>5595</v>
      </c>
      <c r="E383">
        <f t="shared" si="191"/>
        <v>93.25</v>
      </c>
      <c r="F383">
        <f>+F382+750</f>
        <v>74570</v>
      </c>
      <c r="H383">
        <f t="shared" si="208"/>
        <v>18642.5</v>
      </c>
      <c r="J383">
        <f t="shared" si="209"/>
        <v>1540.702479338843</v>
      </c>
      <c r="K383">
        <f t="shared" si="210"/>
        <v>522.84059531046478</v>
      </c>
      <c r="L383">
        <f>VLOOKUP(V383, Sheet2!E$6:F$261,2,TRUE)</f>
        <v>517.13103448275865</v>
      </c>
      <c r="M383">
        <f>VLOOKUP(L383,Sheet3!A$52:B$77,2,TRUE)</f>
        <v>0.98</v>
      </c>
      <c r="N383">
        <f t="shared" si="211"/>
        <v>8.4405953104648006</v>
      </c>
      <c r="O383">
        <f t="shared" si="212"/>
        <v>8.0405953104648233</v>
      </c>
      <c r="P383">
        <v>0</v>
      </c>
      <c r="Q383">
        <f t="shared" si="189"/>
        <v>3.5</v>
      </c>
      <c r="R383">
        <f t="shared" si="213"/>
        <v>62452.552827352796</v>
      </c>
      <c r="S383">
        <f t="shared" si="192"/>
        <v>3.5</v>
      </c>
      <c r="T383">
        <f t="shared" si="214"/>
        <v>11060.215298651845</v>
      </c>
      <c r="V383">
        <f t="shared" si="215"/>
        <v>73512.768126004637</v>
      </c>
      <c r="W383">
        <f t="shared" si="216"/>
        <v>1057.2318739953625</v>
      </c>
      <c r="X383">
        <f t="shared" si="217"/>
        <v>21.843633760234763</v>
      </c>
      <c r="Y383">
        <f>VLOOKUP(K383,Sheet2!$A$6:$B$262,2,TRUE)</f>
        <v>383.82857142857142</v>
      </c>
      <c r="Z383">
        <f t="shared" si="218"/>
        <v>5.6909869108844477E-2</v>
      </c>
      <c r="AA383">
        <f t="shared" si="219"/>
        <v>522.89750517957361</v>
      </c>
      <c r="AD383">
        <f t="shared" si="197"/>
        <v>525.37079614867719</v>
      </c>
      <c r="AE383">
        <f>VLOOKUP(AU382,Sheet2!$E$6:$F$261,2,TRUE)</f>
        <v>516.98620689655172</v>
      </c>
      <c r="AF383">
        <f>VLOOKUP(AE383,Sheet3!K$52:L$77,2,TRUE)</f>
        <v>1</v>
      </c>
      <c r="AG383">
        <f t="shared" si="198"/>
        <v>8.9707961486772092</v>
      </c>
      <c r="AH383">
        <f t="shared" si="199"/>
        <v>0</v>
      </c>
      <c r="AI383">
        <f t="shared" si="207"/>
        <v>0</v>
      </c>
      <c r="AJ383">
        <f t="shared" si="190"/>
        <v>3.5</v>
      </c>
      <c r="AK383">
        <f t="shared" si="193"/>
        <v>69119.703314002429</v>
      </c>
      <c r="AM383">
        <f t="shared" si="200"/>
        <v>3.8707961486771865</v>
      </c>
      <c r="AN383">
        <f t="shared" si="201"/>
        <v>1</v>
      </c>
      <c r="AP383">
        <f t="shared" si="194"/>
        <v>3.4</v>
      </c>
      <c r="AQ383">
        <f>VLOOKUP(AE383,Sheet3!$K$52:$L$77,2,TRUE)</f>
        <v>1</v>
      </c>
      <c r="AR383">
        <f t="shared" si="222"/>
        <v>4349.9939122950345</v>
      </c>
      <c r="AU383">
        <f t="shared" si="202"/>
        <v>73469.69722629746</v>
      </c>
      <c r="AV383">
        <f t="shared" si="203"/>
        <v>1100.3027737025404</v>
      </c>
      <c r="AW383">
        <f t="shared" si="204"/>
        <v>22.733528382283893</v>
      </c>
      <c r="AX383">
        <f>VLOOKUP(AD383,Sheet2!$A$6:$B$262,2,TRUE)</f>
        <v>416.02</v>
      </c>
      <c r="AY383">
        <f t="shared" si="205"/>
        <v>5.4645277588298388E-2</v>
      </c>
      <c r="AZ383">
        <f t="shared" si="206"/>
        <v>525.42544142626548</v>
      </c>
      <c r="BB383">
        <f t="shared" si="196"/>
        <v>2.5279362466918656</v>
      </c>
    </row>
    <row r="384" spans="4:54" x14ac:dyDescent="0.55000000000000004">
      <c r="D384">
        <f t="shared" si="195"/>
        <v>5610</v>
      </c>
      <c r="E384">
        <f t="shared" si="191"/>
        <v>93.5</v>
      </c>
      <c r="F384">
        <f>+F383+800</f>
        <v>75370</v>
      </c>
      <c r="H384">
        <f t="shared" si="208"/>
        <v>18842.5</v>
      </c>
      <c r="J384">
        <f t="shared" si="209"/>
        <v>1557.2314049586778</v>
      </c>
      <c r="K384">
        <f t="shared" si="210"/>
        <v>522.89750517957361</v>
      </c>
      <c r="L384">
        <f>VLOOKUP(V384, Sheet2!E$6:F$261,2,TRUE)</f>
        <v>517.13103448275865</v>
      </c>
      <c r="M384">
        <f>VLOOKUP(L384,Sheet3!A$52:B$77,2,TRUE)</f>
        <v>0.98</v>
      </c>
      <c r="N384">
        <f t="shared" si="211"/>
        <v>8.4975051795736363</v>
      </c>
      <c r="O384">
        <f t="shared" si="212"/>
        <v>8.097505179573659</v>
      </c>
      <c r="P384">
        <v>0</v>
      </c>
      <c r="Q384">
        <f t="shared" si="189"/>
        <v>3.5</v>
      </c>
      <c r="R384">
        <f t="shared" si="213"/>
        <v>62448.011812885416</v>
      </c>
      <c r="S384">
        <f t="shared" si="192"/>
        <v>3.5</v>
      </c>
      <c r="T384">
        <f t="shared" si="214"/>
        <v>11064.938576951987</v>
      </c>
      <c r="V384">
        <f t="shared" si="215"/>
        <v>73512.95038983741</v>
      </c>
      <c r="W384">
        <f t="shared" si="216"/>
        <v>1857.0496101625904</v>
      </c>
      <c r="X384">
        <f t="shared" si="217"/>
        <v>38.368793598400629</v>
      </c>
      <c r="Y384">
        <f>VLOOKUP(K384,Sheet2!$A$6:$B$262,2,TRUE)</f>
        <v>383.82857142857142</v>
      </c>
      <c r="Z384">
        <f t="shared" si="218"/>
        <v>9.9963359829092005E-2</v>
      </c>
      <c r="AA384">
        <f t="shared" si="219"/>
        <v>522.99746853940269</v>
      </c>
      <c r="AD384">
        <f t="shared" si="197"/>
        <v>525.42544142626548</v>
      </c>
      <c r="AE384">
        <f>VLOOKUP(AU383,Sheet2!$E$6:$F$261,2,TRUE)</f>
        <v>517.13103448275865</v>
      </c>
      <c r="AF384">
        <f>VLOOKUP(AE384,Sheet3!K$52:L$77,2,TRUE)</f>
        <v>1</v>
      </c>
      <c r="AG384">
        <f t="shared" si="198"/>
        <v>9.0254414262655018</v>
      </c>
      <c r="AH384">
        <f t="shared" si="199"/>
        <v>0</v>
      </c>
      <c r="AI384">
        <f t="shared" si="207"/>
        <v>0</v>
      </c>
      <c r="AJ384">
        <f t="shared" si="190"/>
        <v>3.5</v>
      </c>
      <c r="AK384">
        <f t="shared" si="193"/>
        <v>69752.224349376847</v>
      </c>
      <c r="AM384">
        <f t="shared" si="200"/>
        <v>3.9254414262654791</v>
      </c>
      <c r="AN384">
        <f t="shared" si="201"/>
        <v>1</v>
      </c>
      <c r="AP384">
        <f t="shared" si="194"/>
        <v>3.4</v>
      </c>
      <c r="AQ384">
        <f>VLOOKUP(AE384,Sheet3!$K$52:$L$77,2,TRUE)</f>
        <v>1</v>
      </c>
      <c r="AR384">
        <f t="shared" si="222"/>
        <v>4442.433657525823</v>
      </c>
      <c r="AU384">
        <f t="shared" si="202"/>
        <v>74194.658006902668</v>
      </c>
      <c r="AV384">
        <f t="shared" si="203"/>
        <v>1175.3419930973323</v>
      </c>
      <c r="AW384">
        <f t="shared" si="204"/>
        <v>24.283925477217611</v>
      </c>
      <c r="AX384">
        <f>VLOOKUP(AD384,Sheet2!$A$6:$B$262,2,TRUE)</f>
        <v>416.69333333333333</v>
      </c>
      <c r="AY384">
        <f t="shared" si="205"/>
        <v>5.827769137307439E-2</v>
      </c>
      <c r="AZ384">
        <f t="shared" si="206"/>
        <v>525.48371911763854</v>
      </c>
      <c r="BB384">
        <f t="shared" si="196"/>
        <v>2.4862505782358539</v>
      </c>
    </row>
    <row r="385" spans="4:54" x14ac:dyDescent="0.55000000000000004">
      <c r="D385">
        <f t="shared" si="195"/>
        <v>5625</v>
      </c>
      <c r="E385">
        <f t="shared" si="191"/>
        <v>93.75</v>
      </c>
      <c r="F385">
        <f>+F384+800</f>
        <v>76170</v>
      </c>
      <c r="H385">
        <f t="shared" si="208"/>
        <v>19042.5</v>
      </c>
      <c r="J385">
        <f t="shared" si="209"/>
        <v>1573.7603305785124</v>
      </c>
      <c r="K385">
        <f t="shared" si="210"/>
        <v>522.99746853940269</v>
      </c>
      <c r="L385">
        <f>VLOOKUP(V385, Sheet2!E$6:F$261,2,TRUE)</f>
        <v>517.27586206896547</v>
      </c>
      <c r="M385">
        <f>VLOOKUP(L385,Sheet3!A$52:B$77,2,TRUE)</f>
        <v>0.98</v>
      </c>
      <c r="N385">
        <f t="shared" si="211"/>
        <v>8.5974685394027119</v>
      </c>
      <c r="O385">
        <f t="shared" si="212"/>
        <v>8.1974685394027347</v>
      </c>
      <c r="P385">
        <v>0</v>
      </c>
      <c r="Q385">
        <f t="shared" si="189"/>
        <v>3.5</v>
      </c>
      <c r="R385">
        <f t="shared" si="213"/>
        <v>63553.189644399026</v>
      </c>
      <c r="S385">
        <f t="shared" si="192"/>
        <v>3.5</v>
      </c>
      <c r="T385">
        <f t="shared" si="214"/>
        <v>11270.46393464571</v>
      </c>
      <c r="V385">
        <f t="shared" si="215"/>
        <v>74823.653579044738</v>
      </c>
      <c r="W385">
        <f t="shared" si="216"/>
        <v>1346.3464209552621</v>
      </c>
      <c r="X385">
        <f t="shared" si="217"/>
        <v>27.817074813125252</v>
      </c>
      <c r="Y385">
        <f>VLOOKUP(K385,Sheet2!$A$6:$B$262,2,TRUE)</f>
        <v>385.2</v>
      </c>
      <c r="Z385">
        <f t="shared" si="218"/>
        <v>7.2214628279141366E-2</v>
      </c>
      <c r="AA385">
        <f t="shared" si="219"/>
        <v>523.06968316768189</v>
      </c>
      <c r="AD385">
        <f t="shared" si="197"/>
        <v>525.48371911763854</v>
      </c>
      <c r="AE385">
        <f>VLOOKUP(AU384,Sheet2!$E$6:$F$261,2,TRUE)</f>
        <v>517.27586206896547</v>
      </c>
      <c r="AF385">
        <f>VLOOKUP(AE385,Sheet3!K$52:L$77,2,TRUE)</f>
        <v>1</v>
      </c>
      <c r="AG385">
        <f t="shared" si="198"/>
        <v>9.0837191176385659</v>
      </c>
      <c r="AH385">
        <f t="shared" si="199"/>
        <v>0</v>
      </c>
      <c r="AI385">
        <f t="shared" si="207"/>
        <v>0</v>
      </c>
      <c r="AJ385">
        <f t="shared" si="190"/>
        <v>3.5</v>
      </c>
      <c r="AK385">
        <f t="shared" si="193"/>
        <v>70428.903749915742</v>
      </c>
      <c r="AM385">
        <f t="shared" si="200"/>
        <v>3.9837191176385431</v>
      </c>
      <c r="AN385">
        <f t="shared" si="201"/>
        <v>1</v>
      </c>
      <c r="AP385">
        <f t="shared" si="194"/>
        <v>3.4</v>
      </c>
      <c r="AQ385">
        <f>VLOOKUP(AE385,Sheet3!$K$52:$L$77,2,TRUE)</f>
        <v>1</v>
      </c>
      <c r="AR385">
        <f t="shared" si="222"/>
        <v>4541.7294879625706</v>
      </c>
      <c r="AU385">
        <f t="shared" si="202"/>
        <v>74970.633237878312</v>
      </c>
      <c r="AV385">
        <f t="shared" si="203"/>
        <v>1199.3667621216882</v>
      </c>
      <c r="AW385">
        <f t="shared" si="204"/>
        <v>24.780305002514218</v>
      </c>
      <c r="AX385">
        <f>VLOOKUP(AD385,Sheet2!$A$6:$B$262,2,TRUE)</f>
        <v>416.69333333333333</v>
      </c>
      <c r="AY385">
        <f t="shared" si="205"/>
        <v>5.9468925994770459E-2</v>
      </c>
      <c r="AZ385">
        <f t="shared" si="206"/>
        <v>525.54318804363334</v>
      </c>
      <c r="BB385">
        <f t="shared" si="196"/>
        <v>2.4735048759514484</v>
      </c>
    </row>
    <row r="386" spans="4:54" x14ac:dyDescent="0.55000000000000004">
      <c r="D386">
        <f t="shared" si="195"/>
        <v>5640</v>
      </c>
      <c r="E386">
        <f t="shared" si="191"/>
        <v>94</v>
      </c>
      <c r="F386">
        <f>+F385+830</f>
        <v>77000</v>
      </c>
      <c r="H386">
        <f t="shared" si="208"/>
        <v>19250</v>
      </c>
      <c r="J386">
        <f t="shared" si="209"/>
        <v>1590.909090909091</v>
      </c>
      <c r="K386">
        <f t="shared" si="210"/>
        <v>523.06968316768189</v>
      </c>
      <c r="L386">
        <f>VLOOKUP(V386, Sheet2!E$6:F$261,2,TRUE)</f>
        <v>517.4206896551724</v>
      </c>
      <c r="M386">
        <f>VLOOKUP(L386,Sheet3!A$52:B$77,2,TRUE)</f>
        <v>0.98</v>
      </c>
      <c r="N386">
        <f t="shared" si="211"/>
        <v>8.6696831676819102</v>
      </c>
      <c r="O386">
        <f t="shared" si="212"/>
        <v>8.2696831676819329</v>
      </c>
      <c r="P386">
        <v>0</v>
      </c>
      <c r="Q386">
        <f t="shared" si="189"/>
        <v>3.5</v>
      </c>
      <c r="R386">
        <f t="shared" si="213"/>
        <v>64355.59336962935</v>
      </c>
      <c r="S386">
        <f t="shared" si="192"/>
        <v>3.5</v>
      </c>
      <c r="T386">
        <f t="shared" si="214"/>
        <v>11419.720173076845</v>
      </c>
      <c r="V386">
        <f t="shared" si="215"/>
        <v>75775.313542706193</v>
      </c>
      <c r="W386">
        <f t="shared" si="216"/>
        <v>1224.6864572938066</v>
      </c>
      <c r="X386">
        <f t="shared" si="217"/>
        <v>25.303439200285261</v>
      </c>
      <c r="Y386">
        <f>VLOOKUP(K386,Sheet2!$A$6:$B$262,2,TRUE)</f>
        <v>386.57142857142856</v>
      </c>
      <c r="Z386">
        <f t="shared" si="218"/>
        <v>6.5456051146340288E-2</v>
      </c>
      <c r="AA386">
        <f t="shared" si="219"/>
        <v>523.13513921882827</v>
      </c>
      <c r="AD386">
        <f t="shared" si="197"/>
        <v>525.54318804363334</v>
      </c>
      <c r="AE386">
        <f>VLOOKUP(AU385,Sheet2!$E$6:$F$261,2,TRUE)</f>
        <v>517.27586206896547</v>
      </c>
      <c r="AF386">
        <f>VLOOKUP(AE386,Sheet3!K$52:L$77,2,TRUE)</f>
        <v>1</v>
      </c>
      <c r="AG386">
        <f t="shared" si="198"/>
        <v>9.1431880436333586</v>
      </c>
      <c r="AH386">
        <f t="shared" si="199"/>
        <v>0</v>
      </c>
      <c r="AI386">
        <f t="shared" si="207"/>
        <v>0</v>
      </c>
      <c r="AJ386">
        <f t="shared" si="190"/>
        <v>3.5</v>
      </c>
      <c r="AK386">
        <f t="shared" si="193"/>
        <v>71121.656148276044</v>
      </c>
      <c r="AM386">
        <f t="shared" si="200"/>
        <v>4.0431880436333358</v>
      </c>
      <c r="AN386">
        <f t="shared" si="201"/>
        <v>1</v>
      </c>
      <c r="AP386">
        <f t="shared" si="194"/>
        <v>3.5</v>
      </c>
      <c r="AQ386">
        <f>VLOOKUP(AE386,Sheet3!$K$52:$L$77,2,TRUE)</f>
        <v>1</v>
      </c>
      <c r="AR386">
        <f t="shared" si="222"/>
        <v>4780.3889794957358</v>
      </c>
      <c r="AU386">
        <f t="shared" si="202"/>
        <v>75902.04512777178</v>
      </c>
      <c r="AV386">
        <f t="shared" si="203"/>
        <v>1097.9548722282198</v>
      </c>
      <c r="AW386">
        <f t="shared" si="204"/>
        <v>22.685018021244208</v>
      </c>
      <c r="AX386">
        <f>VLOOKUP(AD386,Sheet2!$A$6:$B$262,2,TRUE)</f>
        <v>417.36666666666667</v>
      </c>
      <c r="AY386">
        <f t="shared" si="205"/>
        <v>5.4352730663471467E-2</v>
      </c>
      <c r="AZ386">
        <f t="shared" si="206"/>
        <v>525.59754077429682</v>
      </c>
      <c r="BB386">
        <f t="shared" si="196"/>
        <v>2.4624015554685457</v>
      </c>
    </row>
    <row r="387" spans="4:54" x14ac:dyDescent="0.55000000000000004">
      <c r="D387">
        <f t="shared" si="195"/>
        <v>5655</v>
      </c>
      <c r="E387">
        <f t="shared" si="191"/>
        <v>94.25</v>
      </c>
      <c r="F387">
        <f>+F386+850</f>
        <v>77850</v>
      </c>
      <c r="H387">
        <f t="shared" si="208"/>
        <v>19462.5</v>
      </c>
      <c r="J387">
        <f t="shared" si="209"/>
        <v>1608.4710743801652</v>
      </c>
      <c r="K387">
        <f t="shared" si="210"/>
        <v>523.13513921882827</v>
      </c>
      <c r="L387">
        <f>VLOOKUP(V387, Sheet2!E$6:F$261,2,TRUE)</f>
        <v>517.56551724137933</v>
      </c>
      <c r="M387">
        <f>VLOOKUP(L387,Sheet3!A$52:B$77,2,TRUE)</f>
        <v>0.98</v>
      </c>
      <c r="N387">
        <f t="shared" si="211"/>
        <v>8.7351392188282944</v>
      </c>
      <c r="O387">
        <f t="shared" si="212"/>
        <v>8.3351392188283171</v>
      </c>
      <c r="P387">
        <v>0</v>
      </c>
      <c r="Q387">
        <f t="shared" si="189"/>
        <v>3.5</v>
      </c>
      <c r="R387">
        <f t="shared" si="213"/>
        <v>65085.793765036156</v>
      </c>
      <c r="S387">
        <f t="shared" si="192"/>
        <v>3.5</v>
      </c>
      <c r="T387">
        <f t="shared" si="214"/>
        <v>11555.571865921518</v>
      </c>
      <c r="V387">
        <f t="shared" si="215"/>
        <v>76641.365630957676</v>
      </c>
      <c r="W387">
        <f t="shared" si="216"/>
        <v>1208.6343690423237</v>
      </c>
      <c r="X387">
        <f t="shared" si="217"/>
        <v>24.971784484345534</v>
      </c>
      <c r="Y387">
        <f>VLOOKUP(K387,Sheet2!$A$6:$B$262,2,TRUE)</f>
        <v>387.94285714285712</v>
      </c>
      <c r="Z387">
        <f t="shared" si="218"/>
        <v>6.4369749370459112E-2</v>
      </c>
      <c r="AA387">
        <f t="shared" si="219"/>
        <v>523.19950896819876</v>
      </c>
      <c r="AD387">
        <f t="shared" si="197"/>
        <v>525.59754077429682</v>
      </c>
      <c r="AE387">
        <f>VLOOKUP(AU386,Sheet2!$E$6:$F$261,2,TRUE)</f>
        <v>517.4206896551724</v>
      </c>
      <c r="AF387">
        <f>VLOOKUP(AE387,Sheet3!K$52:L$77,2,TRUE)</f>
        <v>1</v>
      </c>
      <c r="AG387">
        <f t="shared" si="198"/>
        <v>9.19754077429684</v>
      </c>
      <c r="AH387">
        <f t="shared" si="199"/>
        <v>0</v>
      </c>
      <c r="AI387">
        <f t="shared" si="207"/>
        <v>0</v>
      </c>
      <c r="AJ387">
        <f t="shared" si="190"/>
        <v>3.5</v>
      </c>
      <c r="AK387">
        <f t="shared" si="193"/>
        <v>71756.783985931746</v>
      </c>
      <c r="AM387">
        <f t="shared" si="200"/>
        <v>4.0975407742968173</v>
      </c>
      <c r="AN387">
        <f t="shared" si="201"/>
        <v>1</v>
      </c>
      <c r="AP387">
        <f t="shared" si="194"/>
        <v>3.5</v>
      </c>
      <c r="AQ387">
        <f>VLOOKUP(AE387,Sheet3!$K$52:$L$77,2,TRUE)</f>
        <v>1</v>
      </c>
      <c r="AR387">
        <f t="shared" si="222"/>
        <v>4877.1066421126252</v>
      </c>
      <c r="AU387">
        <f t="shared" si="202"/>
        <v>76633.890628044377</v>
      </c>
      <c r="AV387">
        <f t="shared" si="203"/>
        <v>1216.1093719556229</v>
      </c>
      <c r="AW387">
        <f t="shared" si="204"/>
        <v>25.126226693297994</v>
      </c>
      <c r="AX387">
        <f>VLOOKUP(AD387,Sheet2!$A$6:$B$262,2,TRUE)</f>
        <v>417.36666666666667</v>
      </c>
      <c r="AY387">
        <f t="shared" si="205"/>
        <v>6.020180503146233E-2</v>
      </c>
      <c r="AZ387">
        <f t="shared" si="206"/>
        <v>525.65774257932833</v>
      </c>
      <c r="BB387">
        <f t="shared" si="196"/>
        <v>2.4582336111295717</v>
      </c>
    </row>
    <row r="388" spans="4:54" x14ac:dyDescent="0.55000000000000004">
      <c r="D388">
        <f t="shared" si="195"/>
        <v>5670</v>
      </c>
      <c r="E388">
        <f t="shared" si="191"/>
        <v>94.5</v>
      </c>
      <c r="F388">
        <f>+F387+900</f>
        <v>78750</v>
      </c>
      <c r="H388">
        <f t="shared" si="208"/>
        <v>19687.5</v>
      </c>
      <c r="J388">
        <f t="shared" si="209"/>
        <v>1627.0661157024792</v>
      </c>
      <c r="K388">
        <f t="shared" si="210"/>
        <v>523.19950896819876</v>
      </c>
      <c r="L388">
        <f>VLOOKUP(V388, Sheet2!E$6:F$261,2,TRUE)</f>
        <v>517.71034482758625</v>
      </c>
      <c r="M388">
        <f>VLOOKUP(L388,Sheet3!A$52:B$77,2,TRUE)</f>
        <v>0.98</v>
      </c>
      <c r="N388">
        <f t="shared" si="211"/>
        <v>8.7995089681987793</v>
      </c>
      <c r="O388">
        <f t="shared" si="212"/>
        <v>8.399508968198802</v>
      </c>
      <c r="P388">
        <v>0</v>
      </c>
      <c r="Q388">
        <f t="shared" si="189"/>
        <v>3.5</v>
      </c>
      <c r="R388">
        <f t="shared" si="213"/>
        <v>65806.549029158094</v>
      </c>
      <c r="S388">
        <f t="shared" si="192"/>
        <v>3.5</v>
      </c>
      <c r="T388">
        <f t="shared" si="214"/>
        <v>11689.690234088273</v>
      </c>
      <c r="V388">
        <f t="shared" si="215"/>
        <v>77496.23926324636</v>
      </c>
      <c r="W388">
        <f t="shared" si="216"/>
        <v>1253.7607367536402</v>
      </c>
      <c r="X388">
        <f t="shared" si="217"/>
        <v>25.904147453587608</v>
      </c>
      <c r="Y388">
        <f>VLOOKUP(K388,Sheet2!$A$6:$B$262,2,TRUE)</f>
        <v>387.94285714285712</v>
      </c>
      <c r="Z388">
        <f t="shared" si="218"/>
        <v>6.6773100668402294E-2</v>
      </c>
      <c r="AA388">
        <f t="shared" si="219"/>
        <v>523.26628206886721</v>
      </c>
      <c r="AD388">
        <f t="shared" si="197"/>
        <v>525.65774257932833</v>
      </c>
      <c r="AE388">
        <f>VLOOKUP(AU387,Sheet2!$E$6:$F$261,2,TRUE)</f>
        <v>517.56551724137933</v>
      </c>
      <c r="AF388">
        <f>VLOOKUP(AE388,Sheet3!K$52:L$77,2,TRUE)</f>
        <v>1</v>
      </c>
      <c r="AG388">
        <f t="shared" si="198"/>
        <v>9.257742579328351</v>
      </c>
      <c r="AH388">
        <f t="shared" si="199"/>
        <v>0</v>
      </c>
      <c r="AI388">
        <f t="shared" si="207"/>
        <v>0</v>
      </c>
      <c r="AJ388">
        <f t="shared" si="190"/>
        <v>3.5</v>
      </c>
      <c r="AK388">
        <f t="shared" si="193"/>
        <v>72462.453448141649</v>
      </c>
      <c r="AM388">
        <f t="shared" si="200"/>
        <v>4.1577425793283282</v>
      </c>
      <c r="AN388">
        <f t="shared" si="201"/>
        <v>1</v>
      </c>
      <c r="AP388">
        <f t="shared" si="194"/>
        <v>3.5</v>
      </c>
      <c r="AQ388">
        <f>VLOOKUP(AE388,Sheet3!$K$52:$L$77,2,TRUE)</f>
        <v>1</v>
      </c>
      <c r="AR388">
        <f t="shared" si="222"/>
        <v>4984.9834607023131</v>
      </c>
      <c r="AU388">
        <f t="shared" si="202"/>
        <v>77447.436908843956</v>
      </c>
      <c r="AV388">
        <f t="shared" si="203"/>
        <v>1302.5630911560438</v>
      </c>
      <c r="AW388">
        <f t="shared" si="204"/>
        <v>26.912460561075289</v>
      </c>
      <c r="AX388">
        <f>VLOOKUP(AD388,Sheet2!$A$6:$B$262,2,TRUE)</f>
        <v>418.04</v>
      </c>
      <c r="AY388">
        <f t="shared" si="205"/>
        <v>6.4377716393348217E-2</v>
      </c>
      <c r="AZ388">
        <f t="shared" si="206"/>
        <v>525.72212029572165</v>
      </c>
      <c r="BB388">
        <f t="shared" si="196"/>
        <v>2.4558382268544392</v>
      </c>
    </row>
    <row r="389" spans="4:54" x14ac:dyDescent="0.55000000000000004">
      <c r="D389">
        <f t="shared" si="195"/>
        <v>5685</v>
      </c>
      <c r="E389">
        <f t="shared" si="191"/>
        <v>94.75</v>
      </c>
      <c r="F389">
        <f>+F388+1000</f>
        <v>79750</v>
      </c>
      <c r="H389">
        <f t="shared" si="208"/>
        <v>19937.5</v>
      </c>
      <c r="J389">
        <f t="shared" si="209"/>
        <v>1647.7272727272727</v>
      </c>
      <c r="K389">
        <f t="shared" si="210"/>
        <v>523.26628206886721</v>
      </c>
      <c r="L389">
        <f>VLOOKUP(V389, Sheet2!E$6:F$261,2,TRUE)</f>
        <v>517.85517241379307</v>
      </c>
      <c r="M389">
        <f>VLOOKUP(L389,Sheet3!A$52:B$77,2,TRUE)</f>
        <v>0.98</v>
      </c>
      <c r="N389">
        <f t="shared" si="211"/>
        <v>8.8662820688672355</v>
      </c>
      <c r="O389">
        <f t="shared" si="212"/>
        <v>8.4662820688672582</v>
      </c>
      <c r="P389">
        <v>0</v>
      </c>
      <c r="Q389">
        <f t="shared" si="189"/>
        <v>3.5</v>
      </c>
      <c r="R389">
        <f t="shared" si="213"/>
        <v>66557.005574644674</v>
      </c>
      <c r="S389">
        <f t="shared" si="192"/>
        <v>3.5</v>
      </c>
      <c r="T389">
        <f t="shared" si="214"/>
        <v>11829.360202354463</v>
      </c>
      <c r="V389">
        <f t="shared" si="215"/>
        <v>78386.365776999141</v>
      </c>
      <c r="W389">
        <f t="shared" si="216"/>
        <v>1363.6342230008595</v>
      </c>
      <c r="X389">
        <f t="shared" si="217"/>
        <v>28.174260805802881</v>
      </c>
      <c r="Y389">
        <f>VLOOKUP(K389,Sheet2!$A$6:$B$262,2,TRUE)</f>
        <v>389.31428571428569</v>
      </c>
      <c r="Z389">
        <f t="shared" si="218"/>
        <v>7.2368936459936944E-2</v>
      </c>
      <c r="AA389">
        <f t="shared" si="219"/>
        <v>523.33865100532716</v>
      </c>
      <c r="AD389">
        <f t="shared" si="197"/>
        <v>525.72212029572165</v>
      </c>
      <c r="AE389">
        <f>VLOOKUP(AU388,Sheet2!$E$6:$F$261,2,TRUE)</f>
        <v>517.71034482758625</v>
      </c>
      <c r="AF389">
        <f>VLOOKUP(AE389,Sheet3!K$52:L$77,2,TRUE)</f>
        <v>1</v>
      </c>
      <c r="AG389">
        <f t="shared" si="198"/>
        <v>9.3221202957216747</v>
      </c>
      <c r="AH389">
        <f t="shared" si="199"/>
        <v>0</v>
      </c>
      <c r="AI389">
        <f t="shared" si="207"/>
        <v>0</v>
      </c>
      <c r="AJ389">
        <f t="shared" si="190"/>
        <v>3.5</v>
      </c>
      <c r="AK389">
        <f t="shared" si="193"/>
        <v>73219.614467000021</v>
      </c>
      <c r="AM389">
        <f t="shared" si="200"/>
        <v>4.2221202957216519</v>
      </c>
      <c r="AN389">
        <f t="shared" si="201"/>
        <v>1</v>
      </c>
      <c r="AP389">
        <f t="shared" si="194"/>
        <v>3.5</v>
      </c>
      <c r="AQ389">
        <f>VLOOKUP(AE389,Sheet3!$K$52:$L$77,2,TRUE)</f>
        <v>1</v>
      </c>
      <c r="AR389">
        <f t="shared" si="222"/>
        <v>5101.2103307749485</v>
      </c>
      <c r="AU389">
        <f t="shared" si="202"/>
        <v>78320.824797774971</v>
      </c>
      <c r="AV389">
        <f t="shared" si="203"/>
        <v>1429.1752022250294</v>
      </c>
      <c r="AW389">
        <f t="shared" si="204"/>
        <v>29.528413269112178</v>
      </c>
      <c r="AX389">
        <f>VLOOKUP(AD389,Sheet2!$A$6:$B$262,2,TRUE)</f>
        <v>418.71333333333331</v>
      </c>
      <c r="AY389">
        <f t="shared" si="205"/>
        <v>7.0521788819189371E-2</v>
      </c>
      <c r="AZ389">
        <f t="shared" si="206"/>
        <v>525.79264208454083</v>
      </c>
      <c r="BB389">
        <f t="shared" si="196"/>
        <v>2.4539910792136652</v>
      </c>
    </row>
    <row r="390" spans="4:54" x14ac:dyDescent="0.55000000000000004">
      <c r="D390">
        <f t="shared" si="195"/>
        <v>5700</v>
      </c>
      <c r="E390">
        <f t="shared" si="191"/>
        <v>95</v>
      </c>
      <c r="F390">
        <f>+F389+1100</f>
        <v>80850</v>
      </c>
      <c r="H390">
        <f t="shared" si="208"/>
        <v>20212.5</v>
      </c>
      <c r="J390">
        <f t="shared" si="209"/>
        <v>1670.4545454545455</v>
      </c>
      <c r="K390">
        <f t="shared" si="210"/>
        <v>523.33865100532716</v>
      </c>
      <c r="L390">
        <f>VLOOKUP(V390, Sheet2!E$6:F$261,2,TRUE)</f>
        <v>518</v>
      </c>
      <c r="M390">
        <f>VLOOKUP(L390,Sheet3!A$52:B$77,2,TRUE)</f>
        <v>0.97</v>
      </c>
      <c r="N390">
        <f t="shared" si="211"/>
        <v>8.9386510053271877</v>
      </c>
      <c r="O390">
        <f t="shared" si="212"/>
        <v>8.5386510053272104</v>
      </c>
      <c r="P390">
        <v>0</v>
      </c>
      <c r="Q390">
        <f t="shared" si="189"/>
        <v>3.5</v>
      </c>
      <c r="R390">
        <f t="shared" si="213"/>
        <v>67373.549936556563</v>
      </c>
      <c r="S390">
        <f t="shared" si="192"/>
        <v>3.5</v>
      </c>
      <c r="T390">
        <f t="shared" si="214"/>
        <v>11981.358156666718</v>
      </c>
      <c r="V390">
        <f t="shared" si="215"/>
        <v>79354.908093223276</v>
      </c>
      <c r="W390">
        <f t="shared" si="216"/>
        <v>1495.0919067767245</v>
      </c>
      <c r="X390">
        <f t="shared" si="217"/>
        <v>30.890328652411661</v>
      </c>
      <c r="Y390">
        <f>VLOOKUP(K390,Sheet2!$A$6:$B$262,2,TRUE)</f>
        <v>390.68571428571431</v>
      </c>
      <c r="Z390">
        <f t="shared" si="218"/>
        <v>7.9066952086763787E-2</v>
      </c>
      <c r="AA390">
        <f t="shared" si="219"/>
        <v>523.41771795741397</v>
      </c>
      <c r="AD390">
        <f t="shared" si="197"/>
        <v>525.79264208454083</v>
      </c>
      <c r="AE390">
        <f>VLOOKUP(AU389,Sheet2!$E$6:$F$261,2,TRUE)</f>
        <v>517.85517241379307</v>
      </c>
      <c r="AF390">
        <f>VLOOKUP(AE390,Sheet3!K$52:L$77,2,TRUE)</f>
        <v>1</v>
      </c>
      <c r="AG390">
        <f t="shared" si="198"/>
        <v>9.3926420845408529</v>
      </c>
      <c r="AH390">
        <f t="shared" si="199"/>
        <v>0</v>
      </c>
      <c r="AI390">
        <f t="shared" si="207"/>
        <v>0</v>
      </c>
      <c r="AJ390">
        <f t="shared" si="190"/>
        <v>3.5</v>
      </c>
      <c r="AK390">
        <f t="shared" si="193"/>
        <v>74052.042824000848</v>
      </c>
      <c r="AM390">
        <f t="shared" si="200"/>
        <v>4.2926420845408302</v>
      </c>
      <c r="AN390">
        <f t="shared" si="201"/>
        <v>1</v>
      </c>
      <c r="AP390">
        <f t="shared" si="194"/>
        <v>3.5</v>
      </c>
      <c r="AQ390">
        <f>VLOOKUP(AE390,Sheet3!$K$52:$L$77,2,TRUE)</f>
        <v>1</v>
      </c>
      <c r="AR390">
        <f t="shared" si="222"/>
        <v>5229.5503004076591</v>
      </c>
      <c r="AU390">
        <f t="shared" si="202"/>
        <v>79281.593124408508</v>
      </c>
      <c r="AV390">
        <f t="shared" si="203"/>
        <v>1568.4068755914923</v>
      </c>
      <c r="AW390">
        <f t="shared" si="204"/>
        <v>32.405100735361408</v>
      </c>
      <c r="AX390">
        <f>VLOOKUP(AD390,Sheet2!$A$6:$B$262,2,TRUE)</f>
        <v>418.71333333333331</v>
      </c>
      <c r="AY390">
        <f t="shared" si="205"/>
        <v>7.7392091809897173E-2</v>
      </c>
      <c r="AZ390">
        <f t="shared" si="206"/>
        <v>525.87003417635071</v>
      </c>
      <c r="BB390">
        <f t="shared" si="196"/>
        <v>2.452316218936744</v>
      </c>
    </row>
    <row r="391" spans="4:54" x14ac:dyDescent="0.55000000000000004">
      <c r="D391">
        <f t="shared" si="195"/>
        <v>5715</v>
      </c>
      <c r="E391">
        <f t="shared" si="191"/>
        <v>95.25</v>
      </c>
      <c r="F391">
        <f>+F390+1200</f>
        <v>82050</v>
      </c>
      <c r="H391">
        <f t="shared" si="208"/>
        <v>20512.5</v>
      </c>
      <c r="J391">
        <f t="shared" si="209"/>
        <v>1695.2479338842975</v>
      </c>
      <c r="K391">
        <f t="shared" si="210"/>
        <v>523.41771795741397</v>
      </c>
      <c r="L391">
        <f>VLOOKUP(V391, Sheet2!E$6:F$261,2,TRUE)</f>
        <v>518</v>
      </c>
      <c r="M391">
        <f>VLOOKUP(L391,Sheet3!A$52:B$77,2,TRUE)</f>
        <v>0.97</v>
      </c>
      <c r="N391">
        <f t="shared" si="211"/>
        <v>9.0177179574139927</v>
      </c>
      <c r="O391">
        <f t="shared" si="212"/>
        <v>8.6177179574140155</v>
      </c>
      <c r="P391">
        <v>0</v>
      </c>
      <c r="Q391">
        <f t="shared" si="189"/>
        <v>3.5</v>
      </c>
      <c r="R391">
        <f t="shared" si="213"/>
        <v>67572.8271657031</v>
      </c>
      <c r="S391">
        <f t="shared" si="192"/>
        <v>3.5</v>
      </c>
      <c r="T391">
        <f t="shared" si="214"/>
        <v>12024.201036323804</v>
      </c>
      <c r="V391">
        <f t="shared" si="215"/>
        <v>79597.028202026908</v>
      </c>
      <c r="W391">
        <f t="shared" si="216"/>
        <v>2452.9717979730922</v>
      </c>
      <c r="X391">
        <f t="shared" si="217"/>
        <v>50.681235495311824</v>
      </c>
      <c r="Y391">
        <f>VLOOKUP(K391,Sheet2!$A$6:$B$262,2,TRUE)</f>
        <v>392.05714285714288</v>
      </c>
      <c r="Z391">
        <f t="shared" si="218"/>
        <v>0.12927002203293353</v>
      </c>
      <c r="AA391">
        <f t="shared" si="219"/>
        <v>523.54698797944695</v>
      </c>
      <c r="AD391">
        <f t="shared" si="197"/>
        <v>525.87003417635071</v>
      </c>
      <c r="AE391">
        <f>VLOOKUP(AU390,Sheet2!$E$6:$F$261,2,TRUE)</f>
        <v>518</v>
      </c>
      <c r="AF391">
        <f>VLOOKUP(AE391,Sheet3!K$52:L$77,2,TRUE)</f>
        <v>0.99</v>
      </c>
      <c r="AG391">
        <f t="shared" si="198"/>
        <v>9.4700341763507367</v>
      </c>
      <c r="AH391">
        <f t="shared" si="199"/>
        <v>0</v>
      </c>
      <c r="AI391">
        <f t="shared" si="207"/>
        <v>0</v>
      </c>
      <c r="AJ391">
        <f t="shared" si="190"/>
        <v>3.5</v>
      </c>
      <c r="AK391">
        <f t="shared" si="193"/>
        <v>74219.478338254805</v>
      </c>
      <c r="AM391">
        <f t="shared" si="200"/>
        <v>4.370034176350714</v>
      </c>
      <c r="AN391">
        <f t="shared" si="201"/>
        <v>1</v>
      </c>
      <c r="AP391">
        <f t="shared" si="194"/>
        <v>3.5</v>
      </c>
      <c r="AQ391">
        <f>VLOOKUP(AE391,Sheet3!$K$52:$L$77,2,TRUE)</f>
        <v>0.99</v>
      </c>
      <c r="AR391">
        <f t="shared" si="222"/>
        <v>5317.8951559741226</v>
      </c>
      <c r="AU391">
        <f t="shared" si="202"/>
        <v>79537.37349422893</v>
      </c>
      <c r="AV391">
        <f t="shared" si="203"/>
        <v>2512.6265057710698</v>
      </c>
      <c r="AW391">
        <f t="shared" si="204"/>
        <v>51.913770780394003</v>
      </c>
      <c r="AX391">
        <f>VLOOKUP(AD391,Sheet2!$A$6:$B$262,2,TRUE)</f>
        <v>419.38666666666666</v>
      </c>
      <c r="AY391">
        <f t="shared" si="205"/>
        <v>0.12378498151362467</v>
      </c>
      <c r="AZ391">
        <f t="shared" si="206"/>
        <v>525.99381915786432</v>
      </c>
      <c r="BB391">
        <f t="shared" si="196"/>
        <v>2.4468311784173693</v>
      </c>
    </row>
    <row r="392" spans="4:54" x14ac:dyDescent="0.55000000000000004">
      <c r="D392">
        <f t="shared" si="195"/>
        <v>5730</v>
      </c>
      <c r="E392">
        <f t="shared" si="191"/>
        <v>95.5</v>
      </c>
      <c r="F392">
        <f>+F391+1300</f>
        <v>83350</v>
      </c>
      <c r="H392">
        <f t="shared" si="208"/>
        <v>20837.5</v>
      </c>
      <c r="J392">
        <f t="shared" si="209"/>
        <v>1722.1074380165289</v>
      </c>
      <c r="K392">
        <f t="shared" si="210"/>
        <v>523.54698797944695</v>
      </c>
      <c r="L392">
        <f>VLOOKUP(V392, Sheet2!E$6:F$261,2,TRUE)</f>
        <v>518.32000000000005</v>
      </c>
      <c r="M392">
        <f>VLOOKUP(L392,Sheet3!A$52:B$77,2,TRUE)</f>
        <v>0.97</v>
      </c>
      <c r="N392">
        <f t="shared" si="211"/>
        <v>9.1469879794469762</v>
      </c>
      <c r="O392">
        <f t="shared" si="212"/>
        <v>8.7469879794469989</v>
      </c>
      <c r="P392">
        <v>0</v>
      </c>
      <c r="Q392">
        <f t="shared" si="189"/>
        <v>3.5</v>
      </c>
      <c r="R392">
        <f t="shared" si="213"/>
        <v>69031.018359281254</v>
      </c>
      <c r="S392">
        <f t="shared" si="192"/>
        <v>3.5</v>
      </c>
      <c r="T392">
        <f t="shared" si="214"/>
        <v>12295.766546471079</v>
      </c>
      <c r="V392">
        <f t="shared" si="215"/>
        <v>81326.784905752327</v>
      </c>
      <c r="W392">
        <f t="shared" si="216"/>
        <v>2023.2150942476728</v>
      </c>
      <c r="X392">
        <f t="shared" si="217"/>
        <v>41.80196475718332</v>
      </c>
      <c r="Y392">
        <f>VLOOKUP(K392,Sheet2!$A$6:$B$262,2,TRUE)</f>
        <v>393.42857142857144</v>
      </c>
      <c r="Z392">
        <f t="shared" si="218"/>
        <v>0.10625045508361773</v>
      </c>
      <c r="AA392">
        <f t="shared" si="219"/>
        <v>523.65323843453052</v>
      </c>
      <c r="AD392">
        <f t="shared" si="197"/>
        <v>525.99381915786432</v>
      </c>
      <c r="AE392">
        <f>VLOOKUP(AU391,Sheet2!$E$6:$F$261,2,TRUE)</f>
        <v>518</v>
      </c>
      <c r="AF392">
        <f>VLOOKUP(AE392,Sheet3!K$52:L$77,2,TRUE)</f>
        <v>0.99</v>
      </c>
      <c r="AG392">
        <f t="shared" si="198"/>
        <v>9.5938191578643455</v>
      </c>
      <c r="AH392">
        <f t="shared" si="199"/>
        <v>0</v>
      </c>
      <c r="AI392">
        <f t="shared" si="207"/>
        <v>0</v>
      </c>
      <c r="AJ392">
        <f t="shared" si="190"/>
        <v>3.5</v>
      </c>
      <c r="AK392">
        <f t="shared" si="193"/>
        <v>75679.433024755679</v>
      </c>
      <c r="AM392">
        <f t="shared" si="200"/>
        <v>4.4938191578643227</v>
      </c>
      <c r="AN392">
        <f t="shared" si="201"/>
        <v>1</v>
      </c>
      <c r="AP392">
        <f t="shared" si="194"/>
        <v>3.5</v>
      </c>
      <c r="AQ392">
        <f>VLOOKUP(AE392,Sheet3!$K$52:$L$77,2,TRUE)</f>
        <v>0.99</v>
      </c>
      <c r="AR392">
        <f t="shared" si="222"/>
        <v>5545.4386850599121</v>
      </c>
      <c r="AU392">
        <f t="shared" si="202"/>
        <v>81224.87170981559</v>
      </c>
      <c r="AV392">
        <f t="shared" si="203"/>
        <v>2125.1282901844097</v>
      </c>
      <c r="AW392">
        <f t="shared" si="204"/>
        <v>43.90760930133078</v>
      </c>
      <c r="AX392">
        <f>VLOOKUP(AD392,Sheet2!$A$6:$B$262,2,TRUE)</f>
        <v>420.06</v>
      </c>
      <c r="AY392">
        <f t="shared" si="205"/>
        <v>0.10452699448014754</v>
      </c>
      <c r="AZ392">
        <f t="shared" si="206"/>
        <v>526.09834615234445</v>
      </c>
      <c r="BB392">
        <f t="shared" si="196"/>
        <v>2.4451077178139258</v>
      </c>
    </row>
    <row r="393" spans="4:54" x14ac:dyDescent="0.55000000000000004">
      <c r="D393">
        <f t="shared" si="195"/>
        <v>5745</v>
      </c>
      <c r="E393">
        <f t="shared" si="191"/>
        <v>95.75</v>
      </c>
      <c r="F393">
        <f>+F392+1400</f>
        <v>84750</v>
      </c>
      <c r="H393">
        <f t="shared" si="208"/>
        <v>21187.5</v>
      </c>
      <c r="J393">
        <f t="shared" si="209"/>
        <v>1751.0330578512396</v>
      </c>
      <c r="K393">
        <f t="shared" si="210"/>
        <v>523.65323843453052</v>
      </c>
      <c r="L393">
        <f>VLOOKUP(V393, Sheet2!E$6:F$261,2,TRUE)</f>
        <v>518.48</v>
      </c>
      <c r="M393">
        <f>VLOOKUP(L393,Sheet3!A$52:B$77,2,TRUE)</f>
        <v>0.97</v>
      </c>
      <c r="N393">
        <f t="shared" si="211"/>
        <v>9.2532384345305445</v>
      </c>
      <c r="O393">
        <f t="shared" si="212"/>
        <v>8.8532384345305672</v>
      </c>
      <c r="P393">
        <v>0</v>
      </c>
      <c r="Q393">
        <f t="shared" si="189"/>
        <v>3.5</v>
      </c>
      <c r="R393">
        <f t="shared" si="213"/>
        <v>70237.290111589813</v>
      </c>
      <c r="S393">
        <f t="shared" si="192"/>
        <v>3.5</v>
      </c>
      <c r="T393">
        <f t="shared" si="214"/>
        <v>12520.482208359106</v>
      </c>
      <c r="V393">
        <f t="shared" si="215"/>
        <v>82757.772319948912</v>
      </c>
      <c r="W393">
        <f t="shared" si="216"/>
        <v>1992.2276800510881</v>
      </c>
      <c r="X393">
        <f t="shared" si="217"/>
        <v>41.16172892667538</v>
      </c>
      <c r="Y393">
        <f>VLOOKUP(K393,Sheet2!$A$6:$B$262,2,TRUE)</f>
        <v>394.8</v>
      </c>
      <c r="Z393">
        <f t="shared" si="218"/>
        <v>0.10425969839583429</v>
      </c>
      <c r="AA393">
        <f t="shared" si="219"/>
        <v>523.75749813292634</v>
      </c>
      <c r="AD393">
        <f t="shared" si="197"/>
        <v>526.09834615234445</v>
      </c>
      <c r="AE393">
        <f>VLOOKUP(AU392,Sheet2!$E$6:$F$261,2,TRUE)</f>
        <v>518.32000000000005</v>
      </c>
      <c r="AF393">
        <f>VLOOKUP(AE393,Sheet3!K$52:L$77,2,TRUE)</f>
        <v>0.99</v>
      </c>
      <c r="AG393">
        <f t="shared" si="198"/>
        <v>9.6983461523444703</v>
      </c>
      <c r="AH393">
        <f t="shared" si="199"/>
        <v>0</v>
      </c>
      <c r="AI393">
        <f t="shared" si="207"/>
        <v>0</v>
      </c>
      <c r="AJ393">
        <f t="shared" si="190"/>
        <v>3.5</v>
      </c>
      <c r="AK393">
        <f t="shared" si="193"/>
        <v>76919.614552802435</v>
      </c>
      <c r="AM393">
        <f t="shared" si="200"/>
        <v>4.5983461523444475</v>
      </c>
      <c r="AN393">
        <f t="shared" si="201"/>
        <v>1</v>
      </c>
      <c r="AP393">
        <f t="shared" si="194"/>
        <v>3.5</v>
      </c>
      <c r="AQ393">
        <f>VLOOKUP(AE393,Sheet3!$K$52:$L$77,2,TRUE)</f>
        <v>0.99</v>
      </c>
      <c r="AR393">
        <f t="shared" si="222"/>
        <v>5740.0412297346056</v>
      </c>
      <c r="AU393">
        <f t="shared" si="202"/>
        <v>82659.65578253704</v>
      </c>
      <c r="AV393">
        <f t="shared" si="203"/>
        <v>2090.3442174629599</v>
      </c>
      <c r="AW393">
        <f t="shared" si="204"/>
        <v>43.18893011287107</v>
      </c>
      <c r="AX393">
        <f>VLOOKUP(AD393,Sheet2!$A$6:$B$262,2,TRUE)</f>
        <v>420.73333333333335</v>
      </c>
      <c r="AY393">
        <f t="shared" si="205"/>
        <v>0.10265155311251244</v>
      </c>
      <c r="AZ393">
        <f t="shared" si="206"/>
        <v>526.20099770545698</v>
      </c>
      <c r="BB393">
        <f t="shared" si="196"/>
        <v>2.4434995725306408</v>
      </c>
    </row>
    <row r="394" spans="4:54" x14ac:dyDescent="0.55000000000000004">
      <c r="D394">
        <f t="shared" si="195"/>
        <v>5760</v>
      </c>
      <c r="E394">
        <f t="shared" si="191"/>
        <v>96</v>
      </c>
      <c r="F394">
        <f>+F393+1500</f>
        <v>86250</v>
      </c>
      <c r="G394">
        <f>+SUM(F299:F394)/96</f>
        <v>51599.895833333336</v>
      </c>
      <c r="H394">
        <f t="shared" si="208"/>
        <v>21562.5</v>
      </c>
      <c r="J394">
        <f t="shared" si="209"/>
        <v>1782.0247933884298</v>
      </c>
      <c r="K394">
        <f t="shared" si="210"/>
        <v>523.75749813292634</v>
      </c>
      <c r="L394">
        <f>VLOOKUP(V394, Sheet2!E$6:F$261,2,TRUE)</f>
        <v>518.79999999999995</v>
      </c>
      <c r="M394">
        <f>VLOOKUP(L394,Sheet3!A$52:B$77,2,TRUE)</f>
        <v>0.97</v>
      </c>
      <c r="N394">
        <f t="shared" si="211"/>
        <v>9.3574981329263665</v>
      </c>
      <c r="O394">
        <f t="shared" si="212"/>
        <v>8.9574981329263892</v>
      </c>
      <c r="P394">
        <v>0</v>
      </c>
      <c r="Q394">
        <f t="shared" ref="Q394:Q457" si="223">VLOOKUP(N394,$A$8:$B$28,2,TRUE)</f>
        <v>3.5</v>
      </c>
      <c r="R394">
        <f t="shared" si="213"/>
        <v>71427.712417927061</v>
      </c>
      <c r="S394">
        <f t="shared" si="192"/>
        <v>3.5</v>
      </c>
      <c r="T394">
        <f t="shared" si="214"/>
        <v>12742.302289487809</v>
      </c>
      <c r="V394">
        <f t="shared" si="215"/>
        <v>84170.01470741487</v>
      </c>
      <c r="W394">
        <f t="shared" si="216"/>
        <v>2079.9852925851301</v>
      </c>
      <c r="X394">
        <f t="shared" si="217"/>
        <v>42.974902739362186</v>
      </c>
      <c r="Y394">
        <f>VLOOKUP(K394,Sheet2!$A$6:$B$262,2,TRUE)</f>
        <v>396.17142857142858</v>
      </c>
      <c r="Z394">
        <f t="shared" si="218"/>
        <v>0.1084755225643788</v>
      </c>
      <c r="AA394">
        <f t="shared" si="219"/>
        <v>523.86597365549073</v>
      </c>
      <c r="AD394">
        <f t="shared" si="197"/>
        <v>526.20099770545698</v>
      </c>
      <c r="AE394">
        <f>VLOOKUP(AU393,Sheet2!$E$6:$F$261,2,TRUE)</f>
        <v>518.48</v>
      </c>
      <c r="AF394">
        <f>VLOOKUP(AE394,Sheet3!K$52:L$77,2,TRUE)</f>
        <v>0.99</v>
      </c>
      <c r="AG394">
        <f t="shared" si="198"/>
        <v>9.8009977054570072</v>
      </c>
      <c r="AH394">
        <f t="shared" si="199"/>
        <v>0</v>
      </c>
      <c r="AI394">
        <f t="shared" si="207"/>
        <v>0</v>
      </c>
      <c r="AJ394">
        <f t="shared" ref="AJ394:AJ457" si="224">VLOOKUP(AG394,$A$8:$B$28,2,TRUE)</f>
        <v>3.5</v>
      </c>
      <c r="AK394">
        <f t="shared" si="193"/>
        <v>78144.066824489128</v>
      </c>
      <c r="AM394">
        <f t="shared" si="200"/>
        <v>4.7009977054569845</v>
      </c>
      <c r="AN394">
        <f t="shared" si="201"/>
        <v>1</v>
      </c>
      <c r="AP394">
        <f t="shared" si="194"/>
        <v>3.5</v>
      </c>
      <c r="AQ394">
        <f>VLOOKUP(AE394,Sheet3!$K$52:$L$77,2,TRUE)</f>
        <v>0.99</v>
      </c>
      <c r="AR394">
        <f t="shared" si="222"/>
        <v>5933.3173747688488</v>
      </c>
      <c r="AU394">
        <f t="shared" si="202"/>
        <v>84077.384199257969</v>
      </c>
      <c r="AV394">
        <f t="shared" si="203"/>
        <v>2172.6158007420308</v>
      </c>
      <c r="AW394">
        <f t="shared" si="204"/>
        <v>44.888756213678327</v>
      </c>
      <c r="AX394">
        <f>VLOOKUP(AD394,Sheet2!$A$6:$B$262,2,TRUE)</f>
        <v>422.08</v>
      </c>
      <c r="AY394">
        <f t="shared" si="205"/>
        <v>0.10635129883832053</v>
      </c>
      <c r="AZ394">
        <f t="shared" si="206"/>
        <v>526.30734900429536</v>
      </c>
      <c r="BB394">
        <f t="shared" si="196"/>
        <v>2.4413753488046268</v>
      </c>
    </row>
    <row r="395" spans="4:54" x14ac:dyDescent="0.55000000000000004">
      <c r="D395">
        <f t="shared" si="195"/>
        <v>5775</v>
      </c>
      <c r="E395">
        <f t="shared" ref="E395:E458" si="225">+D395/60</f>
        <v>96.25</v>
      </c>
      <c r="F395">
        <f>+F394+2500</f>
        <v>88750</v>
      </c>
      <c r="H395">
        <f t="shared" si="208"/>
        <v>22187.5</v>
      </c>
      <c r="J395">
        <f t="shared" si="209"/>
        <v>1833.6776859504132</v>
      </c>
      <c r="K395">
        <f t="shared" si="210"/>
        <v>523.86597365549073</v>
      </c>
      <c r="L395">
        <f>VLOOKUP(V395, Sheet2!E$6:F$261,2,TRUE)</f>
        <v>518.96</v>
      </c>
      <c r="M395">
        <f>VLOOKUP(L395,Sheet3!A$52:B$77,2,TRUE)</f>
        <v>0.97</v>
      </c>
      <c r="N395">
        <f t="shared" si="211"/>
        <v>9.4659736554907568</v>
      </c>
      <c r="O395">
        <f t="shared" si="212"/>
        <v>9.0659736554907795</v>
      </c>
      <c r="P395">
        <v>0</v>
      </c>
      <c r="Q395">
        <f t="shared" si="223"/>
        <v>3.5</v>
      </c>
      <c r="R395">
        <f t="shared" si="213"/>
        <v>72673.329033216214</v>
      </c>
      <c r="S395">
        <f t="shared" ref="S395:S458" si="226">VLOOKUP(O395,$A$8:$B$28,2,TRUE)</f>
        <v>3.5</v>
      </c>
      <c r="T395">
        <f t="shared" si="214"/>
        <v>12974.466032263972</v>
      </c>
      <c r="V395">
        <f t="shared" si="215"/>
        <v>85647.795065480183</v>
      </c>
      <c r="W395">
        <f t="shared" si="216"/>
        <v>3102.2049345198175</v>
      </c>
      <c r="X395">
        <f t="shared" si="217"/>
        <v>64.095143275202844</v>
      </c>
      <c r="Y395">
        <f>VLOOKUP(K395,Sheet2!$A$6:$B$262,2,TRUE)</f>
        <v>397.54285714285714</v>
      </c>
      <c r="Z395">
        <f t="shared" si="218"/>
        <v>0.16122826035878249</v>
      </c>
      <c r="AA395">
        <f t="shared" si="219"/>
        <v>524.02720191584956</v>
      </c>
      <c r="AD395">
        <f t="shared" si="197"/>
        <v>526.30734900429536</v>
      </c>
      <c r="AE395">
        <f>VLOOKUP(AU394,Sheet2!$E$6:$F$261,2,TRUE)</f>
        <v>518.79999999999995</v>
      </c>
      <c r="AF395">
        <f>VLOOKUP(AE395,Sheet3!K$52:L$77,2,TRUE)</f>
        <v>0.99</v>
      </c>
      <c r="AG395">
        <f t="shared" si="198"/>
        <v>9.9073490042953836</v>
      </c>
      <c r="AH395">
        <f t="shared" si="199"/>
        <v>0</v>
      </c>
      <c r="AI395">
        <f t="shared" si="207"/>
        <v>0</v>
      </c>
      <c r="AJ395">
        <f t="shared" si="224"/>
        <v>3.5</v>
      </c>
      <c r="AK395">
        <f t="shared" ref="AK395:AK458" si="227">+AJ395*$AD$3*POWER(AG395,1.5)*AF395</f>
        <v>79419.430981617741</v>
      </c>
      <c r="AM395">
        <f t="shared" si="200"/>
        <v>4.8073490042953608</v>
      </c>
      <c r="AN395">
        <f t="shared" si="201"/>
        <v>1</v>
      </c>
      <c r="AP395">
        <f t="shared" ref="AP395:AP458" si="228">+VLOOKUP(AM395,$A$8:$B$28,2,TRUE)</f>
        <v>3.5</v>
      </c>
      <c r="AQ395">
        <f>VLOOKUP(AE395,Sheet3!$K$52:$L$77,2,TRUE)</f>
        <v>0.99</v>
      </c>
      <c r="AR395">
        <f t="shared" si="222"/>
        <v>6135.7972296276203</v>
      </c>
      <c r="AU395">
        <f t="shared" si="202"/>
        <v>85555.228211245354</v>
      </c>
      <c r="AV395">
        <f t="shared" si="203"/>
        <v>3194.771788754646</v>
      </c>
      <c r="AW395">
        <f t="shared" si="204"/>
        <v>66.007681585839791</v>
      </c>
      <c r="AX395">
        <f>VLOOKUP(AD395,Sheet2!$A$6:$B$262,2,TRUE)</f>
        <v>422.75333333333333</v>
      </c>
      <c r="AY395">
        <f t="shared" si="205"/>
        <v>0.15613757806563275</v>
      </c>
      <c r="AZ395">
        <f t="shared" si="206"/>
        <v>526.46348658236104</v>
      </c>
      <c r="BB395">
        <f t="shared" si="196"/>
        <v>2.436284666511483</v>
      </c>
    </row>
    <row r="396" spans="4:54" x14ac:dyDescent="0.55000000000000004">
      <c r="D396">
        <f t="shared" ref="D396:D459" si="229">+D395+15</f>
        <v>5790</v>
      </c>
      <c r="E396">
        <f t="shared" si="225"/>
        <v>96.5</v>
      </c>
      <c r="F396">
        <f t="shared" ref="F396" si="230">+F395+2500</f>
        <v>91250</v>
      </c>
      <c r="H396">
        <f t="shared" si="208"/>
        <v>22812.5</v>
      </c>
      <c r="J396">
        <f t="shared" si="209"/>
        <v>1885.3305785123966</v>
      </c>
      <c r="K396">
        <f t="shared" si="210"/>
        <v>524.02720191584956</v>
      </c>
      <c r="L396">
        <f>VLOOKUP(V396, Sheet2!E$6:F$261,2,TRUE)</f>
        <v>519.28</v>
      </c>
      <c r="M396">
        <f>VLOOKUP(L396,Sheet3!A$52:B$77,2,TRUE)</f>
        <v>0.95</v>
      </c>
      <c r="N396">
        <f t="shared" si="211"/>
        <v>9.6272019158495823</v>
      </c>
      <c r="O396">
        <f t="shared" si="212"/>
        <v>9.227201915849605</v>
      </c>
      <c r="P396">
        <v>0</v>
      </c>
      <c r="Q396">
        <f t="shared" si="223"/>
        <v>3.5</v>
      </c>
      <c r="R396">
        <f t="shared" si="213"/>
        <v>74537.914692305974</v>
      </c>
      <c r="S396">
        <f t="shared" si="226"/>
        <v>3.5</v>
      </c>
      <c r="T396">
        <f t="shared" si="214"/>
        <v>13322.104949947856</v>
      </c>
      <c r="V396">
        <f t="shared" si="215"/>
        <v>87860.019642253828</v>
      </c>
      <c r="W396">
        <f t="shared" si="216"/>
        <v>3389.9803577461716</v>
      </c>
      <c r="X396">
        <f t="shared" si="217"/>
        <v>70.040916482358909</v>
      </c>
      <c r="Y396">
        <f>VLOOKUP(K396,Sheet2!$A$6:$B$262,2,TRUE)</f>
        <v>400.28571428571428</v>
      </c>
      <c r="Z396">
        <f t="shared" si="218"/>
        <v>0.17497730741488665</v>
      </c>
      <c r="AA396">
        <f t="shared" si="219"/>
        <v>524.20217922326447</v>
      </c>
      <c r="AD396">
        <f t="shared" si="197"/>
        <v>526.46348658236104</v>
      </c>
      <c r="AE396">
        <f>VLOOKUP(AU395,Sheet2!$E$6:$F$261,2,TRUE)</f>
        <v>518.96</v>
      </c>
      <c r="AF396">
        <f>VLOOKUP(AE396,Sheet3!K$52:L$77,2,TRUE)</f>
        <v>0.99</v>
      </c>
      <c r="AG396">
        <f t="shared" si="198"/>
        <v>10.063486582361065</v>
      </c>
      <c r="AH396">
        <f t="shared" si="199"/>
        <v>0</v>
      </c>
      <c r="AI396">
        <f t="shared" si="207"/>
        <v>0</v>
      </c>
      <c r="AJ396">
        <f t="shared" si="224"/>
        <v>3.5</v>
      </c>
      <c r="AK396">
        <f t="shared" si="227"/>
        <v>81304.25709365154</v>
      </c>
      <c r="AM396">
        <f t="shared" si="200"/>
        <v>4.9634865823610426</v>
      </c>
      <c r="AN396">
        <f t="shared" si="201"/>
        <v>1</v>
      </c>
      <c r="AP396">
        <f t="shared" si="228"/>
        <v>3.5</v>
      </c>
      <c r="AQ396">
        <f>VLOOKUP(AE396,Sheet3!$K$52:$L$77,2,TRUE)</f>
        <v>0.99</v>
      </c>
      <c r="AR396">
        <f t="shared" si="222"/>
        <v>6437.1376931902678</v>
      </c>
      <c r="AU396">
        <f t="shared" si="202"/>
        <v>87741.394786841804</v>
      </c>
      <c r="AV396">
        <f t="shared" si="203"/>
        <v>3508.6052131581964</v>
      </c>
      <c r="AW396">
        <f t="shared" si="204"/>
        <v>72.491843247070179</v>
      </c>
      <c r="AX396">
        <f>VLOOKUP(AD396,Sheet2!$A$6:$B$262,2,TRUE)</f>
        <v>423.42666666666668</v>
      </c>
      <c r="AY396">
        <f t="shared" si="205"/>
        <v>0.1712028290937514</v>
      </c>
      <c r="AZ396">
        <f t="shared" si="206"/>
        <v>526.63468941145481</v>
      </c>
      <c r="BB396">
        <f t="shared" ref="BB396:BB459" si="231">+AZ396-AA396</f>
        <v>2.4325101881903493</v>
      </c>
    </row>
    <row r="397" spans="4:54" x14ac:dyDescent="0.55000000000000004">
      <c r="D397">
        <f t="shared" si="229"/>
        <v>5805</v>
      </c>
      <c r="E397">
        <f t="shared" si="225"/>
        <v>96.75</v>
      </c>
      <c r="F397">
        <f>+F396+3000</f>
        <v>94250</v>
      </c>
      <c r="H397">
        <f t="shared" si="208"/>
        <v>23562.5</v>
      </c>
      <c r="J397">
        <f t="shared" si="209"/>
        <v>1947.3140495867769</v>
      </c>
      <c r="K397">
        <f t="shared" si="210"/>
        <v>524.20217922326447</v>
      </c>
      <c r="L397">
        <f>VLOOKUP(V397, Sheet2!E$6:F$261,2,TRUE)</f>
        <v>519.44000000000005</v>
      </c>
      <c r="M397">
        <f>VLOOKUP(L397,Sheet3!A$52:B$77,2,TRUE)</f>
        <v>0.95</v>
      </c>
      <c r="N397">
        <f t="shared" si="211"/>
        <v>9.8021792232644884</v>
      </c>
      <c r="O397">
        <f t="shared" si="212"/>
        <v>9.4021792232645112</v>
      </c>
      <c r="P397">
        <v>0</v>
      </c>
      <c r="Q397">
        <f t="shared" si="223"/>
        <v>3.5</v>
      </c>
      <c r="R397">
        <f t="shared" si="213"/>
        <v>75000.290761881566</v>
      </c>
      <c r="S397">
        <f t="shared" si="226"/>
        <v>3.5</v>
      </c>
      <c r="T397">
        <f t="shared" si="214"/>
        <v>13420.307699907606</v>
      </c>
      <c r="V397">
        <f t="shared" si="215"/>
        <v>88420.598461789166</v>
      </c>
      <c r="W397">
        <f t="shared" si="216"/>
        <v>5829.4015382108337</v>
      </c>
      <c r="X397">
        <f t="shared" si="217"/>
        <v>120.44218054154616</v>
      </c>
      <c r="Y397">
        <f>VLOOKUP(K397,Sheet2!$A$6:$B$262,2,TRUE)</f>
        <v>403.02857142857141</v>
      </c>
      <c r="Z397">
        <f t="shared" si="218"/>
        <v>0.29884278455650898</v>
      </c>
      <c r="AA397">
        <f t="shared" si="219"/>
        <v>524.50102200782101</v>
      </c>
      <c r="AD397">
        <f t="shared" ref="AD397:AD460" si="232">+AZ396</f>
        <v>526.63468941145481</v>
      </c>
      <c r="AE397">
        <f>VLOOKUP(AU396,Sheet2!$E$6:$F$261,2,TRUE)</f>
        <v>519.28</v>
      </c>
      <c r="AF397">
        <f>VLOOKUP(AE397,Sheet3!K$52:L$77,2,TRUE)</f>
        <v>0.98</v>
      </c>
      <c r="AG397">
        <f t="shared" ref="AG397:AG460" si="233">+AD397-$AF$3</f>
        <v>10.234689411454838</v>
      </c>
      <c r="AH397">
        <f t="shared" ref="AH397:AH460" si="234">VLOOKUP(F397, $AM$3:$AN$5,2,TRUE)</f>
        <v>0</v>
      </c>
      <c r="AI397">
        <f t="shared" si="207"/>
        <v>0</v>
      </c>
      <c r="AJ397">
        <f t="shared" si="224"/>
        <v>3.5</v>
      </c>
      <c r="AK397">
        <f t="shared" si="227"/>
        <v>82545.511088288666</v>
      </c>
      <c r="AM397">
        <f t="shared" ref="AM397:AM460" si="235">+AD397-$AO$3</f>
        <v>5.1346894114548149</v>
      </c>
      <c r="AN397">
        <f t="shared" ref="AN397:AN460" si="236">+VLOOKUP(AM397,$AQ$3:$AR$5,2,TRUE)</f>
        <v>1</v>
      </c>
      <c r="AP397">
        <f t="shared" si="228"/>
        <v>3.5</v>
      </c>
      <c r="AQ397">
        <f>VLOOKUP(AE397,Sheet3!$K$52:$L$77,2,TRUE)</f>
        <v>0.98</v>
      </c>
      <c r="AR397">
        <f t="shared" si="222"/>
        <v>6704.6277504497211</v>
      </c>
      <c r="AU397">
        <f t="shared" ref="AU397:AU460" si="237">+AI397+AK397+AR397</f>
        <v>89250.138838738392</v>
      </c>
      <c r="AV397">
        <f t="shared" ref="AV397:AV460" si="238">+F397-AU397</f>
        <v>4999.8611612616078</v>
      </c>
      <c r="AW397">
        <f t="shared" ref="AW397:AW460" si="239">+AV397*0.25*3600/43560</f>
        <v>103.3029165549919</v>
      </c>
      <c r="AX397">
        <f>VLOOKUP(AD397,Sheet2!$A$6:$B$262,2,TRUE)</f>
        <v>424.77333333333331</v>
      </c>
      <c r="AY397">
        <f t="shared" ref="AY397:AY460" si="240">+AW397/AX397</f>
        <v>0.24319539021986292</v>
      </c>
      <c r="AZ397">
        <f t="shared" ref="AZ397:AZ460" si="241">+AD397+AY397</f>
        <v>526.87788480167467</v>
      </c>
      <c r="BB397">
        <f t="shared" si="231"/>
        <v>2.3768627938536611</v>
      </c>
    </row>
    <row r="398" spans="4:54" x14ac:dyDescent="0.55000000000000004">
      <c r="D398">
        <f t="shared" si="229"/>
        <v>5820</v>
      </c>
      <c r="E398">
        <f t="shared" si="225"/>
        <v>97</v>
      </c>
      <c r="F398">
        <f t="shared" ref="F398:F422" si="242">+F397+3000</f>
        <v>97250</v>
      </c>
      <c r="H398">
        <f t="shared" si="208"/>
        <v>24312.5</v>
      </c>
      <c r="J398">
        <f t="shared" si="209"/>
        <v>2009.297520661157</v>
      </c>
      <c r="K398">
        <f t="shared" si="210"/>
        <v>524.50102200782101</v>
      </c>
      <c r="L398">
        <f>VLOOKUP(V398, Sheet2!E$6:F$261,2,TRUE)</f>
        <v>520.08000000000004</v>
      </c>
      <c r="M398">
        <f>VLOOKUP(L398,Sheet3!A$52:B$77,2,TRUE)</f>
        <v>0.93571428571428572</v>
      </c>
      <c r="N398">
        <f t="shared" si="211"/>
        <v>10.10102200782103</v>
      </c>
      <c r="O398">
        <f t="shared" si="212"/>
        <v>9.7010220078210523</v>
      </c>
      <c r="P398">
        <v>0</v>
      </c>
      <c r="Q398">
        <f t="shared" si="223"/>
        <v>3.5</v>
      </c>
      <c r="R398">
        <f t="shared" si="213"/>
        <v>78456.144961731625</v>
      </c>
      <c r="S398">
        <f t="shared" si="226"/>
        <v>3.5</v>
      </c>
      <c r="T398">
        <f t="shared" si="214"/>
        <v>14065.200261406339</v>
      </c>
      <c r="V398">
        <f t="shared" si="215"/>
        <v>92521.345223137963</v>
      </c>
      <c r="W398">
        <f t="shared" si="216"/>
        <v>4728.6547768620367</v>
      </c>
      <c r="X398">
        <f t="shared" si="217"/>
        <v>97.699478860785888</v>
      </c>
      <c r="Y398">
        <f>VLOOKUP(K398,Sheet2!$A$6:$B$262,2,TRUE)</f>
        <v>407.14285714285711</v>
      </c>
      <c r="Z398">
        <f t="shared" si="218"/>
        <v>0.23996363228964956</v>
      </c>
      <c r="AA398">
        <f t="shared" si="219"/>
        <v>524.74098564011069</v>
      </c>
      <c r="AD398">
        <f t="shared" si="232"/>
        <v>526.87788480167467</v>
      </c>
      <c r="AE398">
        <f>VLOOKUP(AU397,Sheet2!$E$6:$F$261,2,TRUE)</f>
        <v>519.6</v>
      </c>
      <c r="AF398">
        <f>VLOOKUP(AE398,Sheet3!K$52:L$77,2,TRUE)</f>
        <v>0.98</v>
      </c>
      <c r="AG398">
        <f t="shared" si="233"/>
        <v>10.477884801674691</v>
      </c>
      <c r="AH398">
        <f t="shared" si="234"/>
        <v>0</v>
      </c>
      <c r="AI398">
        <f t="shared" si="207"/>
        <v>0</v>
      </c>
      <c r="AJ398">
        <f t="shared" si="224"/>
        <v>3.5</v>
      </c>
      <c r="AK398">
        <f t="shared" si="227"/>
        <v>85505.074182013021</v>
      </c>
      <c r="AM398">
        <f t="shared" si="235"/>
        <v>5.3778848016746679</v>
      </c>
      <c r="AN398">
        <f t="shared" si="236"/>
        <v>1</v>
      </c>
      <c r="AP398">
        <f t="shared" si="228"/>
        <v>3.5</v>
      </c>
      <c r="AQ398">
        <f>VLOOKUP(AE398,Sheet3!$K$52:$L$77,2,TRUE)</f>
        <v>0.98</v>
      </c>
      <c r="AR398">
        <f t="shared" si="222"/>
        <v>7186.5531916451309</v>
      </c>
      <c r="AU398">
        <f t="shared" si="237"/>
        <v>92691.62737365815</v>
      </c>
      <c r="AV398">
        <f t="shared" si="238"/>
        <v>4558.3726263418503</v>
      </c>
      <c r="AW398">
        <f t="shared" si="239"/>
        <v>94.181252610368816</v>
      </c>
      <c r="AX398">
        <f>VLOOKUP(AD398,Sheet2!$A$6:$B$262,2,TRUE)</f>
        <v>426.12</v>
      </c>
      <c r="AY398">
        <f t="shared" si="240"/>
        <v>0.2210204933126087</v>
      </c>
      <c r="AZ398">
        <f t="shared" si="241"/>
        <v>527.09890529498728</v>
      </c>
      <c r="BB398">
        <f t="shared" si="231"/>
        <v>2.3579196548765822</v>
      </c>
    </row>
    <row r="399" spans="4:54" x14ac:dyDescent="0.55000000000000004">
      <c r="D399">
        <f t="shared" si="229"/>
        <v>5835</v>
      </c>
      <c r="E399">
        <f t="shared" si="225"/>
        <v>97.25</v>
      </c>
      <c r="F399">
        <f t="shared" si="242"/>
        <v>100250</v>
      </c>
      <c r="H399">
        <f t="shared" si="208"/>
        <v>25062.5</v>
      </c>
      <c r="J399">
        <f t="shared" si="209"/>
        <v>2071.2809917355371</v>
      </c>
      <c r="K399">
        <f t="shared" si="210"/>
        <v>524.74098564011069</v>
      </c>
      <c r="L399">
        <f>VLOOKUP(V399, Sheet2!E$6:F$261,2,TRUE)</f>
        <v>520.4</v>
      </c>
      <c r="M399">
        <f>VLOOKUP(L399,Sheet3!A$52:B$77,2,TRUE)</f>
        <v>0.93571428571428572</v>
      </c>
      <c r="N399">
        <f t="shared" si="211"/>
        <v>10.340985640110716</v>
      </c>
      <c r="O399">
        <f t="shared" si="212"/>
        <v>9.940985640110739</v>
      </c>
      <c r="P399">
        <v>0</v>
      </c>
      <c r="Q399">
        <f t="shared" si="223"/>
        <v>3.5</v>
      </c>
      <c r="R399">
        <f t="shared" si="213"/>
        <v>80046.352302541374</v>
      </c>
      <c r="S399">
        <f t="shared" si="226"/>
        <v>3.5</v>
      </c>
      <c r="T399">
        <f t="shared" si="214"/>
        <v>14370.88485567504</v>
      </c>
      <c r="V399">
        <f t="shared" si="215"/>
        <v>94417.23715821642</v>
      </c>
      <c r="W399">
        <f t="shared" si="216"/>
        <v>5832.7628417835804</v>
      </c>
      <c r="X399">
        <f t="shared" si="217"/>
        <v>120.51162896247065</v>
      </c>
      <c r="Y399">
        <f>VLOOKUP(K399,Sheet2!$A$6:$B$262,2,TRUE)</f>
        <v>409.8857142857143</v>
      </c>
      <c r="Z399">
        <f t="shared" si="218"/>
        <v>0.29401275712299407</v>
      </c>
      <c r="AA399">
        <f t="shared" si="219"/>
        <v>525.03499839723372</v>
      </c>
      <c r="AD399">
        <f t="shared" si="232"/>
        <v>527.09890529498728</v>
      </c>
      <c r="AE399">
        <f>VLOOKUP(AU398,Sheet2!$E$6:$F$261,2,TRUE)</f>
        <v>520.08000000000004</v>
      </c>
      <c r="AF399">
        <f>VLOOKUP(AE399,Sheet3!K$52:L$77,2,TRUE)</f>
        <v>0.97</v>
      </c>
      <c r="AG399">
        <f t="shared" si="233"/>
        <v>10.698905294987298</v>
      </c>
      <c r="AH399">
        <f t="shared" si="234"/>
        <v>0</v>
      </c>
      <c r="AI399">
        <f t="shared" si="207"/>
        <v>0</v>
      </c>
      <c r="AJ399">
        <f t="shared" si="224"/>
        <v>3.5</v>
      </c>
      <c r="AK399">
        <f t="shared" si="227"/>
        <v>87324.505006613414</v>
      </c>
      <c r="AM399">
        <f t="shared" si="235"/>
        <v>5.5989052949872757</v>
      </c>
      <c r="AN399">
        <f t="shared" si="236"/>
        <v>1</v>
      </c>
      <c r="AP399">
        <f t="shared" si="228"/>
        <v>3.5</v>
      </c>
      <c r="AQ399">
        <f>VLOOKUP(AE399,Sheet3!$K$52:$L$77,2,TRUE)</f>
        <v>0.97</v>
      </c>
      <c r="AR399">
        <f t="shared" si="222"/>
        <v>7556.2051873505334</v>
      </c>
      <c r="AU399">
        <f t="shared" si="237"/>
        <v>94880.710193963954</v>
      </c>
      <c r="AV399">
        <f t="shared" si="238"/>
        <v>5369.2898060360458</v>
      </c>
      <c r="AW399">
        <f t="shared" si="239"/>
        <v>110.93573979413318</v>
      </c>
      <c r="AX399">
        <f>VLOOKUP(AD399,Sheet2!$A$6:$B$262,2,TRUE)</f>
        <v>427.46666666666664</v>
      </c>
      <c r="AY399">
        <f t="shared" si="240"/>
        <v>0.25951904193886427</v>
      </c>
      <c r="AZ399">
        <f t="shared" si="241"/>
        <v>527.35842433692619</v>
      </c>
      <c r="BB399">
        <f t="shared" si="231"/>
        <v>2.3234259396924699</v>
      </c>
    </row>
    <row r="400" spans="4:54" x14ac:dyDescent="0.55000000000000004">
      <c r="D400">
        <f t="shared" si="229"/>
        <v>5850</v>
      </c>
      <c r="E400">
        <f t="shared" si="225"/>
        <v>97.5</v>
      </c>
      <c r="F400">
        <f t="shared" si="242"/>
        <v>103250</v>
      </c>
      <c r="H400">
        <f t="shared" si="208"/>
        <v>25812.5</v>
      </c>
      <c r="J400">
        <f t="shared" si="209"/>
        <v>2133.2644628099174</v>
      </c>
      <c r="K400">
        <f t="shared" si="210"/>
        <v>525.03499839723372</v>
      </c>
      <c r="L400">
        <f>VLOOKUP(V400, Sheet2!E$6:F$261,2,TRUE)</f>
        <v>521.04</v>
      </c>
      <c r="M400">
        <f>VLOOKUP(L400,Sheet3!A$52:B$77,2,TRUE)</f>
        <v>0.92142857142857137</v>
      </c>
      <c r="N400">
        <f t="shared" si="211"/>
        <v>10.634998397233744</v>
      </c>
      <c r="O400">
        <f t="shared" si="212"/>
        <v>10.234998397233767</v>
      </c>
      <c r="P400">
        <v>0</v>
      </c>
      <c r="Q400">
        <f t="shared" si="223"/>
        <v>3.5</v>
      </c>
      <c r="R400">
        <f t="shared" si="213"/>
        <v>83484.295492689722</v>
      </c>
      <c r="S400">
        <f t="shared" si="226"/>
        <v>3.5</v>
      </c>
      <c r="T400">
        <f t="shared" si="214"/>
        <v>15013.121816864541</v>
      </c>
      <c r="V400">
        <f t="shared" si="215"/>
        <v>98497.417309554265</v>
      </c>
      <c r="W400">
        <f t="shared" si="216"/>
        <v>4752.5826904457354</v>
      </c>
      <c r="X400">
        <f t="shared" si="217"/>
        <v>98.193857240614363</v>
      </c>
      <c r="Y400">
        <f>VLOOKUP(K400,Sheet2!$A$6:$B$262,2,TRUE)</f>
        <v>414</v>
      </c>
      <c r="Z400">
        <f t="shared" si="218"/>
        <v>0.23718323004979314</v>
      </c>
      <c r="AA400">
        <f t="shared" si="219"/>
        <v>525.27218162728354</v>
      </c>
      <c r="AD400">
        <f t="shared" si="232"/>
        <v>527.35842433692619</v>
      </c>
      <c r="AE400">
        <f>VLOOKUP(AU399,Sheet2!$E$6:$F$261,2,TRUE)</f>
        <v>520.4</v>
      </c>
      <c r="AF400">
        <f>VLOOKUP(AE400,Sheet3!K$52:L$77,2,TRUE)</f>
        <v>0.97</v>
      </c>
      <c r="AG400">
        <f t="shared" si="233"/>
        <v>10.958424336926214</v>
      </c>
      <c r="AH400">
        <f t="shared" si="234"/>
        <v>0</v>
      </c>
      <c r="AI400">
        <f t="shared" si="207"/>
        <v>0</v>
      </c>
      <c r="AJ400">
        <f t="shared" si="224"/>
        <v>3.5</v>
      </c>
      <c r="AK400">
        <f t="shared" si="227"/>
        <v>90520.988477876395</v>
      </c>
      <c r="AM400">
        <f t="shared" si="235"/>
        <v>5.8584243369261912</v>
      </c>
      <c r="AN400">
        <f t="shared" si="236"/>
        <v>1</v>
      </c>
      <c r="AP400">
        <f t="shared" si="228"/>
        <v>3.5</v>
      </c>
      <c r="AQ400">
        <f>VLOOKUP(AE400,Sheet3!$K$52:$L$77,2,TRUE)</f>
        <v>0.97</v>
      </c>
      <c r="AR400">
        <f t="shared" si="222"/>
        <v>8087.6118187816937</v>
      </c>
      <c r="AU400">
        <f t="shared" si="237"/>
        <v>98608.600296658085</v>
      </c>
      <c r="AV400">
        <f t="shared" si="238"/>
        <v>4641.3997033419146</v>
      </c>
      <c r="AW400">
        <f t="shared" si="239"/>
        <v>95.896688085576741</v>
      </c>
      <c r="AX400">
        <f>VLOOKUP(AD400,Sheet2!$A$6:$B$262,2,TRUE)</f>
        <v>429.48666666666668</v>
      </c>
      <c r="AY400">
        <f t="shared" si="240"/>
        <v>0.22328210752117272</v>
      </c>
      <c r="AZ400">
        <f t="shared" si="241"/>
        <v>527.58170644444738</v>
      </c>
      <c r="BB400">
        <f t="shared" si="231"/>
        <v>2.3095248171638332</v>
      </c>
    </row>
    <row r="401" spans="4:54" x14ac:dyDescent="0.55000000000000004">
      <c r="D401">
        <f t="shared" si="229"/>
        <v>5865</v>
      </c>
      <c r="E401">
        <f t="shared" si="225"/>
        <v>97.75</v>
      </c>
      <c r="F401">
        <f t="shared" si="242"/>
        <v>106250</v>
      </c>
      <c r="H401">
        <f t="shared" si="208"/>
        <v>26562.5</v>
      </c>
      <c r="J401">
        <f t="shared" si="209"/>
        <v>2195.2479338842977</v>
      </c>
      <c r="K401">
        <f t="shared" si="210"/>
        <v>525.27218162728354</v>
      </c>
      <c r="L401">
        <f>VLOOKUP(V401, Sheet2!E$6:F$261,2,TRUE)</f>
        <v>521.36</v>
      </c>
      <c r="M401">
        <f>VLOOKUP(L401,Sheet3!A$52:B$77,2,TRUE)</f>
        <v>0.92142857142857137</v>
      </c>
      <c r="N401">
        <f t="shared" si="211"/>
        <v>10.872181627283567</v>
      </c>
      <c r="O401">
        <f t="shared" si="212"/>
        <v>10.472181627283589</v>
      </c>
      <c r="P401">
        <v>0</v>
      </c>
      <c r="Q401">
        <f t="shared" si="223"/>
        <v>3.5</v>
      </c>
      <c r="R401">
        <f t="shared" si="213"/>
        <v>84975.182604004658</v>
      </c>
      <c r="S401">
        <f t="shared" si="226"/>
        <v>3.5</v>
      </c>
      <c r="T401">
        <f t="shared" si="214"/>
        <v>15300.777631450892</v>
      </c>
      <c r="V401">
        <f t="shared" si="215"/>
        <v>100275.96023545555</v>
      </c>
      <c r="W401">
        <f t="shared" si="216"/>
        <v>5974.0397645444464</v>
      </c>
      <c r="X401">
        <f t="shared" si="217"/>
        <v>123.43057364761253</v>
      </c>
      <c r="Y401">
        <f>VLOOKUP(K401,Sheet2!$A$6:$B$262,2,TRUE)</f>
        <v>415.34666666666669</v>
      </c>
      <c r="Z401">
        <f t="shared" si="218"/>
        <v>0.29717482660495453</v>
      </c>
      <c r="AA401">
        <f t="shared" si="219"/>
        <v>525.56935645388853</v>
      </c>
      <c r="AD401">
        <f t="shared" si="232"/>
        <v>527.58170644444738</v>
      </c>
      <c r="AE401">
        <f>VLOOKUP(AU400,Sheet2!$E$6:$F$261,2,TRUE)</f>
        <v>521.04</v>
      </c>
      <c r="AF401">
        <f>VLOOKUP(AE401,Sheet3!K$52:L$77,2,TRUE)</f>
        <v>0.96</v>
      </c>
      <c r="AG401">
        <f t="shared" si="233"/>
        <v>11.1817064444474</v>
      </c>
      <c r="AH401">
        <f t="shared" si="234"/>
        <v>0</v>
      </c>
      <c r="AI401">
        <f t="shared" si="207"/>
        <v>0</v>
      </c>
      <c r="AJ401">
        <f t="shared" si="224"/>
        <v>3.5</v>
      </c>
      <c r="AK401">
        <f t="shared" si="227"/>
        <v>92339.761001641571</v>
      </c>
      <c r="AM401">
        <f t="shared" si="235"/>
        <v>6.0817064444473772</v>
      </c>
      <c r="AN401">
        <f t="shared" si="236"/>
        <v>1</v>
      </c>
      <c r="AP401">
        <f t="shared" si="228"/>
        <v>3.5</v>
      </c>
      <c r="AQ401">
        <f>VLOOKUP(AE401,Sheet3!$K$52:$L$77,2,TRUE)</f>
        <v>0.96</v>
      </c>
      <c r="AR401">
        <f t="shared" si="222"/>
        <v>8466.1652156333384</v>
      </c>
      <c r="AU401">
        <f t="shared" si="237"/>
        <v>100805.92621727491</v>
      </c>
      <c r="AV401">
        <f t="shared" si="238"/>
        <v>5444.073782725085</v>
      </c>
      <c r="AW401">
        <f t="shared" si="239"/>
        <v>112.48086327944389</v>
      </c>
      <c r="AX401">
        <f>VLOOKUP(AD401,Sheet2!$A$6:$B$262,2,TRUE)</f>
        <v>430.83333333333331</v>
      </c>
      <c r="AY401">
        <f t="shared" si="240"/>
        <v>0.26107743894648489</v>
      </c>
      <c r="AZ401">
        <f t="shared" si="241"/>
        <v>527.84278388339385</v>
      </c>
      <c r="BB401">
        <f t="shared" si="231"/>
        <v>2.2734274295053183</v>
      </c>
    </row>
    <row r="402" spans="4:54" x14ac:dyDescent="0.55000000000000004">
      <c r="D402">
        <f t="shared" si="229"/>
        <v>5880</v>
      </c>
      <c r="E402">
        <f t="shared" si="225"/>
        <v>98</v>
      </c>
      <c r="F402">
        <f t="shared" si="242"/>
        <v>109250</v>
      </c>
      <c r="H402">
        <f t="shared" si="208"/>
        <v>27312.5</v>
      </c>
      <c r="J402">
        <f t="shared" si="209"/>
        <v>2257.2314049586776</v>
      </c>
      <c r="K402">
        <f t="shared" si="210"/>
        <v>525.56935645388853</v>
      </c>
      <c r="L402">
        <f>VLOOKUP(V402, Sheet2!E$6:F$261,2,TRUE)</f>
        <v>522</v>
      </c>
      <c r="M402">
        <f>VLOOKUP(L402,Sheet3!A$52:B$77,2,TRUE)</f>
        <v>0.90714285714285714</v>
      </c>
      <c r="N402">
        <f t="shared" si="211"/>
        <v>11.169356453888554</v>
      </c>
      <c r="O402">
        <f t="shared" si="212"/>
        <v>10.769356453888577</v>
      </c>
      <c r="P402">
        <v>0</v>
      </c>
      <c r="Q402">
        <f t="shared" si="223"/>
        <v>3.5</v>
      </c>
      <c r="R402">
        <f t="shared" si="213"/>
        <v>88482.887073506281</v>
      </c>
      <c r="S402">
        <f t="shared" si="226"/>
        <v>3.5</v>
      </c>
      <c r="T402">
        <f t="shared" si="214"/>
        <v>15956.674371112549</v>
      </c>
      <c r="V402">
        <f t="shared" si="215"/>
        <v>104439.56144461883</v>
      </c>
      <c r="W402">
        <f t="shared" si="216"/>
        <v>4810.4385553811735</v>
      </c>
      <c r="X402">
        <f t="shared" si="217"/>
        <v>99.389226350850706</v>
      </c>
      <c r="Y402">
        <f>VLOOKUP(K402,Sheet2!$A$6:$B$262,2,TRUE)</f>
        <v>417.36666666666667</v>
      </c>
      <c r="Z402">
        <f t="shared" si="218"/>
        <v>0.23813407799101677</v>
      </c>
      <c r="AA402">
        <f t="shared" si="219"/>
        <v>525.80749053187958</v>
      </c>
      <c r="AD402">
        <f t="shared" si="232"/>
        <v>527.84278388339385</v>
      </c>
      <c r="AE402">
        <f>VLOOKUP(AU401,Sheet2!$E$6:$F$261,2,TRUE)</f>
        <v>521.36</v>
      </c>
      <c r="AF402">
        <f>VLOOKUP(AE402,Sheet3!K$52:L$77,2,TRUE)</f>
        <v>0.96</v>
      </c>
      <c r="AG402">
        <f t="shared" si="233"/>
        <v>11.442783883393872</v>
      </c>
      <c r="AH402">
        <f t="shared" si="234"/>
        <v>0</v>
      </c>
      <c r="AI402">
        <f t="shared" si="207"/>
        <v>0</v>
      </c>
      <c r="AJ402">
        <f t="shared" si="224"/>
        <v>3.5</v>
      </c>
      <c r="AK402">
        <f t="shared" si="227"/>
        <v>95592.574878221712</v>
      </c>
      <c r="AM402">
        <f t="shared" si="235"/>
        <v>6.3427838833938495</v>
      </c>
      <c r="AN402">
        <f t="shared" si="236"/>
        <v>1</v>
      </c>
      <c r="AP402">
        <f t="shared" si="228"/>
        <v>3.5</v>
      </c>
      <c r="AQ402">
        <f>VLOOKUP(AE402,Sheet3!$K$52:$L$77,2,TRUE)</f>
        <v>0.96</v>
      </c>
      <c r="AR402">
        <f t="shared" si="222"/>
        <v>9017.1320592569136</v>
      </c>
      <c r="AU402">
        <f t="shared" si="237"/>
        <v>104609.70693747862</v>
      </c>
      <c r="AV402">
        <f t="shared" si="238"/>
        <v>4640.2930625213776</v>
      </c>
      <c r="AW402">
        <f t="shared" si="239"/>
        <v>95.873823605813584</v>
      </c>
      <c r="AX402">
        <f>VLOOKUP(AD402,Sheet2!$A$6:$B$262,2,TRUE)</f>
        <v>432.85333333333335</v>
      </c>
      <c r="AY402">
        <f t="shared" si="240"/>
        <v>0.22149263092767429</v>
      </c>
      <c r="AZ402">
        <f t="shared" si="241"/>
        <v>528.06427651432148</v>
      </c>
      <c r="BB402">
        <f t="shared" si="231"/>
        <v>2.2567859824418974</v>
      </c>
    </row>
    <row r="403" spans="4:54" x14ac:dyDescent="0.55000000000000004">
      <c r="D403">
        <f t="shared" si="229"/>
        <v>5895</v>
      </c>
      <c r="E403">
        <f t="shared" si="225"/>
        <v>98.25</v>
      </c>
      <c r="F403">
        <f t="shared" si="242"/>
        <v>112250</v>
      </c>
      <c r="H403">
        <f t="shared" si="208"/>
        <v>28062.5</v>
      </c>
      <c r="J403">
        <f t="shared" si="209"/>
        <v>2319.2148760330579</v>
      </c>
      <c r="K403">
        <f t="shared" si="210"/>
        <v>525.80749053187958</v>
      </c>
      <c r="L403">
        <f>VLOOKUP(V403, Sheet2!E$6:F$261,2,TRUE)</f>
        <v>522.32000000000005</v>
      </c>
      <c r="M403">
        <f>VLOOKUP(L403,Sheet3!A$52:B$77,2,TRUE)</f>
        <v>0.90714285714285714</v>
      </c>
      <c r="N403">
        <f t="shared" si="211"/>
        <v>11.407490531879603</v>
      </c>
      <c r="O403">
        <f t="shared" si="212"/>
        <v>11.007490531879625</v>
      </c>
      <c r="P403">
        <v>0</v>
      </c>
      <c r="Q403">
        <f t="shared" si="223"/>
        <v>3.5</v>
      </c>
      <c r="R403">
        <f t="shared" si="213"/>
        <v>89911.70725615375</v>
      </c>
      <c r="S403">
        <f t="shared" si="226"/>
        <v>3.5</v>
      </c>
      <c r="T403">
        <f t="shared" si="214"/>
        <v>16233.203991435286</v>
      </c>
      <c r="V403">
        <f t="shared" si="215"/>
        <v>106144.91124758904</v>
      </c>
      <c r="W403">
        <f t="shared" si="216"/>
        <v>6105.0887524109567</v>
      </c>
      <c r="X403">
        <f t="shared" si="217"/>
        <v>126.13819736386273</v>
      </c>
      <c r="Y403">
        <f>VLOOKUP(K403,Sheet2!$A$6:$B$262,2,TRUE)</f>
        <v>419.38666666666666</v>
      </c>
      <c r="Z403">
        <f t="shared" si="218"/>
        <v>0.3007682584819007</v>
      </c>
      <c r="AA403">
        <f t="shared" si="219"/>
        <v>526.10825879036145</v>
      </c>
      <c r="AD403">
        <f t="shared" si="232"/>
        <v>528.06427651432148</v>
      </c>
      <c r="AE403">
        <f>VLOOKUP(AU402,Sheet2!$E$6:$F$261,2,TRUE)</f>
        <v>522</v>
      </c>
      <c r="AF403">
        <f>VLOOKUP(AE403,Sheet3!K$52:L$77,2,TRUE)</f>
        <v>0.95</v>
      </c>
      <c r="AG403">
        <f t="shared" si="233"/>
        <v>11.6642765143215</v>
      </c>
      <c r="AH403">
        <f t="shared" si="234"/>
        <v>0</v>
      </c>
      <c r="AI403">
        <f t="shared" si="207"/>
        <v>0</v>
      </c>
      <c r="AJ403">
        <f t="shared" si="224"/>
        <v>3.5</v>
      </c>
      <c r="AK403">
        <f t="shared" si="227"/>
        <v>97356.66723989544</v>
      </c>
      <c r="AM403">
        <f t="shared" si="235"/>
        <v>6.5642765143214774</v>
      </c>
      <c r="AN403">
        <f t="shared" si="236"/>
        <v>1</v>
      </c>
      <c r="AP403">
        <f t="shared" si="228"/>
        <v>3.5</v>
      </c>
      <c r="AQ403">
        <f>VLOOKUP(AE403,Sheet3!$K$52:$L$77,2,TRUE)</f>
        <v>0.95</v>
      </c>
      <c r="AR403">
        <f t="shared" si="222"/>
        <v>9394.6635617232041</v>
      </c>
      <c r="AU403">
        <f t="shared" si="237"/>
        <v>106751.33080161865</v>
      </c>
      <c r="AV403">
        <f t="shared" si="238"/>
        <v>5498.6691983813507</v>
      </c>
      <c r="AW403">
        <f t="shared" si="239"/>
        <v>113.60886773515186</v>
      </c>
      <c r="AX403">
        <f>VLOOKUP(AD403,Sheet2!$A$6:$B$262,2,TRUE)</f>
        <v>434.2</v>
      </c>
      <c r="AY403">
        <f t="shared" si="240"/>
        <v>0.26165100814175923</v>
      </c>
      <c r="AZ403">
        <f t="shared" si="241"/>
        <v>528.32592752246319</v>
      </c>
      <c r="BB403">
        <f t="shared" si="231"/>
        <v>2.2176687321017425</v>
      </c>
    </row>
    <row r="404" spans="4:54" x14ac:dyDescent="0.55000000000000004">
      <c r="D404">
        <f t="shared" si="229"/>
        <v>5910</v>
      </c>
      <c r="E404">
        <f t="shared" si="225"/>
        <v>98.5</v>
      </c>
      <c r="F404">
        <f t="shared" si="242"/>
        <v>115250</v>
      </c>
      <c r="H404">
        <f t="shared" si="208"/>
        <v>28812.5</v>
      </c>
      <c r="J404">
        <f t="shared" si="209"/>
        <v>2381.1983471074382</v>
      </c>
      <c r="K404">
        <f t="shared" si="210"/>
        <v>526.10825879036145</v>
      </c>
      <c r="L404">
        <f>VLOOKUP(V404, Sheet2!E$6:F$261,2,TRUE)</f>
        <v>522.96</v>
      </c>
      <c r="M404">
        <f>VLOOKUP(L404,Sheet3!A$52:B$77,2,TRUE)</f>
        <v>0.90714285714285714</v>
      </c>
      <c r="N404">
        <f t="shared" si="211"/>
        <v>11.708258790361469</v>
      </c>
      <c r="O404">
        <f t="shared" si="212"/>
        <v>11.308258790361492</v>
      </c>
      <c r="P404">
        <v>0</v>
      </c>
      <c r="Q404">
        <f t="shared" si="223"/>
        <v>3.5</v>
      </c>
      <c r="R404">
        <f t="shared" si="213"/>
        <v>93490.942601891133</v>
      </c>
      <c r="S404">
        <f t="shared" si="226"/>
        <v>3.5</v>
      </c>
      <c r="T404">
        <f t="shared" si="214"/>
        <v>16903.061573643048</v>
      </c>
      <c r="V404">
        <f t="shared" si="215"/>
        <v>110394.00417553418</v>
      </c>
      <c r="W404">
        <f t="shared" si="216"/>
        <v>4855.9958244658192</v>
      </c>
      <c r="X404">
        <f t="shared" si="217"/>
        <v>100.33049224102932</v>
      </c>
      <c r="Y404">
        <f>VLOOKUP(K404,Sheet2!$A$6:$B$262,2,TRUE)</f>
        <v>421.40666666666664</v>
      </c>
      <c r="Z404">
        <f t="shared" si="218"/>
        <v>0.23808472949572698</v>
      </c>
      <c r="AA404">
        <f t="shared" si="219"/>
        <v>526.34634351985721</v>
      </c>
      <c r="AD404">
        <f t="shared" si="232"/>
        <v>528.32592752246319</v>
      </c>
      <c r="AE404">
        <f>VLOOKUP(AU403,Sheet2!$E$6:$F$261,2,TRUE)</f>
        <v>522.32000000000005</v>
      </c>
      <c r="AF404">
        <f>VLOOKUP(AE404,Sheet3!K$52:L$77,2,TRUE)</f>
        <v>0.95</v>
      </c>
      <c r="AG404">
        <f t="shared" si="233"/>
        <v>11.925927522463212</v>
      </c>
      <c r="AH404">
        <f t="shared" si="234"/>
        <v>0</v>
      </c>
      <c r="AI404">
        <f t="shared" si="207"/>
        <v>0</v>
      </c>
      <c r="AJ404">
        <f t="shared" si="224"/>
        <v>3.5</v>
      </c>
      <c r="AK404">
        <f t="shared" si="227"/>
        <v>100650.80141568383</v>
      </c>
      <c r="AM404">
        <f t="shared" si="235"/>
        <v>6.8259275224631892</v>
      </c>
      <c r="AN404">
        <f t="shared" si="236"/>
        <v>1</v>
      </c>
      <c r="AP404">
        <f t="shared" si="228"/>
        <v>3.5</v>
      </c>
      <c r="AQ404">
        <f>VLOOKUP(AE404,Sheet3!$K$52:$L$77,2,TRUE)</f>
        <v>0.95</v>
      </c>
      <c r="AR404">
        <f t="shared" si="222"/>
        <v>9961.9289584886974</v>
      </c>
      <c r="AU404">
        <f t="shared" si="237"/>
        <v>110612.73037417253</v>
      </c>
      <c r="AV404">
        <f t="shared" si="238"/>
        <v>4637.2696258274664</v>
      </c>
      <c r="AW404">
        <f t="shared" si="239"/>
        <v>95.811355905526156</v>
      </c>
      <c r="AX404">
        <f>VLOOKUP(AD404,Sheet2!$A$6:$B$262,2,TRUE)</f>
        <v>436.22</v>
      </c>
      <c r="AY404">
        <f t="shared" si="240"/>
        <v>0.21963998877980412</v>
      </c>
      <c r="AZ404">
        <f t="shared" si="241"/>
        <v>528.54556751124301</v>
      </c>
      <c r="BB404">
        <f t="shared" si="231"/>
        <v>2.1992239913857929</v>
      </c>
    </row>
    <row r="405" spans="4:54" x14ac:dyDescent="0.55000000000000004">
      <c r="D405">
        <f t="shared" si="229"/>
        <v>5925</v>
      </c>
      <c r="E405">
        <f t="shared" si="225"/>
        <v>98.75</v>
      </c>
      <c r="F405">
        <f t="shared" si="242"/>
        <v>118250</v>
      </c>
      <c r="H405">
        <f t="shared" si="208"/>
        <v>29562.5</v>
      </c>
      <c r="J405">
        <f t="shared" si="209"/>
        <v>2443.181818181818</v>
      </c>
      <c r="K405">
        <f t="shared" si="210"/>
        <v>526.34634351985721</v>
      </c>
      <c r="L405">
        <f>VLOOKUP(V405, Sheet2!E$6:F$261,2,TRUE)</f>
        <v>523.44000000000005</v>
      </c>
      <c r="M405">
        <f>VLOOKUP(L405,Sheet3!A$52:B$77,2,TRUE)</f>
        <v>0.89285714285714279</v>
      </c>
      <c r="N405">
        <f t="shared" si="211"/>
        <v>11.946343519857237</v>
      </c>
      <c r="O405">
        <f t="shared" si="212"/>
        <v>11.54634351985726</v>
      </c>
      <c r="P405">
        <v>0</v>
      </c>
      <c r="Q405">
        <f t="shared" si="223"/>
        <v>3.5</v>
      </c>
      <c r="R405">
        <f t="shared" si="213"/>
        <v>96357.065859471651</v>
      </c>
      <c r="S405">
        <f t="shared" si="226"/>
        <v>3.5</v>
      </c>
      <c r="T405">
        <f t="shared" si="214"/>
        <v>17439.678587414117</v>
      </c>
      <c r="V405">
        <f t="shared" si="215"/>
        <v>113796.74444688577</v>
      </c>
      <c r="W405">
        <f t="shared" si="216"/>
        <v>4453.255553114228</v>
      </c>
      <c r="X405">
        <f t="shared" si="217"/>
        <v>92.009412254426195</v>
      </c>
      <c r="Y405">
        <f>VLOOKUP(K405,Sheet2!$A$6:$B$262,2,TRUE)</f>
        <v>422.75333333333333</v>
      </c>
      <c r="Z405">
        <f t="shared" si="218"/>
        <v>0.21764325671650811</v>
      </c>
      <c r="AA405">
        <f t="shared" si="219"/>
        <v>526.56398677657376</v>
      </c>
      <c r="AD405">
        <f t="shared" si="232"/>
        <v>528.54556751124301</v>
      </c>
      <c r="AE405">
        <f>VLOOKUP(AU404,Sheet2!$E$6:$F$261,2,TRUE)</f>
        <v>522.96</v>
      </c>
      <c r="AF405">
        <f>VLOOKUP(AE405,Sheet3!K$52:L$77,2,TRUE)</f>
        <v>0.95</v>
      </c>
      <c r="AG405">
        <f t="shared" si="233"/>
        <v>12.14556751124303</v>
      </c>
      <c r="AH405">
        <f t="shared" si="234"/>
        <v>0</v>
      </c>
      <c r="AI405">
        <f t="shared" si="207"/>
        <v>0</v>
      </c>
      <c r="AJ405">
        <f t="shared" si="224"/>
        <v>3.5</v>
      </c>
      <c r="AK405">
        <f t="shared" si="227"/>
        <v>103444.09567196573</v>
      </c>
      <c r="AM405">
        <f t="shared" si="235"/>
        <v>7.0455675112430072</v>
      </c>
      <c r="AN405">
        <f t="shared" si="236"/>
        <v>1</v>
      </c>
      <c r="AP405">
        <f t="shared" si="228"/>
        <v>3.5</v>
      </c>
      <c r="AQ405">
        <f>VLOOKUP(AE405,Sheet3!$K$52:$L$77,2,TRUE)</f>
        <v>0.95</v>
      </c>
      <c r="AR405">
        <f t="shared" si="222"/>
        <v>10446.598473123202</v>
      </c>
      <c r="AU405">
        <f t="shared" si="237"/>
        <v>113890.69414508893</v>
      </c>
      <c r="AV405">
        <f t="shared" si="238"/>
        <v>4359.3058549110719</v>
      </c>
      <c r="AW405">
        <f t="shared" si="239"/>
        <v>90.068302787418844</v>
      </c>
      <c r="AX405">
        <f>VLOOKUP(AD405,Sheet2!$A$6:$B$262,2,TRUE)</f>
        <v>437.56666666666666</v>
      </c>
      <c r="AY405">
        <f t="shared" si="240"/>
        <v>0.20583904042222637</v>
      </c>
      <c r="AZ405">
        <f t="shared" si="241"/>
        <v>528.75140655166524</v>
      </c>
      <c r="BB405">
        <f t="shared" si="231"/>
        <v>2.1874197750914846</v>
      </c>
    </row>
    <row r="406" spans="4:54" x14ac:dyDescent="0.55000000000000004">
      <c r="D406">
        <f t="shared" si="229"/>
        <v>5940</v>
      </c>
      <c r="E406">
        <f t="shared" si="225"/>
        <v>99</v>
      </c>
      <c r="F406">
        <f t="shared" si="242"/>
        <v>121250</v>
      </c>
      <c r="H406">
        <f t="shared" si="208"/>
        <v>30312.5</v>
      </c>
      <c r="J406">
        <f t="shared" si="209"/>
        <v>2505.1652892561983</v>
      </c>
      <c r="K406">
        <f t="shared" si="210"/>
        <v>526.56398677657376</v>
      </c>
      <c r="L406">
        <f>VLOOKUP(V406, Sheet2!E$6:F$261,2,TRUE)</f>
        <v>523.76</v>
      </c>
      <c r="M406">
        <f>VLOOKUP(L406,Sheet3!A$52:B$77,2,TRUE)</f>
        <v>0.89285714285714279</v>
      </c>
      <c r="N406">
        <f t="shared" si="211"/>
        <v>12.163986776573779</v>
      </c>
      <c r="O406">
        <f t="shared" si="212"/>
        <v>11.763986776573802</v>
      </c>
      <c r="P406">
        <v>0</v>
      </c>
      <c r="Q406">
        <f t="shared" si="223"/>
        <v>3.5</v>
      </c>
      <c r="R406">
        <f t="shared" si="213"/>
        <v>97443.139911980223</v>
      </c>
      <c r="S406">
        <f t="shared" si="226"/>
        <v>3.5</v>
      </c>
      <c r="T406">
        <f t="shared" si="214"/>
        <v>17652.647493535085</v>
      </c>
      <c r="V406">
        <f t="shared" si="215"/>
        <v>115095.78740551531</v>
      </c>
      <c r="W406">
        <f t="shared" si="216"/>
        <v>6154.2125944846921</v>
      </c>
      <c r="X406">
        <f t="shared" si="217"/>
        <v>127.15315277860934</v>
      </c>
      <c r="Y406">
        <f>VLOOKUP(K406,Sheet2!$A$6:$B$262,2,TRUE)</f>
        <v>424.1</v>
      </c>
      <c r="Z406">
        <f t="shared" si="218"/>
        <v>0.29981879928934058</v>
      </c>
      <c r="AA406">
        <f t="shared" si="219"/>
        <v>526.86380557586313</v>
      </c>
      <c r="AD406">
        <f t="shared" si="232"/>
        <v>528.75140655166524</v>
      </c>
      <c r="AE406">
        <f>VLOOKUP(AU405,Sheet2!$E$6:$F$261,2,TRUE)</f>
        <v>523.44000000000005</v>
      </c>
      <c r="AF406">
        <f>VLOOKUP(AE406,Sheet3!K$52:L$77,2,TRUE)</f>
        <v>0.92</v>
      </c>
      <c r="AG406">
        <f t="shared" si="233"/>
        <v>12.351406551665264</v>
      </c>
      <c r="AH406">
        <f t="shared" si="234"/>
        <v>0</v>
      </c>
      <c r="AI406">
        <f t="shared" si="207"/>
        <v>0</v>
      </c>
      <c r="AJ406">
        <f t="shared" si="224"/>
        <v>3.5</v>
      </c>
      <c r="AK406">
        <f t="shared" si="227"/>
        <v>102734.86064901155</v>
      </c>
      <c r="AM406">
        <f t="shared" si="235"/>
        <v>7.2514065516652408</v>
      </c>
      <c r="AN406">
        <f t="shared" si="236"/>
        <v>1</v>
      </c>
      <c r="AP406">
        <f t="shared" si="228"/>
        <v>3.5</v>
      </c>
      <c r="AQ406">
        <f>VLOOKUP(AE406,Sheet3!$K$52:$L$77,2,TRUE)</f>
        <v>0.92</v>
      </c>
      <c r="AR406">
        <f t="shared" si="222"/>
        <v>10563.273763764626</v>
      </c>
      <c r="AU406">
        <f t="shared" si="237"/>
        <v>113298.13441277617</v>
      </c>
      <c r="AV406">
        <f t="shared" si="238"/>
        <v>7951.8655872238305</v>
      </c>
      <c r="AW406">
        <f t="shared" si="239"/>
        <v>164.29474353768245</v>
      </c>
      <c r="AX406">
        <f>VLOOKUP(AD406,Sheet2!$A$6:$B$262,2,TRUE)</f>
        <v>438.91333333333336</v>
      </c>
      <c r="AY406">
        <f t="shared" si="240"/>
        <v>0.37432160533821962</v>
      </c>
      <c r="AZ406">
        <f t="shared" si="241"/>
        <v>529.12572815700344</v>
      </c>
      <c r="BB406">
        <f t="shared" si="231"/>
        <v>2.2619225811403112</v>
      </c>
    </row>
    <row r="407" spans="4:54" x14ac:dyDescent="0.55000000000000004">
      <c r="D407">
        <f t="shared" si="229"/>
        <v>5955</v>
      </c>
      <c r="E407">
        <f t="shared" si="225"/>
        <v>99.25</v>
      </c>
      <c r="F407">
        <f t="shared" si="242"/>
        <v>124250</v>
      </c>
      <c r="H407">
        <f t="shared" si="208"/>
        <v>31062.5</v>
      </c>
      <c r="J407">
        <f t="shared" si="209"/>
        <v>2567.1487603305786</v>
      </c>
      <c r="K407">
        <f t="shared" si="210"/>
        <v>526.86380557586313</v>
      </c>
      <c r="L407">
        <f>VLOOKUP(V407, Sheet2!E$6:F$261,2,TRUE)</f>
        <v>524.4</v>
      </c>
      <c r="M407">
        <f>VLOOKUP(L407,Sheet3!A$52:B$77,2,TRUE)</f>
        <v>0.87857142857142856</v>
      </c>
      <c r="N407">
        <f t="shared" si="211"/>
        <v>12.463805575863148</v>
      </c>
      <c r="O407">
        <f t="shared" si="212"/>
        <v>12.063805575863171</v>
      </c>
      <c r="P407">
        <v>0</v>
      </c>
      <c r="Q407">
        <f t="shared" si="223"/>
        <v>3.5</v>
      </c>
      <c r="R407">
        <f t="shared" si="213"/>
        <v>101067.92733420162</v>
      </c>
      <c r="S407">
        <f t="shared" si="226"/>
        <v>3.5</v>
      </c>
      <c r="T407">
        <f t="shared" si="214"/>
        <v>18331.776401993076</v>
      </c>
      <c r="V407">
        <f t="shared" si="215"/>
        <v>119399.7037361947</v>
      </c>
      <c r="W407">
        <f t="shared" si="216"/>
        <v>4850.2962638052995</v>
      </c>
      <c r="X407">
        <f t="shared" si="217"/>
        <v>100.21273272325</v>
      </c>
      <c r="Y407">
        <f>VLOOKUP(K407,Sheet2!$A$6:$B$262,2,TRUE)</f>
        <v>426.12</v>
      </c>
      <c r="Z407">
        <f t="shared" si="218"/>
        <v>0.23517491017377734</v>
      </c>
      <c r="AA407">
        <f t="shared" si="219"/>
        <v>527.09898048603691</v>
      </c>
      <c r="AD407">
        <f t="shared" si="232"/>
        <v>529.12572815700344</v>
      </c>
      <c r="AE407">
        <f>VLOOKUP(AU406,Sheet2!$E$6:$F$261,2,TRUE)</f>
        <v>523.44000000000005</v>
      </c>
      <c r="AF407">
        <f>VLOOKUP(AE407,Sheet3!K$52:L$77,2,TRUE)</f>
        <v>0.92</v>
      </c>
      <c r="AG407">
        <f t="shared" si="233"/>
        <v>12.725728157003459</v>
      </c>
      <c r="AH407">
        <f t="shared" si="234"/>
        <v>0</v>
      </c>
      <c r="AI407">
        <f t="shared" si="207"/>
        <v>0</v>
      </c>
      <c r="AJ407">
        <f t="shared" si="224"/>
        <v>3.5</v>
      </c>
      <c r="AK407">
        <f t="shared" si="227"/>
        <v>107440.29036802017</v>
      </c>
      <c r="AM407">
        <f t="shared" si="235"/>
        <v>7.6257281570034365</v>
      </c>
      <c r="AN407">
        <f t="shared" si="236"/>
        <v>1</v>
      </c>
      <c r="AP407">
        <f t="shared" si="228"/>
        <v>3.5</v>
      </c>
      <c r="AQ407">
        <f>VLOOKUP(AE407,Sheet3!$K$52:$L$77,2,TRUE)</f>
        <v>0.92</v>
      </c>
      <c r="AR407">
        <f t="shared" si="222"/>
        <v>11391.663100360676</v>
      </c>
      <c r="AU407">
        <f t="shared" si="237"/>
        <v>118831.95346838085</v>
      </c>
      <c r="AV407">
        <f t="shared" si="238"/>
        <v>5418.0465316191548</v>
      </c>
      <c r="AW407">
        <f t="shared" si="239"/>
        <v>111.94311015742055</v>
      </c>
      <c r="AX407">
        <f>VLOOKUP(AD407,Sheet2!$A$6:$B$262,2,TRUE)</f>
        <v>441.60666666666668</v>
      </c>
      <c r="AY407">
        <f t="shared" si="240"/>
        <v>0.25349053491965823</v>
      </c>
      <c r="AZ407">
        <f t="shared" si="241"/>
        <v>529.37921869192314</v>
      </c>
      <c r="BB407">
        <f t="shared" si="231"/>
        <v>2.2802382058862349</v>
      </c>
    </row>
    <row r="408" spans="4:54" x14ac:dyDescent="0.55000000000000004">
      <c r="D408">
        <f t="shared" si="229"/>
        <v>5970</v>
      </c>
      <c r="E408">
        <f t="shared" si="225"/>
        <v>99.5</v>
      </c>
      <c r="F408">
        <f t="shared" si="242"/>
        <v>127250</v>
      </c>
      <c r="H408">
        <f t="shared" si="208"/>
        <v>31812.5</v>
      </c>
      <c r="J408">
        <f t="shared" si="209"/>
        <v>2629.1322314049585</v>
      </c>
      <c r="K408">
        <f t="shared" si="210"/>
        <v>527.09898048603691</v>
      </c>
      <c r="L408">
        <f>VLOOKUP(V408, Sheet2!E$6:F$261,2,TRUE)</f>
        <v>524.55999999999995</v>
      </c>
      <c r="M408">
        <f>VLOOKUP(L408,Sheet3!A$52:B$77,2,TRUE)</f>
        <v>0.87857142857142856</v>
      </c>
      <c r="N408">
        <f t="shared" si="211"/>
        <v>12.69898048603693</v>
      </c>
      <c r="O408">
        <f t="shared" si="212"/>
        <v>12.298980486036953</v>
      </c>
      <c r="P408">
        <v>0</v>
      </c>
      <c r="Q408">
        <f t="shared" si="223"/>
        <v>3.5</v>
      </c>
      <c r="R408">
        <f t="shared" si="213"/>
        <v>102278.82802054267</v>
      </c>
      <c r="S408">
        <f t="shared" si="226"/>
        <v>3.5</v>
      </c>
      <c r="T408">
        <f t="shared" si="214"/>
        <v>18568.500105306608</v>
      </c>
      <c r="V408">
        <f t="shared" si="215"/>
        <v>120847.32812584928</v>
      </c>
      <c r="W408">
        <f t="shared" si="216"/>
        <v>6402.6718741507211</v>
      </c>
      <c r="X408">
        <f t="shared" si="217"/>
        <v>132.28660897005622</v>
      </c>
      <c r="Y408">
        <f>VLOOKUP(K408,Sheet2!$A$6:$B$262,2,TRUE)</f>
        <v>427.46666666666664</v>
      </c>
      <c r="Z408">
        <f t="shared" si="218"/>
        <v>0.30946649010462313</v>
      </c>
      <c r="AA408">
        <f t="shared" si="219"/>
        <v>527.40844697614148</v>
      </c>
      <c r="AD408">
        <f t="shared" si="232"/>
        <v>529.37921869192314</v>
      </c>
      <c r="AE408">
        <f>VLOOKUP(AU407,Sheet2!$E$6:$F$261,2,TRUE)</f>
        <v>524.24</v>
      </c>
      <c r="AF408">
        <f>VLOOKUP(AE408,Sheet3!K$52:L$77,2,TRUE)</f>
        <v>0.91</v>
      </c>
      <c r="AG408">
        <f t="shared" si="233"/>
        <v>12.979218691923165</v>
      </c>
      <c r="AH408">
        <f t="shared" si="234"/>
        <v>0</v>
      </c>
      <c r="AI408">
        <f t="shared" si="207"/>
        <v>0</v>
      </c>
      <c r="AJ408">
        <f t="shared" si="224"/>
        <v>3.5</v>
      </c>
      <c r="AK408">
        <f t="shared" si="227"/>
        <v>109463.56822386014</v>
      </c>
      <c r="AM408">
        <f t="shared" si="235"/>
        <v>7.8792186919231426</v>
      </c>
      <c r="AN408">
        <f t="shared" si="236"/>
        <v>1</v>
      </c>
      <c r="AP408">
        <f t="shared" si="228"/>
        <v>3.5</v>
      </c>
      <c r="AQ408">
        <f>VLOOKUP(AE408,Sheet3!$K$52:$L$77,2,TRUE)</f>
        <v>0.91</v>
      </c>
      <c r="AR408">
        <f t="shared" si="222"/>
        <v>11834.323871012808</v>
      </c>
      <c r="AU408">
        <f t="shared" si="237"/>
        <v>121297.89209487295</v>
      </c>
      <c r="AV408">
        <f t="shared" si="238"/>
        <v>5952.1079051270499</v>
      </c>
      <c r="AW408">
        <f t="shared" si="239"/>
        <v>122.97743605634402</v>
      </c>
      <c r="AX408">
        <f>VLOOKUP(AD408,Sheet2!$A$6:$B$262,2,TRUE)</f>
        <v>442.95333333333332</v>
      </c>
      <c r="AY408">
        <f t="shared" si="240"/>
        <v>0.2776306820651025</v>
      </c>
      <c r="AZ408">
        <f t="shared" si="241"/>
        <v>529.65684937398828</v>
      </c>
      <c r="BB408">
        <f t="shared" si="231"/>
        <v>2.2484023978468031</v>
      </c>
    </row>
    <row r="409" spans="4:54" x14ac:dyDescent="0.55000000000000004">
      <c r="D409">
        <f t="shared" si="229"/>
        <v>5985</v>
      </c>
      <c r="E409">
        <f t="shared" si="225"/>
        <v>99.75</v>
      </c>
      <c r="F409">
        <f t="shared" si="242"/>
        <v>130250</v>
      </c>
      <c r="H409">
        <f t="shared" si="208"/>
        <v>32562.5</v>
      </c>
      <c r="J409">
        <f t="shared" si="209"/>
        <v>2691.1157024793388</v>
      </c>
      <c r="K409">
        <f t="shared" si="210"/>
        <v>527.40844697614148</v>
      </c>
      <c r="L409">
        <f>VLOOKUP(V409, Sheet2!E$6:F$261,2,TRUE)</f>
        <v>525.36</v>
      </c>
      <c r="M409">
        <f>VLOOKUP(L409,Sheet3!A$52:B$77,2,TRUE)</f>
        <v>0.86428571428571432</v>
      </c>
      <c r="N409">
        <f t="shared" si="211"/>
        <v>13.008446976141499</v>
      </c>
      <c r="O409">
        <f t="shared" si="212"/>
        <v>12.608446976141522</v>
      </c>
      <c r="P409">
        <v>0</v>
      </c>
      <c r="Q409">
        <f t="shared" si="223"/>
        <v>3.5</v>
      </c>
      <c r="R409">
        <f t="shared" si="213"/>
        <v>106040.22383400229</v>
      </c>
      <c r="S409">
        <f t="shared" si="226"/>
        <v>3.5</v>
      </c>
      <c r="T409">
        <f t="shared" si="214"/>
        <v>19273.72021812274</v>
      </c>
      <c r="V409">
        <f t="shared" si="215"/>
        <v>125313.94405212504</v>
      </c>
      <c r="W409">
        <f t="shared" si="216"/>
        <v>4936.0559478749637</v>
      </c>
      <c r="X409">
        <f t="shared" si="217"/>
        <v>101.98462702220999</v>
      </c>
      <c r="Y409">
        <f>VLOOKUP(K409,Sheet2!$A$6:$B$262,2,TRUE)</f>
        <v>430.16</v>
      </c>
      <c r="Z409">
        <f t="shared" si="218"/>
        <v>0.23708533341596147</v>
      </c>
      <c r="AA409">
        <f t="shared" si="219"/>
        <v>527.64553230955744</v>
      </c>
      <c r="AD409">
        <f t="shared" si="232"/>
        <v>529.65684937398828</v>
      </c>
      <c r="AE409">
        <f>VLOOKUP(AU408,Sheet2!$E$6:$F$261,2,TRUE)</f>
        <v>524.72</v>
      </c>
      <c r="AF409">
        <f>VLOOKUP(AE409,Sheet3!K$52:L$77,2,TRUE)</f>
        <v>0.91</v>
      </c>
      <c r="AG409">
        <f t="shared" si="233"/>
        <v>13.256849373988302</v>
      </c>
      <c r="AH409">
        <f t="shared" si="234"/>
        <v>0</v>
      </c>
      <c r="AI409">
        <f t="shared" si="207"/>
        <v>0</v>
      </c>
      <c r="AJ409">
        <f t="shared" si="224"/>
        <v>3.5</v>
      </c>
      <c r="AK409">
        <f t="shared" si="227"/>
        <v>112994.48795751866</v>
      </c>
      <c r="AM409">
        <f t="shared" si="235"/>
        <v>8.1568493739882797</v>
      </c>
      <c r="AN409">
        <f t="shared" si="236"/>
        <v>1</v>
      </c>
      <c r="AP409">
        <f t="shared" si="228"/>
        <v>3.5</v>
      </c>
      <c r="AQ409">
        <f>VLOOKUP(AE409,Sheet3!$K$52:$L$77,2,TRUE)</f>
        <v>0.91</v>
      </c>
      <c r="AR409">
        <f t="shared" si="222"/>
        <v>12465.289875738572</v>
      </c>
      <c r="AU409">
        <f t="shared" si="237"/>
        <v>125459.77783325723</v>
      </c>
      <c r="AV409">
        <f t="shared" si="238"/>
        <v>4790.2221667427657</v>
      </c>
      <c r="AW409">
        <f t="shared" si="239"/>
        <v>98.971532370718293</v>
      </c>
      <c r="AX409">
        <f>VLOOKUP(AD409,Sheet2!$A$6:$B$262,2,TRUE)</f>
        <v>444.97333333333336</v>
      </c>
      <c r="AY409">
        <f t="shared" si="240"/>
        <v>0.22242126652694907</v>
      </c>
      <c r="AZ409">
        <f t="shared" si="241"/>
        <v>529.87927064051519</v>
      </c>
      <c r="BB409">
        <f t="shared" si="231"/>
        <v>2.233738330957749</v>
      </c>
    </row>
    <row r="410" spans="4:54" x14ac:dyDescent="0.55000000000000004">
      <c r="D410">
        <f t="shared" si="229"/>
        <v>6000</v>
      </c>
      <c r="E410">
        <f t="shared" si="225"/>
        <v>100</v>
      </c>
      <c r="F410">
        <f t="shared" si="242"/>
        <v>133250</v>
      </c>
      <c r="H410">
        <f t="shared" si="208"/>
        <v>33312.5</v>
      </c>
      <c r="J410">
        <f t="shared" si="209"/>
        <v>2753.0991735537191</v>
      </c>
      <c r="K410">
        <f t="shared" si="210"/>
        <v>527.64553230955744</v>
      </c>
      <c r="L410">
        <f>VLOOKUP(V410, Sheet2!E$6:F$261,2,TRUE)</f>
        <v>525.52</v>
      </c>
      <c r="M410">
        <f>VLOOKUP(L410,Sheet3!A$52:B$77,2,TRUE)</f>
        <v>0.86428571428571432</v>
      </c>
      <c r="N410">
        <f t="shared" si="211"/>
        <v>13.245532309557461</v>
      </c>
      <c r="O410">
        <f t="shared" si="212"/>
        <v>12.845532309557484</v>
      </c>
      <c r="P410">
        <v>0</v>
      </c>
      <c r="Q410">
        <f t="shared" si="223"/>
        <v>3.5</v>
      </c>
      <c r="R410">
        <f t="shared" si="213"/>
        <v>107180.76255942907</v>
      </c>
      <c r="S410">
        <f t="shared" si="226"/>
        <v>3.5</v>
      </c>
      <c r="T410">
        <f t="shared" si="214"/>
        <v>19497.618719313596</v>
      </c>
      <c r="V410">
        <f t="shared" si="215"/>
        <v>126678.38127874267</v>
      </c>
      <c r="W410">
        <f t="shared" si="216"/>
        <v>6571.6187212573277</v>
      </c>
      <c r="X410">
        <f t="shared" si="217"/>
        <v>135.7772463069696</v>
      </c>
      <c r="Y410">
        <f>VLOOKUP(K410,Sheet2!$A$6:$B$262,2,TRUE)</f>
        <v>431.50666666666666</v>
      </c>
      <c r="Z410">
        <f t="shared" si="218"/>
        <v>0.3146585135192263</v>
      </c>
      <c r="AA410">
        <f t="shared" si="219"/>
        <v>527.96019082307669</v>
      </c>
      <c r="AD410">
        <f t="shared" si="232"/>
        <v>529.87927064051519</v>
      </c>
      <c r="AE410">
        <f>VLOOKUP(AU409,Sheet2!$E$6:$F$261,2,TRUE)</f>
        <v>525.36</v>
      </c>
      <c r="AF410">
        <f>VLOOKUP(AE410,Sheet3!K$52:L$77,2,TRUE)</f>
        <v>0.89</v>
      </c>
      <c r="AG410">
        <f t="shared" si="233"/>
        <v>13.47927064051521</v>
      </c>
      <c r="AH410">
        <f t="shared" si="234"/>
        <v>0</v>
      </c>
      <c r="AI410">
        <f t="shared" si="207"/>
        <v>0</v>
      </c>
      <c r="AJ410">
        <f t="shared" si="224"/>
        <v>3.5</v>
      </c>
      <c r="AK410">
        <f t="shared" si="227"/>
        <v>113303.93161068557</v>
      </c>
      <c r="AM410">
        <f t="shared" si="235"/>
        <v>8.3792706405151876</v>
      </c>
      <c r="AN410">
        <f t="shared" si="236"/>
        <v>1</v>
      </c>
      <c r="AP410">
        <f t="shared" si="228"/>
        <v>3.5</v>
      </c>
      <c r="AQ410">
        <f>VLOOKUP(AE410,Sheet3!$K$52:$L$77,2,TRUE)</f>
        <v>0.89</v>
      </c>
      <c r="AR410">
        <f t="shared" si="222"/>
        <v>12693.361815398521</v>
      </c>
      <c r="AU410">
        <f t="shared" si="237"/>
        <v>125997.29342608408</v>
      </c>
      <c r="AV410">
        <f t="shared" si="238"/>
        <v>7252.7065739159152</v>
      </c>
      <c r="AW410">
        <f t="shared" si="239"/>
        <v>149.84930937842799</v>
      </c>
      <c r="AX410">
        <f>VLOOKUP(AD410,Sheet2!$A$6:$B$262,2,TRUE)</f>
        <v>446.32</v>
      </c>
      <c r="AY410">
        <f t="shared" si="240"/>
        <v>0.33574410597425164</v>
      </c>
      <c r="AZ410">
        <f t="shared" si="241"/>
        <v>530.21501474648949</v>
      </c>
      <c r="BB410">
        <f t="shared" si="231"/>
        <v>2.2548239234128005</v>
      </c>
    </row>
    <row r="411" spans="4:54" x14ac:dyDescent="0.55000000000000004">
      <c r="D411">
        <f t="shared" si="229"/>
        <v>6015</v>
      </c>
      <c r="E411">
        <f t="shared" si="225"/>
        <v>100.25</v>
      </c>
      <c r="F411">
        <f t="shared" si="242"/>
        <v>136250</v>
      </c>
      <c r="H411">
        <f t="shared" si="208"/>
        <v>34062.5</v>
      </c>
      <c r="J411">
        <f t="shared" si="209"/>
        <v>2815.0826446280994</v>
      </c>
      <c r="K411">
        <f t="shared" si="210"/>
        <v>527.96019082307669</v>
      </c>
      <c r="L411">
        <f>VLOOKUP(V411, Sheet2!E$6:F$261,2,TRUE)</f>
        <v>526.4</v>
      </c>
      <c r="M411">
        <f>VLOOKUP(L411,Sheet3!A$52:B$77,2,TRUE)</f>
        <v>0.85</v>
      </c>
      <c r="N411">
        <f t="shared" si="211"/>
        <v>13.560190823076709</v>
      </c>
      <c r="O411">
        <f t="shared" si="212"/>
        <v>13.160190823076732</v>
      </c>
      <c r="P411">
        <v>0</v>
      </c>
      <c r="Q411">
        <f t="shared" si="223"/>
        <v>3.5</v>
      </c>
      <c r="R411">
        <f t="shared" si="213"/>
        <v>111022.60664905938</v>
      </c>
      <c r="S411">
        <f t="shared" si="226"/>
        <v>3.5</v>
      </c>
      <c r="T411">
        <f t="shared" si="214"/>
        <v>20218.395820088699</v>
      </c>
      <c r="V411">
        <f t="shared" si="215"/>
        <v>131241.00246914808</v>
      </c>
      <c r="W411">
        <f t="shared" si="216"/>
        <v>5008.9975308519206</v>
      </c>
      <c r="X411">
        <f t="shared" si="217"/>
        <v>103.4916845217339</v>
      </c>
      <c r="Y411">
        <f>VLOOKUP(K411,Sheet2!$A$6:$B$262,2,TRUE)</f>
        <v>433.52666666666664</v>
      </c>
      <c r="Z411">
        <f t="shared" si="218"/>
        <v>0.23872045823032934</v>
      </c>
      <c r="AA411">
        <f t="shared" si="219"/>
        <v>528.19891128130701</v>
      </c>
      <c r="AD411">
        <f t="shared" si="232"/>
        <v>530.21501474648949</v>
      </c>
      <c r="AE411">
        <f>VLOOKUP(AU410,Sheet2!$E$6:$F$261,2,TRUE)</f>
        <v>525.36</v>
      </c>
      <c r="AF411">
        <f>VLOOKUP(AE411,Sheet3!K$52:L$77,2,TRUE)</f>
        <v>0.89</v>
      </c>
      <c r="AG411">
        <f t="shared" si="233"/>
        <v>13.81501474648951</v>
      </c>
      <c r="AH411">
        <f t="shared" si="234"/>
        <v>0</v>
      </c>
      <c r="AI411">
        <f t="shared" ref="AI411:AI474" si="243">4500*AH411</f>
        <v>0</v>
      </c>
      <c r="AJ411">
        <f t="shared" si="224"/>
        <v>3.5</v>
      </c>
      <c r="AK411">
        <f t="shared" si="227"/>
        <v>117563.47625598632</v>
      </c>
      <c r="AM411">
        <f t="shared" si="235"/>
        <v>8.7150147464894872</v>
      </c>
      <c r="AN411">
        <f t="shared" si="236"/>
        <v>1</v>
      </c>
      <c r="AP411">
        <f t="shared" si="228"/>
        <v>3.5</v>
      </c>
      <c r="AQ411">
        <f>VLOOKUP(AE411,Sheet3!$K$52:$L$77,2,TRUE)</f>
        <v>0.89</v>
      </c>
      <c r="AR411">
        <f t="shared" si="222"/>
        <v>13463.857987189047</v>
      </c>
      <c r="AU411">
        <f t="shared" si="237"/>
        <v>131027.33424317537</v>
      </c>
      <c r="AV411">
        <f t="shared" si="238"/>
        <v>5222.6657568246301</v>
      </c>
      <c r="AW411">
        <f t="shared" si="239"/>
        <v>107.90631728976508</v>
      </c>
      <c r="AX411">
        <f>VLOOKUP(AD411,Sheet2!$A$6:$B$262,2,TRUE)</f>
        <v>449.01333333333332</v>
      </c>
      <c r="AY411">
        <f t="shared" si="240"/>
        <v>0.24031873728270522</v>
      </c>
      <c r="AZ411">
        <f t="shared" si="241"/>
        <v>530.45533348377216</v>
      </c>
      <c r="BB411">
        <f t="shared" si="231"/>
        <v>2.2564222024651599</v>
      </c>
    </row>
    <row r="412" spans="4:54" x14ac:dyDescent="0.55000000000000004">
      <c r="D412">
        <f t="shared" si="229"/>
        <v>6030</v>
      </c>
      <c r="E412">
        <f t="shared" si="225"/>
        <v>100.5</v>
      </c>
      <c r="F412">
        <f t="shared" si="242"/>
        <v>139250</v>
      </c>
      <c r="H412">
        <f t="shared" si="208"/>
        <v>34812.5</v>
      </c>
      <c r="J412">
        <f t="shared" si="209"/>
        <v>2877.0661157024792</v>
      </c>
      <c r="K412">
        <f t="shared" si="210"/>
        <v>528.19891128130701</v>
      </c>
      <c r="L412">
        <f>VLOOKUP(V412, Sheet2!E$6:F$261,2,TRUE)</f>
        <v>526.6</v>
      </c>
      <c r="M412">
        <f>VLOOKUP(L412,Sheet3!A$52:B$77,2,TRUE)</f>
        <v>0.85</v>
      </c>
      <c r="N412">
        <f t="shared" si="211"/>
        <v>13.798911281307028</v>
      </c>
      <c r="O412">
        <f t="shared" si="212"/>
        <v>13.398911281307051</v>
      </c>
      <c r="P412">
        <v>0</v>
      </c>
      <c r="Q412">
        <f t="shared" si="223"/>
        <v>3.5</v>
      </c>
      <c r="R412">
        <f t="shared" si="213"/>
        <v>112083.46352587172</v>
      </c>
      <c r="S412">
        <f t="shared" si="226"/>
        <v>3.5</v>
      </c>
      <c r="T412">
        <f t="shared" si="214"/>
        <v>20427.69067805283</v>
      </c>
      <c r="V412">
        <f t="shared" si="215"/>
        <v>132511.15420392455</v>
      </c>
      <c r="W412">
        <f t="shared" si="216"/>
        <v>6738.8457960754458</v>
      </c>
      <c r="X412">
        <f t="shared" si="217"/>
        <v>139.23235115858358</v>
      </c>
      <c r="Y412">
        <f>VLOOKUP(K412,Sheet2!$A$6:$B$262,2,TRUE)</f>
        <v>434.87333333333333</v>
      </c>
      <c r="Z412">
        <f t="shared" si="218"/>
        <v>0.32016759935900935</v>
      </c>
      <c r="AA412">
        <f t="shared" si="219"/>
        <v>528.51907888066603</v>
      </c>
      <c r="AD412">
        <f t="shared" si="232"/>
        <v>530.45533348377216</v>
      </c>
      <c r="AE412">
        <f>VLOOKUP(AU411,Sheet2!$E$6:$F$261,2,TRUE)</f>
        <v>526.4</v>
      </c>
      <c r="AF412">
        <f>VLOOKUP(AE412,Sheet3!K$52:L$77,2,TRUE)</f>
        <v>0.88</v>
      </c>
      <c r="AG412">
        <f t="shared" si="233"/>
        <v>14.055333483772188</v>
      </c>
      <c r="AH412">
        <f t="shared" si="234"/>
        <v>0</v>
      </c>
      <c r="AI412">
        <f t="shared" si="243"/>
        <v>0</v>
      </c>
      <c r="AJ412">
        <f t="shared" si="224"/>
        <v>3.5</v>
      </c>
      <c r="AK412">
        <f t="shared" si="227"/>
        <v>119288.83223079747</v>
      </c>
      <c r="AM412">
        <f t="shared" si="235"/>
        <v>8.955333483772165</v>
      </c>
      <c r="AN412">
        <f t="shared" si="236"/>
        <v>1</v>
      </c>
      <c r="AP412">
        <f t="shared" si="228"/>
        <v>3.5</v>
      </c>
      <c r="AQ412">
        <f>VLOOKUP(AE412,Sheet3!$K$52:$L$77,2,TRUE)</f>
        <v>0.88</v>
      </c>
      <c r="AR412">
        <f t="shared" si="222"/>
        <v>13867.004060149216</v>
      </c>
      <c r="AU412">
        <f t="shared" si="237"/>
        <v>133155.8362909467</v>
      </c>
      <c r="AV412">
        <f t="shared" si="238"/>
        <v>6094.163709053304</v>
      </c>
      <c r="AW412">
        <f t="shared" si="239"/>
        <v>125.9124733275476</v>
      </c>
      <c r="AX412">
        <f>VLOOKUP(AD412,Sheet2!$A$6:$B$262,2,TRUE)</f>
        <v>450.36</v>
      </c>
      <c r="AY412">
        <f t="shared" si="240"/>
        <v>0.27958183081878407</v>
      </c>
      <c r="AZ412">
        <f t="shared" si="241"/>
        <v>530.73491531459092</v>
      </c>
      <c r="BB412">
        <f t="shared" si="231"/>
        <v>2.2158364339248919</v>
      </c>
    </row>
    <row r="413" spans="4:54" x14ac:dyDescent="0.55000000000000004">
      <c r="D413">
        <f t="shared" si="229"/>
        <v>6045</v>
      </c>
      <c r="E413">
        <f t="shared" si="225"/>
        <v>100.75</v>
      </c>
      <c r="F413">
        <f t="shared" si="242"/>
        <v>142250</v>
      </c>
      <c r="H413">
        <f t="shared" si="208"/>
        <v>35562.5</v>
      </c>
      <c r="J413">
        <f t="shared" si="209"/>
        <v>2939.0495867768595</v>
      </c>
      <c r="K413">
        <f t="shared" si="210"/>
        <v>528.51907888066603</v>
      </c>
      <c r="L413">
        <f>VLOOKUP(V413, Sheet2!E$6:F$261,2,TRUE)</f>
        <v>527.6</v>
      </c>
      <c r="M413">
        <f>VLOOKUP(L413,Sheet3!A$52:B$77,2,TRUE)</f>
        <v>0.82166666666666666</v>
      </c>
      <c r="N413">
        <f t="shared" si="211"/>
        <v>14.119078880666052</v>
      </c>
      <c r="O413">
        <f t="shared" si="212"/>
        <v>13.719078880666075</v>
      </c>
      <c r="P413">
        <v>0</v>
      </c>
      <c r="Q413">
        <f t="shared" si="223"/>
        <v>3.5</v>
      </c>
      <c r="R413">
        <f t="shared" si="213"/>
        <v>116006.90921299781</v>
      </c>
      <c r="S413">
        <f t="shared" si="226"/>
        <v>3.5</v>
      </c>
      <c r="T413">
        <f t="shared" si="214"/>
        <v>21164.22819533568</v>
      </c>
      <c r="V413">
        <f t="shared" si="215"/>
        <v>137171.13740833348</v>
      </c>
      <c r="W413">
        <f t="shared" si="216"/>
        <v>5078.8625916665187</v>
      </c>
      <c r="X413">
        <f t="shared" si="217"/>
        <v>104.93517751377105</v>
      </c>
      <c r="Y413">
        <f>VLOOKUP(K413,Sheet2!$A$6:$B$262,2,TRUE)</f>
        <v>437.56666666666666</v>
      </c>
      <c r="Z413">
        <f t="shared" si="218"/>
        <v>0.23981529103474758</v>
      </c>
      <c r="AA413">
        <f t="shared" si="219"/>
        <v>528.75889417170083</v>
      </c>
      <c r="AD413">
        <f t="shared" si="232"/>
        <v>530.73491531459092</v>
      </c>
      <c r="AE413">
        <f>VLOOKUP(AU412,Sheet2!$E$6:$F$261,2,TRUE)</f>
        <v>526.79999999999995</v>
      </c>
      <c r="AF413">
        <f>VLOOKUP(AE413,Sheet3!K$52:L$77,2,TRUE)</f>
        <v>0.88</v>
      </c>
      <c r="AG413">
        <f t="shared" si="233"/>
        <v>14.334915314590944</v>
      </c>
      <c r="AH413">
        <f t="shared" si="234"/>
        <v>0</v>
      </c>
      <c r="AI413">
        <f t="shared" si="243"/>
        <v>0</v>
      </c>
      <c r="AJ413">
        <f t="shared" si="224"/>
        <v>3.5</v>
      </c>
      <c r="AK413">
        <f t="shared" si="227"/>
        <v>122865.72652269868</v>
      </c>
      <c r="AM413">
        <f t="shared" si="235"/>
        <v>9.2349153145909213</v>
      </c>
      <c r="AN413">
        <f t="shared" si="236"/>
        <v>1</v>
      </c>
      <c r="AP413">
        <f t="shared" si="228"/>
        <v>3.5</v>
      </c>
      <c r="AQ413">
        <f>VLOOKUP(AE413,Sheet3!$K$52:$L$77,2,TRUE)</f>
        <v>0.88</v>
      </c>
      <c r="AR413">
        <f t="shared" si="222"/>
        <v>14521.429613003249</v>
      </c>
      <c r="AU413">
        <f t="shared" si="237"/>
        <v>137387.15613570192</v>
      </c>
      <c r="AV413">
        <f t="shared" si="238"/>
        <v>4862.8438642980764</v>
      </c>
      <c r="AW413">
        <f t="shared" si="239"/>
        <v>100.47198066731562</v>
      </c>
      <c r="AX413">
        <f>VLOOKUP(AD413,Sheet2!$A$6:$B$262,2,TRUE)</f>
        <v>452.38</v>
      </c>
      <c r="AY413">
        <f t="shared" si="240"/>
        <v>0.22209642483601313</v>
      </c>
      <c r="AZ413">
        <f t="shared" si="241"/>
        <v>530.95701173942689</v>
      </c>
      <c r="BB413">
        <f t="shared" si="231"/>
        <v>2.198117567726058</v>
      </c>
    </row>
    <row r="414" spans="4:54" x14ac:dyDescent="0.55000000000000004">
      <c r="D414">
        <f t="shared" si="229"/>
        <v>6060</v>
      </c>
      <c r="E414">
        <f t="shared" si="225"/>
        <v>101</v>
      </c>
      <c r="F414">
        <f t="shared" si="242"/>
        <v>145250</v>
      </c>
      <c r="H414">
        <f t="shared" si="208"/>
        <v>36312.5</v>
      </c>
      <c r="J414">
        <f t="shared" si="209"/>
        <v>3001.0330578512398</v>
      </c>
      <c r="K414">
        <f t="shared" si="210"/>
        <v>528.75889417170083</v>
      </c>
      <c r="L414">
        <f>VLOOKUP(V414, Sheet2!E$6:F$261,2,TRUE)</f>
        <v>527.4</v>
      </c>
      <c r="M414">
        <f>VLOOKUP(L414,Sheet3!A$52:B$77,2,TRUE)</f>
        <v>0.82166666666666666</v>
      </c>
      <c r="N414">
        <f t="shared" si="211"/>
        <v>14.358894171700854</v>
      </c>
      <c r="O414">
        <f t="shared" si="212"/>
        <v>13.958894171700877</v>
      </c>
      <c r="P414">
        <v>0</v>
      </c>
      <c r="Q414">
        <f t="shared" si="223"/>
        <v>3.5</v>
      </c>
      <c r="R414">
        <f t="shared" si="213"/>
        <v>115009.18988596179</v>
      </c>
      <c r="S414">
        <f t="shared" si="226"/>
        <v>3.5</v>
      </c>
      <c r="T414">
        <f t="shared" si="214"/>
        <v>20997.532926920776</v>
      </c>
      <c r="V414">
        <f t="shared" si="215"/>
        <v>136006.72281288257</v>
      </c>
      <c r="W414">
        <f t="shared" si="216"/>
        <v>9243.2771871174336</v>
      </c>
      <c r="X414">
        <f t="shared" si="217"/>
        <v>190.97680138672382</v>
      </c>
      <c r="Y414">
        <f>VLOOKUP(K414,Sheet2!$A$6:$B$262,2,TRUE)</f>
        <v>438.91333333333336</v>
      </c>
      <c r="Z414">
        <f t="shared" si="218"/>
        <v>0.43511278168823869</v>
      </c>
      <c r="AA414">
        <f t="shared" si="219"/>
        <v>529.19400695338902</v>
      </c>
      <c r="AD414">
        <f t="shared" si="232"/>
        <v>530.95701173942689</v>
      </c>
      <c r="AE414">
        <f>VLOOKUP(AU413,Sheet2!$E$6:$F$261,2,TRUE)</f>
        <v>527.6</v>
      </c>
      <c r="AF414">
        <f>VLOOKUP(AE414,Sheet3!K$52:L$77,2,TRUE)</f>
        <v>0.86</v>
      </c>
      <c r="AG414">
        <f t="shared" si="233"/>
        <v>14.557011739426912</v>
      </c>
      <c r="AH414">
        <f t="shared" si="234"/>
        <v>0</v>
      </c>
      <c r="AI414">
        <f t="shared" si="243"/>
        <v>0</v>
      </c>
      <c r="AJ414">
        <f t="shared" si="224"/>
        <v>3.5</v>
      </c>
      <c r="AK414">
        <f t="shared" si="227"/>
        <v>122874.61866609934</v>
      </c>
      <c r="AM414">
        <f t="shared" si="235"/>
        <v>9.4570117394268891</v>
      </c>
      <c r="AN414">
        <f t="shared" si="236"/>
        <v>1</v>
      </c>
      <c r="AP414">
        <f t="shared" si="228"/>
        <v>3.5</v>
      </c>
      <c r="AQ414">
        <f>VLOOKUP(AE414,Sheet3!$K$52:$L$77,2,TRUE)</f>
        <v>0.86</v>
      </c>
      <c r="AR414">
        <f t="shared" si="222"/>
        <v>14706.410001327591</v>
      </c>
      <c r="AU414">
        <f t="shared" si="237"/>
        <v>137581.02866742693</v>
      </c>
      <c r="AV414">
        <f t="shared" si="238"/>
        <v>7668.97133257307</v>
      </c>
      <c r="AW414">
        <f t="shared" si="239"/>
        <v>158.44982092093119</v>
      </c>
      <c r="AX414">
        <f>VLOOKUP(AD414,Sheet2!$A$6:$B$262,2,TRUE)</f>
        <v>453.72666666666669</v>
      </c>
      <c r="AY414">
        <f t="shared" si="240"/>
        <v>0.34921866524838269</v>
      </c>
      <c r="AZ414">
        <f t="shared" si="241"/>
        <v>531.30623040467526</v>
      </c>
      <c r="BB414">
        <f t="shared" si="231"/>
        <v>2.1122234512862406</v>
      </c>
    </row>
    <row r="415" spans="4:54" x14ac:dyDescent="0.55000000000000004">
      <c r="D415">
        <f t="shared" si="229"/>
        <v>6075</v>
      </c>
      <c r="E415">
        <f t="shared" si="225"/>
        <v>101.25</v>
      </c>
      <c r="F415">
        <f t="shared" si="242"/>
        <v>148250</v>
      </c>
      <c r="H415">
        <f t="shared" ref="H415:H478" si="244">+F415*0.25</f>
        <v>37062.5</v>
      </c>
      <c r="J415">
        <f t="shared" ref="J415:J478" si="245">+H415*3600/43560</f>
        <v>3063.0165289256197</v>
      </c>
      <c r="K415">
        <f t="shared" ref="K415:K478" si="246">+AA414</f>
        <v>529.19400695338902</v>
      </c>
      <c r="L415">
        <f>VLOOKUP(V415, Sheet2!E$6:F$261,2,TRUE)</f>
        <v>528.6</v>
      </c>
      <c r="M415">
        <f>VLOOKUP(L415,Sheet3!A$52:B$77,2,TRUE)</f>
        <v>0.79333333333333333</v>
      </c>
      <c r="N415">
        <f t="shared" ref="N415:N478" si="247">+(K415-J$3)</f>
        <v>14.794006953389044</v>
      </c>
      <c r="O415">
        <f t="shared" ref="O415:O478" si="248">+K415-O$3</f>
        <v>14.394006953389066</v>
      </c>
      <c r="P415">
        <v>0</v>
      </c>
      <c r="Q415">
        <f t="shared" si="223"/>
        <v>3.5</v>
      </c>
      <c r="R415">
        <f t="shared" ref="R415:R478" si="249">+Q415*H$3*POWER(N415,1.5)*M414</f>
        <v>120276.22256991267</v>
      </c>
      <c r="S415">
        <f t="shared" si="226"/>
        <v>3.5</v>
      </c>
      <c r="T415">
        <f t="shared" ref="T415:T478" si="250">S415*L$3*POWER(O415,1.5)*M414</f>
        <v>21986.915692742343</v>
      </c>
      <c r="V415">
        <f t="shared" ref="V415:V478" si="251">+R415+T415</f>
        <v>142263.138262655</v>
      </c>
      <c r="W415">
        <f t="shared" ref="W415:W478" si="252">+F415-V415</f>
        <v>5986.8617373449961</v>
      </c>
      <c r="X415">
        <f t="shared" ref="X415:X478" si="253">+W415*0.25*3600/43560</f>
        <v>123.69549044101231</v>
      </c>
      <c r="Y415">
        <f>VLOOKUP(K415,Sheet2!$A$6:$B$262,2,TRUE)</f>
        <v>441.60666666666668</v>
      </c>
      <c r="Z415">
        <f t="shared" ref="Z415:Z478" si="254">+X415/Y415</f>
        <v>0.28010331314671949</v>
      </c>
      <c r="AA415">
        <f t="shared" ref="AA415:AA478" si="255">+K415+Z415</f>
        <v>529.47411026653572</v>
      </c>
      <c r="AD415">
        <f t="shared" si="232"/>
        <v>531.30623040467526</v>
      </c>
      <c r="AE415">
        <f>VLOOKUP(AU414,Sheet2!$E$6:$F$261,2,TRUE)</f>
        <v>527.6</v>
      </c>
      <c r="AF415">
        <f>VLOOKUP(AE415,Sheet3!K$52:L$77,2,TRUE)</f>
        <v>0.86</v>
      </c>
      <c r="AG415">
        <f t="shared" si="233"/>
        <v>14.906230404675284</v>
      </c>
      <c r="AH415">
        <f t="shared" si="234"/>
        <v>0</v>
      </c>
      <c r="AI415">
        <f t="shared" si="243"/>
        <v>0</v>
      </c>
      <c r="AJ415">
        <f t="shared" si="224"/>
        <v>3.5</v>
      </c>
      <c r="AK415">
        <f t="shared" si="227"/>
        <v>127322.62369151134</v>
      </c>
      <c r="AM415">
        <f t="shared" si="235"/>
        <v>9.8062304046752615</v>
      </c>
      <c r="AN415">
        <f t="shared" si="236"/>
        <v>1</v>
      </c>
      <c r="AP415">
        <f t="shared" si="228"/>
        <v>3.5</v>
      </c>
      <c r="AQ415">
        <f>VLOOKUP(AE415,Sheet3!$K$52:$L$77,2,TRUE)</f>
        <v>0.86</v>
      </c>
      <c r="AR415">
        <f t="shared" si="222"/>
        <v>15528.47892488391</v>
      </c>
      <c r="AU415">
        <f t="shared" si="237"/>
        <v>142851.10261639525</v>
      </c>
      <c r="AV415">
        <f t="shared" si="238"/>
        <v>5398.8973836047517</v>
      </c>
      <c r="AW415">
        <f t="shared" si="239"/>
        <v>111.54746660340395</v>
      </c>
      <c r="AX415">
        <f>VLOOKUP(AD415,Sheet2!$A$6:$B$262,2,TRUE)</f>
        <v>456.42</v>
      </c>
      <c r="AY415">
        <f t="shared" si="240"/>
        <v>0.24439653521625684</v>
      </c>
      <c r="AZ415">
        <f t="shared" si="241"/>
        <v>531.55062693989157</v>
      </c>
      <c r="BB415">
        <f t="shared" si="231"/>
        <v>2.0765166733558544</v>
      </c>
    </row>
    <row r="416" spans="4:54" x14ac:dyDescent="0.55000000000000004">
      <c r="D416">
        <f t="shared" si="229"/>
        <v>6090</v>
      </c>
      <c r="E416">
        <f t="shared" si="225"/>
        <v>101.5</v>
      </c>
      <c r="F416">
        <f t="shared" si="242"/>
        <v>151250</v>
      </c>
      <c r="H416">
        <f t="shared" si="244"/>
        <v>37812.5</v>
      </c>
      <c r="J416">
        <f t="shared" si="245"/>
        <v>3125</v>
      </c>
      <c r="K416">
        <f t="shared" si="246"/>
        <v>529.47411026653572</v>
      </c>
      <c r="L416">
        <f>VLOOKUP(V416, Sheet2!E$6:F$261,2,TRUE)</f>
        <v>528.4</v>
      </c>
      <c r="M416">
        <f>VLOOKUP(L416,Sheet3!A$52:B$77,2,TRUE)</f>
        <v>0.79333333333333333</v>
      </c>
      <c r="N416">
        <f t="shared" si="247"/>
        <v>15.07411026653574</v>
      </c>
      <c r="O416">
        <f t="shared" si="248"/>
        <v>14.674110266535763</v>
      </c>
      <c r="P416">
        <v>0</v>
      </c>
      <c r="Q416">
        <f t="shared" si="223"/>
        <v>3.5</v>
      </c>
      <c r="R416">
        <f t="shared" si="249"/>
        <v>119442.42646313561</v>
      </c>
      <c r="S416">
        <f t="shared" si="226"/>
        <v>3.5</v>
      </c>
      <c r="T416">
        <f t="shared" si="250"/>
        <v>21851.40918722963</v>
      </c>
      <c r="V416">
        <f t="shared" si="251"/>
        <v>141293.83565036525</v>
      </c>
      <c r="W416">
        <f t="shared" si="252"/>
        <v>9956.1643496347533</v>
      </c>
      <c r="X416">
        <f t="shared" si="253"/>
        <v>205.70587499245357</v>
      </c>
      <c r="Y416">
        <f>VLOOKUP(K416,Sheet2!$A$6:$B$262,2,TRUE)</f>
        <v>443.62666666666667</v>
      </c>
      <c r="Z416">
        <f t="shared" si="254"/>
        <v>0.46369141092913013</v>
      </c>
      <c r="AA416">
        <f t="shared" si="255"/>
        <v>529.9378016774649</v>
      </c>
      <c r="AD416">
        <f t="shared" si="232"/>
        <v>531.55062693989157</v>
      </c>
      <c r="AE416">
        <f>VLOOKUP(AU415,Sheet2!$E$6:$F$261,2,TRUE)</f>
        <v>528.6</v>
      </c>
      <c r="AF416">
        <f>VLOOKUP(AE416,Sheet3!K$52:L$77,2,TRUE)</f>
        <v>0.83</v>
      </c>
      <c r="AG416">
        <f t="shared" si="233"/>
        <v>15.150626939891595</v>
      </c>
      <c r="AH416">
        <f t="shared" si="234"/>
        <v>0</v>
      </c>
      <c r="AI416">
        <f t="shared" si="243"/>
        <v>0</v>
      </c>
      <c r="AJ416">
        <f t="shared" si="224"/>
        <v>3.5</v>
      </c>
      <c r="AK416">
        <f t="shared" si="227"/>
        <v>125915.55456993265</v>
      </c>
      <c r="AM416">
        <f t="shared" si="235"/>
        <v>10.050626939891572</v>
      </c>
      <c r="AN416">
        <f t="shared" si="236"/>
        <v>1</v>
      </c>
      <c r="AP416">
        <f t="shared" si="228"/>
        <v>3.5</v>
      </c>
      <c r="AQ416">
        <f>VLOOKUP(AE416,Sheet3!$K$52:$L$77,2,TRUE)</f>
        <v>0.83</v>
      </c>
      <c r="AR416">
        <f t="shared" si="222"/>
        <v>15550.528305560694</v>
      </c>
      <c r="AU416">
        <f t="shared" si="237"/>
        <v>141466.08287549333</v>
      </c>
      <c r="AV416">
        <f t="shared" si="238"/>
        <v>9783.9171245066682</v>
      </c>
      <c r="AW416">
        <f t="shared" si="239"/>
        <v>202.14704802699725</v>
      </c>
      <c r="AX416">
        <f>VLOOKUP(AD416,Sheet2!$A$6:$B$262,2,TRUE)</f>
        <v>457.76666666666665</v>
      </c>
      <c r="AY416">
        <f t="shared" si="240"/>
        <v>0.44159407564333486</v>
      </c>
      <c r="AZ416">
        <f t="shared" si="241"/>
        <v>531.99222101553494</v>
      </c>
      <c r="BB416">
        <f t="shared" si="231"/>
        <v>2.0544193380700335</v>
      </c>
    </row>
    <row r="417" spans="4:54" x14ac:dyDescent="0.55000000000000004">
      <c r="D417">
        <f t="shared" si="229"/>
        <v>6105</v>
      </c>
      <c r="E417">
        <f t="shared" si="225"/>
        <v>101.75</v>
      </c>
      <c r="F417">
        <f t="shared" si="242"/>
        <v>154250</v>
      </c>
      <c r="H417">
        <f t="shared" si="244"/>
        <v>38562.5</v>
      </c>
      <c r="J417">
        <f t="shared" si="245"/>
        <v>3186.9834710743803</v>
      </c>
      <c r="K417">
        <f t="shared" si="246"/>
        <v>529.9378016774649</v>
      </c>
      <c r="L417">
        <f>VLOOKUP(V417, Sheet2!E$6:F$261,2,TRUE)</f>
        <v>529.6</v>
      </c>
      <c r="M417">
        <f>VLOOKUP(L417,Sheet3!A$52:B$77,2,TRUE)</f>
        <v>0.76500000000000001</v>
      </c>
      <c r="N417">
        <f t="shared" si="247"/>
        <v>15.537801677464927</v>
      </c>
      <c r="O417">
        <f t="shared" si="248"/>
        <v>15.13780167746495</v>
      </c>
      <c r="P417">
        <v>0</v>
      </c>
      <c r="Q417">
        <f t="shared" si="223"/>
        <v>3.5</v>
      </c>
      <c r="R417">
        <f t="shared" si="249"/>
        <v>124995.8075132244</v>
      </c>
      <c r="S417">
        <f t="shared" si="226"/>
        <v>3.5</v>
      </c>
      <c r="T417">
        <f t="shared" si="250"/>
        <v>22895.282108671672</v>
      </c>
      <c r="V417">
        <f t="shared" si="251"/>
        <v>147891.08962189607</v>
      </c>
      <c r="W417">
        <f t="shared" si="252"/>
        <v>6358.9103781039303</v>
      </c>
      <c r="X417">
        <f t="shared" si="253"/>
        <v>131.3824458285936</v>
      </c>
      <c r="Y417">
        <f>VLOOKUP(K417,Sheet2!$A$6:$B$262,2,TRUE)</f>
        <v>446.99333333333334</v>
      </c>
      <c r="Z417">
        <f t="shared" si="254"/>
        <v>0.2939248441332315</v>
      </c>
      <c r="AA417">
        <f t="shared" si="255"/>
        <v>530.23172652159815</v>
      </c>
      <c r="AD417">
        <f t="shared" si="232"/>
        <v>531.99222101553494</v>
      </c>
      <c r="AE417">
        <f>VLOOKUP(AU416,Sheet2!$E$6:$F$261,2,TRUE)</f>
        <v>528.4</v>
      </c>
      <c r="AF417">
        <f>VLOOKUP(AE417,Sheet3!K$52:L$77,2,TRUE)</f>
        <v>0.83</v>
      </c>
      <c r="AG417">
        <f t="shared" si="233"/>
        <v>15.59222101553496</v>
      </c>
      <c r="AH417">
        <f t="shared" si="234"/>
        <v>0</v>
      </c>
      <c r="AI417">
        <f t="shared" si="243"/>
        <v>0</v>
      </c>
      <c r="AJ417">
        <f t="shared" si="224"/>
        <v>3.5</v>
      </c>
      <c r="AK417">
        <f t="shared" si="227"/>
        <v>131460.55124631058</v>
      </c>
      <c r="AM417">
        <f t="shared" si="235"/>
        <v>10.492221015534938</v>
      </c>
      <c r="AN417">
        <f t="shared" si="236"/>
        <v>1</v>
      </c>
      <c r="AP417">
        <f t="shared" si="228"/>
        <v>3.5</v>
      </c>
      <c r="AQ417">
        <f>VLOOKUP(AE417,Sheet3!$K$52:$L$77,2,TRUE)</f>
        <v>0.83</v>
      </c>
      <c r="AR417">
        <f t="shared" si="222"/>
        <v>16586.569159888342</v>
      </c>
      <c r="AU417">
        <f t="shared" si="237"/>
        <v>148047.12040619893</v>
      </c>
      <c r="AV417">
        <f t="shared" si="238"/>
        <v>6202.8795938010735</v>
      </c>
      <c r="AW417">
        <f t="shared" si="239"/>
        <v>128.15866929341061</v>
      </c>
      <c r="AX417">
        <f>VLOOKUP(AD417,Sheet2!$A$6:$B$262,2,TRUE)</f>
        <v>460.46</v>
      </c>
      <c r="AY417">
        <f t="shared" si="240"/>
        <v>0.27832747533642577</v>
      </c>
      <c r="AZ417">
        <f t="shared" si="241"/>
        <v>532.27054849087142</v>
      </c>
      <c r="BB417">
        <f t="shared" si="231"/>
        <v>2.0388219692732719</v>
      </c>
    </row>
    <row r="418" spans="4:54" x14ac:dyDescent="0.55000000000000004">
      <c r="D418">
        <f t="shared" si="229"/>
        <v>6120</v>
      </c>
      <c r="E418">
        <f t="shared" si="225"/>
        <v>102</v>
      </c>
      <c r="F418">
        <f t="shared" si="242"/>
        <v>157250</v>
      </c>
      <c r="H418">
        <f t="shared" si="244"/>
        <v>39312.5</v>
      </c>
      <c r="J418">
        <f t="shared" si="245"/>
        <v>3248.9669421487602</v>
      </c>
      <c r="K418">
        <f t="shared" si="246"/>
        <v>530.23172652159815</v>
      </c>
      <c r="L418">
        <f>VLOOKUP(V418, Sheet2!E$6:F$261,2,TRUE)</f>
        <v>529.4</v>
      </c>
      <c r="M418">
        <f>VLOOKUP(L418,Sheet3!A$52:B$77,2,TRUE)</f>
        <v>0.76500000000000001</v>
      </c>
      <c r="N418">
        <f t="shared" si="247"/>
        <v>15.831726521598171</v>
      </c>
      <c r="O418">
        <f t="shared" si="248"/>
        <v>15.431726521598193</v>
      </c>
      <c r="P418">
        <v>0</v>
      </c>
      <c r="Q418">
        <f t="shared" si="223"/>
        <v>3.5</v>
      </c>
      <c r="R418">
        <f t="shared" si="249"/>
        <v>123967.89801781866</v>
      </c>
      <c r="S418">
        <f t="shared" si="226"/>
        <v>3.5</v>
      </c>
      <c r="T418">
        <f t="shared" si="250"/>
        <v>22723.712842509271</v>
      </c>
      <c r="V418">
        <f t="shared" si="251"/>
        <v>146691.61086032793</v>
      </c>
      <c r="W418">
        <f t="shared" si="252"/>
        <v>10558.389139672072</v>
      </c>
      <c r="X418">
        <f t="shared" si="253"/>
        <v>218.14853594363788</v>
      </c>
      <c r="Y418">
        <f>VLOOKUP(K418,Sheet2!$A$6:$B$262,2,TRUE)</f>
        <v>449.01333333333332</v>
      </c>
      <c r="Z418">
        <f t="shared" si="254"/>
        <v>0.48583977300667663</v>
      </c>
      <c r="AA418">
        <f t="shared" si="255"/>
        <v>530.71756629460481</v>
      </c>
      <c r="AD418">
        <f t="shared" si="232"/>
        <v>532.27054849087142</v>
      </c>
      <c r="AE418">
        <f>VLOOKUP(AU417,Sheet2!$E$6:$F$261,2,TRUE)</f>
        <v>529.79999999999995</v>
      </c>
      <c r="AF418">
        <f>VLOOKUP(AE418,Sheet3!K$52:L$77,2,TRUE)</f>
        <v>0.8</v>
      </c>
      <c r="AG418">
        <f t="shared" si="233"/>
        <v>15.870548490871442</v>
      </c>
      <c r="AH418">
        <f t="shared" si="234"/>
        <v>0</v>
      </c>
      <c r="AI418">
        <f t="shared" si="243"/>
        <v>0</v>
      </c>
      <c r="AJ418">
        <f t="shared" si="224"/>
        <v>3.5</v>
      </c>
      <c r="AK418">
        <f t="shared" si="227"/>
        <v>130116.77032579889</v>
      </c>
      <c r="AM418">
        <f t="shared" si="235"/>
        <v>10.77054849087142</v>
      </c>
      <c r="AN418">
        <f t="shared" si="236"/>
        <v>1</v>
      </c>
      <c r="AP418">
        <f t="shared" si="228"/>
        <v>3.5</v>
      </c>
      <c r="AQ418">
        <f>VLOOKUP(AE418,Sheet3!$K$52:$L$77,2,TRUE)</f>
        <v>0.8</v>
      </c>
      <c r="AR418">
        <f t="shared" si="222"/>
        <v>16627.388475065902</v>
      </c>
      <c r="AU418">
        <f t="shared" si="237"/>
        <v>146744.1588008648</v>
      </c>
      <c r="AV418">
        <f t="shared" si="238"/>
        <v>10505.841199135204</v>
      </c>
      <c r="AW418">
        <f t="shared" si="239"/>
        <v>217.06283469287612</v>
      </c>
      <c r="AX418">
        <f>VLOOKUP(AD418,Sheet2!$A$6:$B$262,2,TRUE)</f>
        <v>462.48</v>
      </c>
      <c r="AY418">
        <f t="shared" si="240"/>
        <v>0.46934534399947264</v>
      </c>
      <c r="AZ418">
        <f t="shared" si="241"/>
        <v>532.73989383487094</v>
      </c>
      <c r="BB418">
        <f t="shared" si="231"/>
        <v>2.0223275402661329</v>
      </c>
    </row>
    <row r="419" spans="4:54" x14ac:dyDescent="0.55000000000000004">
      <c r="D419">
        <f t="shared" si="229"/>
        <v>6135</v>
      </c>
      <c r="E419">
        <f t="shared" si="225"/>
        <v>102.25</v>
      </c>
      <c r="F419">
        <f t="shared" si="242"/>
        <v>160250</v>
      </c>
      <c r="H419">
        <f t="shared" si="244"/>
        <v>40062.5</v>
      </c>
      <c r="J419">
        <f t="shared" si="245"/>
        <v>3310.9504132231405</v>
      </c>
      <c r="K419">
        <f t="shared" si="246"/>
        <v>530.71756629460481</v>
      </c>
      <c r="L419">
        <f>VLOOKUP(V419, Sheet2!E$6:F$261,2,TRUE)</f>
        <v>530.79999999999995</v>
      </c>
      <c r="M419">
        <f>VLOOKUP(L419,Sheet3!A$52:B$77,2,TRUE)</f>
        <v>0.73666666666666669</v>
      </c>
      <c r="N419">
        <f t="shared" si="247"/>
        <v>16.317566294604831</v>
      </c>
      <c r="O419">
        <f t="shared" si="248"/>
        <v>15.917566294604853</v>
      </c>
      <c r="P419">
        <v>0</v>
      </c>
      <c r="Q419">
        <f t="shared" si="223"/>
        <v>3.5</v>
      </c>
      <c r="R419">
        <f t="shared" si="249"/>
        <v>129717.89642532253</v>
      </c>
      <c r="S419">
        <f t="shared" si="226"/>
        <v>3.5</v>
      </c>
      <c r="T419">
        <f t="shared" si="250"/>
        <v>23805.237360910207</v>
      </c>
      <c r="V419">
        <f t="shared" si="251"/>
        <v>153523.13378623273</v>
      </c>
      <c r="W419">
        <f t="shared" si="252"/>
        <v>6726.8662137672654</v>
      </c>
      <c r="X419">
        <f t="shared" si="253"/>
        <v>138.98483912742284</v>
      </c>
      <c r="Y419">
        <f>VLOOKUP(K419,Sheet2!$A$6:$B$262,2,TRUE)</f>
        <v>452.38</v>
      </c>
      <c r="Z419">
        <f t="shared" si="254"/>
        <v>0.30723029118754774</v>
      </c>
      <c r="AA419">
        <f t="shared" si="255"/>
        <v>531.02479658579239</v>
      </c>
      <c r="AD419">
        <f t="shared" si="232"/>
        <v>532.73989383487094</v>
      </c>
      <c r="AE419">
        <f>VLOOKUP(AU418,Sheet2!$E$6:$F$261,2,TRUE)</f>
        <v>529.4</v>
      </c>
      <c r="AF419">
        <f>VLOOKUP(AE419,Sheet3!K$52:L$77,2,TRUE)</f>
        <v>0.8</v>
      </c>
      <c r="AG419">
        <f t="shared" si="233"/>
        <v>16.339893834870963</v>
      </c>
      <c r="AH419">
        <f t="shared" si="234"/>
        <v>0</v>
      </c>
      <c r="AI419">
        <f t="shared" si="243"/>
        <v>0</v>
      </c>
      <c r="AJ419">
        <f t="shared" si="224"/>
        <v>3.5</v>
      </c>
      <c r="AK419">
        <f t="shared" si="227"/>
        <v>135931.22042579055</v>
      </c>
      <c r="AM419">
        <f t="shared" si="235"/>
        <v>11.239893834870941</v>
      </c>
      <c r="AN419">
        <f t="shared" si="236"/>
        <v>1</v>
      </c>
      <c r="AP419">
        <f t="shared" si="228"/>
        <v>3.5</v>
      </c>
      <c r="AQ419">
        <f>VLOOKUP(AE419,Sheet3!$K$52:$L$77,2,TRUE)</f>
        <v>0.8</v>
      </c>
      <c r="AR419">
        <f t="shared" si="222"/>
        <v>17725.995178053807</v>
      </c>
      <c r="AU419">
        <f t="shared" si="237"/>
        <v>153657.21560384435</v>
      </c>
      <c r="AV419">
        <f t="shared" si="238"/>
        <v>6592.78439615565</v>
      </c>
      <c r="AW419">
        <f t="shared" si="239"/>
        <v>136.21455363957955</v>
      </c>
      <c r="AX419">
        <f>VLOOKUP(AD419,Sheet2!$A$6:$B$262,2,TRUE)</f>
        <v>465.84666666666669</v>
      </c>
      <c r="AY419">
        <f t="shared" si="240"/>
        <v>0.29240212152692491</v>
      </c>
      <c r="AZ419">
        <f t="shared" si="241"/>
        <v>533.03229595639789</v>
      </c>
      <c r="BB419">
        <f t="shared" si="231"/>
        <v>2.0074993706055011</v>
      </c>
    </row>
    <row r="420" spans="4:54" x14ac:dyDescent="0.55000000000000004">
      <c r="D420">
        <f t="shared" si="229"/>
        <v>6150</v>
      </c>
      <c r="E420">
        <f t="shared" si="225"/>
        <v>102.5</v>
      </c>
      <c r="F420">
        <f t="shared" si="242"/>
        <v>163250</v>
      </c>
      <c r="H420">
        <f t="shared" si="244"/>
        <v>40812.5</v>
      </c>
      <c r="J420">
        <f t="shared" si="245"/>
        <v>3372.9338842975208</v>
      </c>
      <c r="K420">
        <f t="shared" si="246"/>
        <v>531.02479658579239</v>
      </c>
      <c r="L420">
        <f>VLOOKUP(V420, Sheet2!E$6:F$261,2,TRUE)</f>
        <v>530.6</v>
      </c>
      <c r="M420">
        <f>VLOOKUP(L420,Sheet3!A$52:B$77,2,TRUE)</f>
        <v>0.73666666666666669</v>
      </c>
      <c r="N420">
        <f t="shared" si="247"/>
        <v>16.62479658579241</v>
      </c>
      <c r="O420">
        <f t="shared" si="248"/>
        <v>16.224796585792433</v>
      </c>
      <c r="P420">
        <v>0</v>
      </c>
      <c r="Q420">
        <f t="shared" si="223"/>
        <v>3.5</v>
      </c>
      <c r="R420">
        <f t="shared" si="249"/>
        <v>128457.9279950608</v>
      </c>
      <c r="S420">
        <f t="shared" si="226"/>
        <v>3.5</v>
      </c>
      <c r="T420">
        <f t="shared" si="250"/>
        <v>23590.437214129659</v>
      </c>
      <c r="V420">
        <f t="shared" si="251"/>
        <v>152048.36520919047</v>
      </c>
      <c r="W420">
        <f t="shared" si="252"/>
        <v>11201.634790809534</v>
      </c>
      <c r="X420">
        <f t="shared" si="253"/>
        <v>231.4387353473044</v>
      </c>
      <c r="Y420">
        <f>VLOOKUP(K420,Sheet2!$A$6:$B$262,2,TRUE)</f>
        <v>454.4</v>
      </c>
      <c r="Z420">
        <f t="shared" si="254"/>
        <v>0.50932820278896218</v>
      </c>
      <c r="AA420">
        <f t="shared" si="255"/>
        <v>531.53412478858138</v>
      </c>
      <c r="AD420">
        <f t="shared" si="232"/>
        <v>533.03229595639789</v>
      </c>
      <c r="AE420">
        <f>VLOOKUP(AU419,Sheet2!$E$6:$F$261,2,TRUE)</f>
        <v>530.79999999999995</v>
      </c>
      <c r="AF420">
        <f>VLOOKUP(AE420,Sheet3!K$52:L$77,2,TRUE)</f>
        <v>0.77</v>
      </c>
      <c r="AG420">
        <f t="shared" si="233"/>
        <v>16.632295956397911</v>
      </c>
      <c r="AH420">
        <f t="shared" si="234"/>
        <v>0</v>
      </c>
      <c r="AI420">
        <f t="shared" si="243"/>
        <v>0</v>
      </c>
      <c r="AJ420">
        <f t="shared" si="224"/>
        <v>3.5</v>
      </c>
      <c r="AK420">
        <f t="shared" si="227"/>
        <v>134361.36739378181</v>
      </c>
      <c r="AM420">
        <f t="shared" si="235"/>
        <v>11.532295956397888</v>
      </c>
      <c r="AN420">
        <f t="shared" si="236"/>
        <v>1</v>
      </c>
      <c r="AP420">
        <f t="shared" si="228"/>
        <v>3.5</v>
      </c>
      <c r="AQ420">
        <f>VLOOKUP(AE420,Sheet3!$K$52:$L$77,2,TRUE)</f>
        <v>0.77</v>
      </c>
      <c r="AR420">
        <f t="shared" si="222"/>
        <v>17731.346640305597</v>
      </c>
      <c r="AU420">
        <f t="shared" si="237"/>
        <v>152092.7140340874</v>
      </c>
      <c r="AV420">
        <f t="shared" si="238"/>
        <v>11157.285965912597</v>
      </c>
      <c r="AW420">
        <f t="shared" si="239"/>
        <v>230.52243731224374</v>
      </c>
      <c r="AX420">
        <f>VLOOKUP(AD420,Sheet2!$A$6:$B$262,2,TRUE)</f>
        <v>467.86666666666667</v>
      </c>
      <c r="AY420">
        <f t="shared" si="240"/>
        <v>0.49270968362548534</v>
      </c>
      <c r="AZ420">
        <f t="shared" si="241"/>
        <v>533.52500564002332</v>
      </c>
      <c r="BB420">
        <f t="shared" si="231"/>
        <v>1.9908808514419434</v>
      </c>
    </row>
    <row r="421" spans="4:54" x14ac:dyDescent="0.55000000000000004">
      <c r="D421">
        <f t="shared" si="229"/>
        <v>6165</v>
      </c>
      <c r="E421">
        <f t="shared" si="225"/>
        <v>102.75</v>
      </c>
      <c r="F421">
        <f t="shared" si="242"/>
        <v>166250</v>
      </c>
      <c r="H421">
        <f t="shared" si="244"/>
        <v>41562.5</v>
      </c>
      <c r="J421">
        <f t="shared" si="245"/>
        <v>3434.9173553719006</v>
      </c>
      <c r="K421">
        <f t="shared" si="246"/>
        <v>531.53412478858138</v>
      </c>
      <c r="L421">
        <f>VLOOKUP(V421, Sheet2!E$6:F$261,2,TRUE)</f>
        <v>532</v>
      </c>
      <c r="M421">
        <f>VLOOKUP(L421,Sheet3!A$52:B$77,2,TRUE)</f>
        <v>0.68</v>
      </c>
      <c r="N421">
        <f t="shared" si="247"/>
        <v>17.134124788581403</v>
      </c>
      <c r="O421">
        <f t="shared" si="248"/>
        <v>16.734124788581425</v>
      </c>
      <c r="P421">
        <v>0</v>
      </c>
      <c r="Q421">
        <f t="shared" si="223"/>
        <v>3.5</v>
      </c>
      <c r="R421">
        <f t="shared" si="249"/>
        <v>134406.19630765452</v>
      </c>
      <c r="S421">
        <f t="shared" si="226"/>
        <v>3.5</v>
      </c>
      <c r="T421">
        <f t="shared" si="250"/>
        <v>24709.935050684126</v>
      </c>
      <c r="V421">
        <f t="shared" si="251"/>
        <v>159116.13135833864</v>
      </c>
      <c r="W421">
        <f t="shared" si="252"/>
        <v>7133.8686416613637</v>
      </c>
      <c r="X421">
        <f t="shared" si="253"/>
        <v>147.39398019961496</v>
      </c>
      <c r="Y421">
        <f>VLOOKUP(K421,Sheet2!$A$6:$B$262,2,TRUE)</f>
        <v>457.76666666666665</v>
      </c>
      <c r="Z421">
        <f t="shared" si="254"/>
        <v>0.32198495638159536</v>
      </c>
      <c r="AA421">
        <f t="shared" si="255"/>
        <v>531.85610974496296</v>
      </c>
      <c r="AD421">
        <f t="shared" si="232"/>
        <v>533.52500564002332</v>
      </c>
      <c r="AE421">
        <f>VLOOKUP(AU420,Sheet2!$E$6:$F$261,2,TRUE)</f>
        <v>530.6</v>
      </c>
      <c r="AF421">
        <f>VLOOKUP(AE421,Sheet3!K$52:L$77,2,TRUE)</f>
        <v>0.77</v>
      </c>
      <c r="AG421">
        <f t="shared" si="233"/>
        <v>17.125005640023346</v>
      </c>
      <c r="AH421">
        <f t="shared" si="234"/>
        <v>0</v>
      </c>
      <c r="AI421">
        <f t="shared" si="243"/>
        <v>0</v>
      </c>
      <c r="AJ421">
        <f t="shared" si="224"/>
        <v>3.5</v>
      </c>
      <c r="AK421">
        <f t="shared" si="227"/>
        <v>140375.7835434381</v>
      </c>
      <c r="AM421">
        <f t="shared" si="235"/>
        <v>12.025005640023323</v>
      </c>
      <c r="AN421">
        <f t="shared" si="236"/>
        <v>1</v>
      </c>
      <c r="AP421">
        <f t="shared" si="228"/>
        <v>3.5</v>
      </c>
      <c r="AQ421">
        <f>VLOOKUP(AE421,Sheet3!$K$52:$L$77,2,TRUE)</f>
        <v>0.77</v>
      </c>
      <c r="AR421">
        <f t="shared" si="222"/>
        <v>18879.738921415159</v>
      </c>
      <c r="AU421">
        <f t="shared" si="237"/>
        <v>159255.52246485325</v>
      </c>
      <c r="AV421">
        <f t="shared" si="238"/>
        <v>6994.4775351467542</v>
      </c>
      <c r="AW421">
        <f t="shared" si="239"/>
        <v>144.5139986600569</v>
      </c>
      <c r="AX421">
        <f>VLOOKUP(AD421,Sheet2!$A$6:$B$262,2,TRUE)</f>
        <v>471.23333333333335</v>
      </c>
      <c r="AY421">
        <f t="shared" si="240"/>
        <v>0.30667185115666029</v>
      </c>
      <c r="AZ421">
        <f t="shared" si="241"/>
        <v>533.83167749118002</v>
      </c>
      <c r="BB421">
        <f t="shared" si="231"/>
        <v>1.9755677462170524</v>
      </c>
    </row>
    <row r="422" spans="4:54" x14ac:dyDescent="0.55000000000000004">
      <c r="D422">
        <f t="shared" si="229"/>
        <v>6180</v>
      </c>
      <c r="E422">
        <f t="shared" si="225"/>
        <v>103</v>
      </c>
      <c r="F422">
        <f t="shared" si="242"/>
        <v>169250</v>
      </c>
      <c r="H422">
        <f t="shared" si="244"/>
        <v>42312.5</v>
      </c>
      <c r="J422">
        <f t="shared" si="245"/>
        <v>3496.9008264462809</v>
      </c>
      <c r="K422">
        <f t="shared" si="246"/>
        <v>531.85610974496296</v>
      </c>
      <c r="L422">
        <f>VLOOKUP(V422, Sheet2!E$6:F$261,2,TRUE)</f>
        <v>530.4</v>
      </c>
      <c r="M422">
        <f>VLOOKUP(L422,Sheet3!A$52:B$77,2,TRUE)</f>
        <v>0.73666666666666669</v>
      </c>
      <c r="N422">
        <f t="shared" si="247"/>
        <v>17.456109744962987</v>
      </c>
      <c r="O422">
        <f t="shared" si="248"/>
        <v>17.05610974496301</v>
      </c>
      <c r="P422">
        <v>0</v>
      </c>
      <c r="Q422">
        <f t="shared" si="223"/>
        <v>3.5</v>
      </c>
      <c r="R422">
        <f t="shared" si="249"/>
        <v>127580.85008477773</v>
      </c>
      <c r="S422">
        <f t="shared" si="226"/>
        <v>3.5</v>
      </c>
      <c r="T422">
        <f t="shared" si="250"/>
        <v>23470.641795393287</v>
      </c>
      <c r="V422">
        <f t="shared" si="251"/>
        <v>151051.49188017103</v>
      </c>
      <c r="W422">
        <f t="shared" si="252"/>
        <v>18198.50811982897</v>
      </c>
      <c r="X422">
        <f t="shared" si="253"/>
        <v>376.00223388076387</v>
      </c>
      <c r="Y422">
        <f>VLOOKUP(K422,Sheet2!$A$6:$B$262,2,TRUE)</f>
        <v>459.78666666666663</v>
      </c>
      <c r="Z422">
        <f t="shared" si="254"/>
        <v>0.81777541877558557</v>
      </c>
      <c r="AA422">
        <f t="shared" si="255"/>
        <v>532.67388516373853</v>
      </c>
      <c r="AD422">
        <f t="shared" si="232"/>
        <v>533.83167749118002</v>
      </c>
      <c r="AE422">
        <f>VLOOKUP(AU421,Sheet2!$E$6:$F$261,2,TRUE)</f>
        <v>532</v>
      </c>
      <c r="AF422">
        <f>VLOOKUP(AE422,Sheet3!K$52:L$77,2,TRUE)</f>
        <v>0.72</v>
      </c>
      <c r="AG422">
        <f t="shared" si="233"/>
        <v>17.431677491180039</v>
      </c>
      <c r="AH422">
        <f t="shared" si="234"/>
        <v>0</v>
      </c>
      <c r="AI422">
        <f t="shared" si="243"/>
        <v>0</v>
      </c>
      <c r="AJ422">
        <f t="shared" si="224"/>
        <v>3.5</v>
      </c>
      <c r="AK422">
        <f t="shared" si="227"/>
        <v>134802.09858748727</v>
      </c>
      <c r="AM422">
        <f t="shared" si="235"/>
        <v>12.331677491180017</v>
      </c>
      <c r="AN422">
        <f t="shared" si="236"/>
        <v>1</v>
      </c>
      <c r="AP422">
        <f t="shared" si="228"/>
        <v>3.5</v>
      </c>
      <c r="AQ422">
        <f>VLOOKUP(AE422,Sheet3!$K$52:$L$77,2,TRUE)</f>
        <v>0.72</v>
      </c>
      <c r="AR422">
        <f t="shared" si="222"/>
        <v>18333.40192976264</v>
      </c>
      <c r="AU422">
        <f t="shared" si="237"/>
        <v>153135.50051724992</v>
      </c>
      <c r="AV422">
        <f t="shared" si="238"/>
        <v>16114.499482750078</v>
      </c>
      <c r="AW422">
        <f t="shared" si="239"/>
        <v>332.94420418905116</v>
      </c>
      <c r="AX422">
        <f>VLOOKUP(AD422,Sheet2!$A$6:$B$262,2,TRUE)</f>
        <v>473.25333333333333</v>
      </c>
      <c r="AY422">
        <f t="shared" si="240"/>
        <v>0.70352215343942182</v>
      </c>
      <c r="AZ422">
        <f t="shared" si="241"/>
        <v>534.53519964461941</v>
      </c>
      <c r="BB422">
        <f t="shared" si="231"/>
        <v>1.8613144808808784</v>
      </c>
    </row>
    <row r="423" spans="4:54" x14ac:dyDescent="0.55000000000000004">
      <c r="D423">
        <f t="shared" si="229"/>
        <v>6195</v>
      </c>
      <c r="E423">
        <f t="shared" si="225"/>
        <v>103.25</v>
      </c>
      <c r="F423">
        <f t="shared" ref="F423:F424" si="256">+F422+2600</f>
        <v>171850</v>
      </c>
      <c r="H423">
        <f t="shared" si="244"/>
        <v>42962.5</v>
      </c>
      <c r="J423">
        <f t="shared" si="245"/>
        <v>3550.6198347107438</v>
      </c>
      <c r="K423">
        <f t="shared" si="246"/>
        <v>532.67388516373853</v>
      </c>
      <c r="L423">
        <f>VLOOKUP(V423, Sheet2!E$6:F$261,2,TRUE)</f>
        <v>533.0333333333333</v>
      </c>
      <c r="M423">
        <f>VLOOKUP(L423,Sheet3!A$52:B$77,2,TRUE)</f>
        <v>0.67500000000000004</v>
      </c>
      <c r="N423">
        <f t="shared" si="247"/>
        <v>18.273885163738555</v>
      </c>
      <c r="O423">
        <f t="shared" si="248"/>
        <v>17.873885163738578</v>
      </c>
      <c r="P423">
        <v>0</v>
      </c>
      <c r="Q423">
        <f t="shared" si="223"/>
        <v>3.5</v>
      </c>
      <c r="R423">
        <f t="shared" si="249"/>
        <v>148037.83992029313</v>
      </c>
      <c r="S423">
        <f t="shared" si="226"/>
        <v>3.5</v>
      </c>
      <c r="T423">
        <f t="shared" si="250"/>
        <v>27276.933443925191</v>
      </c>
      <c r="V423">
        <f t="shared" si="251"/>
        <v>175314.77336421833</v>
      </c>
      <c r="W423">
        <f t="shared" si="252"/>
        <v>-3464.7733642183302</v>
      </c>
      <c r="X423">
        <f t="shared" si="253"/>
        <v>-71.586226533436573</v>
      </c>
      <c r="Y423">
        <f>VLOOKUP(K423,Sheet2!$A$6:$B$262,2,TRUE)</f>
        <v>465.17333333333335</v>
      </c>
      <c r="Z423">
        <f t="shared" si="254"/>
        <v>-0.15389150968836685</v>
      </c>
      <c r="AA423">
        <f t="shared" si="255"/>
        <v>532.51999365405015</v>
      </c>
      <c r="AD423">
        <f t="shared" si="232"/>
        <v>534.53519964461941</v>
      </c>
      <c r="AE423">
        <f>VLOOKUP(AU422,Sheet2!$E$6:$F$261,2,TRUE)</f>
        <v>530.79999999999995</v>
      </c>
      <c r="AF423">
        <f>VLOOKUP(AE423,Sheet3!K$52:L$77,2,TRUE)</f>
        <v>0.77</v>
      </c>
      <c r="AG423">
        <f t="shared" si="233"/>
        <v>18.135199644619433</v>
      </c>
      <c r="AH423">
        <f t="shared" si="234"/>
        <v>0</v>
      </c>
      <c r="AI423">
        <f t="shared" si="243"/>
        <v>0</v>
      </c>
      <c r="AJ423">
        <f t="shared" si="224"/>
        <v>3.5</v>
      </c>
      <c r="AK423">
        <f t="shared" si="227"/>
        <v>152978.2258877565</v>
      </c>
      <c r="AM423">
        <f t="shared" si="235"/>
        <v>13.035199644619411</v>
      </c>
      <c r="AN423">
        <f t="shared" si="236"/>
        <v>1</v>
      </c>
      <c r="AP423">
        <f t="shared" si="228"/>
        <v>3.5</v>
      </c>
      <c r="AQ423">
        <f>VLOOKUP(AE423,Sheet3!$K$52:$L$77,2,TRUE)</f>
        <v>0.77</v>
      </c>
      <c r="AR423">
        <f t="shared" si="222"/>
        <v>21308.092917869657</v>
      </c>
      <c r="AU423">
        <f t="shared" si="237"/>
        <v>174286.31880562616</v>
      </c>
      <c r="AV423">
        <f t="shared" si="238"/>
        <v>-2436.318805626157</v>
      </c>
      <c r="AW423">
        <f t="shared" si="239"/>
        <v>-50.337165405499107</v>
      </c>
      <c r="AX423">
        <f>VLOOKUP(AD423,Sheet2!$A$6:$B$262,2,TRUE)</f>
        <v>477.96666666666664</v>
      </c>
      <c r="AY423">
        <f t="shared" si="240"/>
        <v>-0.1053152215750731</v>
      </c>
      <c r="AZ423">
        <f t="shared" si="241"/>
        <v>534.42988442304431</v>
      </c>
      <c r="BB423">
        <f t="shared" si="231"/>
        <v>1.9098907689941598</v>
      </c>
    </row>
    <row r="424" spans="4:54" x14ac:dyDescent="0.55000000000000004">
      <c r="D424">
        <f t="shared" si="229"/>
        <v>6210</v>
      </c>
      <c r="E424">
        <f t="shared" si="225"/>
        <v>103.5</v>
      </c>
      <c r="F424">
        <f t="shared" si="256"/>
        <v>174450</v>
      </c>
      <c r="H424">
        <f t="shared" si="244"/>
        <v>43612.5</v>
      </c>
      <c r="J424">
        <f t="shared" si="245"/>
        <v>3604.3388429752067</v>
      </c>
      <c r="K424">
        <f t="shared" si="246"/>
        <v>532.51999365405015</v>
      </c>
      <c r="L424">
        <f>VLOOKUP(V424, Sheet2!E$6:F$261,2,TRUE)</f>
        <v>531.79999999999995</v>
      </c>
      <c r="M424">
        <f>VLOOKUP(L424,Sheet3!A$52:B$77,2,TRUE)</f>
        <v>0.70833333333333337</v>
      </c>
      <c r="N424">
        <f t="shared" si="247"/>
        <v>18.119993654050177</v>
      </c>
      <c r="O424">
        <f t="shared" si="248"/>
        <v>17.719993654050199</v>
      </c>
      <c r="P424">
        <v>0</v>
      </c>
      <c r="Q424">
        <f t="shared" si="223"/>
        <v>3.5</v>
      </c>
      <c r="R424">
        <f t="shared" si="249"/>
        <v>133935.65877087665</v>
      </c>
      <c r="S424">
        <f t="shared" si="226"/>
        <v>3.5</v>
      </c>
      <c r="T424">
        <f t="shared" si="250"/>
        <v>24671.479604221495</v>
      </c>
      <c r="V424">
        <f t="shared" si="251"/>
        <v>158607.13837509815</v>
      </c>
      <c r="W424">
        <f t="shared" si="252"/>
        <v>15842.861624901852</v>
      </c>
      <c r="X424">
        <f t="shared" si="253"/>
        <v>327.33185175417049</v>
      </c>
      <c r="Y424">
        <f>VLOOKUP(K424,Sheet2!$A$6:$B$262,2,TRUE)</f>
        <v>464.5</v>
      </c>
      <c r="Z424">
        <f t="shared" si="254"/>
        <v>0.7046972050681819</v>
      </c>
      <c r="AA424">
        <f t="shared" si="255"/>
        <v>533.22469085911837</v>
      </c>
      <c r="AD424">
        <f t="shared" si="232"/>
        <v>534.42988442304431</v>
      </c>
      <c r="AE424">
        <f>VLOOKUP(AU423,Sheet2!$E$6:$F$261,2,TRUE)</f>
        <v>532.96875</v>
      </c>
      <c r="AF424">
        <f>VLOOKUP(AE424,Sheet3!K$52:L$77,2,TRUE)</f>
        <v>0.72</v>
      </c>
      <c r="AG424">
        <f t="shared" si="233"/>
        <v>18.029884423044336</v>
      </c>
      <c r="AH424">
        <f t="shared" si="234"/>
        <v>0</v>
      </c>
      <c r="AI424">
        <f t="shared" si="243"/>
        <v>0</v>
      </c>
      <c r="AJ424">
        <f t="shared" si="224"/>
        <v>3.5</v>
      </c>
      <c r="AK424">
        <f t="shared" si="227"/>
        <v>141800.34713543192</v>
      </c>
      <c r="AM424">
        <f t="shared" si="235"/>
        <v>12.929884423044314</v>
      </c>
      <c r="AN424">
        <f t="shared" si="236"/>
        <v>1</v>
      </c>
      <c r="AP424">
        <f t="shared" si="228"/>
        <v>3.5</v>
      </c>
      <c r="AQ424">
        <f>VLOOKUP(AE424,Sheet3!$K$52:$L$77,2,TRUE)</f>
        <v>0.72</v>
      </c>
      <c r="AR424">
        <f t="shared" si="222"/>
        <v>19683.475626345604</v>
      </c>
      <c r="AU424">
        <f t="shared" si="237"/>
        <v>161483.82276177753</v>
      </c>
      <c r="AV424">
        <f t="shared" si="238"/>
        <v>12966.177238222474</v>
      </c>
      <c r="AW424">
        <f t="shared" si="239"/>
        <v>267.89622393021642</v>
      </c>
      <c r="AX424">
        <f>VLOOKUP(AD424,Sheet2!$A$6:$B$262,2,TRUE)</f>
        <v>477.29333333333335</v>
      </c>
      <c r="AY424">
        <f t="shared" si="240"/>
        <v>0.56128214081532612</v>
      </c>
      <c r="AZ424">
        <f t="shared" si="241"/>
        <v>534.99116656385968</v>
      </c>
      <c r="BB424">
        <f t="shared" si="231"/>
        <v>1.7664757047413104</v>
      </c>
    </row>
    <row r="425" spans="4:54" x14ac:dyDescent="0.55000000000000004">
      <c r="D425">
        <f t="shared" si="229"/>
        <v>6225</v>
      </c>
      <c r="E425">
        <f t="shared" si="225"/>
        <v>103.75</v>
      </c>
      <c r="F425">
        <f>+F424+2400</f>
        <v>176850</v>
      </c>
      <c r="H425">
        <f t="shared" si="244"/>
        <v>44212.5</v>
      </c>
      <c r="J425">
        <f t="shared" si="245"/>
        <v>3653.9256198347107</v>
      </c>
      <c r="K425">
        <f t="shared" si="246"/>
        <v>533.22469085911837</v>
      </c>
      <c r="L425">
        <f>VLOOKUP(V425, Sheet2!E$6:F$261,2,TRUE)</f>
        <v>533.09791666666672</v>
      </c>
      <c r="M425">
        <f>VLOOKUP(L425,Sheet3!A$52:B$77,2,TRUE)</f>
        <v>0.67500000000000004</v>
      </c>
      <c r="N425">
        <f t="shared" si="247"/>
        <v>18.824690859118391</v>
      </c>
      <c r="O425">
        <f t="shared" si="248"/>
        <v>18.424690859118414</v>
      </c>
      <c r="P425">
        <v>0</v>
      </c>
      <c r="Q425">
        <f t="shared" si="223"/>
        <v>3.5</v>
      </c>
      <c r="R425">
        <f t="shared" si="249"/>
        <v>148828.06746100626</v>
      </c>
      <c r="S425">
        <f t="shared" si="226"/>
        <v>3.5</v>
      </c>
      <c r="T425">
        <f t="shared" si="250"/>
        <v>27449.477007541234</v>
      </c>
      <c r="V425">
        <f t="shared" si="251"/>
        <v>176277.54446854748</v>
      </c>
      <c r="W425">
        <f t="shared" si="252"/>
        <v>572.45553145252052</v>
      </c>
      <c r="X425">
        <f t="shared" si="253"/>
        <v>11.827593625052076</v>
      </c>
      <c r="Y425">
        <f>VLOOKUP(K425,Sheet2!$A$6:$B$262,2,TRUE)</f>
        <v>469.21333333333331</v>
      </c>
      <c r="Z425">
        <f t="shared" si="254"/>
        <v>2.5207283733878143E-2</v>
      </c>
      <c r="AA425">
        <f t="shared" si="255"/>
        <v>533.2498981428522</v>
      </c>
      <c r="AD425">
        <f t="shared" si="232"/>
        <v>534.99116656385968</v>
      </c>
      <c r="AE425">
        <f>VLOOKUP(AU424,Sheet2!$E$6:$F$261,2,TRUE)</f>
        <v>532.12916666666672</v>
      </c>
      <c r="AF425">
        <f>VLOOKUP(AE425,Sheet3!K$52:L$77,2,TRUE)</f>
        <v>0.72</v>
      </c>
      <c r="AG425">
        <f t="shared" si="233"/>
        <v>18.591166563859701</v>
      </c>
      <c r="AH425">
        <f t="shared" si="234"/>
        <v>0</v>
      </c>
      <c r="AI425">
        <f t="shared" si="243"/>
        <v>0</v>
      </c>
      <c r="AJ425">
        <f t="shared" si="224"/>
        <v>3.5</v>
      </c>
      <c r="AK425">
        <f t="shared" si="227"/>
        <v>148473.12266963851</v>
      </c>
      <c r="AM425">
        <f t="shared" si="235"/>
        <v>13.491166563859679</v>
      </c>
      <c r="AN425">
        <f t="shared" si="236"/>
        <v>1</v>
      </c>
      <c r="AP425">
        <f t="shared" si="228"/>
        <v>3.5</v>
      </c>
      <c r="AQ425">
        <f>VLOOKUP(AE425,Sheet3!$K$52:$L$77,2,TRUE)</f>
        <v>0.72</v>
      </c>
      <c r="AR425">
        <f t="shared" si="222"/>
        <v>20978.96598398732</v>
      </c>
      <c r="AU425">
        <f t="shared" si="237"/>
        <v>169452.08865362583</v>
      </c>
      <c r="AV425">
        <f t="shared" si="238"/>
        <v>7397.9113463741669</v>
      </c>
      <c r="AW425">
        <f t="shared" si="239"/>
        <v>152.84940798293732</v>
      </c>
      <c r="AX425">
        <f>VLOOKUP(AD425,Sheet2!$A$6:$B$262,2,TRUE)</f>
        <v>480.65999999999997</v>
      </c>
      <c r="AY425">
        <f t="shared" si="240"/>
        <v>0.31799901798139502</v>
      </c>
      <c r="AZ425">
        <f t="shared" si="241"/>
        <v>535.30916558184106</v>
      </c>
      <c r="BB425">
        <f t="shared" si="231"/>
        <v>2.0592674389888543</v>
      </c>
    </row>
    <row r="426" spans="4:54" x14ac:dyDescent="0.55000000000000004">
      <c r="D426">
        <f t="shared" si="229"/>
        <v>6240</v>
      </c>
      <c r="E426">
        <f t="shared" si="225"/>
        <v>104</v>
      </c>
      <c r="F426">
        <f>+F425+2200</f>
        <v>179050</v>
      </c>
      <c r="H426">
        <f t="shared" si="244"/>
        <v>44762.5</v>
      </c>
      <c r="J426">
        <f t="shared" si="245"/>
        <v>3699.3801652892562</v>
      </c>
      <c r="K426">
        <f t="shared" si="246"/>
        <v>533.2498981428522</v>
      </c>
      <c r="L426">
        <f>VLOOKUP(V426, Sheet2!E$6:F$261,2,TRUE)</f>
        <v>532.58124999999995</v>
      </c>
      <c r="M426">
        <f>VLOOKUP(L426,Sheet3!A$52:B$77,2,TRUE)</f>
        <v>0.68</v>
      </c>
      <c r="N426">
        <f t="shared" si="247"/>
        <v>18.849898142852226</v>
      </c>
      <c r="O426">
        <f t="shared" si="248"/>
        <v>18.449898142852248</v>
      </c>
      <c r="P426">
        <v>0</v>
      </c>
      <c r="Q426">
        <f t="shared" si="223"/>
        <v>3.5</v>
      </c>
      <c r="R426">
        <f t="shared" si="249"/>
        <v>142109.35489148449</v>
      </c>
      <c r="S426">
        <f t="shared" si="226"/>
        <v>3.5</v>
      </c>
      <c r="T426">
        <f t="shared" si="250"/>
        <v>26211.435857611548</v>
      </c>
      <c r="V426">
        <f t="shared" si="251"/>
        <v>168320.79074909602</v>
      </c>
      <c r="W426">
        <f t="shared" si="252"/>
        <v>10729.209250903979</v>
      </c>
      <c r="X426">
        <f t="shared" si="253"/>
        <v>221.67787708479298</v>
      </c>
      <c r="Y426">
        <f>VLOOKUP(K426,Sheet2!$A$6:$B$262,2,TRUE)</f>
        <v>469.21333333333331</v>
      </c>
      <c r="Z426">
        <f t="shared" si="254"/>
        <v>0.47244581800345187</v>
      </c>
      <c r="AA426">
        <f t="shared" si="255"/>
        <v>533.72234396085571</v>
      </c>
      <c r="AD426">
        <f t="shared" si="232"/>
        <v>535.30916558184106</v>
      </c>
      <c r="AE426">
        <f>VLOOKUP(AU425,Sheet2!$E$6:$F$261,2,TRUE)</f>
        <v>532.64583333333337</v>
      </c>
      <c r="AF426">
        <f>VLOOKUP(AE426,Sheet3!K$52:L$77,2,TRUE)</f>
        <v>0.72</v>
      </c>
      <c r="AG426">
        <f t="shared" si="233"/>
        <v>18.90916558184108</v>
      </c>
      <c r="AH426">
        <f t="shared" si="234"/>
        <v>0</v>
      </c>
      <c r="AI426">
        <f t="shared" si="243"/>
        <v>0</v>
      </c>
      <c r="AJ426">
        <f t="shared" si="224"/>
        <v>3.5</v>
      </c>
      <c r="AK426">
        <f t="shared" si="227"/>
        <v>152298.780958388</v>
      </c>
      <c r="AM426">
        <f t="shared" si="235"/>
        <v>13.809165581841057</v>
      </c>
      <c r="AN426">
        <f t="shared" si="236"/>
        <v>1</v>
      </c>
      <c r="AP426">
        <f t="shared" si="228"/>
        <v>3.5</v>
      </c>
      <c r="AQ426">
        <f>VLOOKUP(AE426,Sheet3!$K$52:$L$77,2,TRUE)</f>
        <v>0.72</v>
      </c>
      <c r="AR426">
        <f t="shared" si="222"/>
        <v>21725.059683783929</v>
      </c>
      <c r="AU426">
        <f t="shared" si="237"/>
        <v>174023.84064217194</v>
      </c>
      <c r="AV426">
        <f t="shared" si="238"/>
        <v>5026.159357828059</v>
      </c>
      <c r="AW426">
        <f t="shared" si="239"/>
        <v>103.84626772372023</v>
      </c>
      <c r="AX426">
        <f>VLOOKUP(AD426,Sheet2!$A$6:$B$262,2,TRUE)</f>
        <v>483.35333333333335</v>
      </c>
      <c r="AY426">
        <f t="shared" si="240"/>
        <v>0.21484545685775808</v>
      </c>
      <c r="AZ426">
        <f t="shared" si="241"/>
        <v>535.52401103869886</v>
      </c>
      <c r="BB426">
        <f t="shared" si="231"/>
        <v>1.8016670778431489</v>
      </c>
    </row>
    <row r="427" spans="4:54" x14ac:dyDescent="0.55000000000000004">
      <c r="D427">
        <f t="shared" si="229"/>
        <v>6255</v>
      </c>
      <c r="E427">
        <f t="shared" si="225"/>
        <v>104.25</v>
      </c>
      <c r="F427">
        <f>+F426+2000</f>
        <v>181050</v>
      </c>
      <c r="H427">
        <f t="shared" si="244"/>
        <v>45262.5</v>
      </c>
      <c r="J427">
        <f t="shared" si="245"/>
        <v>3740.7024793388427</v>
      </c>
      <c r="K427">
        <f t="shared" si="246"/>
        <v>533.72234396085571</v>
      </c>
      <c r="L427">
        <f>VLOOKUP(V427, Sheet2!E$6:F$261,2,TRUE)</f>
        <v>533.09791666666672</v>
      </c>
      <c r="M427">
        <f>VLOOKUP(L427,Sheet3!A$52:B$77,2,TRUE)</f>
        <v>0.67500000000000004</v>
      </c>
      <c r="N427">
        <f t="shared" si="247"/>
        <v>19.322343960855733</v>
      </c>
      <c r="O427">
        <f t="shared" si="248"/>
        <v>18.922343960855756</v>
      </c>
      <c r="P427">
        <v>0</v>
      </c>
      <c r="Q427">
        <f t="shared" si="223"/>
        <v>3.5</v>
      </c>
      <c r="R427">
        <f t="shared" si="249"/>
        <v>148577.82939086019</v>
      </c>
      <c r="S427">
        <f t="shared" si="226"/>
        <v>3.5</v>
      </c>
      <c r="T427">
        <f t="shared" si="250"/>
        <v>27426.310701314706</v>
      </c>
      <c r="V427">
        <f t="shared" si="251"/>
        <v>176004.1400921749</v>
      </c>
      <c r="W427">
        <f t="shared" si="252"/>
        <v>5045.8599078250991</v>
      </c>
      <c r="X427">
        <f t="shared" si="253"/>
        <v>104.25330388068386</v>
      </c>
      <c r="Y427">
        <f>VLOOKUP(K427,Sheet2!$A$6:$B$262,2,TRUE)</f>
        <v>472.58</v>
      </c>
      <c r="Z427">
        <f t="shared" si="254"/>
        <v>0.22060456193805042</v>
      </c>
      <c r="AA427">
        <f t="shared" si="255"/>
        <v>533.94294852279381</v>
      </c>
      <c r="AD427">
        <f t="shared" si="232"/>
        <v>535.52401103869886</v>
      </c>
      <c r="AE427">
        <f>VLOOKUP(AU426,Sheet2!$E$6:$F$261,2,TRUE)</f>
        <v>532.96875</v>
      </c>
      <c r="AF427">
        <f>VLOOKUP(AE427,Sheet3!K$52:L$77,2,TRUE)</f>
        <v>0.72</v>
      </c>
      <c r="AG427">
        <f t="shared" si="233"/>
        <v>19.124011038698882</v>
      </c>
      <c r="AH427">
        <f t="shared" si="234"/>
        <v>0</v>
      </c>
      <c r="AI427">
        <f t="shared" si="243"/>
        <v>0</v>
      </c>
      <c r="AJ427">
        <f t="shared" si="224"/>
        <v>3.5</v>
      </c>
      <c r="AK427">
        <f t="shared" si="227"/>
        <v>154901.76219925311</v>
      </c>
      <c r="AM427">
        <f t="shared" si="235"/>
        <v>14.024011038698859</v>
      </c>
      <c r="AN427">
        <f t="shared" si="236"/>
        <v>1</v>
      </c>
      <c r="AP427">
        <f t="shared" si="228"/>
        <v>3.5</v>
      </c>
      <c r="AQ427">
        <f>VLOOKUP(AE427,Sheet3!$K$52:$L$77,2,TRUE)</f>
        <v>0.72</v>
      </c>
      <c r="AR427">
        <f t="shared" si="222"/>
        <v>22234.030132752403</v>
      </c>
      <c r="AU427">
        <f t="shared" si="237"/>
        <v>177135.79233200551</v>
      </c>
      <c r="AV427">
        <f t="shared" si="238"/>
        <v>3914.2076679944876</v>
      </c>
      <c r="AW427">
        <f t="shared" si="239"/>
        <v>80.872059256084455</v>
      </c>
      <c r="AX427">
        <f>VLOOKUP(AD427,Sheet2!$A$6:$B$262,2,TRUE)</f>
        <v>484.7</v>
      </c>
      <c r="AY427">
        <f t="shared" si="240"/>
        <v>0.16684971994240655</v>
      </c>
      <c r="AZ427">
        <f t="shared" si="241"/>
        <v>535.69086075864129</v>
      </c>
      <c r="BB427">
        <f t="shared" si="231"/>
        <v>1.7479122358474797</v>
      </c>
    </row>
    <row r="428" spans="4:54" x14ac:dyDescent="0.55000000000000004">
      <c r="D428">
        <f t="shared" si="229"/>
        <v>6270</v>
      </c>
      <c r="E428">
        <f t="shared" si="225"/>
        <v>104.5</v>
      </c>
      <c r="F428">
        <f>+F427+1900</f>
        <v>182950</v>
      </c>
      <c r="H428">
        <f t="shared" si="244"/>
        <v>45737.5</v>
      </c>
      <c r="J428">
        <f t="shared" si="245"/>
        <v>3779.9586776859505</v>
      </c>
      <c r="K428">
        <f t="shared" si="246"/>
        <v>533.94294852279381</v>
      </c>
      <c r="L428">
        <f>VLOOKUP(V428, Sheet2!E$6:F$261,2,TRUE)</f>
        <v>533.16250000000002</v>
      </c>
      <c r="M428">
        <f>VLOOKUP(L428,Sheet3!A$52:B$77,2,TRUE)</f>
        <v>0.67500000000000004</v>
      </c>
      <c r="N428">
        <f t="shared" si="247"/>
        <v>19.542948522793836</v>
      </c>
      <c r="O428">
        <f t="shared" si="248"/>
        <v>19.142948522793859</v>
      </c>
      <c r="P428">
        <v>0</v>
      </c>
      <c r="Q428">
        <f t="shared" si="223"/>
        <v>3.5</v>
      </c>
      <c r="R428">
        <f t="shared" si="249"/>
        <v>150018.31679542534</v>
      </c>
      <c r="S428">
        <f t="shared" si="226"/>
        <v>3.5</v>
      </c>
      <c r="T428">
        <f t="shared" si="250"/>
        <v>27702.125987722149</v>
      </c>
      <c r="V428">
        <f t="shared" si="251"/>
        <v>177720.4427831475</v>
      </c>
      <c r="W428">
        <f t="shared" si="252"/>
        <v>5229.5572168524959</v>
      </c>
      <c r="X428">
        <f t="shared" si="253"/>
        <v>108.0487028275309</v>
      </c>
      <c r="Y428">
        <f>VLOOKUP(K428,Sheet2!$A$6:$B$262,2,TRUE)</f>
        <v>473.92666666666668</v>
      </c>
      <c r="Z428">
        <f t="shared" si="254"/>
        <v>0.22798612196162044</v>
      </c>
      <c r="AA428">
        <f t="shared" si="255"/>
        <v>534.17093464475545</v>
      </c>
      <c r="AD428">
        <f t="shared" si="232"/>
        <v>535.69086075864129</v>
      </c>
      <c r="AE428">
        <f>VLOOKUP(AU427,Sheet2!$E$6:$F$261,2,TRUE)</f>
        <v>533.16250000000002</v>
      </c>
      <c r="AF428">
        <f>VLOOKUP(AE428,Sheet3!K$52:L$77,2,TRUE)</f>
        <v>0.72</v>
      </c>
      <c r="AG428">
        <f t="shared" si="233"/>
        <v>19.290860758641315</v>
      </c>
      <c r="AH428">
        <f t="shared" si="234"/>
        <v>0</v>
      </c>
      <c r="AI428">
        <f t="shared" si="243"/>
        <v>0</v>
      </c>
      <c r="AJ428">
        <f t="shared" si="224"/>
        <v>3.5</v>
      </c>
      <c r="AK428">
        <f t="shared" si="227"/>
        <v>156933.36580904177</v>
      </c>
      <c r="AM428">
        <f t="shared" si="235"/>
        <v>14.190860758641293</v>
      </c>
      <c r="AN428">
        <f t="shared" si="236"/>
        <v>1</v>
      </c>
      <c r="AP428">
        <f t="shared" si="228"/>
        <v>3.5</v>
      </c>
      <c r="AQ428">
        <f>VLOOKUP(AE428,Sheet3!$K$52:$L$77,2,TRUE)</f>
        <v>0.72</v>
      </c>
      <c r="AR428">
        <f t="shared" si="222"/>
        <v>22631.999801496811</v>
      </c>
      <c r="AU428">
        <f t="shared" si="237"/>
        <v>179565.36561053857</v>
      </c>
      <c r="AV428">
        <f t="shared" si="238"/>
        <v>3384.6343894614256</v>
      </c>
      <c r="AW428">
        <f t="shared" si="239"/>
        <v>69.930462592178216</v>
      </c>
      <c r="AX428">
        <f>VLOOKUP(AD428,Sheet2!$A$6:$B$262,2,TRUE)</f>
        <v>485.37333333333333</v>
      </c>
      <c r="AY428">
        <f t="shared" si="240"/>
        <v>0.1440756172407045</v>
      </c>
      <c r="AZ428">
        <f t="shared" si="241"/>
        <v>535.83493637588197</v>
      </c>
      <c r="BB428">
        <f t="shared" si="231"/>
        <v>1.6640017311265183</v>
      </c>
    </row>
    <row r="429" spans="4:54" x14ac:dyDescent="0.55000000000000004">
      <c r="D429">
        <f t="shared" si="229"/>
        <v>6285</v>
      </c>
      <c r="E429">
        <f t="shared" si="225"/>
        <v>104.75</v>
      </c>
      <c r="F429">
        <f>+F428+1800</f>
        <v>184750</v>
      </c>
      <c r="H429">
        <f t="shared" si="244"/>
        <v>46187.5</v>
      </c>
      <c r="J429">
        <f t="shared" si="245"/>
        <v>3817.1487603305786</v>
      </c>
      <c r="K429">
        <f t="shared" si="246"/>
        <v>534.17093464475545</v>
      </c>
      <c r="L429">
        <f>VLOOKUP(V429, Sheet2!E$6:F$261,2,TRUE)</f>
        <v>533.35625000000005</v>
      </c>
      <c r="M429">
        <f>VLOOKUP(L429,Sheet3!A$52:B$77,2,TRUE)</f>
        <v>0.67500000000000004</v>
      </c>
      <c r="N429">
        <f t="shared" si="247"/>
        <v>19.770934644755471</v>
      </c>
      <c r="O429">
        <f t="shared" si="248"/>
        <v>19.370934644755494</v>
      </c>
      <c r="P429">
        <v>0</v>
      </c>
      <c r="Q429">
        <f t="shared" si="223"/>
        <v>3.5</v>
      </c>
      <c r="R429">
        <f t="shared" si="249"/>
        <v>152651.10662481064</v>
      </c>
      <c r="S429">
        <f t="shared" si="226"/>
        <v>3.5</v>
      </c>
      <c r="T429">
        <f t="shared" si="250"/>
        <v>28198.481152901113</v>
      </c>
      <c r="V429">
        <f t="shared" si="251"/>
        <v>180849.58777771174</v>
      </c>
      <c r="W429">
        <f t="shared" si="252"/>
        <v>3900.4122222882579</v>
      </c>
      <c r="X429">
        <f t="shared" si="253"/>
        <v>80.587029386121031</v>
      </c>
      <c r="Y429">
        <f>VLOOKUP(K429,Sheet2!$A$6:$B$262,2,TRUE)</f>
        <v>475.27333333333331</v>
      </c>
      <c r="Z429">
        <f t="shared" si="254"/>
        <v>0.16955933298618556</v>
      </c>
      <c r="AA429">
        <f t="shared" si="255"/>
        <v>534.34049397774163</v>
      </c>
      <c r="AD429">
        <f t="shared" si="232"/>
        <v>535.83493637588197</v>
      </c>
      <c r="AE429">
        <f>VLOOKUP(AU428,Sheet2!$E$6:$F$261,2,TRUE)</f>
        <v>533.29166666666663</v>
      </c>
      <c r="AF429">
        <f>VLOOKUP(AE429,Sheet3!K$52:L$77,2,TRUE)</f>
        <v>0.72</v>
      </c>
      <c r="AG429">
        <f t="shared" si="233"/>
        <v>19.434936375881989</v>
      </c>
      <c r="AH429">
        <f t="shared" si="234"/>
        <v>0</v>
      </c>
      <c r="AI429">
        <f t="shared" si="243"/>
        <v>0</v>
      </c>
      <c r="AJ429">
        <f t="shared" si="224"/>
        <v>3.5</v>
      </c>
      <c r="AK429">
        <f t="shared" si="227"/>
        <v>158694.75189976508</v>
      </c>
      <c r="AM429">
        <f t="shared" si="235"/>
        <v>14.334936375881966</v>
      </c>
      <c r="AN429">
        <f t="shared" si="236"/>
        <v>1</v>
      </c>
      <c r="AP429">
        <f t="shared" si="228"/>
        <v>3.5</v>
      </c>
      <c r="AQ429">
        <f>VLOOKUP(AE429,Sheet3!$K$52:$L$77,2,TRUE)</f>
        <v>0.72</v>
      </c>
      <c r="AR429">
        <f t="shared" si="222"/>
        <v>22977.537157376195</v>
      </c>
      <c r="AU429">
        <f t="shared" si="237"/>
        <v>181672.28905714129</v>
      </c>
      <c r="AV429">
        <f t="shared" si="238"/>
        <v>3077.7109428587137</v>
      </c>
      <c r="AW429">
        <f t="shared" si="239"/>
        <v>63.589069067328793</v>
      </c>
      <c r="AX429">
        <f>VLOOKUP(AD429,Sheet2!$A$6:$B$262,2,TRUE)</f>
        <v>486.72</v>
      </c>
      <c r="AY429">
        <f t="shared" si="240"/>
        <v>0.130648153080475</v>
      </c>
      <c r="AZ429">
        <f t="shared" si="241"/>
        <v>535.96558452896249</v>
      </c>
      <c r="BB429">
        <f t="shared" si="231"/>
        <v>1.6250905512208647</v>
      </c>
    </row>
    <row r="430" spans="4:54" x14ac:dyDescent="0.55000000000000004">
      <c r="D430">
        <f t="shared" si="229"/>
        <v>6300</v>
      </c>
      <c r="E430">
        <f t="shared" si="225"/>
        <v>105</v>
      </c>
      <c r="F430">
        <f>+F429+1800</f>
        <v>186550</v>
      </c>
      <c r="H430">
        <f t="shared" si="244"/>
        <v>46637.5</v>
      </c>
      <c r="J430">
        <f t="shared" si="245"/>
        <v>3854.3388429752067</v>
      </c>
      <c r="K430">
        <f t="shared" si="246"/>
        <v>534.34049397774163</v>
      </c>
      <c r="L430">
        <f>VLOOKUP(V430, Sheet2!E$6:F$261,2,TRUE)</f>
        <v>533.55000000000007</v>
      </c>
      <c r="M430">
        <f>VLOOKUP(L430,Sheet3!A$52:B$77,2,TRUE)</f>
        <v>0.67500000000000004</v>
      </c>
      <c r="N430">
        <f t="shared" si="247"/>
        <v>19.940493977741653</v>
      </c>
      <c r="O430">
        <f t="shared" si="248"/>
        <v>19.540493977741676</v>
      </c>
      <c r="P430">
        <v>0</v>
      </c>
      <c r="Q430">
        <f t="shared" si="223"/>
        <v>3.5</v>
      </c>
      <c r="R430">
        <f t="shared" si="249"/>
        <v>154619.05881151173</v>
      </c>
      <c r="S430">
        <f t="shared" si="226"/>
        <v>3.5</v>
      </c>
      <c r="T430">
        <f t="shared" si="250"/>
        <v>28569.534247515796</v>
      </c>
      <c r="V430">
        <f t="shared" si="251"/>
        <v>183188.59305902751</v>
      </c>
      <c r="W430">
        <f t="shared" si="252"/>
        <v>3361.4069409724907</v>
      </c>
      <c r="X430">
        <f t="shared" si="253"/>
        <v>69.450556631663019</v>
      </c>
      <c r="Y430">
        <f>VLOOKUP(K430,Sheet2!$A$6:$B$262,2,TRUE)</f>
        <v>476.62</v>
      </c>
      <c r="Z430">
        <f t="shared" si="254"/>
        <v>0.14571473423621129</v>
      </c>
      <c r="AA430">
        <f t="shared" si="255"/>
        <v>534.48620871197784</v>
      </c>
      <c r="AD430">
        <f t="shared" si="232"/>
        <v>535.96558452896249</v>
      </c>
      <c r="AE430">
        <f>VLOOKUP(AU429,Sheet2!$E$6:$F$261,2,TRUE)</f>
        <v>533.42083333333335</v>
      </c>
      <c r="AF430">
        <f>VLOOKUP(AE430,Sheet3!K$52:L$77,2,TRUE)</f>
        <v>0.72</v>
      </c>
      <c r="AG430">
        <f t="shared" si="233"/>
        <v>19.565584528962518</v>
      </c>
      <c r="AH430">
        <f t="shared" si="234"/>
        <v>0</v>
      </c>
      <c r="AI430">
        <f t="shared" si="243"/>
        <v>0</v>
      </c>
      <c r="AJ430">
        <f t="shared" si="224"/>
        <v>3.5</v>
      </c>
      <c r="AK430">
        <f t="shared" si="227"/>
        <v>160297.63709085531</v>
      </c>
      <c r="AM430">
        <f t="shared" si="235"/>
        <v>14.465584528962495</v>
      </c>
      <c r="AN430">
        <f t="shared" si="236"/>
        <v>1</v>
      </c>
      <c r="AP430">
        <f t="shared" si="228"/>
        <v>3.5</v>
      </c>
      <c r="AQ430">
        <f>VLOOKUP(AE430,Sheet3!$K$52:$L$77,2,TRUE)</f>
        <v>0.72</v>
      </c>
      <c r="AR430">
        <f t="shared" si="222"/>
        <v>23292.376616331858</v>
      </c>
      <c r="AU430">
        <f t="shared" si="237"/>
        <v>183590.01370718717</v>
      </c>
      <c r="AV430">
        <f t="shared" si="238"/>
        <v>2959.9862928128277</v>
      </c>
      <c r="AW430">
        <f t="shared" si="239"/>
        <v>61.1567415870419</v>
      </c>
      <c r="AX430">
        <f>VLOOKUP(AD430,Sheet2!$A$6:$B$262,2,TRUE)</f>
        <v>487.39333333333332</v>
      </c>
      <c r="AY430">
        <f t="shared" si="240"/>
        <v>0.12547718116861514</v>
      </c>
      <c r="AZ430">
        <f t="shared" si="241"/>
        <v>536.09106171013116</v>
      </c>
      <c r="BB430">
        <f t="shared" si="231"/>
        <v>1.6048529981533193</v>
      </c>
    </row>
    <row r="431" spans="4:54" x14ac:dyDescent="0.55000000000000004">
      <c r="D431">
        <f t="shared" si="229"/>
        <v>6315</v>
      </c>
      <c r="E431">
        <f t="shared" si="225"/>
        <v>105.25</v>
      </c>
      <c r="F431">
        <f t="shared" ref="F431:F441" si="257">+F430+1700</f>
        <v>188250</v>
      </c>
      <c r="H431">
        <f t="shared" si="244"/>
        <v>47062.5</v>
      </c>
      <c r="J431">
        <f t="shared" si="245"/>
        <v>3889.4628099173556</v>
      </c>
      <c r="K431">
        <f t="shared" si="246"/>
        <v>534.48620871197784</v>
      </c>
      <c r="L431">
        <f>VLOOKUP(V431, Sheet2!E$6:F$261,2,TRUE)</f>
        <v>533.67916666666667</v>
      </c>
      <c r="M431">
        <f>VLOOKUP(L431,Sheet3!A$52:B$77,2,TRUE)</f>
        <v>0.67500000000000004</v>
      </c>
      <c r="N431">
        <f t="shared" si="247"/>
        <v>20.086208711977861</v>
      </c>
      <c r="O431">
        <f t="shared" si="248"/>
        <v>19.686208711977883</v>
      </c>
      <c r="P431">
        <v>0</v>
      </c>
      <c r="Q431">
        <f t="shared" si="223"/>
        <v>3.5</v>
      </c>
      <c r="R431">
        <f t="shared" si="249"/>
        <v>156316.96446306288</v>
      </c>
      <c r="S431">
        <f t="shared" si="226"/>
        <v>3.5</v>
      </c>
      <c r="T431">
        <f t="shared" si="250"/>
        <v>28889.696579678261</v>
      </c>
      <c r="V431">
        <f t="shared" si="251"/>
        <v>185206.66104274115</v>
      </c>
      <c r="W431">
        <f t="shared" si="252"/>
        <v>3043.3389572588494</v>
      </c>
      <c r="X431">
        <f t="shared" si="253"/>
        <v>62.878904075596061</v>
      </c>
      <c r="Y431">
        <f>VLOOKUP(K431,Sheet2!$A$6:$B$262,2,TRUE)</f>
        <v>477.29333333333335</v>
      </c>
      <c r="Z431">
        <f t="shared" si="254"/>
        <v>0.13174058735842961</v>
      </c>
      <c r="AA431">
        <f t="shared" si="255"/>
        <v>534.61794929933626</v>
      </c>
      <c r="AD431">
        <f t="shared" si="232"/>
        <v>536.09106171013116</v>
      </c>
      <c r="AE431">
        <f>VLOOKUP(AU430,Sheet2!$E$6:$F$261,2,TRUE)</f>
        <v>533.55000000000007</v>
      </c>
      <c r="AF431">
        <f>VLOOKUP(AE431,Sheet3!K$52:L$77,2,TRUE)</f>
        <v>0.72</v>
      </c>
      <c r="AG431">
        <f t="shared" si="233"/>
        <v>19.69106171013118</v>
      </c>
      <c r="AH431">
        <f t="shared" si="234"/>
        <v>0</v>
      </c>
      <c r="AI431">
        <f t="shared" si="243"/>
        <v>0</v>
      </c>
      <c r="AJ431">
        <f t="shared" si="224"/>
        <v>3.5</v>
      </c>
      <c r="AK431">
        <f t="shared" si="227"/>
        <v>161842.127824856</v>
      </c>
      <c r="AM431">
        <f t="shared" si="235"/>
        <v>14.591061710131157</v>
      </c>
      <c r="AN431">
        <f t="shared" si="236"/>
        <v>1</v>
      </c>
      <c r="AP431">
        <f t="shared" si="228"/>
        <v>3.5</v>
      </c>
      <c r="AQ431">
        <f>VLOOKUP(AE431,Sheet3!$K$52:$L$77,2,TRUE)</f>
        <v>0.72</v>
      </c>
      <c r="AR431">
        <f t="shared" si="222"/>
        <v>23596.096512690747</v>
      </c>
      <c r="AU431">
        <f t="shared" si="237"/>
        <v>185438.22433754674</v>
      </c>
      <c r="AV431">
        <f t="shared" si="238"/>
        <v>2811.7756624532631</v>
      </c>
      <c r="AW431">
        <f t="shared" si="239"/>
        <v>58.094538480439319</v>
      </c>
      <c r="AX431">
        <f>VLOOKUP(AD431,Sheet2!$A$6:$B$262,2,TRUE)</f>
        <v>488.06666666666666</v>
      </c>
      <c r="AY431">
        <f t="shared" si="240"/>
        <v>0.11902992449208985</v>
      </c>
      <c r="AZ431">
        <f t="shared" si="241"/>
        <v>536.21009163462327</v>
      </c>
      <c r="BB431">
        <f t="shared" si="231"/>
        <v>1.5921423352870079</v>
      </c>
    </row>
    <row r="432" spans="4:54" x14ac:dyDescent="0.55000000000000004">
      <c r="D432">
        <f t="shared" si="229"/>
        <v>6330</v>
      </c>
      <c r="E432">
        <f t="shared" si="225"/>
        <v>105.5</v>
      </c>
      <c r="F432">
        <f t="shared" si="257"/>
        <v>189950</v>
      </c>
      <c r="H432">
        <f t="shared" si="244"/>
        <v>47487.5</v>
      </c>
      <c r="J432">
        <f t="shared" si="245"/>
        <v>3924.586776859504</v>
      </c>
      <c r="K432">
        <f t="shared" si="246"/>
        <v>534.61794929933626</v>
      </c>
      <c r="L432">
        <f>VLOOKUP(V432, Sheet2!E$6:F$261,2,TRUE)</f>
        <v>533.80833333333339</v>
      </c>
      <c r="M432">
        <f>VLOOKUP(L432,Sheet3!A$52:B$77,2,TRUE)</f>
        <v>0.67500000000000004</v>
      </c>
      <c r="N432">
        <f t="shared" si="247"/>
        <v>20.217949299336283</v>
      </c>
      <c r="O432">
        <f t="shared" si="248"/>
        <v>19.817949299336306</v>
      </c>
      <c r="P432">
        <v>0</v>
      </c>
      <c r="Q432">
        <f t="shared" si="223"/>
        <v>3.5</v>
      </c>
      <c r="R432">
        <f t="shared" si="249"/>
        <v>157857.35111254294</v>
      </c>
      <c r="S432">
        <f t="shared" si="226"/>
        <v>3.5</v>
      </c>
      <c r="T432">
        <f t="shared" si="250"/>
        <v>29180.177032611347</v>
      </c>
      <c r="V432">
        <f t="shared" si="251"/>
        <v>187037.5281451543</v>
      </c>
      <c r="W432">
        <f t="shared" si="252"/>
        <v>2912.4718548457022</v>
      </c>
      <c r="X432">
        <f t="shared" si="253"/>
        <v>60.175038323258313</v>
      </c>
      <c r="Y432">
        <f>VLOOKUP(K432,Sheet2!$A$6:$B$262,2,TRUE)</f>
        <v>478.64</v>
      </c>
      <c r="Z432">
        <f t="shared" si="254"/>
        <v>0.12572087231167123</v>
      </c>
      <c r="AA432">
        <f t="shared" si="255"/>
        <v>534.74367017164798</v>
      </c>
      <c r="AD432">
        <f t="shared" si="232"/>
        <v>536.21009163462327</v>
      </c>
      <c r="AE432">
        <f>VLOOKUP(AU431,Sheet2!$E$6:$F$261,2,TRUE)</f>
        <v>533.67916666666667</v>
      </c>
      <c r="AF432">
        <f>VLOOKUP(AE432,Sheet3!K$52:L$77,2,TRUE)</f>
        <v>0.72</v>
      </c>
      <c r="AG432">
        <f t="shared" si="233"/>
        <v>19.810091634623291</v>
      </c>
      <c r="AH432">
        <f t="shared" si="234"/>
        <v>0</v>
      </c>
      <c r="AI432">
        <f t="shared" si="243"/>
        <v>0</v>
      </c>
      <c r="AJ432">
        <f t="shared" si="224"/>
        <v>3.5</v>
      </c>
      <c r="AK432">
        <f t="shared" si="227"/>
        <v>163311.81540122576</v>
      </c>
      <c r="AM432">
        <f t="shared" si="235"/>
        <v>14.710091634623268</v>
      </c>
      <c r="AN432">
        <f t="shared" si="236"/>
        <v>1</v>
      </c>
      <c r="AP432">
        <f t="shared" si="228"/>
        <v>3.5</v>
      </c>
      <c r="AQ432">
        <f>VLOOKUP(AE432,Sheet3!$K$52:$L$77,2,TRUE)</f>
        <v>0.72</v>
      </c>
      <c r="AR432">
        <f t="shared" si="222"/>
        <v>23885.420406180245</v>
      </c>
      <c r="AU432">
        <f t="shared" si="237"/>
        <v>187197.23580740602</v>
      </c>
      <c r="AV432">
        <f t="shared" si="238"/>
        <v>2752.7641925939824</v>
      </c>
      <c r="AW432">
        <f t="shared" si="239"/>
        <v>56.875293235412862</v>
      </c>
      <c r="AX432">
        <f>VLOOKUP(AD432,Sheet2!$A$6:$B$262,2,TRUE)</f>
        <v>489.41333333333336</v>
      </c>
      <c r="AY432">
        <f t="shared" si="240"/>
        <v>0.11621116418721637</v>
      </c>
      <c r="AZ432">
        <f t="shared" si="241"/>
        <v>536.3263027988105</v>
      </c>
      <c r="BB432">
        <f t="shared" si="231"/>
        <v>1.5826326271625248</v>
      </c>
    </row>
    <row r="433" spans="4:62" x14ac:dyDescent="0.55000000000000004">
      <c r="D433">
        <f t="shared" si="229"/>
        <v>6345</v>
      </c>
      <c r="E433">
        <f t="shared" si="225"/>
        <v>105.75</v>
      </c>
      <c r="F433">
        <f t="shared" si="257"/>
        <v>191650</v>
      </c>
      <c r="H433">
        <f t="shared" si="244"/>
        <v>47912.5</v>
      </c>
      <c r="J433">
        <f t="shared" si="245"/>
        <v>3959.7107438016528</v>
      </c>
      <c r="K433">
        <f t="shared" si="246"/>
        <v>534.74367017164798</v>
      </c>
      <c r="L433">
        <f>VLOOKUP(V433, Sheet2!E$6:F$261,2,TRUE)</f>
        <v>533.8729166666667</v>
      </c>
      <c r="M433">
        <f>VLOOKUP(L433,Sheet3!A$52:B$77,2,TRUE)</f>
        <v>0.67500000000000004</v>
      </c>
      <c r="N433">
        <f t="shared" si="247"/>
        <v>20.343670171648</v>
      </c>
      <c r="O433">
        <f t="shared" si="248"/>
        <v>19.943670171648023</v>
      </c>
      <c r="P433">
        <v>0</v>
      </c>
      <c r="Q433">
        <f t="shared" si="223"/>
        <v>3.5</v>
      </c>
      <c r="R433">
        <f t="shared" si="249"/>
        <v>159332.03954130664</v>
      </c>
      <c r="S433">
        <f t="shared" si="226"/>
        <v>3.5</v>
      </c>
      <c r="T433">
        <f t="shared" si="250"/>
        <v>29458.28622967939</v>
      </c>
      <c r="V433">
        <f t="shared" si="251"/>
        <v>188790.32577098603</v>
      </c>
      <c r="W433">
        <f t="shared" si="252"/>
        <v>2859.6742290139664</v>
      </c>
      <c r="X433">
        <f t="shared" si="253"/>
        <v>59.084178285412527</v>
      </c>
      <c r="Y433">
        <f>VLOOKUP(K433,Sheet2!$A$6:$B$262,2,TRUE)</f>
        <v>479.31333333333333</v>
      </c>
      <c r="Z433">
        <f t="shared" si="254"/>
        <v>0.12326838036095913</v>
      </c>
      <c r="AA433">
        <f t="shared" si="255"/>
        <v>534.86693855200895</v>
      </c>
      <c r="AD433">
        <f t="shared" si="232"/>
        <v>536.3263027988105</v>
      </c>
      <c r="AE433">
        <f>VLOOKUP(AU432,Sheet2!$E$6:$F$261,2,TRUE)</f>
        <v>533.80833333333339</v>
      </c>
      <c r="AF433">
        <f>VLOOKUP(AE433,Sheet3!K$52:L$77,2,TRUE)</f>
        <v>0.72</v>
      </c>
      <c r="AG433">
        <f t="shared" si="233"/>
        <v>19.926302798810525</v>
      </c>
      <c r="AH433">
        <f t="shared" si="234"/>
        <v>0</v>
      </c>
      <c r="AI433">
        <f t="shared" si="243"/>
        <v>0</v>
      </c>
      <c r="AJ433">
        <f t="shared" si="224"/>
        <v>3.5</v>
      </c>
      <c r="AK433">
        <f t="shared" si="227"/>
        <v>164750.96541834425</v>
      </c>
      <c r="AM433">
        <f t="shared" si="235"/>
        <v>14.826302798810502</v>
      </c>
      <c r="AN433">
        <f t="shared" si="236"/>
        <v>1</v>
      </c>
      <c r="AP433">
        <f t="shared" si="228"/>
        <v>3.5</v>
      </c>
      <c r="AQ433">
        <f>VLOOKUP(AE433,Sheet3!$K$52:$L$77,2,TRUE)</f>
        <v>0.72</v>
      </c>
      <c r="AR433">
        <f t="shared" si="222"/>
        <v>24169.02443432805</v>
      </c>
      <c r="AU433">
        <f t="shared" si="237"/>
        <v>188919.9898526723</v>
      </c>
      <c r="AV433">
        <f t="shared" si="238"/>
        <v>2730.0101473277027</v>
      </c>
      <c r="AW433">
        <f t="shared" si="239"/>
        <v>56.405168333216999</v>
      </c>
      <c r="AX433">
        <f>VLOOKUP(AD433,Sheet2!$A$6:$B$262,2,TRUE)</f>
        <v>490.08666666666664</v>
      </c>
      <c r="AY433">
        <f t="shared" si="240"/>
        <v>0.11509223198594194</v>
      </c>
      <c r="AZ433">
        <f t="shared" si="241"/>
        <v>536.44139503079646</v>
      </c>
      <c r="BB433">
        <f t="shared" si="231"/>
        <v>1.5744564787875106</v>
      </c>
    </row>
    <row r="434" spans="4:62" x14ac:dyDescent="0.55000000000000004">
      <c r="D434">
        <f t="shared" si="229"/>
        <v>6360</v>
      </c>
      <c r="E434">
        <f t="shared" si="225"/>
        <v>106</v>
      </c>
      <c r="F434">
        <f t="shared" si="257"/>
        <v>193350</v>
      </c>
      <c r="H434">
        <f t="shared" si="244"/>
        <v>48337.5</v>
      </c>
      <c r="J434">
        <f t="shared" si="245"/>
        <v>3994.8347107438017</v>
      </c>
      <c r="K434">
        <f t="shared" si="246"/>
        <v>534.86693855200895</v>
      </c>
      <c r="L434">
        <f>VLOOKUP(V434, Sheet2!E$6:F$261,2,TRUE)</f>
        <v>534.0020833333333</v>
      </c>
      <c r="M434">
        <f>VLOOKUP(L434,Sheet3!A$52:B$77,2,TRUE)</f>
        <v>0.67</v>
      </c>
      <c r="N434">
        <f t="shared" si="247"/>
        <v>20.466938552008969</v>
      </c>
      <c r="O434">
        <f t="shared" si="248"/>
        <v>20.066938552008992</v>
      </c>
      <c r="P434">
        <v>0</v>
      </c>
      <c r="Q434">
        <f t="shared" si="223"/>
        <v>3.5</v>
      </c>
      <c r="R434">
        <f t="shared" si="249"/>
        <v>160782.3917427944</v>
      </c>
      <c r="S434">
        <f t="shared" si="226"/>
        <v>3.5</v>
      </c>
      <c r="T434">
        <f t="shared" si="250"/>
        <v>29731.822682964568</v>
      </c>
      <c r="V434">
        <f t="shared" si="251"/>
        <v>190514.21442575895</v>
      </c>
      <c r="W434">
        <f t="shared" si="252"/>
        <v>2835.7855742410466</v>
      </c>
      <c r="X434">
        <f t="shared" si="253"/>
        <v>58.590611038038155</v>
      </c>
      <c r="Y434">
        <f>VLOOKUP(K434,Sheet2!$A$6:$B$262,2,TRUE)</f>
        <v>479.98666666666668</v>
      </c>
      <c r="Z434">
        <f t="shared" si="254"/>
        <v>0.12206716375046145</v>
      </c>
      <c r="AA434">
        <f t="shared" si="255"/>
        <v>534.98900571575939</v>
      </c>
      <c r="AD434">
        <f t="shared" si="232"/>
        <v>536.44139503079646</v>
      </c>
      <c r="AE434">
        <f>VLOOKUP(AU433,Sheet2!$E$6:$F$261,2,TRUE)</f>
        <v>533.8729166666667</v>
      </c>
      <c r="AF434">
        <f>VLOOKUP(AE434,Sheet3!K$52:L$77,2,TRUE)</f>
        <v>0.72</v>
      </c>
      <c r="AG434">
        <f t="shared" si="233"/>
        <v>20.04139503079648</v>
      </c>
      <c r="AH434">
        <f t="shared" si="234"/>
        <v>0</v>
      </c>
      <c r="AI434">
        <f t="shared" si="243"/>
        <v>0</v>
      </c>
      <c r="AJ434">
        <f t="shared" si="224"/>
        <v>3.5</v>
      </c>
      <c r="AK434">
        <f t="shared" si="227"/>
        <v>166180.40093977004</v>
      </c>
      <c r="AM434">
        <f t="shared" si="235"/>
        <v>14.941395030796457</v>
      </c>
      <c r="AN434">
        <f t="shared" si="236"/>
        <v>1</v>
      </c>
      <c r="AP434">
        <f t="shared" si="228"/>
        <v>3.5</v>
      </c>
      <c r="AQ434">
        <f>VLOOKUP(AE434,Sheet3!$K$52:$L$77,2,TRUE)</f>
        <v>0.72</v>
      </c>
      <c r="AR434">
        <f t="shared" si="222"/>
        <v>24450.995437825037</v>
      </c>
      <c r="AU434">
        <f t="shared" si="237"/>
        <v>190631.39637759508</v>
      </c>
      <c r="AV434">
        <f t="shared" si="238"/>
        <v>2718.6036224049167</v>
      </c>
      <c r="AW434">
        <f t="shared" si="239"/>
        <v>56.16949633068009</v>
      </c>
      <c r="AX434">
        <f>VLOOKUP(AD434,Sheet2!$A$6:$B$262,2,TRUE)</f>
        <v>490.76</v>
      </c>
      <c r="AY434">
        <f t="shared" si="240"/>
        <v>0.11445410451275591</v>
      </c>
      <c r="AZ434">
        <f t="shared" si="241"/>
        <v>536.55584913530924</v>
      </c>
      <c r="BB434">
        <f t="shared" si="231"/>
        <v>1.5668434195498548</v>
      </c>
    </row>
    <row r="435" spans="4:62" x14ac:dyDescent="0.55000000000000004">
      <c r="D435">
        <f t="shared" si="229"/>
        <v>6375</v>
      </c>
      <c r="E435">
        <f t="shared" si="225"/>
        <v>106.25</v>
      </c>
      <c r="F435">
        <f t="shared" si="257"/>
        <v>195050</v>
      </c>
      <c r="H435">
        <f t="shared" si="244"/>
        <v>48762.5</v>
      </c>
      <c r="J435">
        <f t="shared" si="245"/>
        <v>4029.9586776859505</v>
      </c>
      <c r="K435">
        <f t="shared" si="246"/>
        <v>534.98900571575939</v>
      </c>
      <c r="L435">
        <f>VLOOKUP(V435, Sheet2!E$6:F$261,2,TRUE)</f>
        <v>534.0020833333333</v>
      </c>
      <c r="M435">
        <f>VLOOKUP(L435,Sheet3!A$52:B$77,2,TRUE)</f>
        <v>0.67</v>
      </c>
      <c r="N435">
        <f t="shared" si="247"/>
        <v>20.589005715759413</v>
      </c>
      <c r="O435">
        <f t="shared" si="248"/>
        <v>20.189005715759436</v>
      </c>
      <c r="P435">
        <v>0</v>
      </c>
      <c r="Q435">
        <f t="shared" si="223"/>
        <v>3.5</v>
      </c>
      <c r="R435">
        <f t="shared" si="249"/>
        <v>161021.26990008945</v>
      </c>
      <c r="S435">
        <f t="shared" si="226"/>
        <v>3.5</v>
      </c>
      <c r="T435">
        <f t="shared" si="250"/>
        <v>29781.274473700505</v>
      </c>
      <c r="V435">
        <f t="shared" si="251"/>
        <v>190802.54437378995</v>
      </c>
      <c r="W435">
        <f t="shared" si="252"/>
        <v>4247.4556262100523</v>
      </c>
      <c r="X435">
        <f t="shared" si="253"/>
        <v>87.757347648968022</v>
      </c>
      <c r="Y435">
        <f>VLOOKUP(K435,Sheet2!$A$6:$B$262,2,TRUE)</f>
        <v>480.65999999999997</v>
      </c>
      <c r="Z435">
        <f t="shared" si="254"/>
        <v>0.18257676455075944</v>
      </c>
      <c r="AA435">
        <f t="shared" si="255"/>
        <v>535.17158248031012</v>
      </c>
      <c r="AD435">
        <f t="shared" si="232"/>
        <v>536.55584913530924</v>
      </c>
      <c r="AE435">
        <f>VLOOKUP(AU434,Sheet2!$E$6:$F$261,2,TRUE)</f>
        <v>534.0020833333333</v>
      </c>
      <c r="AF435">
        <f>VLOOKUP(AE435,Sheet3!K$52:L$77,2,TRUE)</f>
        <v>0.72</v>
      </c>
      <c r="AG435">
        <f t="shared" si="233"/>
        <v>20.155849135309268</v>
      </c>
      <c r="AH435">
        <f t="shared" si="234"/>
        <v>0</v>
      </c>
      <c r="AI435">
        <f t="shared" si="243"/>
        <v>0</v>
      </c>
      <c r="AJ435">
        <f t="shared" si="224"/>
        <v>3.5</v>
      </c>
      <c r="AK435">
        <f t="shared" si="227"/>
        <v>167605.98721679894</v>
      </c>
      <c r="AM435">
        <f t="shared" si="235"/>
        <v>15.055849135309245</v>
      </c>
      <c r="AN435">
        <f t="shared" si="236"/>
        <v>1</v>
      </c>
      <c r="AP435">
        <f t="shared" si="228"/>
        <v>3.5</v>
      </c>
      <c r="AQ435">
        <f>VLOOKUP(AE435,Sheet3!$K$52:$L$77,2,TRUE)</f>
        <v>0.72</v>
      </c>
      <c r="AR435">
        <f t="shared" si="222"/>
        <v>24732.482132325869</v>
      </c>
      <c r="AU435">
        <f t="shared" si="237"/>
        <v>192338.46934912482</v>
      </c>
      <c r="AV435">
        <f t="shared" si="238"/>
        <v>2711.5306508751819</v>
      </c>
      <c r="AW435">
        <f t="shared" si="239"/>
        <v>56.023360555272355</v>
      </c>
      <c r="AX435">
        <f>VLOOKUP(AD435,Sheet2!$A$6:$B$262,2,TRUE)</f>
        <v>491.43333333333334</v>
      </c>
      <c r="AY435">
        <f t="shared" si="240"/>
        <v>0.1139999197353436</v>
      </c>
      <c r="AZ435">
        <f t="shared" si="241"/>
        <v>536.66984905504455</v>
      </c>
      <c r="BB435">
        <f t="shared" si="231"/>
        <v>1.4982665747344299</v>
      </c>
    </row>
    <row r="436" spans="4:62" x14ac:dyDescent="0.55000000000000004">
      <c r="D436">
        <f t="shared" si="229"/>
        <v>6390</v>
      </c>
      <c r="E436">
        <f t="shared" si="225"/>
        <v>106.5</v>
      </c>
      <c r="F436">
        <f t="shared" si="257"/>
        <v>196750</v>
      </c>
      <c r="H436">
        <f t="shared" si="244"/>
        <v>49187.5</v>
      </c>
      <c r="J436">
        <f t="shared" si="245"/>
        <v>4065.0826446280994</v>
      </c>
      <c r="K436">
        <f t="shared" si="246"/>
        <v>535.17158248031012</v>
      </c>
      <c r="L436">
        <f>VLOOKUP(V436, Sheet2!E$6:F$261,2,TRUE)</f>
        <v>534.19583333333333</v>
      </c>
      <c r="M436">
        <f>VLOOKUP(L436,Sheet3!A$52:B$77,2,TRUE)</f>
        <v>0.67</v>
      </c>
      <c r="N436">
        <f t="shared" si="247"/>
        <v>20.771582480310144</v>
      </c>
      <c r="O436">
        <f t="shared" si="248"/>
        <v>20.371582480310167</v>
      </c>
      <c r="P436">
        <v>0</v>
      </c>
      <c r="Q436">
        <f t="shared" si="223"/>
        <v>3.5</v>
      </c>
      <c r="R436">
        <f t="shared" si="249"/>
        <v>163167.83940140266</v>
      </c>
      <c r="S436">
        <f t="shared" si="226"/>
        <v>3.5</v>
      </c>
      <c r="T436">
        <f t="shared" si="250"/>
        <v>30186.171331221816</v>
      </c>
      <c r="V436">
        <f t="shared" si="251"/>
        <v>193354.01073262448</v>
      </c>
      <c r="W436">
        <f t="shared" si="252"/>
        <v>3395.9892673755239</v>
      </c>
      <c r="X436">
        <f t="shared" si="253"/>
        <v>70.165067507758764</v>
      </c>
      <c r="Y436">
        <f>VLOOKUP(K436,Sheet2!$A$6:$B$262,2,TRUE)</f>
        <v>482.00666666666666</v>
      </c>
      <c r="Z436">
        <f t="shared" si="254"/>
        <v>0.14556866607880686</v>
      </c>
      <c r="AA436">
        <f t="shared" si="255"/>
        <v>535.31715114638894</v>
      </c>
      <c r="AD436">
        <f t="shared" si="232"/>
        <v>536.66984905504455</v>
      </c>
      <c r="AE436">
        <f>VLOOKUP(AU435,Sheet2!$E$6:$F$261,2,TRUE)</f>
        <v>534.13125000000002</v>
      </c>
      <c r="AF436">
        <f>VLOOKUP(AE436,Sheet3!K$52:L$77,2,TRUE)</f>
        <v>0.72</v>
      </c>
      <c r="AG436">
        <f t="shared" si="233"/>
        <v>20.269849055044574</v>
      </c>
      <c r="AH436">
        <f t="shared" si="234"/>
        <v>0</v>
      </c>
      <c r="AI436">
        <f t="shared" si="243"/>
        <v>0</v>
      </c>
      <c r="AJ436">
        <f t="shared" si="224"/>
        <v>3.5</v>
      </c>
      <c r="AK436">
        <f t="shared" si="227"/>
        <v>169029.94563498819</v>
      </c>
      <c r="AM436">
        <f t="shared" si="235"/>
        <v>15.169849055044551</v>
      </c>
      <c r="AN436">
        <f t="shared" si="236"/>
        <v>1</v>
      </c>
      <c r="AP436">
        <f t="shared" si="228"/>
        <v>3.5</v>
      </c>
      <c r="AQ436">
        <f>VLOOKUP(AE436,Sheet3!$K$52:$L$77,2,TRUE)</f>
        <v>0.72</v>
      </c>
      <c r="AR436">
        <f t="shared" si="222"/>
        <v>25013.917414976306</v>
      </c>
      <c r="AU436">
        <f t="shared" si="237"/>
        <v>194043.86304996451</v>
      </c>
      <c r="AV436">
        <f t="shared" si="238"/>
        <v>2706.1369500354922</v>
      </c>
      <c r="AW436">
        <f t="shared" si="239"/>
        <v>55.911920455278761</v>
      </c>
      <c r="AX436">
        <f>VLOOKUP(AD436,Sheet2!$A$6:$B$262,2,TRUE)</f>
        <v>492.10666666666668</v>
      </c>
      <c r="AY436">
        <f t="shared" si="240"/>
        <v>0.1136174822300289</v>
      </c>
      <c r="AZ436">
        <f t="shared" si="241"/>
        <v>536.78346653727453</v>
      </c>
      <c r="BB436">
        <f t="shared" si="231"/>
        <v>1.4663153908855975</v>
      </c>
    </row>
    <row r="437" spans="4:62" x14ac:dyDescent="0.55000000000000004">
      <c r="D437">
        <f t="shared" si="229"/>
        <v>6405</v>
      </c>
      <c r="E437">
        <f t="shared" si="225"/>
        <v>106.75</v>
      </c>
      <c r="F437">
        <f t="shared" si="257"/>
        <v>198450</v>
      </c>
      <c r="H437">
        <f t="shared" si="244"/>
        <v>49612.5</v>
      </c>
      <c r="J437">
        <f t="shared" si="245"/>
        <v>4100.2066115702482</v>
      </c>
      <c r="K437">
        <f t="shared" si="246"/>
        <v>535.31715114638894</v>
      </c>
      <c r="L437">
        <f>VLOOKUP(V437, Sheet2!E$6:F$261,2,TRUE)</f>
        <v>534.32500000000005</v>
      </c>
      <c r="M437">
        <f>VLOOKUP(L437,Sheet3!A$52:B$77,2,TRUE)</f>
        <v>0.67</v>
      </c>
      <c r="N437">
        <f t="shared" si="247"/>
        <v>20.91715114638896</v>
      </c>
      <c r="O437">
        <f t="shared" si="248"/>
        <v>20.517151146388983</v>
      </c>
      <c r="P437">
        <v>0</v>
      </c>
      <c r="Q437">
        <f t="shared" si="223"/>
        <v>3.5</v>
      </c>
      <c r="R437">
        <f t="shared" si="249"/>
        <v>164886.07803825435</v>
      </c>
      <c r="S437">
        <f t="shared" si="226"/>
        <v>3.5</v>
      </c>
      <c r="T437">
        <f t="shared" si="250"/>
        <v>30510.299404044508</v>
      </c>
      <c r="V437">
        <f t="shared" si="251"/>
        <v>195396.37744229886</v>
      </c>
      <c r="W437">
        <f t="shared" si="252"/>
        <v>3053.6225577011355</v>
      </c>
      <c r="X437">
        <f t="shared" si="253"/>
        <v>63.091375159114364</v>
      </c>
      <c r="Y437">
        <f>VLOOKUP(K437,Sheet2!$A$6:$B$262,2,TRUE)</f>
        <v>483.35333333333335</v>
      </c>
      <c r="Z437">
        <f t="shared" si="254"/>
        <v>0.13052847846112786</v>
      </c>
      <c r="AA437">
        <f t="shared" si="255"/>
        <v>535.44767962485002</v>
      </c>
      <c r="AD437">
        <f t="shared" si="232"/>
        <v>536.78346653727453</v>
      </c>
      <c r="AE437">
        <f>VLOOKUP(AU436,Sheet2!$E$6:$F$261,2,TRUE)</f>
        <v>534.26041666666663</v>
      </c>
      <c r="AF437">
        <f>VLOOKUP(AE437,Sheet3!K$52:L$77,2,TRUE)</f>
        <v>0.72</v>
      </c>
      <c r="AG437">
        <f t="shared" si="233"/>
        <v>20.383466537274558</v>
      </c>
      <c r="AH437">
        <f t="shared" si="234"/>
        <v>0</v>
      </c>
      <c r="AI437">
        <f t="shared" si="243"/>
        <v>0</v>
      </c>
      <c r="AJ437">
        <f t="shared" si="224"/>
        <v>3.5</v>
      </c>
      <c r="AK437">
        <f t="shared" si="227"/>
        <v>170453.11683486559</v>
      </c>
      <c r="AM437">
        <f t="shared" si="235"/>
        <v>15.283466537274535</v>
      </c>
      <c r="AN437">
        <f t="shared" si="236"/>
        <v>1</v>
      </c>
      <c r="AP437">
        <f t="shared" si="228"/>
        <v>3.5</v>
      </c>
      <c r="AQ437">
        <f>VLOOKUP(AE437,Sheet3!$K$52:$L$77,2,TRUE)</f>
        <v>0.72</v>
      </c>
      <c r="AR437">
        <f t="shared" si="222"/>
        <v>25295.462716719885</v>
      </c>
      <c r="AU437">
        <f t="shared" si="237"/>
        <v>195748.57955158548</v>
      </c>
      <c r="AV437">
        <f t="shared" si="238"/>
        <v>2701.4204484145157</v>
      </c>
      <c r="AW437">
        <f t="shared" si="239"/>
        <v>55.814472074680076</v>
      </c>
      <c r="AX437">
        <f>VLOOKUP(AD437,Sheet2!$A$6:$B$262,2,TRUE)</f>
        <v>492.78</v>
      </c>
      <c r="AY437">
        <f t="shared" si="240"/>
        <v>0.11326448328803945</v>
      </c>
      <c r="AZ437">
        <f t="shared" si="241"/>
        <v>536.89673102056258</v>
      </c>
      <c r="BB437">
        <f t="shared" si="231"/>
        <v>1.4490513957125586</v>
      </c>
    </row>
    <row r="438" spans="4:62" x14ac:dyDescent="0.55000000000000004">
      <c r="D438">
        <f t="shared" si="229"/>
        <v>6420</v>
      </c>
      <c r="E438">
        <f t="shared" si="225"/>
        <v>107</v>
      </c>
      <c r="F438">
        <f t="shared" si="257"/>
        <v>200150</v>
      </c>
      <c r="H438">
        <f t="shared" si="244"/>
        <v>50037.5</v>
      </c>
      <c r="J438">
        <f t="shared" si="245"/>
        <v>4135.3305785123966</v>
      </c>
      <c r="K438">
        <f t="shared" si="246"/>
        <v>535.44767962485002</v>
      </c>
      <c r="L438">
        <f>VLOOKUP(V438, Sheet2!E$6:F$261,2,TRUE)</f>
        <v>534.45416666666665</v>
      </c>
      <c r="M438">
        <f>VLOOKUP(L438,Sheet3!A$52:B$77,2,TRUE)</f>
        <v>0.67</v>
      </c>
      <c r="N438">
        <f t="shared" si="247"/>
        <v>21.047679624850048</v>
      </c>
      <c r="O438">
        <f t="shared" si="248"/>
        <v>20.64767962485007</v>
      </c>
      <c r="P438">
        <v>0</v>
      </c>
      <c r="Q438">
        <f t="shared" si="223"/>
        <v>3.5</v>
      </c>
      <c r="R438">
        <f t="shared" si="249"/>
        <v>166431.88153692055</v>
      </c>
      <c r="S438">
        <f t="shared" si="226"/>
        <v>3.5</v>
      </c>
      <c r="T438">
        <f t="shared" si="250"/>
        <v>30801.918127660923</v>
      </c>
      <c r="V438">
        <f t="shared" si="251"/>
        <v>197233.79966458149</v>
      </c>
      <c r="W438">
        <f t="shared" si="252"/>
        <v>2916.2003354185144</v>
      </c>
      <c r="X438">
        <f t="shared" si="253"/>
        <v>60.252073045837079</v>
      </c>
      <c r="Y438">
        <f>VLOOKUP(K438,Sheet2!$A$6:$B$262,2,TRUE)</f>
        <v>484.02666666666664</v>
      </c>
      <c r="Z438">
        <f t="shared" si="254"/>
        <v>0.12448089577537824</v>
      </c>
      <c r="AA438">
        <f t="shared" si="255"/>
        <v>535.5721605206254</v>
      </c>
      <c r="AD438">
        <f t="shared" si="232"/>
        <v>536.89673102056258</v>
      </c>
      <c r="AE438">
        <f>VLOOKUP(AU437,Sheet2!$E$6:$F$261,2,TRUE)</f>
        <v>534.32500000000005</v>
      </c>
      <c r="AF438">
        <f>VLOOKUP(AE438,Sheet3!K$52:L$77,2,TRUE)</f>
        <v>0.72</v>
      </c>
      <c r="AG438">
        <f t="shared" si="233"/>
        <v>20.496731020562606</v>
      </c>
      <c r="AH438">
        <f t="shared" si="234"/>
        <v>0</v>
      </c>
      <c r="AI438">
        <f t="shared" si="243"/>
        <v>0</v>
      </c>
      <c r="AJ438">
        <f t="shared" si="224"/>
        <v>3.5</v>
      </c>
      <c r="AK438">
        <f t="shared" si="227"/>
        <v>171875.819821496</v>
      </c>
      <c r="AM438">
        <f t="shared" si="235"/>
        <v>15.396731020562584</v>
      </c>
      <c r="AN438">
        <f t="shared" si="236"/>
        <v>1</v>
      </c>
      <c r="AP438">
        <f t="shared" si="228"/>
        <v>3.5</v>
      </c>
      <c r="AQ438">
        <f>VLOOKUP(AE438,Sheet3!$K$52:$L$77,2,TRUE)</f>
        <v>0.72</v>
      </c>
      <c r="AR438">
        <f t="shared" si="222"/>
        <v>25577.176866537979</v>
      </c>
      <c r="AU438">
        <f t="shared" si="237"/>
        <v>197452.99668803398</v>
      </c>
      <c r="AV438">
        <f t="shared" si="238"/>
        <v>2697.003311966022</v>
      </c>
      <c r="AW438">
        <f t="shared" si="239"/>
        <v>55.723208924917813</v>
      </c>
      <c r="AX438">
        <f>VLOOKUP(AD438,Sheet2!$A$6:$B$262,2,TRUE)</f>
        <v>493.45333333333332</v>
      </c>
      <c r="AY438">
        <f t="shared" si="240"/>
        <v>0.11292498228454798</v>
      </c>
      <c r="AZ438">
        <f t="shared" si="241"/>
        <v>537.00965600284712</v>
      </c>
      <c r="BB438">
        <f t="shared" si="231"/>
        <v>1.4374954822217205</v>
      </c>
    </row>
    <row r="439" spans="4:62" x14ac:dyDescent="0.55000000000000004">
      <c r="D439">
        <f t="shared" si="229"/>
        <v>6435</v>
      </c>
      <c r="E439">
        <f t="shared" si="225"/>
        <v>107.25</v>
      </c>
      <c r="F439">
        <f t="shared" si="257"/>
        <v>201850</v>
      </c>
      <c r="H439">
        <f t="shared" si="244"/>
        <v>50462.5</v>
      </c>
      <c r="J439">
        <f t="shared" si="245"/>
        <v>4170.454545454545</v>
      </c>
      <c r="K439">
        <f t="shared" si="246"/>
        <v>535.5721605206254</v>
      </c>
      <c r="L439">
        <f>VLOOKUP(V439, Sheet2!E$6:F$261,2,TRUE)</f>
        <v>534.51875000000007</v>
      </c>
      <c r="M439">
        <f>VLOOKUP(L439,Sheet3!A$52:B$77,2,TRUE)</f>
        <v>0.67</v>
      </c>
      <c r="N439">
        <f t="shared" si="247"/>
        <v>21.172160520625425</v>
      </c>
      <c r="O439">
        <f t="shared" si="248"/>
        <v>20.772160520625448</v>
      </c>
      <c r="P439">
        <v>0</v>
      </c>
      <c r="Q439">
        <f t="shared" si="223"/>
        <v>3.5</v>
      </c>
      <c r="R439">
        <f t="shared" si="249"/>
        <v>167910.53800463706</v>
      </c>
      <c r="S439">
        <f t="shared" si="226"/>
        <v>3.5</v>
      </c>
      <c r="T439">
        <f t="shared" si="250"/>
        <v>31080.885810183743</v>
      </c>
      <c r="V439">
        <f t="shared" si="251"/>
        <v>198991.4238148208</v>
      </c>
      <c r="W439">
        <f t="shared" si="252"/>
        <v>2858.5761851792049</v>
      </c>
      <c r="X439">
        <f t="shared" si="253"/>
        <v>59.061491429322416</v>
      </c>
      <c r="Y439">
        <f>VLOOKUP(K439,Sheet2!$A$6:$B$262,2,TRUE)</f>
        <v>484.7</v>
      </c>
      <c r="Z439">
        <f t="shared" si="254"/>
        <v>0.12185164313868871</v>
      </c>
      <c r="AA439">
        <f t="shared" si="255"/>
        <v>535.69401216376411</v>
      </c>
      <c r="AD439">
        <f t="shared" si="232"/>
        <v>537.00965600284712</v>
      </c>
      <c r="AE439">
        <f>VLOOKUP(AU438,Sheet2!$E$6:$F$261,2,TRUE)</f>
        <v>534.45416666666665</v>
      </c>
      <c r="AF439">
        <f>VLOOKUP(AE439,Sheet3!K$52:L$77,2,TRUE)</f>
        <v>0.72</v>
      </c>
      <c r="AG439">
        <f t="shared" si="233"/>
        <v>20.609656002847146</v>
      </c>
      <c r="AH439">
        <f t="shared" si="234"/>
        <v>0</v>
      </c>
      <c r="AI439">
        <f t="shared" si="243"/>
        <v>0</v>
      </c>
      <c r="AJ439">
        <f t="shared" si="224"/>
        <v>3.5</v>
      </c>
      <c r="AK439">
        <f t="shared" si="227"/>
        <v>173298.17706588216</v>
      </c>
      <c r="AM439">
        <f t="shared" si="235"/>
        <v>15.509656002847123</v>
      </c>
      <c r="AN439">
        <f t="shared" si="236"/>
        <v>1</v>
      </c>
      <c r="AP439">
        <f t="shared" si="228"/>
        <v>3.5</v>
      </c>
      <c r="AQ439">
        <f>VLOOKUP(AE439,Sheet3!$K$52:$L$77,2,TRUE)</f>
        <v>0.72</v>
      </c>
      <c r="AR439">
        <f t="shared" si="222"/>
        <v>25859.080058009669</v>
      </c>
      <c r="AU439">
        <f t="shared" si="237"/>
        <v>199157.25712389185</v>
      </c>
      <c r="AV439">
        <f t="shared" si="238"/>
        <v>2692.7428761081537</v>
      </c>
      <c r="AW439">
        <f t="shared" si="239"/>
        <v>55.635183390664331</v>
      </c>
      <c r="AX439">
        <f>VLOOKUP(AD439,Sheet2!$A$6:$B$262,2,TRUE)</f>
        <v>494.8</v>
      </c>
      <c r="AY439">
        <f t="shared" si="240"/>
        <v>0.11243974007814132</v>
      </c>
      <c r="AZ439">
        <f t="shared" si="241"/>
        <v>537.12209574292524</v>
      </c>
      <c r="BB439">
        <f t="shared" si="231"/>
        <v>1.4280835791611253</v>
      </c>
    </row>
    <row r="440" spans="4:62" x14ac:dyDescent="0.55000000000000004">
      <c r="D440">
        <f t="shared" si="229"/>
        <v>6450</v>
      </c>
      <c r="E440">
        <f t="shared" si="225"/>
        <v>107.5</v>
      </c>
      <c r="F440">
        <f t="shared" si="257"/>
        <v>203550</v>
      </c>
      <c r="H440">
        <f t="shared" si="244"/>
        <v>50887.5</v>
      </c>
      <c r="J440">
        <f t="shared" si="245"/>
        <v>4205.5785123966944</v>
      </c>
      <c r="K440">
        <f t="shared" si="246"/>
        <v>535.69401216376411</v>
      </c>
      <c r="L440">
        <f>VLOOKUP(V440, Sheet2!E$6:F$261,2,TRUE)</f>
        <v>534.64791666666667</v>
      </c>
      <c r="M440">
        <f>VLOOKUP(L440,Sheet3!A$52:B$77,2,TRUE)</f>
        <v>0.67</v>
      </c>
      <c r="N440">
        <f t="shared" si="247"/>
        <v>21.294012163764137</v>
      </c>
      <c r="O440">
        <f t="shared" si="248"/>
        <v>20.89401216376416</v>
      </c>
      <c r="P440">
        <v>0</v>
      </c>
      <c r="Q440">
        <f t="shared" si="223"/>
        <v>3.5</v>
      </c>
      <c r="R440">
        <f t="shared" si="249"/>
        <v>169362.17908194897</v>
      </c>
      <c r="S440">
        <f t="shared" si="226"/>
        <v>3.5</v>
      </c>
      <c r="T440">
        <f t="shared" si="250"/>
        <v>31354.772031205466</v>
      </c>
      <c r="V440">
        <f t="shared" si="251"/>
        <v>200716.95111315444</v>
      </c>
      <c r="W440">
        <f t="shared" si="252"/>
        <v>2833.0488868455577</v>
      </c>
      <c r="X440">
        <f t="shared" si="253"/>
        <v>58.534067910032185</v>
      </c>
      <c r="Y440">
        <f>VLOOKUP(K440,Sheet2!$A$6:$B$262,2,TRUE)</f>
        <v>485.37333333333333</v>
      </c>
      <c r="Z440">
        <f t="shared" si="254"/>
        <v>0.12059596992699541</v>
      </c>
      <c r="AA440">
        <f t="shared" si="255"/>
        <v>535.81460813369108</v>
      </c>
      <c r="AD440">
        <f t="shared" si="232"/>
        <v>537.12209574292524</v>
      </c>
      <c r="AE440">
        <f>VLOOKUP(AU439,Sheet2!$E$6:$F$261,2,TRUE)</f>
        <v>534.58333333333337</v>
      </c>
      <c r="AF440">
        <f>VLOOKUP(AE440,Sheet3!K$52:L$77,2,TRUE)</f>
        <v>0.72</v>
      </c>
      <c r="AG440">
        <f t="shared" si="233"/>
        <v>20.722095742925262</v>
      </c>
      <c r="AH440">
        <f t="shared" si="234"/>
        <v>0</v>
      </c>
      <c r="AI440">
        <f t="shared" si="243"/>
        <v>0</v>
      </c>
      <c r="AJ440">
        <f t="shared" si="224"/>
        <v>3.5</v>
      </c>
      <c r="AK440">
        <f t="shared" si="227"/>
        <v>174718.29936297578</v>
      </c>
      <c r="AM440">
        <f t="shared" si="235"/>
        <v>15.622095742925239</v>
      </c>
      <c r="AN440">
        <f t="shared" si="236"/>
        <v>1</v>
      </c>
      <c r="AP440">
        <f t="shared" si="228"/>
        <v>3.5</v>
      </c>
      <c r="AQ440">
        <f>VLOOKUP(AE440,Sheet3!$K$52:$L$77,2,TRUE)</f>
        <v>0.72</v>
      </c>
      <c r="AR440">
        <f t="shared" si="222"/>
        <v>26140.793428698391</v>
      </c>
      <c r="AU440">
        <f t="shared" si="237"/>
        <v>200859.09279167416</v>
      </c>
      <c r="AV440">
        <f t="shared" si="238"/>
        <v>2690.9072083258361</v>
      </c>
      <c r="AW440">
        <f t="shared" si="239"/>
        <v>55.597256370368513</v>
      </c>
      <c r="AX440">
        <f>VLOOKUP(AD440,Sheet2!$A$6:$B$262,2,TRUE)</f>
        <v>495.47333333333336</v>
      </c>
      <c r="AY440">
        <f t="shared" si="240"/>
        <v>0.11221039081222368</v>
      </c>
      <c r="AZ440">
        <f t="shared" si="241"/>
        <v>537.2343061337375</v>
      </c>
      <c r="BB440">
        <f t="shared" si="231"/>
        <v>1.4196980000464237</v>
      </c>
      <c r="BJ440" t="s">
        <v>103</v>
      </c>
    </row>
    <row r="441" spans="4:62" x14ac:dyDescent="0.55000000000000004">
      <c r="D441">
        <f t="shared" si="229"/>
        <v>6465</v>
      </c>
      <c r="E441">
        <f t="shared" si="225"/>
        <v>107.75</v>
      </c>
      <c r="F441">
        <f t="shared" si="257"/>
        <v>205250</v>
      </c>
      <c r="H441">
        <f t="shared" si="244"/>
        <v>51312.5</v>
      </c>
      <c r="J441">
        <f t="shared" si="245"/>
        <v>4240.7024793388427</v>
      </c>
      <c r="K441">
        <f t="shared" si="246"/>
        <v>535.81460813369108</v>
      </c>
      <c r="L441">
        <f>VLOOKUP(V441, Sheet2!E$6:F$261,2,TRUE)</f>
        <v>534.77708333333339</v>
      </c>
      <c r="M441">
        <f>VLOOKUP(L441,Sheet3!A$52:B$77,2,TRUE)</f>
        <v>0.67</v>
      </c>
      <c r="N441">
        <f t="shared" si="247"/>
        <v>21.414608133691104</v>
      </c>
      <c r="O441">
        <f t="shared" si="248"/>
        <v>21.014608133691127</v>
      </c>
      <c r="P441">
        <v>0</v>
      </c>
      <c r="Q441">
        <f t="shared" si="223"/>
        <v>3.5</v>
      </c>
      <c r="R441">
        <f t="shared" si="249"/>
        <v>170802.95641969008</v>
      </c>
      <c r="S441">
        <f t="shared" si="226"/>
        <v>3.5</v>
      </c>
      <c r="T441">
        <f t="shared" si="250"/>
        <v>31626.623366538839</v>
      </c>
      <c r="V441">
        <f t="shared" si="251"/>
        <v>202429.57978622892</v>
      </c>
      <c r="W441">
        <f t="shared" si="252"/>
        <v>2820.4202137710818</v>
      </c>
      <c r="X441">
        <f t="shared" si="253"/>
        <v>58.273144912625654</v>
      </c>
      <c r="Y441">
        <f>VLOOKUP(K441,Sheet2!$A$6:$B$262,2,TRUE)</f>
        <v>486.72</v>
      </c>
      <c r="Z441">
        <f t="shared" si="254"/>
        <v>0.11972621818011515</v>
      </c>
      <c r="AA441">
        <f t="shared" si="255"/>
        <v>535.93433435187114</v>
      </c>
      <c r="AD441">
        <f t="shared" si="232"/>
        <v>537.2343061337375</v>
      </c>
      <c r="AE441">
        <f>VLOOKUP(AU440,Sheet2!$E$6:$F$261,2,TRUE)</f>
        <v>534.64791666666667</v>
      </c>
      <c r="AF441">
        <f>VLOOKUP(AE441,Sheet3!K$52:L$77,2,TRUE)</f>
        <v>0.72</v>
      </c>
      <c r="AG441">
        <f t="shared" si="233"/>
        <v>20.834306133737527</v>
      </c>
      <c r="AH441">
        <f t="shared" si="234"/>
        <v>0</v>
      </c>
      <c r="AI441">
        <f t="shared" si="243"/>
        <v>0</v>
      </c>
      <c r="AJ441">
        <f t="shared" si="224"/>
        <v>3.5</v>
      </c>
      <c r="AK441">
        <f t="shared" si="227"/>
        <v>176139.37126621511</v>
      </c>
      <c r="AM441">
        <f t="shared" si="235"/>
        <v>15.734306133737505</v>
      </c>
      <c r="AN441">
        <f t="shared" si="236"/>
        <v>1</v>
      </c>
      <c r="AP441">
        <f t="shared" si="228"/>
        <v>3.5</v>
      </c>
      <c r="AQ441">
        <f>VLOOKUP(AE441,Sheet3!$K$52:$L$77,2,TRUE)</f>
        <v>0.72</v>
      </c>
      <c r="AR441">
        <f t="shared" si="222"/>
        <v>26422.944717201364</v>
      </c>
      <c r="AU441">
        <f t="shared" si="237"/>
        <v>202562.31598341648</v>
      </c>
      <c r="AV441">
        <f t="shared" si="238"/>
        <v>2687.6840165835165</v>
      </c>
      <c r="AW441">
        <f t="shared" si="239"/>
        <v>55.530661499659431</v>
      </c>
      <c r="AX441">
        <f>VLOOKUP(AD441,Sheet2!$A$6:$B$262,2,TRUE)</f>
        <v>496.14666666666665</v>
      </c>
      <c r="AY441">
        <f t="shared" si="240"/>
        <v>0.11192388305808652</v>
      </c>
      <c r="AZ441">
        <f t="shared" si="241"/>
        <v>537.34623001679563</v>
      </c>
      <c r="BB441">
        <f t="shared" si="231"/>
        <v>1.4118956649244865</v>
      </c>
      <c r="BI441">
        <f>18.4/20</f>
        <v>0.91999999999999993</v>
      </c>
      <c r="BJ441">
        <f>(534.8-521.5)/(536.3-521.5)</f>
        <v>0.89864864864864835</v>
      </c>
    </row>
    <row r="442" spans="4:62" x14ac:dyDescent="0.55000000000000004">
      <c r="D442">
        <f t="shared" si="229"/>
        <v>6480</v>
      </c>
      <c r="E442">
        <f t="shared" si="225"/>
        <v>108</v>
      </c>
      <c r="F442">
        <v>207000</v>
      </c>
      <c r="H442">
        <f t="shared" si="244"/>
        <v>51750</v>
      </c>
      <c r="J442">
        <f t="shared" si="245"/>
        <v>4276.8595041322315</v>
      </c>
      <c r="K442">
        <f t="shared" si="246"/>
        <v>535.93433435187114</v>
      </c>
      <c r="L442">
        <f>VLOOKUP(V442, Sheet2!E$6:F$261,2,TRUE)</f>
        <v>534.90625</v>
      </c>
      <c r="M442">
        <f>VLOOKUP(L442,Sheet3!A$52:B$77,2,TRUE)</f>
        <v>0.67</v>
      </c>
      <c r="N442">
        <f t="shared" si="247"/>
        <v>21.534334351871166</v>
      </c>
      <c r="O442">
        <f t="shared" si="248"/>
        <v>21.134334351871189</v>
      </c>
      <c r="P442">
        <v>0</v>
      </c>
      <c r="Q442">
        <f t="shared" si="223"/>
        <v>3.5</v>
      </c>
      <c r="R442">
        <f t="shared" si="249"/>
        <v>172237.36148017627</v>
      </c>
      <c r="S442">
        <f t="shared" si="226"/>
        <v>3.5</v>
      </c>
      <c r="T442">
        <f t="shared" si="250"/>
        <v>31897.286810685884</v>
      </c>
      <c r="V442">
        <f t="shared" si="251"/>
        <v>204134.64829086215</v>
      </c>
      <c r="W442">
        <f t="shared" si="252"/>
        <v>2865.3517091378453</v>
      </c>
      <c r="X442">
        <f t="shared" si="253"/>
        <v>59.201481593757137</v>
      </c>
      <c r="Y442">
        <f>VLOOKUP(K442,Sheet2!$A$6:$B$262,2,TRUE)</f>
        <v>487.39333333333332</v>
      </c>
      <c r="Z442">
        <f t="shared" si="254"/>
        <v>0.12146551367223694</v>
      </c>
      <c r="AA442">
        <f t="shared" si="255"/>
        <v>536.05579986554335</v>
      </c>
      <c r="AD442">
        <f t="shared" si="232"/>
        <v>537.34623001679563</v>
      </c>
      <c r="AE442">
        <f>VLOOKUP(AU441,Sheet2!$E$6:$F$261,2,TRUE)</f>
        <v>534.77708333333339</v>
      </c>
      <c r="AF442">
        <f>VLOOKUP(AE442,Sheet3!K$52:L$77,2,TRUE)</f>
        <v>0.72</v>
      </c>
      <c r="AG442">
        <f t="shared" si="233"/>
        <v>20.946230016795653</v>
      </c>
      <c r="AH442">
        <f t="shared" si="234"/>
        <v>0</v>
      </c>
      <c r="AI442">
        <f t="shared" si="243"/>
        <v>0</v>
      </c>
      <c r="AJ442">
        <f t="shared" si="224"/>
        <v>3.5</v>
      </c>
      <c r="AK442">
        <f t="shared" si="227"/>
        <v>177560.63208848226</v>
      </c>
      <c r="AM442">
        <f t="shared" si="235"/>
        <v>15.84623001679563</v>
      </c>
      <c r="AN442">
        <f t="shared" si="236"/>
        <v>1</v>
      </c>
      <c r="AP442">
        <f t="shared" si="228"/>
        <v>3.5</v>
      </c>
      <c r="AQ442">
        <f>VLOOKUP(AE442,Sheet3!$K$52:$L$77,2,TRUE)</f>
        <v>0.72</v>
      </c>
      <c r="AR442">
        <f t="shared" ref="AR442:AR505" si="258">+AP442*$AH$3*POWER(AM442,1.5)*AQ442</f>
        <v>26705.379626429378</v>
      </c>
      <c r="AU442">
        <f t="shared" si="237"/>
        <v>204266.01171491164</v>
      </c>
      <c r="AV442">
        <f t="shared" si="238"/>
        <v>2733.9882850883587</v>
      </c>
      <c r="AW442">
        <f t="shared" si="239"/>
        <v>56.48736126215617</v>
      </c>
      <c r="AX442">
        <f>VLOOKUP(AD442,Sheet2!$A$6:$B$262,2,TRUE)</f>
        <v>496.82</v>
      </c>
      <c r="AY442">
        <f t="shared" si="240"/>
        <v>0.11369784079174786</v>
      </c>
      <c r="AZ442">
        <f t="shared" si="241"/>
        <v>537.45992785758733</v>
      </c>
      <c r="BB442">
        <f t="shared" si="231"/>
        <v>1.404127992043982</v>
      </c>
      <c r="BE442">
        <f>3.5*735*(POWER(21.5,1.5))*0.67</f>
        <v>171825.60273252058</v>
      </c>
      <c r="BF442">
        <f>3.5*140*POWER(21.1,1.5)*0.67</f>
        <v>31819.58899449504</v>
      </c>
      <c r="BG442">
        <f>+BE442+BF442</f>
        <v>203645.19172701563</v>
      </c>
      <c r="BI442">
        <f>3.5*735*POWER(19.86,1.5)*0.8</f>
        <v>182143.73449071794</v>
      </c>
    </row>
    <row r="443" spans="4:62" x14ac:dyDescent="0.55000000000000004">
      <c r="D443">
        <f t="shared" si="229"/>
        <v>6495</v>
      </c>
      <c r="E443">
        <f t="shared" si="225"/>
        <v>108.25</v>
      </c>
      <c r="F443">
        <v>206950</v>
      </c>
      <c r="H443">
        <f t="shared" si="244"/>
        <v>51737.5</v>
      </c>
      <c r="J443">
        <f t="shared" si="245"/>
        <v>4275.8264462809921</v>
      </c>
      <c r="K443">
        <f t="shared" si="246"/>
        <v>536.05579986554335</v>
      </c>
      <c r="L443">
        <f>VLOOKUP(V443, Sheet2!E$6:F$261,2,TRUE)</f>
        <v>534.9708333333333</v>
      </c>
      <c r="M443">
        <f>VLOOKUP(L443,Sheet3!A$52:B$77,2,TRUE)</f>
        <v>0.67</v>
      </c>
      <c r="N443">
        <f t="shared" si="247"/>
        <v>21.655799865543372</v>
      </c>
      <c r="O443">
        <f t="shared" si="248"/>
        <v>21.255799865543395</v>
      </c>
      <c r="P443">
        <v>0</v>
      </c>
      <c r="Q443">
        <f t="shared" si="223"/>
        <v>3.5</v>
      </c>
      <c r="R443">
        <f t="shared" si="249"/>
        <v>173696.68496694902</v>
      </c>
      <c r="S443">
        <f t="shared" si="226"/>
        <v>3.5</v>
      </c>
      <c r="T443">
        <f t="shared" si="250"/>
        <v>32172.666802268912</v>
      </c>
      <c r="V443">
        <f t="shared" si="251"/>
        <v>205869.35176921793</v>
      </c>
      <c r="W443">
        <f t="shared" si="252"/>
        <v>1080.6482307820697</v>
      </c>
      <c r="X443">
        <f t="shared" si="253"/>
        <v>22.327442784753508</v>
      </c>
      <c r="Y443">
        <f>VLOOKUP(K443,Sheet2!$A$6:$B$262,2,TRUE)</f>
        <v>488.06666666666666</v>
      </c>
      <c r="Z443">
        <f t="shared" si="254"/>
        <v>4.5746706976000903E-2</v>
      </c>
      <c r="AA443">
        <f t="shared" si="255"/>
        <v>536.1015465725194</v>
      </c>
      <c r="AD443">
        <f t="shared" si="232"/>
        <v>537.45992785758733</v>
      </c>
      <c r="AE443">
        <f>VLOOKUP(AU442,Sheet2!$E$6:$F$261,2,TRUE)</f>
        <v>534.90625</v>
      </c>
      <c r="AF443">
        <f>VLOOKUP(AE443,Sheet3!K$52:L$77,2,TRUE)</f>
        <v>0.72</v>
      </c>
      <c r="AG443">
        <f t="shared" si="233"/>
        <v>21.059927857587354</v>
      </c>
      <c r="AH443">
        <f t="shared" si="234"/>
        <v>0</v>
      </c>
      <c r="AI443">
        <f t="shared" si="243"/>
        <v>0</v>
      </c>
      <c r="AJ443">
        <f t="shared" si="224"/>
        <v>3.5</v>
      </c>
      <c r="AK443">
        <f t="shared" si="227"/>
        <v>179008.31252604414</v>
      </c>
      <c r="AM443">
        <f t="shared" si="235"/>
        <v>15.959927857587331</v>
      </c>
      <c r="AN443">
        <f t="shared" si="236"/>
        <v>1</v>
      </c>
      <c r="AP443">
        <f t="shared" si="228"/>
        <v>3.5</v>
      </c>
      <c r="AQ443">
        <f>VLOOKUP(AE443,Sheet3!$K$52:$L$77,2,TRUE)</f>
        <v>0.72</v>
      </c>
      <c r="AR443">
        <f t="shared" si="258"/>
        <v>26993.31410663062</v>
      </c>
      <c r="AU443">
        <f t="shared" si="237"/>
        <v>206001.62663267477</v>
      </c>
      <c r="AV443">
        <f t="shared" si="238"/>
        <v>948.37336732522817</v>
      </c>
      <c r="AW443">
        <f t="shared" si="239"/>
        <v>19.5944910604386</v>
      </c>
      <c r="AX443">
        <f>VLOOKUP(AD443,Sheet2!$A$6:$B$262,2,TRUE)</f>
        <v>497.49333333333334</v>
      </c>
      <c r="AY443">
        <f t="shared" si="240"/>
        <v>3.9386439470757262E-2</v>
      </c>
      <c r="AZ443">
        <f t="shared" si="241"/>
        <v>537.49931429705805</v>
      </c>
      <c r="BB443">
        <f t="shared" si="231"/>
        <v>1.3977677245386531</v>
      </c>
    </row>
    <row r="444" spans="4:62" x14ac:dyDescent="0.55000000000000004">
      <c r="D444">
        <f t="shared" si="229"/>
        <v>6510</v>
      </c>
      <c r="E444">
        <f t="shared" si="225"/>
        <v>108.5</v>
      </c>
      <c r="F444">
        <f>+F443-50</f>
        <v>206900</v>
      </c>
      <c r="H444">
        <f t="shared" si="244"/>
        <v>51725</v>
      </c>
      <c r="J444">
        <f t="shared" si="245"/>
        <v>4274.7933884297518</v>
      </c>
      <c r="K444">
        <f t="shared" si="246"/>
        <v>536.1015465725194</v>
      </c>
      <c r="L444">
        <f>VLOOKUP(V444, Sheet2!E$6:F$261,2,TRUE)</f>
        <v>535.03541666666672</v>
      </c>
      <c r="M444">
        <f>VLOOKUP(L444,Sheet3!A$52:B$77,2,TRUE)</f>
        <v>0.66500000000000004</v>
      </c>
      <c r="N444">
        <f t="shared" si="247"/>
        <v>21.701546572519419</v>
      </c>
      <c r="O444">
        <f t="shared" si="248"/>
        <v>21.301546572519442</v>
      </c>
      <c r="P444">
        <v>0</v>
      </c>
      <c r="Q444">
        <f t="shared" si="223"/>
        <v>3.5</v>
      </c>
      <c r="R444">
        <f t="shared" si="249"/>
        <v>174247.36282165771</v>
      </c>
      <c r="S444">
        <f t="shared" si="226"/>
        <v>3.5</v>
      </c>
      <c r="T444">
        <f t="shared" si="250"/>
        <v>32276.585628030527</v>
      </c>
      <c r="V444">
        <f t="shared" si="251"/>
        <v>206523.94844968824</v>
      </c>
      <c r="W444">
        <f t="shared" si="252"/>
        <v>376.051550311764</v>
      </c>
      <c r="X444">
        <f t="shared" si="253"/>
        <v>7.7696601304083472</v>
      </c>
      <c r="Y444">
        <f>VLOOKUP(K444,Sheet2!$A$6:$B$262,2,TRUE)</f>
        <v>488.74</v>
      </c>
      <c r="Z444">
        <f t="shared" si="254"/>
        <v>1.5897328089389751E-2</v>
      </c>
      <c r="AA444">
        <f t="shared" si="255"/>
        <v>536.11744390060881</v>
      </c>
      <c r="AD444">
        <f t="shared" si="232"/>
        <v>537.49931429705805</v>
      </c>
      <c r="AE444">
        <f>VLOOKUP(AU443,Sheet2!$E$6:$F$261,2,TRUE)</f>
        <v>535.03541666666672</v>
      </c>
      <c r="AF444">
        <f>VLOOKUP(AE444,Sheet3!K$52:L$77,2,TRUE)</f>
        <v>0.71</v>
      </c>
      <c r="AG444">
        <f t="shared" si="233"/>
        <v>21.099314297058072</v>
      </c>
      <c r="AH444">
        <f t="shared" si="234"/>
        <v>0</v>
      </c>
      <c r="AI444">
        <f t="shared" si="243"/>
        <v>0</v>
      </c>
      <c r="AJ444">
        <f t="shared" si="224"/>
        <v>3.5</v>
      </c>
      <c r="AK444">
        <f t="shared" si="227"/>
        <v>177017.51687199596</v>
      </c>
      <c r="AM444">
        <f t="shared" si="235"/>
        <v>15.999314297058049</v>
      </c>
      <c r="AN444">
        <f t="shared" si="236"/>
        <v>1</v>
      </c>
      <c r="AP444">
        <f t="shared" si="228"/>
        <v>3.5</v>
      </c>
      <c r="AQ444">
        <f>VLOOKUP(AE444,Sheet3!$K$52:$L$77,2,TRUE)</f>
        <v>0.71</v>
      </c>
      <c r="AR444">
        <f t="shared" si="258"/>
        <v>26717.002414817493</v>
      </c>
      <c r="AU444">
        <f t="shared" si="237"/>
        <v>203734.51928681345</v>
      </c>
      <c r="AV444">
        <f t="shared" si="238"/>
        <v>3165.4807131865527</v>
      </c>
      <c r="AW444">
        <f t="shared" si="239"/>
        <v>65.402494074102336</v>
      </c>
      <c r="AX444">
        <f>VLOOKUP(AD444,Sheet2!$A$6:$B$262,2,TRUE)</f>
        <v>497.49333333333334</v>
      </c>
      <c r="AY444">
        <f t="shared" si="240"/>
        <v>0.13146406130889995</v>
      </c>
      <c r="AZ444">
        <f t="shared" si="241"/>
        <v>537.63077835836691</v>
      </c>
      <c r="BB444">
        <f t="shared" si="231"/>
        <v>1.5133344577581056</v>
      </c>
    </row>
    <row r="445" spans="4:62" x14ac:dyDescent="0.55000000000000004">
      <c r="D445">
        <f t="shared" si="229"/>
        <v>6525</v>
      </c>
      <c r="E445">
        <f t="shared" si="225"/>
        <v>108.75</v>
      </c>
      <c r="F445">
        <f>+F444-50</f>
        <v>206850</v>
      </c>
      <c r="H445">
        <f t="shared" si="244"/>
        <v>51712.5</v>
      </c>
      <c r="J445">
        <f t="shared" si="245"/>
        <v>4273.7603305785124</v>
      </c>
      <c r="K445">
        <f t="shared" si="246"/>
        <v>536.11744390060881</v>
      </c>
      <c r="L445">
        <f>VLOOKUP(V445, Sheet2!E$6:F$261,2,TRUE)</f>
        <v>534.9708333333333</v>
      </c>
      <c r="M445">
        <f>VLOOKUP(L445,Sheet3!A$52:B$77,2,TRUE)</f>
        <v>0.67</v>
      </c>
      <c r="N445">
        <f t="shared" si="247"/>
        <v>21.717443900608828</v>
      </c>
      <c r="O445">
        <f t="shared" si="248"/>
        <v>21.317443900608851</v>
      </c>
      <c r="P445">
        <v>0</v>
      </c>
      <c r="Q445">
        <f t="shared" si="223"/>
        <v>3.5</v>
      </c>
      <c r="R445">
        <f t="shared" si="249"/>
        <v>173137.08099185271</v>
      </c>
      <c r="S445">
        <f t="shared" si="226"/>
        <v>3.5</v>
      </c>
      <c r="T445">
        <f t="shared" si="250"/>
        <v>32071.584621661972</v>
      </c>
      <c r="V445">
        <f t="shared" si="251"/>
        <v>205208.66561351469</v>
      </c>
      <c r="W445">
        <f t="shared" si="252"/>
        <v>1641.3343864853086</v>
      </c>
      <c r="X445">
        <f t="shared" si="253"/>
        <v>33.911867489365875</v>
      </c>
      <c r="Y445">
        <f>VLOOKUP(K445,Sheet2!$A$6:$B$262,2,TRUE)</f>
        <v>488.74</v>
      </c>
      <c r="Z445">
        <f t="shared" si="254"/>
        <v>6.9386314787751924E-2</v>
      </c>
      <c r="AA445">
        <f t="shared" si="255"/>
        <v>536.18683021539653</v>
      </c>
      <c r="AD445">
        <f t="shared" si="232"/>
        <v>537.63077835836691</v>
      </c>
      <c r="AE445">
        <f>VLOOKUP(AU444,Sheet2!$E$6:$F$261,2,TRUE)</f>
        <v>534.8416666666667</v>
      </c>
      <c r="AF445">
        <f>VLOOKUP(AE445,Sheet3!K$52:L$77,2,TRUE)</f>
        <v>0.72</v>
      </c>
      <c r="AG445">
        <f t="shared" si="233"/>
        <v>21.230778358366933</v>
      </c>
      <c r="AH445">
        <f t="shared" si="234"/>
        <v>0</v>
      </c>
      <c r="AI445">
        <f t="shared" si="243"/>
        <v>0</v>
      </c>
      <c r="AJ445">
        <f t="shared" si="224"/>
        <v>3.5</v>
      </c>
      <c r="AK445">
        <f t="shared" si="227"/>
        <v>181191.05535762155</v>
      </c>
      <c r="AM445">
        <f t="shared" si="235"/>
        <v>16.130778358366911</v>
      </c>
      <c r="AN445">
        <f t="shared" si="236"/>
        <v>1</v>
      </c>
      <c r="AP445">
        <f t="shared" si="228"/>
        <v>3.5</v>
      </c>
      <c r="AQ445">
        <f>VLOOKUP(AE445,Sheet3!$K$52:$L$77,2,TRUE)</f>
        <v>0.72</v>
      </c>
      <c r="AR445">
        <f t="shared" si="258"/>
        <v>27427.915850113935</v>
      </c>
      <c r="AU445">
        <f t="shared" si="237"/>
        <v>208618.97120773548</v>
      </c>
      <c r="AV445">
        <f t="shared" si="238"/>
        <v>-1768.9712077354779</v>
      </c>
      <c r="AW445">
        <f t="shared" si="239"/>
        <v>-36.548991895361112</v>
      </c>
      <c r="AX445">
        <f>VLOOKUP(AD445,Sheet2!$A$6:$B$262,2,TRUE)</f>
        <v>498.84000000000003</v>
      </c>
      <c r="AY445">
        <f t="shared" si="240"/>
        <v>-7.3267965470614038E-2</v>
      </c>
      <c r="AZ445">
        <f t="shared" si="241"/>
        <v>537.55751039289635</v>
      </c>
      <c r="BB445">
        <f t="shared" si="231"/>
        <v>1.3706801774998212</v>
      </c>
    </row>
    <row r="446" spans="4:62" x14ac:dyDescent="0.55000000000000004">
      <c r="D446">
        <f t="shared" si="229"/>
        <v>6540</v>
      </c>
      <c r="E446">
        <f t="shared" si="225"/>
        <v>109</v>
      </c>
      <c r="F446">
        <f t="shared" ref="F446:F466" si="259">+F445-50</f>
        <v>206800</v>
      </c>
      <c r="H446">
        <f t="shared" si="244"/>
        <v>51700</v>
      </c>
      <c r="J446">
        <f t="shared" si="245"/>
        <v>4272.727272727273</v>
      </c>
      <c r="K446">
        <f t="shared" si="246"/>
        <v>536.18683021539653</v>
      </c>
      <c r="L446">
        <f>VLOOKUP(V446, Sheet2!E$6:F$261,2,TRUE)</f>
        <v>535.1</v>
      </c>
      <c r="M446">
        <f>VLOOKUP(L446,Sheet3!A$52:B$77,2,TRUE)</f>
        <v>0.66500000000000004</v>
      </c>
      <c r="N446">
        <f t="shared" si="247"/>
        <v>21.786830215396549</v>
      </c>
      <c r="O446">
        <f t="shared" si="248"/>
        <v>21.386830215396571</v>
      </c>
      <c r="P446">
        <v>0</v>
      </c>
      <c r="Q446">
        <f t="shared" si="223"/>
        <v>3.5</v>
      </c>
      <c r="R446">
        <f t="shared" si="249"/>
        <v>175275.51812401999</v>
      </c>
      <c r="S446">
        <f t="shared" si="226"/>
        <v>3.5</v>
      </c>
      <c r="T446">
        <f t="shared" si="250"/>
        <v>32470.615070261105</v>
      </c>
      <c r="V446">
        <f t="shared" si="251"/>
        <v>207746.13319428108</v>
      </c>
      <c r="W446">
        <f t="shared" si="252"/>
        <v>-946.13319428107934</v>
      </c>
      <c r="X446">
        <f t="shared" si="253"/>
        <v>-19.548206493410731</v>
      </c>
      <c r="Y446">
        <f>VLOOKUP(K446,Sheet2!$A$6:$B$262,2,TRUE)</f>
        <v>488.74</v>
      </c>
      <c r="Z446">
        <f t="shared" si="254"/>
        <v>-3.999714877728594E-2</v>
      </c>
      <c r="AA446">
        <f t="shared" si="255"/>
        <v>536.14683306661925</v>
      </c>
      <c r="AD446">
        <f t="shared" si="232"/>
        <v>537.55751039289635</v>
      </c>
      <c r="AE446">
        <f>VLOOKUP(AU445,Sheet2!$E$6:$F$261,2,TRUE)</f>
        <v>535.16458333333333</v>
      </c>
      <c r="AF446">
        <f>VLOOKUP(AE446,Sheet3!K$52:L$77,2,TRUE)</f>
        <v>0.71</v>
      </c>
      <c r="AG446">
        <f t="shared" si="233"/>
        <v>21.15751039289637</v>
      </c>
      <c r="AH446">
        <f t="shared" si="234"/>
        <v>0</v>
      </c>
      <c r="AI446">
        <f t="shared" si="243"/>
        <v>0</v>
      </c>
      <c r="AJ446">
        <f t="shared" si="224"/>
        <v>3.5</v>
      </c>
      <c r="AK446">
        <f t="shared" si="227"/>
        <v>177750.39580747686</v>
      </c>
      <c r="AM446">
        <f t="shared" si="235"/>
        <v>16.057510392896347</v>
      </c>
      <c r="AN446">
        <f t="shared" si="236"/>
        <v>1</v>
      </c>
      <c r="AP446">
        <f t="shared" si="228"/>
        <v>3.5</v>
      </c>
      <c r="AQ446">
        <f>VLOOKUP(AE446,Sheet3!$K$52:$L$77,2,TRUE)</f>
        <v>0.71</v>
      </c>
      <c r="AR446">
        <f t="shared" si="258"/>
        <v>26862.906004788201</v>
      </c>
      <c r="AU446">
        <f t="shared" si="237"/>
        <v>204613.30181226507</v>
      </c>
      <c r="AV446">
        <f t="shared" si="238"/>
        <v>2186.6981877349317</v>
      </c>
      <c r="AW446">
        <f t="shared" si="239"/>
        <v>45.179714622622555</v>
      </c>
      <c r="AX446">
        <f>VLOOKUP(AD446,Sheet2!$A$6:$B$262,2,TRUE)</f>
        <v>498.16666666666669</v>
      </c>
      <c r="AY446">
        <f t="shared" si="240"/>
        <v>9.0691966455582237E-2</v>
      </c>
      <c r="AZ446">
        <f t="shared" si="241"/>
        <v>537.6482023593519</v>
      </c>
      <c r="BB446">
        <f t="shared" si="231"/>
        <v>1.5013692927326474</v>
      </c>
    </row>
    <row r="447" spans="4:62" x14ac:dyDescent="0.55000000000000004">
      <c r="D447">
        <f t="shared" si="229"/>
        <v>6555</v>
      </c>
      <c r="E447">
        <f t="shared" si="225"/>
        <v>109.25</v>
      </c>
      <c r="F447">
        <f t="shared" si="259"/>
        <v>206750</v>
      </c>
      <c r="H447">
        <f t="shared" si="244"/>
        <v>51687.5</v>
      </c>
      <c r="J447">
        <f t="shared" si="245"/>
        <v>4271.6942148760327</v>
      </c>
      <c r="K447">
        <f t="shared" si="246"/>
        <v>536.14683306661925</v>
      </c>
      <c r="L447">
        <f>VLOOKUP(V447, Sheet2!E$6:F$261,2,TRUE)</f>
        <v>534.9708333333333</v>
      </c>
      <c r="M447">
        <f>VLOOKUP(L447,Sheet3!A$52:B$77,2,TRUE)</f>
        <v>0.67</v>
      </c>
      <c r="N447">
        <f t="shared" si="247"/>
        <v>21.746833066619274</v>
      </c>
      <c r="O447">
        <f t="shared" si="248"/>
        <v>21.346833066619297</v>
      </c>
      <c r="P447">
        <v>0</v>
      </c>
      <c r="Q447">
        <f t="shared" si="223"/>
        <v>3.5</v>
      </c>
      <c r="R447">
        <f t="shared" si="249"/>
        <v>173488.64691556504</v>
      </c>
      <c r="S447">
        <f t="shared" si="226"/>
        <v>3.5</v>
      </c>
      <c r="T447">
        <f t="shared" si="250"/>
        <v>32137.930421641599</v>
      </c>
      <c r="V447">
        <f t="shared" si="251"/>
        <v>205626.57733720663</v>
      </c>
      <c r="W447">
        <f t="shared" si="252"/>
        <v>1123.4226627933676</v>
      </c>
      <c r="X447">
        <f t="shared" si="253"/>
        <v>23.211212041185281</v>
      </c>
      <c r="Y447">
        <f>VLOOKUP(K447,Sheet2!$A$6:$B$262,2,TRUE)</f>
        <v>488.74</v>
      </c>
      <c r="Z447">
        <f t="shared" si="254"/>
        <v>4.7491942630407333E-2</v>
      </c>
      <c r="AA447">
        <f t="shared" si="255"/>
        <v>536.19432500924961</v>
      </c>
      <c r="AD447">
        <f t="shared" si="232"/>
        <v>537.6482023593519</v>
      </c>
      <c r="AE447">
        <f>VLOOKUP(AU446,Sheet2!$E$6:$F$261,2,TRUE)</f>
        <v>534.90625</v>
      </c>
      <c r="AF447">
        <f>VLOOKUP(AE447,Sheet3!K$52:L$77,2,TRUE)</f>
        <v>0.72</v>
      </c>
      <c r="AG447">
        <f t="shared" si="233"/>
        <v>21.248202359351922</v>
      </c>
      <c r="AH447">
        <f t="shared" si="234"/>
        <v>0</v>
      </c>
      <c r="AI447">
        <f t="shared" si="243"/>
        <v>0</v>
      </c>
      <c r="AJ447">
        <f t="shared" si="224"/>
        <v>3.5</v>
      </c>
      <c r="AK447">
        <f t="shared" si="227"/>
        <v>181414.15509993568</v>
      </c>
      <c r="AM447">
        <f t="shared" si="235"/>
        <v>16.148202359351899</v>
      </c>
      <c r="AN447">
        <f t="shared" si="236"/>
        <v>1</v>
      </c>
      <c r="AP447">
        <f t="shared" si="228"/>
        <v>3.5</v>
      </c>
      <c r="AQ447">
        <f>VLOOKUP(AE447,Sheet3!$K$52:$L$77,2,TRUE)</f>
        <v>0.72</v>
      </c>
      <c r="AR447">
        <f t="shared" si="258"/>
        <v>27472.368112752323</v>
      </c>
      <c r="AU447">
        <f t="shared" si="237"/>
        <v>208886.52321268801</v>
      </c>
      <c r="AV447">
        <f t="shared" si="238"/>
        <v>-2136.5232126880146</v>
      </c>
      <c r="AW447">
        <f t="shared" si="239"/>
        <v>-44.143041584463113</v>
      </c>
      <c r="AX447">
        <f>VLOOKUP(AD447,Sheet2!$A$6:$B$262,2,TRUE)</f>
        <v>498.84000000000003</v>
      </c>
      <c r="AY447">
        <f t="shared" si="240"/>
        <v>-8.8491383177898952E-2</v>
      </c>
      <c r="AZ447">
        <f t="shared" si="241"/>
        <v>537.55971097617396</v>
      </c>
      <c r="BB447">
        <f t="shared" si="231"/>
        <v>1.3653859669243502</v>
      </c>
    </row>
    <row r="448" spans="4:62" x14ac:dyDescent="0.55000000000000004">
      <c r="D448">
        <f t="shared" si="229"/>
        <v>6570</v>
      </c>
      <c r="E448">
        <f t="shared" si="225"/>
        <v>109.5</v>
      </c>
      <c r="F448">
        <f t="shared" si="259"/>
        <v>206700</v>
      </c>
      <c r="H448">
        <f t="shared" si="244"/>
        <v>51675</v>
      </c>
      <c r="J448">
        <f t="shared" si="245"/>
        <v>4270.6611570247933</v>
      </c>
      <c r="K448">
        <f t="shared" si="246"/>
        <v>536.19432500924961</v>
      </c>
      <c r="L448">
        <f>VLOOKUP(V448, Sheet2!E$6:F$261,2,TRUE)</f>
        <v>535.1</v>
      </c>
      <c r="M448">
        <f>VLOOKUP(L448,Sheet3!A$52:B$77,2,TRUE)</f>
        <v>0.66500000000000004</v>
      </c>
      <c r="N448">
        <f t="shared" si="247"/>
        <v>21.794325009249633</v>
      </c>
      <c r="O448">
        <f t="shared" si="248"/>
        <v>21.394325009249656</v>
      </c>
      <c r="P448">
        <v>0</v>
      </c>
      <c r="Q448">
        <f t="shared" si="223"/>
        <v>3.5</v>
      </c>
      <c r="R448">
        <f t="shared" si="249"/>
        <v>175365.96956870973</v>
      </c>
      <c r="S448">
        <f t="shared" si="226"/>
        <v>3.5</v>
      </c>
      <c r="T448">
        <f t="shared" si="250"/>
        <v>32487.685053283669</v>
      </c>
      <c r="V448">
        <f t="shared" si="251"/>
        <v>207853.6546219934</v>
      </c>
      <c r="W448">
        <f t="shared" si="252"/>
        <v>-1153.6546219933953</v>
      </c>
      <c r="X448">
        <f t="shared" si="253"/>
        <v>-23.835839297384201</v>
      </c>
      <c r="Y448">
        <f>VLOOKUP(K448,Sheet2!$A$6:$B$262,2,TRUE)</f>
        <v>488.74</v>
      </c>
      <c r="Z448">
        <f t="shared" si="254"/>
        <v>-4.8769978510832347E-2</v>
      </c>
      <c r="AA448">
        <f t="shared" si="255"/>
        <v>536.14555503073882</v>
      </c>
      <c r="AD448">
        <f t="shared" si="232"/>
        <v>537.55971097617396</v>
      </c>
      <c r="AE448">
        <f>VLOOKUP(AU447,Sheet2!$E$6:$F$261,2,TRUE)</f>
        <v>535.16458333333333</v>
      </c>
      <c r="AF448">
        <f>VLOOKUP(AE448,Sheet3!K$52:L$77,2,TRUE)</f>
        <v>0.71</v>
      </c>
      <c r="AG448">
        <f t="shared" si="233"/>
        <v>21.159710976173983</v>
      </c>
      <c r="AH448">
        <f t="shared" si="234"/>
        <v>0</v>
      </c>
      <c r="AI448">
        <f t="shared" si="243"/>
        <v>0</v>
      </c>
      <c r="AJ448">
        <f t="shared" si="224"/>
        <v>3.5</v>
      </c>
      <c r="AK448">
        <f t="shared" si="227"/>
        <v>177778.12813836895</v>
      </c>
      <c r="AM448">
        <f t="shared" si="235"/>
        <v>16.05971097617396</v>
      </c>
      <c r="AN448">
        <f t="shared" si="236"/>
        <v>1</v>
      </c>
      <c r="AP448">
        <f t="shared" si="228"/>
        <v>3.5</v>
      </c>
      <c r="AQ448">
        <f>VLOOKUP(AE448,Sheet3!$K$52:$L$77,2,TRUE)</f>
        <v>0.71</v>
      </c>
      <c r="AR448">
        <f t="shared" si="258"/>
        <v>26868.428288649862</v>
      </c>
      <c r="AU448">
        <f t="shared" si="237"/>
        <v>204646.5564270188</v>
      </c>
      <c r="AV448">
        <f t="shared" si="238"/>
        <v>2053.4435729811958</v>
      </c>
      <c r="AW448">
        <f t="shared" si="239"/>
        <v>42.426520102917266</v>
      </c>
      <c r="AX448">
        <f>VLOOKUP(AD448,Sheet2!$A$6:$B$262,2,TRUE)</f>
        <v>498.16666666666669</v>
      </c>
      <c r="AY448">
        <f t="shared" si="240"/>
        <v>8.5165313020242078E-2</v>
      </c>
      <c r="AZ448">
        <f t="shared" si="241"/>
        <v>537.64487628919426</v>
      </c>
      <c r="BB448">
        <f t="shared" si="231"/>
        <v>1.4993212584554385</v>
      </c>
    </row>
    <row r="449" spans="4:54" x14ac:dyDescent="0.55000000000000004">
      <c r="D449">
        <f t="shared" si="229"/>
        <v>6585</v>
      </c>
      <c r="E449">
        <f t="shared" si="225"/>
        <v>109.75</v>
      </c>
      <c r="F449">
        <f t="shared" si="259"/>
        <v>206650</v>
      </c>
      <c r="H449">
        <f t="shared" si="244"/>
        <v>51662.5</v>
      </c>
      <c r="J449">
        <f t="shared" si="245"/>
        <v>4269.6280991735539</v>
      </c>
      <c r="K449">
        <f t="shared" si="246"/>
        <v>536.14555503073882</v>
      </c>
      <c r="L449">
        <f>VLOOKUP(V449, Sheet2!E$6:F$261,2,TRUE)</f>
        <v>534.9708333333333</v>
      </c>
      <c r="M449">
        <f>VLOOKUP(L449,Sheet3!A$52:B$77,2,TRUE)</f>
        <v>0.67</v>
      </c>
      <c r="N449">
        <f t="shared" si="247"/>
        <v>21.745555030738842</v>
      </c>
      <c r="O449">
        <f t="shared" si="248"/>
        <v>21.345555030738865</v>
      </c>
      <c r="P449">
        <v>0</v>
      </c>
      <c r="Q449">
        <f t="shared" si="223"/>
        <v>3.5</v>
      </c>
      <c r="R449">
        <f t="shared" si="249"/>
        <v>173473.35355372695</v>
      </c>
      <c r="S449">
        <f t="shared" si="226"/>
        <v>3.5</v>
      </c>
      <c r="T449">
        <f t="shared" si="250"/>
        <v>32135.044315775176</v>
      </c>
      <c r="V449">
        <f t="shared" si="251"/>
        <v>205608.39786950214</v>
      </c>
      <c r="W449">
        <f t="shared" si="252"/>
        <v>1041.602130497864</v>
      </c>
      <c r="X449">
        <f t="shared" si="253"/>
        <v>21.520705175575703</v>
      </c>
      <c r="Y449">
        <f>VLOOKUP(K449,Sheet2!$A$6:$B$262,2,TRUE)</f>
        <v>488.74</v>
      </c>
      <c r="Z449">
        <f t="shared" si="254"/>
        <v>4.4033034283209281E-2</v>
      </c>
      <c r="AA449">
        <f t="shared" si="255"/>
        <v>536.18958806502201</v>
      </c>
      <c r="AD449">
        <f t="shared" si="232"/>
        <v>537.64487628919426</v>
      </c>
      <c r="AE449">
        <f>VLOOKUP(AU448,Sheet2!$E$6:$F$261,2,TRUE)</f>
        <v>534.90625</v>
      </c>
      <c r="AF449">
        <f>VLOOKUP(AE449,Sheet3!K$52:L$77,2,TRUE)</f>
        <v>0.72</v>
      </c>
      <c r="AG449">
        <f t="shared" si="233"/>
        <v>21.244876289194281</v>
      </c>
      <c r="AH449">
        <f t="shared" si="234"/>
        <v>0</v>
      </c>
      <c r="AI449">
        <f t="shared" si="243"/>
        <v>0</v>
      </c>
      <c r="AJ449">
        <f t="shared" si="224"/>
        <v>3.5</v>
      </c>
      <c r="AK449">
        <f t="shared" si="227"/>
        <v>181371.56049002966</v>
      </c>
      <c r="AM449">
        <f t="shared" si="235"/>
        <v>16.144876289194258</v>
      </c>
      <c r="AN449">
        <f t="shared" si="236"/>
        <v>1</v>
      </c>
      <c r="AP449">
        <f t="shared" si="228"/>
        <v>3.5</v>
      </c>
      <c r="AQ449">
        <f>VLOOKUP(AE449,Sheet3!$K$52:$L$77,2,TRUE)</f>
        <v>0.72</v>
      </c>
      <c r="AR449">
        <f t="shared" si="258"/>
        <v>27463.880760750406</v>
      </c>
      <c r="AU449">
        <f t="shared" si="237"/>
        <v>208835.44125078007</v>
      </c>
      <c r="AV449">
        <f t="shared" si="238"/>
        <v>-2185.4412507800735</v>
      </c>
      <c r="AW449">
        <f t="shared" si="239"/>
        <v>-45.153744850827962</v>
      </c>
      <c r="AX449">
        <f>VLOOKUP(AD449,Sheet2!$A$6:$B$262,2,TRUE)</f>
        <v>498.84000000000003</v>
      </c>
      <c r="AY449">
        <f t="shared" si="240"/>
        <v>-9.0517490279103441E-2</v>
      </c>
      <c r="AZ449">
        <f t="shared" si="241"/>
        <v>537.55435879891513</v>
      </c>
      <c r="BB449">
        <f t="shared" si="231"/>
        <v>1.3647707338931241</v>
      </c>
    </row>
    <row r="450" spans="4:54" x14ac:dyDescent="0.55000000000000004">
      <c r="D450">
        <f t="shared" si="229"/>
        <v>6600</v>
      </c>
      <c r="E450">
        <f t="shared" si="225"/>
        <v>110</v>
      </c>
      <c r="F450">
        <f t="shared" si="259"/>
        <v>206600</v>
      </c>
      <c r="H450">
        <f t="shared" si="244"/>
        <v>51650</v>
      </c>
      <c r="J450">
        <f t="shared" si="245"/>
        <v>4268.5950413223145</v>
      </c>
      <c r="K450">
        <f t="shared" si="246"/>
        <v>536.18958806502201</v>
      </c>
      <c r="L450">
        <f>VLOOKUP(V450, Sheet2!E$6:F$261,2,TRUE)</f>
        <v>535.1</v>
      </c>
      <c r="M450">
        <f>VLOOKUP(L450,Sheet3!A$52:B$77,2,TRUE)</f>
        <v>0.66500000000000004</v>
      </c>
      <c r="N450">
        <f t="shared" si="247"/>
        <v>21.789588065022031</v>
      </c>
      <c r="O450">
        <f t="shared" si="248"/>
        <v>21.389588065022053</v>
      </c>
      <c r="P450">
        <v>0</v>
      </c>
      <c r="Q450">
        <f t="shared" si="223"/>
        <v>3.5</v>
      </c>
      <c r="R450">
        <f t="shared" si="249"/>
        <v>175308.79961659978</v>
      </c>
      <c r="S450">
        <f t="shared" si="226"/>
        <v>3.5</v>
      </c>
      <c r="T450">
        <f t="shared" si="250"/>
        <v>32476.895942146071</v>
      </c>
      <c r="V450">
        <f t="shared" si="251"/>
        <v>207785.69555874585</v>
      </c>
      <c r="W450">
        <f t="shared" si="252"/>
        <v>-1185.6955587458506</v>
      </c>
      <c r="X450">
        <f t="shared" si="253"/>
        <v>-24.497842122848155</v>
      </c>
      <c r="Y450">
        <f>VLOOKUP(K450,Sheet2!$A$6:$B$262,2,TRUE)</f>
        <v>488.74</v>
      </c>
      <c r="Z450">
        <f t="shared" si="254"/>
        <v>-5.0124487708900753E-2</v>
      </c>
      <c r="AA450">
        <f t="shared" si="255"/>
        <v>536.13946357731311</v>
      </c>
      <c r="AD450">
        <f t="shared" si="232"/>
        <v>537.55435879891513</v>
      </c>
      <c r="AE450">
        <f>VLOOKUP(AU449,Sheet2!$E$6:$F$261,2,TRUE)</f>
        <v>535.16458333333333</v>
      </c>
      <c r="AF450">
        <f>VLOOKUP(AE450,Sheet3!K$52:L$77,2,TRUE)</f>
        <v>0.71</v>
      </c>
      <c r="AG450">
        <f t="shared" si="233"/>
        <v>21.154358798915155</v>
      </c>
      <c r="AH450">
        <f t="shared" si="234"/>
        <v>0</v>
      </c>
      <c r="AI450">
        <f t="shared" si="243"/>
        <v>0</v>
      </c>
      <c r="AJ450">
        <f t="shared" si="224"/>
        <v>3.5</v>
      </c>
      <c r="AK450">
        <f t="shared" si="227"/>
        <v>177710.68110061032</v>
      </c>
      <c r="AM450">
        <f t="shared" si="235"/>
        <v>16.054358798915132</v>
      </c>
      <c r="AN450">
        <f t="shared" si="236"/>
        <v>1</v>
      </c>
      <c r="AP450">
        <f t="shared" si="228"/>
        <v>3.5</v>
      </c>
      <c r="AQ450">
        <f>VLOOKUP(AE450,Sheet3!$K$52:$L$77,2,TRUE)</f>
        <v>0.71</v>
      </c>
      <c r="AR450">
        <f t="shared" si="258"/>
        <v>26854.997853095512</v>
      </c>
      <c r="AU450">
        <f t="shared" si="237"/>
        <v>204565.67895370582</v>
      </c>
      <c r="AV450">
        <f t="shared" si="238"/>
        <v>2034.3210462941788</v>
      </c>
      <c r="AW450">
        <f t="shared" si="239"/>
        <v>42.031426576326005</v>
      </c>
      <c r="AX450">
        <f>VLOOKUP(AD450,Sheet2!$A$6:$B$262,2,TRUE)</f>
        <v>498.16666666666669</v>
      </c>
      <c r="AY450">
        <f t="shared" si="240"/>
        <v>8.4372217951808645E-2</v>
      </c>
      <c r="AZ450">
        <f t="shared" si="241"/>
        <v>537.63873101686693</v>
      </c>
      <c r="BB450">
        <f t="shared" si="231"/>
        <v>1.4992674395538188</v>
      </c>
    </row>
    <row r="451" spans="4:54" x14ac:dyDescent="0.55000000000000004">
      <c r="D451">
        <f t="shared" si="229"/>
        <v>6615</v>
      </c>
      <c r="E451">
        <f t="shared" si="225"/>
        <v>110.25</v>
      </c>
      <c r="F451">
        <f t="shared" si="259"/>
        <v>206550</v>
      </c>
      <c r="H451">
        <f t="shared" si="244"/>
        <v>51637.5</v>
      </c>
      <c r="J451">
        <f t="shared" si="245"/>
        <v>4267.5619834710742</v>
      </c>
      <c r="K451">
        <f t="shared" si="246"/>
        <v>536.13946357731311</v>
      </c>
      <c r="L451">
        <f>VLOOKUP(V451, Sheet2!E$6:F$261,2,TRUE)</f>
        <v>534.9708333333333</v>
      </c>
      <c r="M451">
        <f>VLOOKUP(L451,Sheet3!A$52:B$77,2,TRUE)</f>
        <v>0.67</v>
      </c>
      <c r="N451">
        <f t="shared" si="247"/>
        <v>21.739463577313131</v>
      </c>
      <c r="O451">
        <f t="shared" si="248"/>
        <v>21.339463577313154</v>
      </c>
      <c r="P451">
        <v>0</v>
      </c>
      <c r="Q451">
        <f t="shared" si="223"/>
        <v>3.5</v>
      </c>
      <c r="R451">
        <f t="shared" si="249"/>
        <v>173400.46756530006</v>
      </c>
      <c r="S451">
        <f t="shared" si="226"/>
        <v>3.5</v>
      </c>
      <c r="T451">
        <f t="shared" si="250"/>
        <v>32121.289567343578</v>
      </c>
      <c r="V451">
        <f t="shared" si="251"/>
        <v>205521.75713264363</v>
      </c>
      <c r="W451">
        <f t="shared" si="252"/>
        <v>1028.24286735637</v>
      </c>
      <c r="X451">
        <f t="shared" si="253"/>
        <v>21.24468734207376</v>
      </c>
      <c r="Y451">
        <f>VLOOKUP(K451,Sheet2!$A$6:$B$262,2,TRUE)</f>
        <v>488.74</v>
      </c>
      <c r="Z451">
        <f t="shared" si="254"/>
        <v>4.3468280357805297E-2</v>
      </c>
      <c r="AA451">
        <f t="shared" si="255"/>
        <v>536.18293185767095</v>
      </c>
      <c r="AD451">
        <f t="shared" si="232"/>
        <v>537.63873101686693</v>
      </c>
      <c r="AE451">
        <f>VLOOKUP(AU450,Sheet2!$E$6:$F$261,2,TRUE)</f>
        <v>534.90625</v>
      </c>
      <c r="AF451">
        <f>VLOOKUP(AE451,Sheet3!K$52:L$77,2,TRUE)</f>
        <v>0.72</v>
      </c>
      <c r="AG451">
        <f t="shared" si="233"/>
        <v>21.23873101686695</v>
      </c>
      <c r="AH451">
        <f t="shared" si="234"/>
        <v>0</v>
      </c>
      <c r="AI451">
        <f t="shared" si="243"/>
        <v>0</v>
      </c>
      <c r="AJ451">
        <f t="shared" si="224"/>
        <v>3.5</v>
      </c>
      <c r="AK451">
        <f t="shared" si="227"/>
        <v>181292.87113838253</v>
      </c>
      <c r="AM451">
        <f t="shared" si="235"/>
        <v>16.138731016866927</v>
      </c>
      <c r="AN451">
        <f t="shared" si="236"/>
        <v>1</v>
      </c>
      <c r="AP451">
        <f t="shared" si="228"/>
        <v>3.5</v>
      </c>
      <c r="AQ451">
        <f>VLOOKUP(AE451,Sheet3!$K$52:$L$77,2,TRUE)</f>
        <v>0.72</v>
      </c>
      <c r="AR451">
        <f t="shared" si="258"/>
        <v>27448.20176492658</v>
      </c>
      <c r="AU451">
        <f t="shared" si="237"/>
        <v>208741.0729033091</v>
      </c>
      <c r="AV451">
        <f t="shared" si="238"/>
        <v>-2191.0729033091047</v>
      </c>
      <c r="AW451">
        <f t="shared" si="239"/>
        <v>-45.270101308039358</v>
      </c>
      <c r="AX451">
        <f>VLOOKUP(AD451,Sheet2!$A$6:$B$262,2,TRUE)</f>
        <v>498.84000000000003</v>
      </c>
      <c r="AY451">
        <f t="shared" si="240"/>
        <v>-9.0750744342954368E-2</v>
      </c>
      <c r="AZ451">
        <f t="shared" si="241"/>
        <v>537.547980272524</v>
      </c>
      <c r="BB451">
        <f t="shared" si="231"/>
        <v>1.3650484148530495</v>
      </c>
    </row>
    <row r="452" spans="4:54" x14ac:dyDescent="0.55000000000000004">
      <c r="D452">
        <f t="shared" si="229"/>
        <v>6630</v>
      </c>
      <c r="E452">
        <f t="shared" si="225"/>
        <v>110.5</v>
      </c>
      <c r="F452">
        <f t="shared" si="259"/>
        <v>206500</v>
      </c>
      <c r="H452">
        <f t="shared" si="244"/>
        <v>51625</v>
      </c>
      <c r="J452">
        <f t="shared" si="245"/>
        <v>4266.5289256198348</v>
      </c>
      <c r="K452">
        <f t="shared" si="246"/>
        <v>536.18293185767095</v>
      </c>
      <c r="L452">
        <f>VLOOKUP(V452, Sheet2!E$6:F$261,2,TRUE)</f>
        <v>535.1</v>
      </c>
      <c r="M452">
        <f>VLOOKUP(L452,Sheet3!A$52:B$77,2,TRUE)</f>
        <v>0.66500000000000004</v>
      </c>
      <c r="N452">
        <f t="shared" si="247"/>
        <v>21.782931857670974</v>
      </c>
      <c r="O452">
        <f t="shared" si="248"/>
        <v>21.382931857670997</v>
      </c>
      <c r="P452">
        <v>0</v>
      </c>
      <c r="Q452">
        <f t="shared" si="223"/>
        <v>3.5</v>
      </c>
      <c r="R452">
        <f t="shared" si="249"/>
        <v>175228.47667073732</v>
      </c>
      <c r="S452">
        <f t="shared" si="226"/>
        <v>3.5</v>
      </c>
      <c r="T452">
        <f t="shared" si="250"/>
        <v>32461.737435985597</v>
      </c>
      <c r="V452">
        <f t="shared" si="251"/>
        <v>207690.21410672291</v>
      </c>
      <c r="W452">
        <f t="shared" si="252"/>
        <v>-1190.2141067229095</v>
      </c>
      <c r="X452">
        <f t="shared" si="253"/>
        <v>-24.591200552126228</v>
      </c>
      <c r="Y452">
        <f>VLOOKUP(K452,Sheet2!$A$6:$B$262,2,TRUE)</f>
        <v>488.74</v>
      </c>
      <c r="Z452">
        <f t="shared" si="254"/>
        <v>-5.0315506306269644E-2</v>
      </c>
      <c r="AA452">
        <f t="shared" si="255"/>
        <v>536.13261635136473</v>
      </c>
      <c r="AD452">
        <f t="shared" si="232"/>
        <v>537.547980272524</v>
      </c>
      <c r="AE452">
        <f>VLOOKUP(AU451,Sheet2!$E$6:$F$261,2,TRUE)</f>
        <v>535.16458333333333</v>
      </c>
      <c r="AF452">
        <f>VLOOKUP(AE452,Sheet3!K$52:L$77,2,TRUE)</f>
        <v>0.71</v>
      </c>
      <c r="AG452">
        <f t="shared" si="233"/>
        <v>21.147980272524023</v>
      </c>
      <c r="AH452">
        <f t="shared" si="234"/>
        <v>0</v>
      </c>
      <c r="AI452">
        <f t="shared" si="243"/>
        <v>0</v>
      </c>
      <c r="AJ452">
        <f t="shared" si="224"/>
        <v>3.5</v>
      </c>
      <c r="AK452">
        <f t="shared" si="227"/>
        <v>177630.3113648025</v>
      </c>
      <c r="AM452">
        <f t="shared" si="235"/>
        <v>16.047980272524001</v>
      </c>
      <c r="AN452">
        <f t="shared" si="236"/>
        <v>1</v>
      </c>
      <c r="AP452">
        <f t="shared" si="228"/>
        <v>3.5</v>
      </c>
      <c r="AQ452">
        <f>VLOOKUP(AE452,Sheet3!$K$52:$L$77,2,TRUE)</f>
        <v>0.71</v>
      </c>
      <c r="AR452">
        <f t="shared" si="258"/>
        <v>26838.994881630988</v>
      </c>
      <c r="AU452">
        <f t="shared" si="237"/>
        <v>204469.30624643349</v>
      </c>
      <c r="AV452">
        <f t="shared" si="238"/>
        <v>2030.6937535665056</v>
      </c>
      <c r="AW452">
        <f t="shared" si="239"/>
        <v>41.956482511704657</v>
      </c>
      <c r="AX452">
        <f>VLOOKUP(AD452,Sheet2!$A$6:$B$262,2,TRUE)</f>
        <v>498.16666666666669</v>
      </c>
      <c r="AY452">
        <f t="shared" si="240"/>
        <v>8.4221778210179968E-2</v>
      </c>
      <c r="AZ452">
        <f t="shared" si="241"/>
        <v>537.63220205073424</v>
      </c>
      <c r="BB452">
        <f t="shared" si="231"/>
        <v>1.4995856993695043</v>
      </c>
    </row>
    <row r="453" spans="4:54" x14ac:dyDescent="0.55000000000000004">
      <c r="D453">
        <f t="shared" si="229"/>
        <v>6645</v>
      </c>
      <c r="E453">
        <f t="shared" si="225"/>
        <v>110.75</v>
      </c>
      <c r="F453">
        <f t="shared" si="259"/>
        <v>206450</v>
      </c>
      <c r="H453">
        <f t="shared" si="244"/>
        <v>51612.5</v>
      </c>
      <c r="J453">
        <f t="shared" si="245"/>
        <v>4265.4958677685954</v>
      </c>
      <c r="K453">
        <f t="shared" si="246"/>
        <v>536.13261635136473</v>
      </c>
      <c r="L453">
        <f>VLOOKUP(V453, Sheet2!E$6:F$261,2,TRUE)</f>
        <v>534.9708333333333</v>
      </c>
      <c r="M453">
        <f>VLOOKUP(L453,Sheet3!A$52:B$77,2,TRUE)</f>
        <v>0.67</v>
      </c>
      <c r="N453">
        <f t="shared" si="247"/>
        <v>21.732616351364754</v>
      </c>
      <c r="O453">
        <f t="shared" si="248"/>
        <v>21.332616351364777</v>
      </c>
      <c r="P453">
        <v>0</v>
      </c>
      <c r="Q453">
        <f t="shared" si="223"/>
        <v>3.5</v>
      </c>
      <c r="R453">
        <f t="shared" si="249"/>
        <v>173318.55073138405</v>
      </c>
      <c r="S453">
        <f t="shared" si="226"/>
        <v>3.5</v>
      </c>
      <c r="T453">
        <f t="shared" si="250"/>
        <v>32105.830597457461</v>
      </c>
      <c r="V453">
        <f t="shared" si="251"/>
        <v>205424.3813288415</v>
      </c>
      <c r="W453">
        <f t="shared" si="252"/>
        <v>1025.6186711585033</v>
      </c>
      <c r="X453">
        <f t="shared" si="253"/>
        <v>21.190468412365771</v>
      </c>
      <c r="Y453">
        <f>VLOOKUP(K453,Sheet2!$A$6:$B$262,2,TRUE)</f>
        <v>488.74</v>
      </c>
      <c r="Z453">
        <f t="shared" si="254"/>
        <v>4.3357344216486828E-2</v>
      </c>
      <c r="AA453">
        <f t="shared" si="255"/>
        <v>536.17597369558121</v>
      </c>
      <c r="AD453">
        <f t="shared" si="232"/>
        <v>537.63220205073424</v>
      </c>
      <c r="AE453">
        <f>VLOOKUP(AU452,Sheet2!$E$6:$F$261,2,TRUE)</f>
        <v>534.90625</v>
      </c>
      <c r="AF453">
        <f>VLOOKUP(AE453,Sheet3!K$52:L$77,2,TRUE)</f>
        <v>0.72</v>
      </c>
      <c r="AG453">
        <f t="shared" si="233"/>
        <v>21.232202050734259</v>
      </c>
      <c r="AH453">
        <f t="shared" si="234"/>
        <v>0</v>
      </c>
      <c r="AI453">
        <f t="shared" si="243"/>
        <v>0</v>
      </c>
      <c r="AJ453">
        <f t="shared" si="224"/>
        <v>3.5</v>
      </c>
      <c r="AK453">
        <f t="shared" si="227"/>
        <v>181209.28111289372</v>
      </c>
      <c r="AM453">
        <f t="shared" si="235"/>
        <v>16.132202050734236</v>
      </c>
      <c r="AN453">
        <f t="shared" si="236"/>
        <v>1</v>
      </c>
      <c r="AP453">
        <f t="shared" si="228"/>
        <v>3.5</v>
      </c>
      <c r="AQ453">
        <f>VLOOKUP(AE453,Sheet3!$K$52:$L$77,2,TRUE)</f>
        <v>0.72</v>
      </c>
      <c r="AR453">
        <f t="shared" si="258"/>
        <v>27431.547086174738</v>
      </c>
      <c r="AU453">
        <f t="shared" si="237"/>
        <v>208640.82819906846</v>
      </c>
      <c r="AV453">
        <f t="shared" si="238"/>
        <v>-2190.8281990684627</v>
      </c>
      <c r="AW453">
        <f t="shared" si="239"/>
        <v>-45.265045435298816</v>
      </c>
      <c r="AX453">
        <f>VLOOKUP(AD453,Sheet2!$A$6:$B$262,2,TRUE)</f>
        <v>498.84000000000003</v>
      </c>
      <c r="AY453">
        <f t="shared" si="240"/>
        <v>-9.074060908367175E-2</v>
      </c>
      <c r="AZ453">
        <f t="shared" si="241"/>
        <v>537.54146144165054</v>
      </c>
      <c r="BB453">
        <f t="shared" si="231"/>
        <v>1.3654877460693342</v>
      </c>
    </row>
    <row r="454" spans="4:54" x14ac:dyDescent="0.55000000000000004">
      <c r="D454">
        <f t="shared" si="229"/>
        <v>6660</v>
      </c>
      <c r="E454">
        <f t="shared" si="225"/>
        <v>111</v>
      </c>
      <c r="F454">
        <f t="shared" si="259"/>
        <v>206400</v>
      </c>
      <c r="H454">
        <f t="shared" si="244"/>
        <v>51600</v>
      </c>
      <c r="J454">
        <f t="shared" si="245"/>
        <v>4264.4628099173551</v>
      </c>
      <c r="K454">
        <f t="shared" si="246"/>
        <v>536.17597369558121</v>
      </c>
      <c r="L454">
        <f>VLOOKUP(V454, Sheet2!E$6:F$261,2,TRUE)</f>
        <v>535.1</v>
      </c>
      <c r="M454">
        <f>VLOOKUP(L454,Sheet3!A$52:B$77,2,TRUE)</f>
        <v>0.66500000000000004</v>
      </c>
      <c r="N454">
        <f t="shared" si="247"/>
        <v>21.775973695581229</v>
      </c>
      <c r="O454">
        <f t="shared" si="248"/>
        <v>21.375973695581251</v>
      </c>
      <c r="P454">
        <v>0</v>
      </c>
      <c r="Q454">
        <f t="shared" si="223"/>
        <v>3.5</v>
      </c>
      <c r="R454">
        <f t="shared" si="249"/>
        <v>175144.52304287456</v>
      </c>
      <c r="S454">
        <f t="shared" si="226"/>
        <v>3.5</v>
      </c>
      <c r="T454">
        <f t="shared" si="250"/>
        <v>32445.893795644111</v>
      </c>
      <c r="V454">
        <f t="shared" si="251"/>
        <v>207590.41683851866</v>
      </c>
      <c r="W454">
        <f t="shared" si="252"/>
        <v>-1190.416838518664</v>
      </c>
      <c r="X454">
        <f t="shared" si="253"/>
        <v>-24.595389225592236</v>
      </c>
      <c r="Y454">
        <f>VLOOKUP(K454,Sheet2!$A$6:$B$262,2,TRUE)</f>
        <v>488.74</v>
      </c>
      <c r="Z454">
        <f t="shared" si="254"/>
        <v>-5.0324076657511631E-2</v>
      </c>
      <c r="AA454">
        <f t="shared" si="255"/>
        <v>536.12564961892372</v>
      </c>
      <c r="AD454">
        <f t="shared" si="232"/>
        <v>537.54146144165054</v>
      </c>
      <c r="AE454">
        <f>VLOOKUP(AU453,Sheet2!$E$6:$F$261,2,TRUE)</f>
        <v>535.16458333333333</v>
      </c>
      <c r="AF454">
        <f>VLOOKUP(AE454,Sheet3!K$52:L$77,2,TRUE)</f>
        <v>0.71</v>
      </c>
      <c r="AG454">
        <f t="shared" si="233"/>
        <v>21.141461441650563</v>
      </c>
      <c r="AH454">
        <f t="shared" si="234"/>
        <v>0</v>
      </c>
      <c r="AI454">
        <f t="shared" si="243"/>
        <v>0</v>
      </c>
      <c r="AJ454">
        <f t="shared" si="224"/>
        <v>3.5</v>
      </c>
      <c r="AK454">
        <f t="shared" si="227"/>
        <v>177548.18630807041</v>
      </c>
      <c r="AM454">
        <f t="shared" si="235"/>
        <v>16.04146144165054</v>
      </c>
      <c r="AN454">
        <f t="shared" si="236"/>
        <v>1</v>
      </c>
      <c r="AP454">
        <f t="shared" si="228"/>
        <v>3.5</v>
      </c>
      <c r="AQ454">
        <f>VLOOKUP(AE454,Sheet3!$K$52:$L$77,2,TRUE)</f>
        <v>0.71</v>
      </c>
      <c r="AR454">
        <f t="shared" si="258"/>
        <v>26822.643188444537</v>
      </c>
      <c r="AU454">
        <f t="shared" si="237"/>
        <v>204370.82949651495</v>
      </c>
      <c r="AV454">
        <f t="shared" si="238"/>
        <v>2029.1705034850456</v>
      </c>
      <c r="AW454">
        <f t="shared" si="239"/>
        <v>41.925010402583588</v>
      </c>
      <c r="AX454">
        <f>VLOOKUP(AD454,Sheet2!$A$6:$B$262,2,TRUE)</f>
        <v>498.16666666666669</v>
      </c>
      <c r="AY454">
        <f t="shared" si="240"/>
        <v>8.4158602347106565E-2</v>
      </c>
      <c r="AZ454">
        <f t="shared" si="241"/>
        <v>537.62562004399763</v>
      </c>
      <c r="BB454">
        <f t="shared" si="231"/>
        <v>1.4999704250739114</v>
      </c>
    </row>
    <row r="455" spans="4:54" x14ac:dyDescent="0.55000000000000004">
      <c r="D455">
        <f t="shared" si="229"/>
        <v>6675</v>
      </c>
      <c r="E455">
        <f t="shared" si="225"/>
        <v>111.25</v>
      </c>
      <c r="F455">
        <f t="shared" si="259"/>
        <v>206350</v>
      </c>
      <c r="H455">
        <f t="shared" si="244"/>
        <v>51587.5</v>
      </c>
      <c r="J455">
        <f t="shared" si="245"/>
        <v>4263.4297520661157</v>
      </c>
      <c r="K455">
        <f t="shared" si="246"/>
        <v>536.12564961892372</v>
      </c>
      <c r="L455">
        <f>VLOOKUP(V455, Sheet2!E$6:F$261,2,TRUE)</f>
        <v>534.9708333333333</v>
      </c>
      <c r="M455">
        <f>VLOOKUP(L455,Sheet3!A$52:B$77,2,TRUE)</f>
        <v>0.67</v>
      </c>
      <c r="N455">
        <f t="shared" si="247"/>
        <v>21.72564961892374</v>
      </c>
      <c r="O455">
        <f t="shared" si="248"/>
        <v>21.325649618923762</v>
      </c>
      <c r="P455">
        <v>0</v>
      </c>
      <c r="Q455">
        <f t="shared" si="223"/>
        <v>3.5</v>
      </c>
      <c r="R455">
        <f t="shared" si="249"/>
        <v>173235.21742414986</v>
      </c>
      <c r="S455">
        <f t="shared" si="226"/>
        <v>3.5</v>
      </c>
      <c r="T455">
        <f t="shared" si="250"/>
        <v>32090.104364069801</v>
      </c>
      <c r="V455">
        <f t="shared" si="251"/>
        <v>205325.32178821965</v>
      </c>
      <c r="W455">
        <f t="shared" si="252"/>
        <v>1024.6782117803523</v>
      </c>
      <c r="X455">
        <f t="shared" si="253"/>
        <v>21.171037433478354</v>
      </c>
      <c r="Y455">
        <f>VLOOKUP(K455,Sheet2!$A$6:$B$262,2,TRUE)</f>
        <v>488.74</v>
      </c>
      <c r="Z455">
        <f t="shared" si="254"/>
        <v>4.3317586924496367E-2</v>
      </c>
      <c r="AA455">
        <f t="shared" si="255"/>
        <v>536.16896720584816</v>
      </c>
      <c r="AD455">
        <f t="shared" si="232"/>
        <v>537.62562004399763</v>
      </c>
      <c r="AE455">
        <f>VLOOKUP(AU454,Sheet2!$E$6:$F$261,2,TRUE)</f>
        <v>534.90625</v>
      </c>
      <c r="AF455">
        <f>VLOOKUP(AE455,Sheet3!K$52:L$77,2,TRUE)</f>
        <v>0.72</v>
      </c>
      <c r="AG455">
        <f t="shared" si="233"/>
        <v>21.225620043997651</v>
      </c>
      <c r="AH455">
        <f t="shared" si="234"/>
        <v>0</v>
      </c>
      <c r="AI455">
        <f t="shared" si="243"/>
        <v>0</v>
      </c>
      <c r="AJ455">
        <f t="shared" si="224"/>
        <v>3.5</v>
      </c>
      <c r="AK455">
        <f t="shared" si="227"/>
        <v>181125.0250193523</v>
      </c>
      <c r="AM455">
        <f t="shared" si="235"/>
        <v>16.125620043997628</v>
      </c>
      <c r="AN455">
        <f t="shared" si="236"/>
        <v>1</v>
      </c>
      <c r="AP455">
        <f t="shared" si="228"/>
        <v>3.5</v>
      </c>
      <c r="AQ455">
        <f>VLOOKUP(AE455,Sheet3!$K$52:$L$77,2,TRUE)</f>
        <v>0.72</v>
      </c>
      <c r="AR455">
        <f t="shared" si="258"/>
        <v>27414.760517688937</v>
      </c>
      <c r="AU455">
        <f t="shared" si="237"/>
        <v>208539.78553704123</v>
      </c>
      <c r="AV455">
        <f t="shared" si="238"/>
        <v>-2189.785537041229</v>
      </c>
      <c r="AW455">
        <f t="shared" si="239"/>
        <v>-45.243502831430355</v>
      </c>
      <c r="AX455">
        <f>VLOOKUP(AD455,Sheet2!$A$6:$B$262,2,TRUE)</f>
        <v>498.84000000000003</v>
      </c>
      <c r="AY455">
        <f t="shared" si="240"/>
        <v>-9.0697423685811782E-2</v>
      </c>
      <c r="AZ455">
        <f t="shared" si="241"/>
        <v>537.53492262031182</v>
      </c>
      <c r="BB455">
        <f t="shared" si="231"/>
        <v>1.3659554144636559</v>
      </c>
    </row>
    <row r="456" spans="4:54" x14ac:dyDescent="0.55000000000000004">
      <c r="D456">
        <f t="shared" si="229"/>
        <v>6690</v>
      </c>
      <c r="E456">
        <f t="shared" si="225"/>
        <v>111.5</v>
      </c>
      <c r="F456">
        <f t="shared" si="259"/>
        <v>206300</v>
      </c>
      <c r="H456">
        <f t="shared" si="244"/>
        <v>51575</v>
      </c>
      <c r="J456">
        <f t="shared" si="245"/>
        <v>4262.3966942148763</v>
      </c>
      <c r="K456">
        <f t="shared" si="246"/>
        <v>536.16896720584816</v>
      </c>
      <c r="L456">
        <f>VLOOKUP(V456, Sheet2!E$6:F$261,2,TRUE)</f>
        <v>535.1</v>
      </c>
      <c r="M456">
        <f>VLOOKUP(L456,Sheet3!A$52:B$77,2,TRUE)</f>
        <v>0.66500000000000004</v>
      </c>
      <c r="N456">
        <f t="shared" si="247"/>
        <v>21.768967205848185</v>
      </c>
      <c r="O456">
        <f t="shared" si="248"/>
        <v>21.368967205848207</v>
      </c>
      <c r="P456">
        <v>0</v>
      </c>
      <c r="Q456">
        <f t="shared" si="223"/>
        <v>3.5</v>
      </c>
      <c r="R456">
        <f t="shared" si="249"/>
        <v>175059.99987036595</v>
      </c>
      <c r="S456">
        <f t="shared" si="226"/>
        <v>3.5</v>
      </c>
      <c r="T456">
        <f t="shared" si="250"/>
        <v>32429.942719290149</v>
      </c>
      <c r="V456">
        <f t="shared" si="251"/>
        <v>207489.9425896561</v>
      </c>
      <c r="W456">
        <f t="shared" si="252"/>
        <v>-1189.9425896561006</v>
      </c>
      <c r="X456">
        <f t="shared" si="253"/>
        <v>-24.58559069537398</v>
      </c>
      <c r="Y456">
        <f>VLOOKUP(K456,Sheet2!$A$6:$B$262,2,TRUE)</f>
        <v>488.74</v>
      </c>
      <c r="Z456">
        <f t="shared" si="254"/>
        <v>-5.0304028103641978E-2</v>
      </c>
      <c r="AA456">
        <f t="shared" si="255"/>
        <v>536.11866317774457</v>
      </c>
      <c r="AD456">
        <f t="shared" si="232"/>
        <v>537.53492262031182</v>
      </c>
      <c r="AE456">
        <f>VLOOKUP(AU455,Sheet2!$E$6:$F$261,2,TRUE)</f>
        <v>535.16458333333333</v>
      </c>
      <c r="AF456">
        <f>VLOOKUP(AE456,Sheet3!K$52:L$77,2,TRUE)</f>
        <v>0.71</v>
      </c>
      <c r="AG456">
        <f t="shared" si="233"/>
        <v>21.134922620311841</v>
      </c>
      <c r="AH456">
        <f t="shared" si="234"/>
        <v>0</v>
      </c>
      <c r="AI456">
        <f t="shared" si="243"/>
        <v>0</v>
      </c>
      <c r="AJ456">
        <f t="shared" si="224"/>
        <v>3.5</v>
      </c>
      <c r="AK456">
        <f t="shared" si="227"/>
        <v>177465.82212760876</v>
      </c>
      <c r="AM456">
        <f t="shared" si="235"/>
        <v>16.034922620311818</v>
      </c>
      <c r="AN456">
        <f t="shared" si="236"/>
        <v>1</v>
      </c>
      <c r="AP456">
        <f t="shared" si="228"/>
        <v>3.5</v>
      </c>
      <c r="AQ456">
        <f>VLOOKUP(AE456,Sheet3!$K$52:$L$77,2,TRUE)</f>
        <v>0.71</v>
      </c>
      <c r="AR456">
        <f t="shared" si="258"/>
        <v>26806.244689021598</v>
      </c>
      <c r="AU456">
        <f t="shared" si="237"/>
        <v>204272.06681663037</v>
      </c>
      <c r="AV456">
        <f t="shared" si="238"/>
        <v>2027.9331833696342</v>
      </c>
      <c r="AW456">
        <f t="shared" si="239"/>
        <v>41.899445937389139</v>
      </c>
      <c r="AX456">
        <f>VLOOKUP(AD456,Sheet2!$A$6:$B$262,2,TRUE)</f>
        <v>498.16666666666669</v>
      </c>
      <c r="AY456">
        <f t="shared" si="240"/>
        <v>8.4107285254043096E-2</v>
      </c>
      <c r="AZ456">
        <f t="shared" si="241"/>
        <v>537.61902990556587</v>
      </c>
      <c r="BB456">
        <f t="shared" si="231"/>
        <v>1.5003667278213015</v>
      </c>
    </row>
    <row r="457" spans="4:54" x14ac:dyDescent="0.55000000000000004">
      <c r="D457">
        <f t="shared" si="229"/>
        <v>6705</v>
      </c>
      <c r="E457">
        <f t="shared" si="225"/>
        <v>111.75</v>
      </c>
      <c r="F457">
        <f t="shared" si="259"/>
        <v>206250</v>
      </c>
      <c r="H457">
        <f t="shared" si="244"/>
        <v>51562.5</v>
      </c>
      <c r="J457">
        <f t="shared" si="245"/>
        <v>4261.363636363636</v>
      </c>
      <c r="K457">
        <f t="shared" si="246"/>
        <v>536.11866317774457</v>
      </c>
      <c r="L457">
        <f>VLOOKUP(V457, Sheet2!E$6:F$261,2,TRUE)</f>
        <v>534.9708333333333</v>
      </c>
      <c r="M457">
        <f>VLOOKUP(L457,Sheet3!A$52:B$77,2,TRUE)</f>
        <v>0.67</v>
      </c>
      <c r="N457">
        <f t="shared" si="247"/>
        <v>21.718663177744588</v>
      </c>
      <c r="O457">
        <f t="shared" si="248"/>
        <v>21.318663177744611</v>
      </c>
      <c r="P457">
        <v>0</v>
      </c>
      <c r="Q457">
        <f t="shared" si="223"/>
        <v>3.5</v>
      </c>
      <c r="R457">
        <f t="shared" si="249"/>
        <v>173151.66178562204</v>
      </c>
      <c r="S457">
        <f t="shared" si="226"/>
        <v>3.5</v>
      </c>
      <c r="T457">
        <f t="shared" si="250"/>
        <v>32074.336220950772</v>
      </c>
      <c r="V457">
        <f t="shared" si="251"/>
        <v>205225.9980065728</v>
      </c>
      <c r="W457">
        <f t="shared" si="252"/>
        <v>1024.0019934271986</v>
      </c>
      <c r="X457">
        <f t="shared" si="253"/>
        <v>21.157065979900796</v>
      </c>
      <c r="Y457">
        <f>VLOOKUP(K457,Sheet2!$A$6:$B$262,2,TRUE)</f>
        <v>488.74</v>
      </c>
      <c r="Z457">
        <f t="shared" si="254"/>
        <v>4.3289000245326344E-2</v>
      </c>
      <c r="AA457">
        <f t="shared" si="255"/>
        <v>536.16195217798986</v>
      </c>
      <c r="AD457">
        <f t="shared" si="232"/>
        <v>537.61902990556587</v>
      </c>
      <c r="AE457">
        <f>VLOOKUP(AU456,Sheet2!$E$6:$F$261,2,TRUE)</f>
        <v>534.90625</v>
      </c>
      <c r="AF457">
        <f>VLOOKUP(AE457,Sheet3!K$52:L$77,2,TRUE)</f>
        <v>0.72</v>
      </c>
      <c r="AG457">
        <f t="shared" si="233"/>
        <v>21.21902990556589</v>
      </c>
      <c r="AH457">
        <f t="shared" si="234"/>
        <v>0</v>
      </c>
      <c r="AI457">
        <f t="shared" si="243"/>
        <v>0</v>
      </c>
      <c r="AJ457">
        <f t="shared" si="224"/>
        <v>3.5</v>
      </c>
      <c r="AK457">
        <f t="shared" si="227"/>
        <v>181040.67791919486</v>
      </c>
      <c r="AM457">
        <f t="shared" si="235"/>
        <v>16.119029905565867</v>
      </c>
      <c r="AN457">
        <f t="shared" si="236"/>
        <v>1</v>
      </c>
      <c r="AP457">
        <f t="shared" si="228"/>
        <v>3.5</v>
      </c>
      <c r="AQ457">
        <f>VLOOKUP(AE457,Sheet3!$K$52:$L$77,2,TRUE)</f>
        <v>0.72</v>
      </c>
      <c r="AR457">
        <f t="shared" si="258"/>
        <v>27397.956642246838</v>
      </c>
      <c r="AU457">
        <f t="shared" si="237"/>
        <v>208438.63456144169</v>
      </c>
      <c r="AV457">
        <f t="shared" si="238"/>
        <v>-2188.6345614416932</v>
      </c>
      <c r="AW457">
        <f t="shared" si="239"/>
        <v>-45.219722343836636</v>
      </c>
      <c r="AX457">
        <f>VLOOKUP(AD457,Sheet2!$A$6:$B$262,2,TRUE)</f>
        <v>498.84000000000003</v>
      </c>
      <c r="AY457">
        <f t="shared" si="240"/>
        <v>-9.0649752112574436E-2</v>
      </c>
      <c r="AZ457">
        <f t="shared" si="241"/>
        <v>537.52838015345333</v>
      </c>
      <c r="BB457">
        <f t="shared" si="231"/>
        <v>1.3664279754634663</v>
      </c>
    </row>
    <row r="458" spans="4:54" x14ac:dyDescent="0.55000000000000004">
      <c r="D458">
        <f t="shared" si="229"/>
        <v>6720</v>
      </c>
      <c r="E458">
        <f t="shared" si="225"/>
        <v>112</v>
      </c>
      <c r="F458">
        <f t="shared" si="259"/>
        <v>206200</v>
      </c>
      <c r="H458">
        <f t="shared" si="244"/>
        <v>51550</v>
      </c>
      <c r="J458">
        <f t="shared" si="245"/>
        <v>4260.3305785123966</v>
      </c>
      <c r="K458">
        <f t="shared" si="246"/>
        <v>536.16195217798986</v>
      </c>
      <c r="L458">
        <f>VLOOKUP(V458, Sheet2!E$6:F$261,2,TRUE)</f>
        <v>535.1</v>
      </c>
      <c r="M458">
        <f>VLOOKUP(L458,Sheet3!A$52:B$77,2,TRUE)</f>
        <v>0.66500000000000004</v>
      </c>
      <c r="N458">
        <f t="shared" si="247"/>
        <v>21.761952177989883</v>
      </c>
      <c r="O458">
        <f t="shared" si="248"/>
        <v>21.361952177989906</v>
      </c>
      <c r="P458">
        <v>0</v>
      </c>
      <c r="Q458">
        <f t="shared" ref="Q458:Q521" si="260">VLOOKUP(N458,$A$8:$B$28,2,TRUE)</f>
        <v>3.5</v>
      </c>
      <c r="R458">
        <f t="shared" si="249"/>
        <v>174975.38732367245</v>
      </c>
      <c r="S458">
        <f t="shared" si="226"/>
        <v>3.5</v>
      </c>
      <c r="T458">
        <f t="shared" si="250"/>
        <v>32413.974824515284</v>
      </c>
      <c r="V458">
        <f t="shared" si="251"/>
        <v>207389.36214818773</v>
      </c>
      <c r="W458">
        <f t="shared" si="252"/>
        <v>-1189.3621481877344</v>
      </c>
      <c r="X458">
        <f t="shared" si="253"/>
        <v>-24.573598103052362</v>
      </c>
      <c r="Y458">
        <f>VLOOKUP(K458,Sheet2!$A$6:$B$262,2,TRUE)</f>
        <v>488.74</v>
      </c>
      <c r="Z458">
        <f t="shared" si="254"/>
        <v>-5.0279490328297996E-2</v>
      </c>
      <c r="AA458">
        <f t="shared" si="255"/>
        <v>536.11167268766155</v>
      </c>
      <c r="AD458">
        <f t="shared" si="232"/>
        <v>537.52838015345333</v>
      </c>
      <c r="AE458">
        <f>VLOOKUP(AU457,Sheet2!$E$6:$F$261,2,TRUE)</f>
        <v>535.16458333333333</v>
      </c>
      <c r="AF458">
        <f>VLOOKUP(AE458,Sheet3!K$52:L$77,2,TRUE)</f>
        <v>0.71</v>
      </c>
      <c r="AG458">
        <f t="shared" si="233"/>
        <v>21.12838015345335</v>
      </c>
      <c r="AH458">
        <f t="shared" si="234"/>
        <v>0</v>
      </c>
      <c r="AI458">
        <f t="shared" si="243"/>
        <v>0</v>
      </c>
      <c r="AJ458">
        <f t="shared" ref="AJ458:AJ521" si="261">VLOOKUP(AG458,$A$8:$B$28,2,TRUE)</f>
        <v>3.5</v>
      </c>
      <c r="AK458">
        <f t="shared" si="227"/>
        <v>177383.42477829769</v>
      </c>
      <c r="AM458">
        <f t="shared" si="235"/>
        <v>16.028380153453327</v>
      </c>
      <c r="AN458">
        <f t="shared" si="236"/>
        <v>1</v>
      </c>
      <c r="AP458">
        <f t="shared" si="228"/>
        <v>3.5</v>
      </c>
      <c r="AQ458">
        <f>VLOOKUP(AE458,Sheet3!$K$52:$L$77,2,TRUE)</f>
        <v>0.71</v>
      </c>
      <c r="AR458">
        <f t="shared" si="258"/>
        <v>26789.840393114289</v>
      </c>
      <c r="AU458">
        <f t="shared" si="237"/>
        <v>204173.26517141197</v>
      </c>
      <c r="AV458">
        <f t="shared" si="238"/>
        <v>2026.7348285880289</v>
      </c>
      <c r="AW458">
        <f t="shared" si="239"/>
        <v>41.874686541074979</v>
      </c>
      <c r="AX458">
        <f>VLOOKUP(AD458,Sheet2!$A$6:$B$262,2,TRUE)</f>
        <v>498.16666666666669</v>
      </c>
      <c r="AY458">
        <f t="shared" si="240"/>
        <v>8.4057584224305745E-2</v>
      </c>
      <c r="AZ458">
        <f t="shared" si="241"/>
        <v>537.61243773767762</v>
      </c>
      <c r="BB458">
        <f t="shared" si="231"/>
        <v>1.5007650500160707</v>
      </c>
    </row>
    <row r="459" spans="4:54" x14ac:dyDescent="0.55000000000000004">
      <c r="D459">
        <f t="shared" si="229"/>
        <v>6735</v>
      </c>
      <c r="E459">
        <f t="shared" ref="E459:E522" si="262">+D459/60</f>
        <v>112.25</v>
      </c>
      <c r="F459">
        <f t="shared" si="259"/>
        <v>206150</v>
      </c>
      <c r="H459">
        <f t="shared" si="244"/>
        <v>51537.5</v>
      </c>
      <c r="J459">
        <f t="shared" si="245"/>
        <v>4259.2975206611573</v>
      </c>
      <c r="K459">
        <f t="shared" si="246"/>
        <v>536.11167268766155</v>
      </c>
      <c r="L459">
        <f>VLOOKUP(V459, Sheet2!E$6:F$261,2,TRUE)</f>
        <v>534.9708333333333</v>
      </c>
      <c r="M459">
        <f>VLOOKUP(L459,Sheet3!A$52:B$77,2,TRUE)</f>
        <v>0.67</v>
      </c>
      <c r="N459">
        <f t="shared" si="247"/>
        <v>21.711672687661576</v>
      </c>
      <c r="O459">
        <f t="shared" si="248"/>
        <v>21.311672687661599</v>
      </c>
      <c r="P459">
        <v>0</v>
      </c>
      <c r="Q459">
        <f t="shared" si="260"/>
        <v>3.5</v>
      </c>
      <c r="R459">
        <f t="shared" si="249"/>
        <v>173068.07117313507</v>
      </c>
      <c r="S459">
        <f t="shared" ref="S459:S522" si="263">VLOOKUP(O459,$A$8:$B$28,2,TRUE)</f>
        <v>3.5</v>
      </c>
      <c r="T459">
        <f t="shared" si="250"/>
        <v>32058.561525364887</v>
      </c>
      <c r="V459">
        <f t="shared" si="251"/>
        <v>205126.63269849995</v>
      </c>
      <c r="W459">
        <f t="shared" si="252"/>
        <v>1023.3673015000531</v>
      </c>
      <c r="X459">
        <f t="shared" si="253"/>
        <v>21.143952510331676</v>
      </c>
      <c r="Y459">
        <f>VLOOKUP(K459,Sheet2!$A$6:$B$262,2,TRUE)</f>
        <v>488.74</v>
      </c>
      <c r="Z459">
        <f t="shared" si="254"/>
        <v>4.326216906807643E-2</v>
      </c>
      <c r="AA459">
        <f t="shared" si="255"/>
        <v>536.1549348567296</v>
      </c>
      <c r="AD459">
        <f t="shared" si="232"/>
        <v>537.61243773767762</v>
      </c>
      <c r="AE459">
        <f>VLOOKUP(AU458,Sheet2!$E$6:$F$261,2,TRUE)</f>
        <v>534.90625</v>
      </c>
      <c r="AF459">
        <f>VLOOKUP(AE459,Sheet3!K$52:L$77,2,TRUE)</f>
        <v>0.72</v>
      </c>
      <c r="AG459">
        <f t="shared" si="233"/>
        <v>21.212437737677647</v>
      </c>
      <c r="AH459">
        <f t="shared" si="234"/>
        <v>0</v>
      </c>
      <c r="AI459">
        <f t="shared" si="243"/>
        <v>0</v>
      </c>
      <c r="AJ459">
        <f t="shared" si="261"/>
        <v>3.5</v>
      </c>
      <c r="AK459">
        <f t="shared" ref="AK459:AK522" si="264">+AJ459*$AD$3*POWER(AG459,1.5)*AF459</f>
        <v>180956.31794720941</v>
      </c>
      <c r="AM459">
        <f t="shared" si="235"/>
        <v>16.112437737677624</v>
      </c>
      <c r="AN459">
        <f t="shared" si="236"/>
        <v>1</v>
      </c>
      <c r="AP459">
        <f t="shared" ref="AP459:AP522" si="265">+VLOOKUP(AM459,$A$8:$B$28,2,TRUE)</f>
        <v>3.5</v>
      </c>
      <c r="AQ459">
        <f>VLOOKUP(AE459,Sheet3!$K$52:$L$77,2,TRUE)</f>
        <v>0.72</v>
      </c>
      <c r="AR459">
        <f t="shared" si="258"/>
        <v>27381.15102829364</v>
      </c>
      <c r="AU459">
        <f t="shared" si="237"/>
        <v>208337.46897550306</v>
      </c>
      <c r="AV459">
        <f t="shared" si="238"/>
        <v>-2187.4689755030558</v>
      </c>
      <c r="AW459">
        <f t="shared" si="239"/>
        <v>-45.195639989732555</v>
      </c>
      <c r="AX459">
        <f>VLOOKUP(AD459,Sheet2!$A$6:$B$262,2,TRUE)</f>
        <v>498.84000000000003</v>
      </c>
      <c r="AY459">
        <f t="shared" si="240"/>
        <v>-9.0601475402398671E-2</v>
      </c>
      <c r="AZ459">
        <f t="shared" si="241"/>
        <v>537.5218362622752</v>
      </c>
      <c r="BB459">
        <f t="shared" si="231"/>
        <v>1.3669014055456046</v>
      </c>
    </row>
    <row r="460" spans="4:54" x14ac:dyDescent="0.55000000000000004">
      <c r="D460">
        <f t="shared" ref="D460:D523" si="266">+D459+15</f>
        <v>6750</v>
      </c>
      <c r="E460">
        <f t="shared" si="262"/>
        <v>112.5</v>
      </c>
      <c r="F460">
        <f t="shared" si="259"/>
        <v>206100</v>
      </c>
      <c r="H460">
        <f t="shared" si="244"/>
        <v>51525</v>
      </c>
      <c r="J460">
        <f t="shared" si="245"/>
        <v>4258.2644628099169</v>
      </c>
      <c r="K460">
        <f t="shared" si="246"/>
        <v>536.1549348567296</v>
      </c>
      <c r="L460">
        <f>VLOOKUP(V460, Sheet2!E$6:F$261,2,TRUE)</f>
        <v>535.1</v>
      </c>
      <c r="M460">
        <f>VLOOKUP(L460,Sheet3!A$52:B$77,2,TRUE)</f>
        <v>0.66500000000000004</v>
      </c>
      <c r="N460">
        <f t="shared" si="247"/>
        <v>21.754934856729619</v>
      </c>
      <c r="O460">
        <f t="shared" si="248"/>
        <v>21.354934856729642</v>
      </c>
      <c r="P460">
        <v>0</v>
      </c>
      <c r="Q460">
        <f t="shared" si="260"/>
        <v>3.5</v>
      </c>
      <c r="R460">
        <f t="shared" si="249"/>
        <v>174890.76075799161</v>
      </c>
      <c r="S460">
        <f t="shared" si="263"/>
        <v>3.5</v>
      </c>
      <c r="T460">
        <f t="shared" si="250"/>
        <v>32398.004332314838</v>
      </c>
      <c r="V460">
        <f t="shared" si="251"/>
        <v>207288.76509030644</v>
      </c>
      <c r="W460">
        <f t="shared" si="252"/>
        <v>-1188.765090306435</v>
      </c>
      <c r="X460">
        <f t="shared" si="253"/>
        <v>-24.561262196413942</v>
      </c>
      <c r="Y460">
        <f>VLOOKUP(K460,Sheet2!$A$6:$B$262,2,TRUE)</f>
        <v>488.74</v>
      </c>
      <c r="Z460">
        <f t="shared" si="254"/>
        <v>-5.0254250105196921E-2</v>
      </c>
      <c r="AA460">
        <f t="shared" si="255"/>
        <v>536.10468060662436</v>
      </c>
      <c r="AD460">
        <f t="shared" si="232"/>
        <v>537.5218362622752</v>
      </c>
      <c r="AE460">
        <f>VLOOKUP(AU459,Sheet2!$E$6:$F$261,2,TRUE)</f>
        <v>535.16458333333333</v>
      </c>
      <c r="AF460">
        <f>VLOOKUP(AE460,Sheet3!K$52:L$77,2,TRUE)</f>
        <v>0.71</v>
      </c>
      <c r="AG460">
        <f t="shared" si="233"/>
        <v>21.121836262275224</v>
      </c>
      <c r="AH460">
        <f t="shared" si="234"/>
        <v>0</v>
      </c>
      <c r="AI460">
        <f t="shared" si="243"/>
        <v>0</v>
      </c>
      <c r="AJ460">
        <f t="shared" si="261"/>
        <v>3.5</v>
      </c>
      <c r="AK460">
        <f t="shared" si="264"/>
        <v>177301.02225124664</v>
      </c>
      <c r="AM460">
        <f t="shared" si="235"/>
        <v>16.021836262275201</v>
      </c>
      <c r="AN460">
        <f t="shared" si="236"/>
        <v>1</v>
      </c>
      <c r="AP460">
        <f t="shared" si="265"/>
        <v>3.5</v>
      </c>
      <c r="AQ460">
        <f>VLOOKUP(AE460,Sheet3!$K$52:$L$77,2,TRUE)</f>
        <v>0.71</v>
      </c>
      <c r="AR460">
        <f t="shared" si="258"/>
        <v>26773.435874635903</v>
      </c>
      <c r="AU460">
        <f t="shared" si="237"/>
        <v>204074.45812588255</v>
      </c>
      <c r="AV460">
        <f t="shared" si="238"/>
        <v>2025.5418741174508</v>
      </c>
      <c r="AW460">
        <f t="shared" si="239"/>
        <v>41.850038721434935</v>
      </c>
      <c r="AX460">
        <f>VLOOKUP(AD460,Sheet2!$A$6:$B$262,2,TRUE)</f>
        <v>498.16666666666669</v>
      </c>
      <c r="AY460">
        <f t="shared" si="240"/>
        <v>8.400810716915677E-2</v>
      </c>
      <c r="AZ460">
        <f t="shared" si="241"/>
        <v>537.60584436944441</v>
      </c>
      <c r="BB460">
        <f t="shared" ref="BB460:BB523" si="267">+AZ460-AA460</f>
        <v>1.501163762820056</v>
      </c>
    </row>
    <row r="461" spans="4:54" x14ac:dyDescent="0.55000000000000004">
      <c r="D461">
        <f t="shared" si="266"/>
        <v>6765</v>
      </c>
      <c r="E461">
        <f t="shared" si="262"/>
        <v>112.75</v>
      </c>
      <c r="F461">
        <f t="shared" si="259"/>
        <v>206050</v>
      </c>
      <c r="H461">
        <f t="shared" si="244"/>
        <v>51512.5</v>
      </c>
      <c r="J461">
        <f t="shared" si="245"/>
        <v>4257.2314049586776</v>
      </c>
      <c r="K461">
        <f t="shared" si="246"/>
        <v>536.10468060662436</v>
      </c>
      <c r="L461">
        <f>VLOOKUP(V461, Sheet2!E$6:F$261,2,TRUE)</f>
        <v>534.9708333333333</v>
      </c>
      <c r="M461">
        <f>VLOOKUP(L461,Sheet3!A$52:B$77,2,TRUE)</f>
        <v>0.67</v>
      </c>
      <c r="N461">
        <f t="shared" si="247"/>
        <v>21.704680606624379</v>
      </c>
      <c r="O461">
        <f t="shared" si="248"/>
        <v>21.304680606624402</v>
      </c>
      <c r="P461">
        <v>0</v>
      </c>
      <c r="Q461">
        <f t="shared" si="260"/>
        <v>3.5</v>
      </c>
      <c r="R461">
        <f t="shared" si="249"/>
        <v>172984.47499671072</v>
      </c>
      <c r="S461">
        <f t="shared" si="263"/>
        <v>3.5</v>
      </c>
      <c r="T461">
        <f t="shared" si="250"/>
        <v>32042.785827459829</v>
      </c>
      <c r="V461">
        <f t="shared" si="251"/>
        <v>205027.26082417055</v>
      </c>
      <c r="W461">
        <f t="shared" si="252"/>
        <v>1022.7391758294543</v>
      </c>
      <c r="X461">
        <f t="shared" si="253"/>
        <v>21.13097470722013</v>
      </c>
      <c r="Y461">
        <f>VLOOKUP(K461,Sheet2!$A$6:$B$262,2,TRUE)</f>
        <v>488.74</v>
      </c>
      <c r="Z461">
        <f t="shared" si="254"/>
        <v>4.3235615474935811E-2</v>
      </c>
      <c r="AA461">
        <f t="shared" si="255"/>
        <v>536.1479162220993</v>
      </c>
      <c r="AD461">
        <f t="shared" ref="AD461:AD524" si="268">+AZ460</f>
        <v>537.60584436944441</v>
      </c>
      <c r="AE461">
        <f>VLOOKUP(AU460,Sheet2!$E$6:$F$261,2,TRUE)</f>
        <v>534.90625</v>
      </c>
      <c r="AF461">
        <f>VLOOKUP(AE461,Sheet3!K$52:L$77,2,TRUE)</f>
        <v>0.72</v>
      </c>
      <c r="AG461">
        <f t="shared" ref="AG461:AG524" si="269">+AD461-$AF$3</f>
        <v>21.205844369444435</v>
      </c>
      <c r="AH461">
        <f t="shared" ref="AH461:AH524" si="270">VLOOKUP(F461, $AM$3:$AN$5,2,TRUE)</f>
        <v>0</v>
      </c>
      <c r="AI461">
        <f t="shared" si="243"/>
        <v>0</v>
      </c>
      <c r="AJ461">
        <f t="shared" si="261"/>
        <v>3.5</v>
      </c>
      <c r="AK461">
        <f t="shared" si="264"/>
        <v>180871.95572520333</v>
      </c>
      <c r="AM461">
        <f t="shared" ref="AM461:AM524" si="271">+AD461-$AO$3</f>
        <v>16.105844369444412</v>
      </c>
      <c r="AN461">
        <f t="shared" ref="AN461:AN524" si="272">+VLOOKUP(AM461,$AQ$3:$AR$5,2,TRUE)</f>
        <v>1</v>
      </c>
      <c r="AP461">
        <f t="shared" si="265"/>
        <v>3.5</v>
      </c>
      <c r="AQ461">
        <f>VLOOKUP(AE461,Sheet3!$K$52:$L$77,2,TRUE)</f>
        <v>0.72</v>
      </c>
      <c r="AR461">
        <f t="shared" si="258"/>
        <v>27364.34579273736</v>
      </c>
      <c r="AU461">
        <f t="shared" ref="AU461:AU524" si="273">+AI461+AK461+AR461</f>
        <v>208236.30151794068</v>
      </c>
      <c r="AV461">
        <f t="shared" ref="AV461:AV524" si="274">+F461-AU461</f>
        <v>-2186.3015179406793</v>
      </c>
      <c r="AW461">
        <f t="shared" ref="AW461:AW524" si="275">+AV461*0.25*3600/43560</f>
        <v>-45.171518965716515</v>
      </c>
      <c r="AX461">
        <f>VLOOKUP(AD461,Sheet2!$A$6:$B$262,2,TRUE)</f>
        <v>498.84000000000003</v>
      </c>
      <c r="AY461">
        <f t="shared" ref="AY461:AY524" si="276">+AW461/AX461</f>
        <v>-9.0553121172553347E-2</v>
      </c>
      <c r="AZ461">
        <f t="shared" ref="AZ461:AZ524" si="277">+AD461+AY461</f>
        <v>537.51529124827186</v>
      </c>
      <c r="BB461">
        <f t="shared" si="267"/>
        <v>1.3673750261725672</v>
      </c>
    </row>
    <row r="462" spans="4:54" x14ac:dyDescent="0.55000000000000004">
      <c r="D462">
        <f t="shared" si="266"/>
        <v>6780</v>
      </c>
      <c r="E462">
        <f t="shared" si="262"/>
        <v>113</v>
      </c>
      <c r="F462">
        <f t="shared" si="259"/>
        <v>206000</v>
      </c>
      <c r="H462">
        <f t="shared" si="244"/>
        <v>51500</v>
      </c>
      <c r="J462">
        <f t="shared" si="245"/>
        <v>4256.1983471074382</v>
      </c>
      <c r="K462">
        <f t="shared" si="246"/>
        <v>536.1479162220993</v>
      </c>
      <c r="L462">
        <f>VLOOKUP(V462, Sheet2!E$6:F$261,2,TRUE)</f>
        <v>535.1</v>
      </c>
      <c r="M462">
        <f>VLOOKUP(L462,Sheet3!A$52:B$77,2,TRUE)</f>
        <v>0.66500000000000004</v>
      </c>
      <c r="N462">
        <f t="shared" si="247"/>
        <v>21.74791622209932</v>
      </c>
      <c r="O462">
        <f t="shared" si="248"/>
        <v>21.347916222099343</v>
      </c>
      <c r="P462">
        <v>0</v>
      </c>
      <c r="Q462">
        <f t="shared" si="260"/>
        <v>3.5</v>
      </c>
      <c r="R462">
        <f t="shared" si="249"/>
        <v>174806.1320049041</v>
      </c>
      <c r="S462">
        <f t="shared" si="263"/>
        <v>3.5</v>
      </c>
      <c r="T462">
        <f t="shared" si="250"/>
        <v>32382.033475565036</v>
      </c>
      <c r="V462">
        <f t="shared" si="251"/>
        <v>207188.16548046912</v>
      </c>
      <c r="W462">
        <f t="shared" si="252"/>
        <v>-1188.1654804691207</v>
      </c>
      <c r="X462">
        <f t="shared" si="253"/>
        <v>-24.548873563411583</v>
      </c>
      <c r="Y462">
        <f>VLOOKUP(K462,Sheet2!$A$6:$B$262,2,TRUE)</f>
        <v>488.74</v>
      </c>
      <c r="Z462">
        <f t="shared" si="254"/>
        <v>-5.0228901999860014E-2</v>
      </c>
      <c r="AA462">
        <f t="shared" si="255"/>
        <v>536.09768732009945</v>
      </c>
      <c r="AD462">
        <f t="shared" si="268"/>
        <v>537.51529124827186</v>
      </c>
      <c r="AE462">
        <f>VLOOKUP(AU461,Sheet2!$E$6:$F$261,2,TRUE)</f>
        <v>535.16458333333333</v>
      </c>
      <c r="AF462">
        <f>VLOOKUP(AE462,Sheet3!K$52:L$77,2,TRUE)</f>
        <v>0.71</v>
      </c>
      <c r="AG462">
        <f t="shared" si="269"/>
        <v>21.115291248271888</v>
      </c>
      <c r="AH462">
        <f t="shared" si="270"/>
        <v>0</v>
      </c>
      <c r="AI462">
        <f t="shared" si="243"/>
        <v>0</v>
      </c>
      <c r="AJ462">
        <f t="shared" si="261"/>
        <v>3.5</v>
      </c>
      <c r="AK462">
        <f t="shared" si="264"/>
        <v>177218.61835238722</v>
      </c>
      <c r="AM462">
        <f t="shared" si="271"/>
        <v>16.015291248271865</v>
      </c>
      <c r="AN462">
        <f t="shared" si="272"/>
        <v>1</v>
      </c>
      <c r="AP462">
        <f t="shared" si="265"/>
        <v>3.5</v>
      </c>
      <c r="AQ462">
        <f>VLOOKUP(AE462,Sheet3!$K$52:$L$77,2,TRUE)</f>
        <v>0.71</v>
      </c>
      <c r="AR462">
        <f t="shared" si="258"/>
        <v>26757.031892025574</v>
      </c>
      <c r="AU462">
        <f t="shared" si="273"/>
        <v>203975.6502444128</v>
      </c>
      <c r="AV462">
        <f t="shared" si="274"/>
        <v>2024.3497555872018</v>
      </c>
      <c r="AW462">
        <f t="shared" si="275"/>
        <v>41.82540817328929</v>
      </c>
      <c r="AX462">
        <f>VLOOKUP(AD462,Sheet2!$A$6:$B$262,2,TRUE)</f>
        <v>498.16666666666669</v>
      </c>
      <c r="AY462">
        <f t="shared" si="276"/>
        <v>8.3958664784120354E-2</v>
      </c>
      <c r="AZ462">
        <f t="shared" si="277"/>
        <v>537.59924991305604</v>
      </c>
      <c r="BB462">
        <f t="shared" si="267"/>
        <v>1.5015625929565886</v>
      </c>
    </row>
    <row r="463" spans="4:54" x14ac:dyDescent="0.55000000000000004">
      <c r="D463">
        <f t="shared" si="266"/>
        <v>6795</v>
      </c>
      <c r="E463">
        <f t="shared" si="262"/>
        <v>113.25</v>
      </c>
      <c r="F463">
        <f t="shared" si="259"/>
        <v>205950</v>
      </c>
      <c r="H463">
        <f t="shared" si="244"/>
        <v>51487.5</v>
      </c>
      <c r="J463">
        <f t="shared" si="245"/>
        <v>4255.1652892561988</v>
      </c>
      <c r="K463">
        <f t="shared" si="246"/>
        <v>536.09768732009945</v>
      </c>
      <c r="L463">
        <f>VLOOKUP(V463, Sheet2!E$6:F$261,2,TRUE)</f>
        <v>534.90625</v>
      </c>
      <c r="M463">
        <f>VLOOKUP(L463,Sheet3!A$52:B$77,2,TRUE)</f>
        <v>0.67</v>
      </c>
      <c r="N463">
        <f t="shared" si="247"/>
        <v>21.697687320099476</v>
      </c>
      <c r="O463">
        <f t="shared" si="248"/>
        <v>21.297687320099499</v>
      </c>
      <c r="P463">
        <v>0</v>
      </c>
      <c r="Q463">
        <f t="shared" si="260"/>
        <v>3.5</v>
      </c>
      <c r="R463">
        <f t="shared" si="249"/>
        <v>172900.87787516706</v>
      </c>
      <c r="S463">
        <f t="shared" si="263"/>
        <v>3.5</v>
      </c>
      <c r="T463">
        <f t="shared" si="250"/>
        <v>32027.009998911537</v>
      </c>
      <c r="V463">
        <f t="shared" si="251"/>
        <v>204927.88787407859</v>
      </c>
      <c r="W463">
        <f t="shared" si="252"/>
        <v>1022.1121259214124</v>
      </c>
      <c r="X463">
        <f t="shared" si="253"/>
        <v>21.118019130607692</v>
      </c>
      <c r="Y463">
        <f>VLOOKUP(K463,Sheet2!$A$6:$B$262,2,TRUE)</f>
        <v>488.06666666666666</v>
      </c>
      <c r="Z463">
        <f t="shared" si="254"/>
        <v>4.3268718338903889E-2</v>
      </c>
      <c r="AA463">
        <f t="shared" si="255"/>
        <v>536.14095603843839</v>
      </c>
      <c r="AD463">
        <f t="shared" si="268"/>
        <v>537.59924991305604</v>
      </c>
      <c r="AE463">
        <f>VLOOKUP(AU462,Sheet2!$E$6:$F$261,2,TRUE)</f>
        <v>534.8416666666667</v>
      </c>
      <c r="AF463">
        <f>VLOOKUP(AE463,Sheet3!K$52:L$77,2,TRUE)</f>
        <v>0.72</v>
      </c>
      <c r="AG463">
        <f t="shared" si="269"/>
        <v>21.199249913056065</v>
      </c>
      <c r="AH463">
        <f t="shared" si="270"/>
        <v>0</v>
      </c>
      <c r="AI463">
        <f t="shared" si="243"/>
        <v>0</v>
      </c>
      <c r="AJ463">
        <f t="shared" si="261"/>
        <v>3.5</v>
      </c>
      <c r="AK463">
        <f t="shared" si="264"/>
        <v>180787.59269751169</v>
      </c>
      <c r="AM463">
        <f t="shared" si="271"/>
        <v>16.099249913056042</v>
      </c>
      <c r="AN463">
        <f t="shared" si="272"/>
        <v>1</v>
      </c>
      <c r="AP463">
        <f t="shared" si="265"/>
        <v>3.5</v>
      </c>
      <c r="AQ463">
        <f>VLOOKUP(AE463,Sheet3!$K$52:$L$77,2,TRUE)</f>
        <v>0.72</v>
      </c>
      <c r="AR463">
        <f t="shared" si="258"/>
        <v>27347.541224022752</v>
      </c>
      <c r="AU463">
        <f t="shared" si="273"/>
        <v>208135.13392153443</v>
      </c>
      <c r="AV463">
        <f t="shared" si="274"/>
        <v>-2185.1339215344342</v>
      </c>
      <c r="AW463">
        <f t="shared" si="275"/>
        <v>-45.1473950730255</v>
      </c>
      <c r="AX463">
        <f>VLOOKUP(AD463,Sheet2!$A$6:$B$262,2,TRUE)</f>
        <v>498.16666666666669</v>
      </c>
      <c r="AY463">
        <f t="shared" si="276"/>
        <v>-9.0627089474122777E-2</v>
      </c>
      <c r="AZ463">
        <f t="shared" si="277"/>
        <v>537.50862282358196</v>
      </c>
      <c r="BB463">
        <f t="shared" si="267"/>
        <v>1.3676667851435695</v>
      </c>
    </row>
    <row r="464" spans="4:54" x14ac:dyDescent="0.55000000000000004">
      <c r="D464">
        <f t="shared" si="266"/>
        <v>6810</v>
      </c>
      <c r="E464">
        <f t="shared" si="262"/>
        <v>113.5</v>
      </c>
      <c r="F464">
        <f t="shared" si="259"/>
        <v>205900</v>
      </c>
      <c r="H464">
        <f t="shared" si="244"/>
        <v>51475</v>
      </c>
      <c r="J464">
        <f t="shared" si="245"/>
        <v>4254.1322314049585</v>
      </c>
      <c r="K464">
        <f t="shared" si="246"/>
        <v>536.14095603843839</v>
      </c>
      <c r="L464">
        <f>VLOOKUP(V464, Sheet2!E$6:F$261,2,TRUE)</f>
        <v>535.1</v>
      </c>
      <c r="M464">
        <f>VLOOKUP(L464,Sheet3!A$52:B$77,2,TRUE)</f>
        <v>0.66500000000000004</v>
      </c>
      <c r="N464">
        <f t="shared" si="247"/>
        <v>21.740956038438412</v>
      </c>
      <c r="O464">
        <f t="shared" si="248"/>
        <v>21.340956038438435</v>
      </c>
      <c r="P464">
        <v>0</v>
      </c>
      <c r="Q464">
        <f t="shared" si="260"/>
        <v>3.5</v>
      </c>
      <c r="R464">
        <f t="shared" si="249"/>
        <v>174722.22152219355</v>
      </c>
      <c r="S464">
        <f t="shared" si="263"/>
        <v>3.5</v>
      </c>
      <c r="T464">
        <f t="shared" si="250"/>
        <v>32366.198216089786</v>
      </c>
      <c r="V464">
        <f t="shared" si="251"/>
        <v>207088.41973828332</v>
      </c>
      <c r="W464">
        <f t="shared" si="252"/>
        <v>-1188.4197382833227</v>
      </c>
      <c r="X464">
        <f t="shared" si="253"/>
        <v>-24.554126824035592</v>
      </c>
      <c r="Y464">
        <f>VLOOKUP(K464,Sheet2!$A$6:$B$262,2,TRUE)</f>
        <v>488.74</v>
      </c>
      <c r="Z464">
        <f t="shared" si="254"/>
        <v>-5.0239650579112803E-2</v>
      </c>
      <c r="AA464">
        <f t="shared" si="255"/>
        <v>536.09071638785929</v>
      </c>
      <c r="AD464">
        <f t="shared" si="268"/>
        <v>537.50862282358196</v>
      </c>
      <c r="AE464">
        <f>VLOOKUP(AU463,Sheet2!$E$6:$F$261,2,TRUE)</f>
        <v>535.16458333333333</v>
      </c>
      <c r="AF464">
        <f>VLOOKUP(AE464,Sheet3!K$52:L$77,2,TRUE)</f>
        <v>0.71</v>
      </c>
      <c r="AG464">
        <f t="shared" si="269"/>
        <v>21.108622823581982</v>
      </c>
      <c r="AH464">
        <f t="shared" si="270"/>
        <v>0</v>
      </c>
      <c r="AI464">
        <f t="shared" si="243"/>
        <v>0</v>
      </c>
      <c r="AJ464">
        <f t="shared" si="261"/>
        <v>3.5</v>
      </c>
      <c r="AK464">
        <f t="shared" si="264"/>
        <v>177134.67380568583</v>
      </c>
      <c r="AM464">
        <f t="shared" si="271"/>
        <v>16.008622823581959</v>
      </c>
      <c r="AN464">
        <f t="shared" si="272"/>
        <v>1</v>
      </c>
      <c r="AP464">
        <f t="shared" si="265"/>
        <v>3.5</v>
      </c>
      <c r="AQ464">
        <f>VLOOKUP(AE464,Sheet3!$K$52:$L$77,2,TRUE)</f>
        <v>0.71</v>
      </c>
      <c r="AR464">
        <f t="shared" si="258"/>
        <v>26740.322048159509</v>
      </c>
      <c r="AU464">
        <f t="shared" si="273"/>
        <v>203874.99585384535</v>
      </c>
      <c r="AV464">
        <f t="shared" si="274"/>
        <v>2025.0041461546498</v>
      </c>
      <c r="AW464">
        <f t="shared" si="275"/>
        <v>41.83892863955888</v>
      </c>
      <c r="AX464">
        <f>VLOOKUP(AD464,Sheet2!$A$6:$B$262,2,TRUE)</f>
        <v>498.16666666666669</v>
      </c>
      <c r="AY464">
        <f t="shared" si="276"/>
        <v>8.3985805231633751E-2</v>
      </c>
      <c r="AZ464">
        <f t="shared" si="277"/>
        <v>537.59260862881354</v>
      </c>
      <c r="BB464">
        <f t="shared" si="267"/>
        <v>1.5018922409542483</v>
      </c>
    </row>
    <row r="465" spans="4:54" x14ac:dyDescent="0.55000000000000004">
      <c r="D465">
        <f t="shared" si="266"/>
        <v>6825</v>
      </c>
      <c r="E465">
        <f t="shared" si="262"/>
        <v>113.75</v>
      </c>
      <c r="F465">
        <f t="shared" si="259"/>
        <v>205850</v>
      </c>
      <c r="H465">
        <f t="shared" si="244"/>
        <v>51462.5</v>
      </c>
      <c r="J465">
        <f t="shared" si="245"/>
        <v>4253.0991735537191</v>
      </c>
      <c r="K465">
        <f t="shared" si="246"/>
        <v>536.09071638785929</v>
      </c>
      <c r="L465">
        <f>VLOOKUP(V465, Sheet2!E$6:F$261,2,TRUE)</f>
        <v>534.90625</v>
      </c>
      <c r="M465">
        <f>VLOOKUP(L465,Sheet3!A$52:B$77,2,TRUE)</f>
        <v>0.67</v>
      </c>
      <c r="N465">
        <f t="shared" si="247"/>
        <v>21.690716387859311</v>
      </c>
      <c r="O465">
        <f t="shared" si="248"/>
        <v>21.290716387859334</v>
      </c>
      <c r="P465">
        <v>0</v>
      </c>
      <c r="Q465">
        <f t="shared" si="260"/>
        <v>3.5</v>
      </c>
      <c r="R465">
        <f t="shared" si="249"/>
        <v>172817.56138104573</v>
      </c>
      <c r="S465">
        <f t="shared" si="263"/>
        <v>3.5</v>
      </c>
      <c r="T465">
        <f t="shared" si="250"/>
        <v>32011.287175800175</v>
      </c>
      <c r="V465">
        <f t="shared" si="251"/>
        <v>204828.84855684591</v>
      </c>
      <c r="W465">
        <f t="shared" si="252"/>
        <v>1021.1514431540854</v>
      </c>
      <c r="X465">
        <f t="shared" si="253"/>
        <v>21.098170313100937</v>
      </c>
      <c r="Y465">
        <f>VLOOKUP(K465,Sheet2!$A$6:$B$262,2,TRUE)</f>
        <v>488.06666666666666</v>
      </c>
      <c r="Z465">
        <f t="shared" si="254"/>
        <v>4.322805008830953E-2</v>
      </c>
      <c r="AA465">
        <f t="shared" si="255"/>
        <v>536.13394443794755</v>
      </c>
      <c r="AD465">
        <f t="shared" si="268"/>
        <v>537.59260862881354</v>
      </c>
      <c r="AE465">
        <f>VLOOKUP(AU464,Sheet2!$E$6:$F$261,2,TRUE)</f>
        <v>534.8416666666667</v>
      </c>
      <c r="AF465">
        <f>VLOOKUP(AE465,Sheet3!K$52:L$77,2,TRUE)</f>
        <v>0.72</v>
      </c>
      <c r="AG465">
        <f t="shared" si="269"/>
        <v>21.192608628813559</v>
      </c>
      <c r="AH465">
        <f t="shared" si="270"/>
        <v>0</v>
      </c>
      <c r="AI465">
        <f t="shared" si="243"/>
        <v>0</v>
      </c>
      <c r="AJ465">
        <f t="shared" si="261"/>
        <v>3.5</v>
      </c>
      <c r="AK465">
        <f t="shared" si="264"/>
        <v>180702.64386052155</v>
      </c>
      <c r="AM465">
        <f t="shared" si="271"/>
        <v>16.092608628813537</v>
      </c>
      <c r="AN465">
        <f t="shared" si="272"/>
        <v>1</v>
      </c>
      <c r="AP465">
        <f t="shared" si="265"/>
        <v>3.5</v>
      </c>
      <c r="AQ465">
        <f>VLOOKUP(AE465,Sheet3!$K$52:$L$77,2,TRUE)</f>
        <v>0.72</v>
      </c>
      <c r="AR465">
        <f t="shared" si="258"/>
        <v>27330.620802561309</v>
      </c>
      <c r="AU465">
        <f t="shared" si="273"/>
        <v>208033.26466308287</v>
      </c>
      <c r="AV465">
        <f t="shared" si="274"/>
        <v>-2183.2646630828676</v>
      </c>
      <c r="AW465">
        <f t="shared" si="275"/>
        <v>-45.108774030637761</v>
      </c>
      <c r="AX465">
        <f>VLOOKUP(AD465,Sheet2!$A$6:$B$262,2,TRUE)</f>
        <v>498.16666666666669</v>
      </c>
      <c r="AY465">
        <f t="shared" si="276"/>
        <v>-9.0549563126071111E-2</v>
      </c>
      <c r="AZ465">
        <f t="shared" si="277"/>
        <v>537.50205906568749</v>
      </c>
      <c r="BB465">
        <f t="shared" si="267"/>
        <v>1.3681146277399421</v>
      </c>
    </row>
    <row r="466" spans="4:54" x14ac:dyDescent="0.55000000000000004">
      <c r="D466">
        <f t="shared" si="266"/>
        <v>6840</v>
      </c>
      <c r="E466">
        <f t="shared" si="262"/>
        <v>114</v>
      </c>
      <c r="F466">
        <f t="shared" si="259"/>
        <v>205800</v>
      </c>
      <c r="H466">
        <f t="shared" si="244"/>
        <v>51450</v>
      </c>
      <c r="J466">
        <f t="shared" si="245"/>
        <v>4252.0661157024797</v>
      </c>
      <c r="K466">
        <f t="shared" si="246"/>
        <v>536.13394443794755</v>
      </c>
      <c r="L466">
        <f>VLOOKUP(V466, Sheet2!E$6:F$261,2,TRUE)</f>
        <v>535.03541666666672</v>
      </c>
      <c r="M466">
        <f>VLOOKUP(L466,Sheet3!A$52:B$77,2,TRUE)</f>
        <v>0.66500000000000004</v>
      </c>
      <c r="N466">
        <f t="shared" si="247"/>
        <v>21.733944437947571</v>
      </c>
      <c r="O466">
        <f t="shared" si="248"/>
        <v>21.333944437947594</v>
      </c>
      <c r="P466">
        <v>0</v>
      </c>
      <c r="Q466">
        <f t="shared" si="260"/>
        <v>3.5</v>
      </c>
      <c r="R466">
        <f t="shared" si="249"/>
        <v>174637.70474893591</v>
      </c>
      <c r="S466">
        <f t="shared" si="263"/>
        <v>3.5</v>
      </c>
      <c r="T466">
        <f t="shared" si="250"/>
        <v>32350.248587853752</v>
      </c>
      <c r="V466">
        <f t="shared" si="251"/>
        <v>206987.95333678965</v>
      </c>
      <c r="W466">
        <f t="shared" si="252"/>
        <v>-1187.9533367896511</v>
      </c>
      <c r="X466">
        <f t="shared" si="253"/>
        <v>-24.544490429538243</v>
      </c>
      <c r="Y466">
        <f>VLOOKUP(K466,Sheet2!$A$6:$B$262,2,TRUE)</f>
        <v>488.74</v>
      </c>
      <c r="Z466">
        <f t="shared" si="254"/>
        <v>-5.0219933767521062E-2</v>
      </c>
      <c r="AA466">
        <f t="shared" si="255"/>
        <v>536.08372450418005</v>
      </c>
      <c r="AD466">
        <f t="shared" si="268"/>
        <v>537.50205906568749</v>
      </c>
      <c r="AE466">
        <f>VLOOKUP(AU465,Sheet2!$E$6:$F$261,2,TRUE)</f>
        <v>535.16458333333333</v>
      </c>
      <c r="AF466">
        <f>VLOOKUP(AE466,Sheet3!K$52:L$77,2,TRUE)</f>
        <v>0.71</v>
      </c>
      <c r="AG466">
        <f t="shared" si="269"/>
        <v>21.102059065687513</v>
      </c>
      <c r="AH466">
        <f t="shared" si="270"/>
        <v>0</v>
      </c>
      <c r="AI466">
        <f t="shared" si="243"/>
        <v>0</v>
      </c>
      <c r="AJ466">
        <f t="shared" si="261"/>
        <v>3.5</v>
      </c>
      <c r="AK466">
        <f t="shared" si="264"/>
        <v>177052.05979041944</v>
      </c>
      <c r="AM466">
        <f t="shared" si="271"/>
        <v>16.00205906568749</v>
      </c>
      <c r="AN466">
        <f t="shared" si="272"/>
        <v>1</v>
      </c>
      <c r="AP466">
        <f t="shared" si="265"/>
        <v>3.5</v>
      </c>
      <c r="AQ466">
        <f>VLOOKUP(AE466,Sheet3!$K$52:$L$77,2,TRUE)</f>
        <v>0.71</v>
      </c>
      <c r="AR466">
        <f t="shared" si="258"/>
        <v>26723.877878394294</v>
      </c>
      <c r="AU466">
        <f t="shared" si="273"/>
        <v>203775.93766881374</v>
      </c>
      <c r="AV466">
        <f t="shared" si="274"/>
        <v>2024.0623311862582</v>
      </c>
      <c r="AW466">
        <f t="shared" si="275"/>
        <v>41.819469652608639</v>
      </c>
      <c r="AX466">
        <f>VLOOKUP(AD466,Sheet2!$A$6:$B$262,2,TRUE)</f>
        <v>498.16666666666669</v>
      </c>
      <c r="AY466">
        <f t="shared" si="276"/>
        <v>8.3946744033339515E-2</v>
      </c>
      <c r="AZ466">
        <f t="shared" si="277"/>
        <v>537.58600580972086</v>
      </c>
      <c r="BB466">
        <f t="shared" si="267"/>
        <v>1.5022813055408051</v>
      </c>
    </row>
    <row r="467" spans="4:54" x14ac:dyDescent="0.55000000000000004">
      <c r="D467">
        <f t="shared" si="266"/>
        <v>6855</v>
      </c>
      <c r="E467">
        <f t="shared" si="262"/>
        <v>114.25</v>
      </c>
      <c r="F467">
        <f>+F466-50</f>
        <v>205750</v>
      </c>
      <c r="H467">
        <f t="shared" si="244"/>
        <v>51437.5</v>
      </c>
      <c r="J467">
        <f t="shared" si="245"/>
        <v>4251.0330578512394</v>
      </c>
      <c r="K467">
        <f t="shared" si="246"/>
        <v>536.08372450418005</v>
      </c>
      <c r="L467">
        <f>VLOOKUP(V467, Sheet2!E$6:F$261,2,TRUE)</f>
        <v>534.90625</v>
      </c>
      <c r="M467">
        <f>VLOOKUP(L467,Sheet3!A$52:B$77,2,TRUE)</f>
        <v>0.67</v>
      </c>
      <c r="N467">
        <f t="shared" si="247"/>
        <v>21.683724504180077</v>
      </c>
      <c r="O467">
        <f t="shared" si="248"/>
        <v>21.2837245041801</v>
      </c>
      <c r="P467">
        <v>0</v>
      </c>
      <c r="Q467">
        <f t="shared" si="260"/>
        <v>3.5</v>
      </c>
      <c r="R467">
        <f t="shared" si="249"/>
        <v>172734.00792299872</v>
      </c>
      <c r="S467">
        <f t="shared" si="263"/>
        <v>3.5</v>
      </c>
      <c r="T467">
        <f t="shared" si="250"/>
        <v>31995.519682422953</v>
      </c>
      <c r="V467">
        <f t="shared" si="251"/>
        <v>204729.52760542167</v>
      </c>
      <c r="W467">
        <f t="shared" si="252"/>
        <v>1020.4723945783335</v>
      </c>
      <c r="X467">
        <f t="shared" si="253"/>
        <v>21.084140383849864</v>
      </c>
      <c r="Y467">
        <f>VLOOKUP(K467,Sheet2!$A$6:$B$262,2,TRUE)</f>
        <v>488.06666666666666</v>
      </c>
      <c r="Z467">
        <f t="shared" si="254"/>
        <v>4.3199304160326177E-2</v>
      </c>
      <c r="AA467">
        <f t="shared" si="255"/>
        <v>536.12692380834039</v>
      </c>
      <c r="AD467">
        <f t="shared" si="268"/>
        <v>537.58600580972086</v>
      </c>
      <c r="AE467">
        <f>VLOOKUP(AU466,Sheet2!$E$6:$F$261,2,TRUE)</f>
        <v>534.8416666666667</v>
      </c>
      <c r="AF467">
        <f>VLOOKUP(AE467,Sheet3!K$52:L$77,2,TRUE)</f>
        <v>0.72</v>
      </c>
      <c r="AG467">
        <f t="shared" si="269"/>
        <v>21.186005809720882</v>
      </c>
      <c r="AH467">
        <f t="shared" si="270"/>
        <v>0</v>
      </c>
      <c r="AI467">
        <f t="shared" si="243"/>
        <v>0</v>
      </c>
      <c r="AJ467">
        <f t="shared" si="261"/>
        <v>3.5</v>
      </c>
      <c r="AK467">
        <f t="shared" si="264"/>
        <v>180618.20022631841</v>
      </c>
      <c r="AM467">
        <f t="shared" si="271"/>
        <v>16.086005809720859</v>
      </c>
      <c r="AN467">
        <f t="shared" si="272"/>
        <v>1</v>
      </c>
      <c r="AP467">
        <f t="shared" si="265"/>
        <v>3.5</v>
      </c>
      <c r="AQ467">
        <f>VLOOKUP(AE467,Sheet3!$K$52:$L$77,2,TRUE)</f>
        <v>0.72</v>
      </c>
      <c r="AR467">
        <f t="shared" si="258"/>
        <v>27313.80184202905</v>
      </c>
      <c r="AU467">
        <f t="shared" si="273"/>
        <v>207932.00206834747</v>
      </c>
      <c r="AV467">
        <f t="shared" si="274"/>
        <v>-2182.0020683474722</v>
      </c>
      <c r="AW467">
        <f t="shared" si="275"/>
        <v>-45.082687362551077</v>
      </c>
      <c r="AX467">
        <f>VLOOKUP(AD467,Sheet2!$A$6:$B$262,2,TRUE)</f>
        <v>498.16666666666669</v>
      </c>
      <c r="AY467">
        <f t="shared" si="276"/>
        <v>-9.0497197783642166E-2</v>
      </c>
      <c r="AZ467">
        <f t="shared" si="277"/>
        <v>537.49550861193723</v>
      </c>
      <c r="BB467">
        <f t="shared" si="267"/>
        <v>1.368584803596832</v>
      </c>
    </row>
    <row r="468" spans="4:54" x14ac:dyDescent="0.55000000000000004">
      <c r="D468">
        <f t="shared" si="266"/>
        <v>6870</v>
      </c>
      <c r="E468">
        <f t="shared" si="262"/>
        <v>114.5</v>
      </c>
      <c r="F468">
        <f>+F467-50</f>
        <v>205700</v>
      </c>
      <c r="H468">
        <f t="shared" si="244"/>
        <v>51425</v>
      </c>
      <c r="J468">
        <f t="shared" si="245"/>
        <v>4250</v>
      </c>
      <c r="K468">
        <f t="shared" si="246"/>
        <v>536.12692380834039</v>
      </c>
      <c r="L468">
        <f>VLOOKUP(V468, Sheet2!E$6:F$261,2,TRUE)</f>
        <v>535.03541666666672</v>
      </c>
      <c r="M468">
        <f>VLOOKUP(L468,Sheet3!A$52:B$77,2,TRUE)</f>
        <v>0.66500000000000004</v>
      </c>
      <c r="N468">
        <f t="shared" si="247"/>
        <v>21.726923808340416</v>
      </c>
      <c r="O468">
        <f t="shared" si="248"/>
        <v>21.326923808340439</v>
      </c>
      <c r="P468">
        <v>0</v>
      </c>
      <c r="Q468">
        <f t="shared" si="260"/>
        <v>3.5</v>
      </c>
      <c r="R468">
        <f t="shared" si="249"/>
        <v>174553.09279832116</v>
      </c>
      <c r="S468">
        <f t="shared" si="263"/>
        <v>3.5</v>
      </c>
      <c r="T468">
        <f t="shared" si="250"/>
        <v>32334.281046494911</v>
      </c>
      <c r="V468">
        <f t="shared" si="251"/>
        <v>206887.37384481606</v>
      </c>
      <c r="W468">
        <f t="shared" si="252"/>
        <v>-1187.3738448160584</v>
      </c>
      <c r="X468">
        <f t="shared" si="253"/>
        <v>-24.53251745487724</v>
      </c>
      <c r="Y468">
        <f>VLOOKUP(K468,Sheet2!$A$6:$B$262,2,TRUE)</f>
        <v>488.74</v>
      </c>
      <c r="Z468">
        <f t="shared" si="254"/>
        <v>-5.019543613143438E-2</v>
      </c>
      <c r="AA468">
        <f t="shared" si="255"/>
        <v>536.076728372209</v>
      </c>
      <c r="AD468">
        <f t="shared" si="268"/>
        <v>537.49550861193723</v>
      </c>
      <c r="AE468">
        <f>VLOOKUP(AU467,Sheet2!$E$6:$F$261,2,TRUE)</f>
        <v>535.1</v>
      </c>
      <c r="AF468">
        <f>VLOOKUP(AE468,Sheet3!K$52:L$77,2,TRUE)</f>
        <v>0.71</v>
      </c>
      <c r="AG468">
        <f t="shared" si="269"/>
        <v>21.095508611937248</v>
      </c>
      <c r="AH468">
        <f t="shared" si="270"/>
        <v>0</v>
      </c>
      <c r="AI468">
        <f t="shared" si="243"/>
        <v>0</v>
      </c>
      <c r="AJ468">
        <f t="shared" si="261"/>
        <v>3.5</v>
      </c>
      <c r="AK468">
        <f t="shared" si="264"/>
        <v>176969.6260347339</v>
      </c>
      <c r="AM468">
        <f t="shared" si="271"/>
        <v>15.995508611937225</v>
      </c>
      <c r="AN468">
        <f t="shared" si="272"/>
        <v>1</v>
      </c>
      <c r="AP468">
        <f t="shared" si="265"/>
        <v>3.5</v>
      </c>
      <c r="AQ468">
        <f>VLOOKUP(AE468,Sheet3!$K$52:$L$77,2,TRUE)</f>
        <v>0.71</v>
      </c>
      <c r="AR468">
        <f t="shared" si="258"/>
        <v>26707.470401435323</v>
      </c>
      <c r="AU468">
        <f t="shared" si="273"/>
        <v>203677.09643616923</v>
      </c>
      <c r="AV468">
        <f t="shared" si="274"/>
        <v>2022.9035638307687</v>
      </c>
      <c r="AW468">
        <f t="shared" si="275"/>
        <v>41.795528178321668</v>
      </c>
      <c r="AX468">
        <f>VLOOKUP(AD468,Sheet2!$A$6:$B$262,2,TRUE)</f>
        <v>497.49333333333334</v>
      </c>
      <c r="AY468">
        <f t="shared" si="276"/>
        <v>8.4012237708354545E-2</v>
      </c>
      <c r="AZ468">
        <f t="shared" si="277"/>
        <v>537.57952084964563</v>
      </c>
      <c r="BB468">
        <f t="shared" si="267"/>
        <v>1.5027924774366284</v>
      </c>
    </row>
    <row r="469" spans="4:54" x14ac:dyDescent="0.55000000000000004">
      <c r="D469">
        <f t="shared" si="266"/>
        <v>6885</v>
      </c>
      <c r="E469">
        <f t="shared" si="262"/>
        <v>114.75</v>
      </c>
      <c r="F469">
        <f>+F468-50</f>
        <v>205650</v>
      </c>
      <c r="H469">
        <f t="shared" si="244"/>
        <v>51412.5</v>
      </c>
      <c r="J469">
        <f t="shared" si="245"/>
        <v>4248.9669421487606</v>
      </c>
      <c r="K469">
        <f t="shared" si="246"/>
        <v>536.076728372209</v>
      </c>
      <c r="L469">
        <f>VLOOKUP(V469, Sheet2!E$6:F$261,2,TRUE)</f>
        <v>534.90625</v>
      </c>
      <c r="M469">
        <f>VLOOKUP(L469,Sheet3!A$52:B$77,2,TRUE)</f>
        <v>0.67</v>
      </c>
      <c r="N469">
        <f t="shared" si="247"/>
        <v>21.676728372209027</v>
      </c>
      <c r="O469">
        <f t="shared" si="248"/>
        <v>21.27672837220905</v>
      </c>
      <c r="P469">
        <v>0</v>
      </c>
      <c r="Q469">
        <f t="shared" si="260"/>
        <v>3.5</v>
      </c>
      <c r="R469">
        <f t="shared" si="249"/>
        <v>172650.41717962796</v>
      </c>
      <c r="S469">
        <f t="shared" si="263"/>
        <v>3.5</v>
      </c>
      <c r="T469">
        <f t="shared" si="250"/>
        <v>31979.745200689889</v>
      </c>
      <c r="V469">
        <f t="shared" si="251"/>
        <v>204630.16238031784</v>
      </c>
      <c r="W469">
        <f t="shared" si="252"/>
        <v>1019.8376196821628</v>
      </c>
      <c r="X469">
        <f t="shared" si="253"/>
        <v>21.071025200044684</v>
      </c>
      <c r="Y469">
        <f>VLOOKUP(K469,Sheet2!$A$6:$B$262,2,TRUE)</f>
        <v>488.06666666666666</v>
      </c>
      <c r="Z469">
        <f t="shared" si="254"/>
        <v>4.317243245467426E-2</v>
      </c>
      <c r="AA469">
        <f t="shared" si="255"/>
        <v>536.11990080466364</v>
      </c>
      <c r="AD469">
        <f t="shared" si="268"/>
        <v>537.57952084964563</v>
      </c>
      <c r="AE469">
        <f>VLOOKUP(AU468,Sheet2!$E$6:$F$261,2,TRUE)</f>
        <v>534.8416666666667</v>
      </c>
      <c r="AF469">
        <f>VLOOKUP(AE469,Sheet3!K$52:L$77,2,TRUE)</f>
        <v>0.72</v>
      </c>
      <c r="AG469">
        <f t="shared" si="269"/>
        <v>21.179520849645655</v>
      </c>
      <c r="AH469">
        <f t="shared" si="270"/>
        <v>0</v>
      </c>
      <c r="AI469">
        <f t="shared" si="243"/>
        <v>0</v>
      </c>
      <c r="AJ469">
        <f t="shared" si="261"/>
        <v>3.5</v>
      </c>
      <c r="AK469">
        <f t="shared" si="264"/>
        <v>180535.27670190879</v>
      </c>
      <c r="AM469">
        <f t="shared" si="271"/>
        <v>16.079520849645633</v>
      </c>
      <c r="AN469">
        <f t="shared" si="272"/>
        <v>1</v>
      </c>
      <c r="AP469">
        <f t="shared" si="265"/>
        <v>3.5</v>
      </c>
      <c r="AQ469">
        <f>VLOOKUP(AE469,Sheet3!$K$52:$L$77,2,TRUE)</f>
        <v>0.72</v>
      </c>
      <c r="AR469">
        <f t="shared" si="258"/>
        <v>27297.286456238959</v>
      </c>
      <c r="AU469">
        <f t="shared" si="273"/>
        <v>207832.56315814774</v>
      </c>
      <c r="AV469">
        <f t="shared" si="274"/>
        <v>-2182.5631581477355</v>
      </c>
      <c r="AW469">
        <f t="shared" si="275"/>
        <v>-45.094280127019331</v>
      </c>
      <c r="AX469">
        <f>VLOOKUP(AD469,Sheet2!$A$6:$B$262,2,TRUE)</f>
        <v>498.16666666666669</v>
      </c>
      <c r="AY469">
        <f t="shared" si="276"/>
        <v>-9.0520468639048501E-2</v>
      </c>
      <c r="AZ469">
        <f t="shared" si="277"/>
        <v>537.48900038100658</v>
      </c>
      <c r="BB469">
        <f t="shared" si="267"/>
        <v>1.3690995763429328</v>
      </c>
    </row>
    <row r="470" spans="4:54" x14ac:dyDescent="0.55000000000000004">
      <c r="D470">
        <f t="shared" si="266"/>
        <v>6900</v>
      </c>
      <c r="E470">
        <f t="shared" si="262"/>
        <v>115</v>
      </c>
      <c r="F470">
        <f t="shared" ref="F470:F490" si="278">+F469-100</f>
        <v>205550</v>
      </c>
      <c r="H470">
        <f t="shared" si="244"/>
        <v>51387.5</v>
      </c>
      <c r="J470">
        <f t="shared" si="245"/>
        <v>4246.9008264462809</v>
      </c>
      <c r="K470">
        <f t="shared" si="246"/>
        <v>536.11990080466364</v>
      </c>
      <c r="L470">
        <f>VLOOKUP(V470, Sheet2!E$6:F$261,2,TRUE)</f>
        <v>535.03541666666672</v>
      </c>
      <c r="M470">
        <f>VLOOKUP(L470,Sheet3!A$52:B$77,2,TRUE)</f>
        <v>0.66500000000000004</v>
      </c>
      <c r="N470">
        <f t="shared" si="247"/>
        <v>21.719900804663666</v>
      </c>
      <c r="O470">
        <f t="shared" si="248"/>
        <v>21.319900804663689</v>
      </c>
      <c r="P470">
        <v>0</v>
      </c>
      <c r="Q470">
        <f t="shared" si="260"/>
        <v>3.5</v>
      </c>
      <c r="R470">
        <f t="shared" si="249"/>
        <v>174468.46591182597</v>
      </c>
      <c r="S470">
        <f t="shared" si="263"/>
        <v>3.5</v>
      </c>
      <c r="T470">
        <f t="shared" si="250"/>
        <v>32318.310734914307</v>
      </c>
      <c r="V470">
        <f t="shared" si="251"/>
        <v>206786.77664674027</v>
      </c>
      <c r="W470">
        <f t="shared" si="252"/>
        <v>-1236.7766467402689</v>
      </c>
      <c r="X470">
        <f t="shared" si="253"/>
        <v>-25.55323650289812</v>
      </c>
      <c r="Y470">
        <f>VLOOKUP(K470,Sheet2!$A$6:$B$262,2,TRUE)</f>
        <v>488.74</v>
      </c>
      <c r="Z470">
        <f t="shared" si="254"/>
        <v>-5.2283906582023407E-2</v>
      </c>
      <c r="AA470">
        <f t="shared" si="255"/>
        <v>536.06761689808161</v>
      </c>
      <c r="AD470">
        <f t="shared" si="268"/>
        <v>537.48900038100658</v>
      </c>
      <c r="AE470">
        <f>VLOOKUP(AU469,Sheet2!$E$6:$F$261,2,TRUE)</f>
        <v>535.1</v>
      </c>
      <c r="AF470">
        <f>VLOOKUP(AE470,Sheet3!K$52:L$77,2,TRUE)</f>
        <v>0.71</v>
      </c>
      <c r="AG470">
        <f t="shared" si="269"/>
        <v>21.089000381006599</v>
      </c>
      <c r="AH470">
        <f t="shared" si="270"/>
        <v>0</v>
      </c>
      <c r="AI470">
        <f t="shared" si="243"/>
        <v>0</v>
      </c>
      <c r="AJ470">
        <f t="shared" si="261"/>
        <v>3.5</v>
      </c>
      <c r="AK470">
        <f t="shared" si="264"/>
        <v>176887.73630331078</v>
      </c>
      <c r="AM470">
        <f t="shared" si="271"/>
        <v>15.989000381006576</v>
      </c>
      <c r="AN470">
        <f t="shared" si="272"/>
        <v>1</v>
      </c>
      <c r="AP470">
        <f t="shared" si="265"/>
        <v>3.5</v>
      </c>
      <c r="AQ470">
        <f>VLOOKUP(AE470,Sheet3!$K$52:$L$77,2,TRUE)</f>
        <v>0.71</v>
      </c>
      <c r="AR470">
        <f t="shared" si="258"/>
        <v>26691.172010379159</v>
      </c>
      <c r="AU470">
        <f t="shared" si="273"/>
        <v>203578.90831368993</v>
      </c>
      <c r="AV470">
        <f t="shared" si="274"/>
        <v>1971.091686310072</v>
      </c>
      <c r="AW470">
        <f t="shared" si="275"/>
        <v>40.725034841117193</v>
      </c>
      <c r="AX470">
        <f>VLOOKUP(AD470,Sheet2!$A$6:$B$262,2,TRUE)</f>
        <v>497.49333333333334</v>
      </c>
      <c r="AY470">
        <f t="shared" si="276"/>
        <v>8.1860463472442899E-2</v>
      </c>
      <c r="AZ470">
        <f t="shared" si="277"/>
        <v>537.57086084447906</v>
      </c>
      <c r="BB470">
        <f t="shared" si="267"/>
        <v>1.503243946397447</v>
      </c>
    </row>
    <row r="471" spans="4:54" x14ac:dyDescent="0.55000000000000004">
      <c r="D471">
        <f t="shared" si="266"/>
        <v>6915</v>
      </c>
      <c r="E471">
        <f t="shared" si="262"/>
        <v>115.25</v>
      </c>
      <c r="F471">
        <f t="shared" si="278"/>
        <v>205450</v>
      </c>
      <c r="H471">
        <f t="shared" si="244"/>
        <v>51362.5</v>
      </c>
      <c r="J471">
        <f t="shared" si="245"/>
        <v>4244.8347107438012</v>
      </c>
      <c r="K471">
        <f t="shared" si="246"/>
        <v>536.06761689808161</v>
      </c>
      <c r="L471">
        <f>VLOOKUP(V471, Sheet2!E$6:F$261,2,TRUE)</f>
        <v>534.90625</v>
      </c>
      <c r="M471">
        <f>VLOOKUP(L471,Sheet3!A$52:B$77,2,TRUE)</f>
        <v>0.67</v>
      </c>
      <c r="N471">
        <f t="shared" si="247"/>
        <v>21.667616898081633</v>
      </c>
      <c r="O471">
        <f t="shared" si="248"/>
        <v>21.267616898081656</v>
      </c>
      <c r="P471">
        <v>0</v>
      </c>
      <c r="Q471">
        <f t="shared" si="260"/>
        <v>3.5</v>
      </c>
      <c r="R471">
        <f t="shared" si="249"/>
        <v>172541.5722609915</v>
      </c>
      <c r="S471">
        <f t="shared" si="263"/>
        <v>3.5</v>
      </c>
      <c r="T471">
        <f t="shared" si="250"/>
        <v>31959.205053363465</v>
      </c>
      <c r="V471">
        <f t="shared" si="251"/>
        <v>204500.77731435496</v>
      </c>
      <c r="W471">
        <f t="shared" si="252"/>
        <v>949.22268564504338</v>
      </c>
      <c r="X471">
        <f t="shared" si="253"/>
        <v>19.612038959608334</v>
      </c>
      <c r="Y471">
        <f>VLOOKUP(K471,Sheet2!$A$6:$B$262,2,TRUE)</f>
        <v>488.06666666666666</v>
      </c>
      <c r="Z471">
        <f t="shared" si="254"/>
        <v>4.0183114928851932E-2</v>
      </c>
      <c r="AA471">
        <f t="shared" si="255"/>
        <v>536.10780001301043</v>
      </c>
      <c r="AD471">
        <f t="shared" si="268"/>
        <v>537.57086084447906</v>
      </c>
      <c r="AE471">
        <f>VLOOKUP(AU470,Sheet2!$E$6:$F$261,2,TRUE)</f>
        <v>534.8416666666667</v>
      </c>
      <c r="AF471">
        <f>VLOOKUP(AE471,Sheet3!K$52:L$77,2,TRUE)</f>
        <v>0.72</v>
      </c>
      <c r="AG471">
        <f t="shared" si="269"/>
        <v>21.17086084447908</v>
      </c>
      <c r="AH471">
        <f t="shared" si="270"/>
        <v>0</v>
      </c>
      <c r="AI471">
        <f t="shared" si="243"/>
        <v>0</v>
      </c>
      <c r="AJ471">
        <f t="shared" si="261"/>
        <v>3.5</v>
      </c>
      <c r="AK471">
        <f t="shared" si="264"/>
        <v>180424.56055687959</v>
      </c>
      <c r="AM471">
        <f t="shared" si="271"/>
        <v>16.070860844479057</v>
      </c>
      <c r="AN471">
        <f t="shared" si="272"/>
        <v>1</v>
      </c>
      <c r="AP471">
        <f t="shared" si="265"/>
        <v>3.5</v>
      </c>
      <c r="AQ471">
        <f>VLOOKUP(AE471,Sheet3!$K$52:$L$77,2,TRUE)</f>
        <v>0.72</v>
      </c>
      <c r="AR471">
        <f t="shared" si="258"/>
        <v>27275.237029631073</v>
      </c>
      <c r="AU471">
        <f t="shared" si="273"/>
        <v>207699.79758651066</v>
      </c>
      <c r="AV471">
        <f t="shared" si="274"/>
        <v>-2249.7975865106564</v>
      </c>
      <c r="AW471">
        <f t="shared" si="275"/>
        <v>-46.483421208897859</v>
      </c>
      <c r="AX471">
        <f>VLOOKUP(AD471,Sheet2!$A$6:$B$262,2,TRUE)</f>
        <v>498.16666666666669</v>
      </c>
      <c r="AY471">
        <f t="shared" si="276"/>
        <v>-9.3308975327329249E-2</v>
      </c>
      <c r="AZ471">
        <f t="shared" si="277"/>
        <v>537.47755186915174</v>
      </c>
      <c r="BB471">
        <f t="shared" si="267"/>
        <v>1.3697518561413062</v>
      </c>
    </row>
    <row r="472" spans="4:54" x14ac:dyDescent="0.55000000000000004">
      <c r="D472">
        <f t="shared" si="266"/>
        <v>6930</v>
      </c>
      <c r="E472">
        <f t="shared" si="262"/>
        <v>115.5</v>
      </c>
      <c r="F472">
        <f t="shared" si="278"/>
        <v>205350</v>
      </c>
      <c r="H472">
        <f t="shared" si="244"/>
        <v>51337.5</v>
      </c>
      <c r="J472">
        <f t="shared" si="245"/>
        <v>4242.7685950413224</v>
      </c>
      <c r="K472">
        <f t="shared" si="246"/>
        <v>536.10780001301043</v>
      </c>
      <c r="L472">
        <f>VLOOKUP(V472, Sheet2!E$6:F$261,2,TRUE)</f>
        <v>535.03541666666672</v>
      </c>
      <c r="M472">
        <f>VLOOKUP(L472,Sheet3!A$52:B$77,2,TRUE)</f>
        <v>0.66500000000000004</v>
      </c>
      <c r="N472">
        <f t="shared" si="247"/>
        <v>21.707800013010456</v>
      </c>
      <c r="O472">
        <f t="shared" si="248"/>
        <v>21.307800013010478</v>
      </c>
      <c r="P472">
        <v>0</v>
      </c>
      <c r="Q472">
        <f t="shared" si="260"/>
        <v>3.5</v>
      </c>
      <c r="R472">
        <f t="shared" si="249"/>
        <v>174322.68399776443</v>
      </c>
      <c r="S472">
        <f t="shared" si="263"/>
        <v>3.5</v>
      </c>
      <c r="T472">
        <f t="shared" si="250"/>
        <v>32290.799703012712</v>
      </c>
      <c r="V472">
        <f t="shared" si="251"/>
        <v>206613.48370077714</v>
      </c>
      <c r="W472">
        <f t="shared" si="252"/>
        <v>-1263.4837007771421</v>
      </c>
      <c r="X472">
        <f t="shared" si="253"/>
        <v>-26.105035140023599</v>
      </c>
      <c r="Y472">
        <f>VLOOKUP(K472,Sheet2!$A$6:$B$262,2,TRUE)</f>
        <v>488.74</v>
      </c>
      <c r="Z472">
        <f t="shared" si="254"/>
        <v>-5.3412929451290253E-2</v>
      </c>
      <c r="AA472">
        <f t="shared" si="255"/>
        <v>536.05438708355916</v>
      </c>
      <c r="AD472">
        <f t="shared" si="268"/>
        <v>537.47755186915174</v>
      </c>
      <c r="AE472">
        <f>VLOOKUP(AU471,Sheet2!$E$6:$F$261,2,TRUE)</f>
        <v>535.1</v>
      </c>
      <c r="AF472">
        <f>VLOOKUP(AE472,Sheet3!K$52:L$77,2,TRUE)</f>
        <v>0.71</v>
      </c>
      <c r="AG472">
        <f t="shared" si="269"/>
        <v>21.077551869151762</v>
      </c>
      <c r="AH472">
        <f t="shared" si="270"/>
        <v>0</v>
      </c>
      <c r="AI472">
        <f t="shared" si="243"/>
        <v>0</v>
      </c>
      <c r="AJ472">
        <f t="shared" si="261"/>
        <v>3.5</v>
      </c>
      <c r="AK472">
        <f t="shared" si="264"/>
        <v>176743.71621383278</v>
      </c>
      <c r="AM472">
        <f t="shared" si="271"/>
        <v>15.977551869151739</v>
      </c>
      <c r="AN472">
        <f t="shared" si="272"/>
        <v>1</v>
      </c>
      <c r="AP472">
        <f t="shared" si="265"/>
        <v>3.5</v>
      </c>
      <c r="AQ472">
        <f>VLOOKUP(AE472,Sheet3!$K$52:$L$77,2,TRUE)</f>
        <v>0.71</v>
      </c>
      <c r="AR472">
        <f t="shared" si="258"/>
        <v>26662.509853358362</v>
      </c>
      <c r="AU472">
        <f t="shared" si="273"/>
        <v>203406.22606719114</v>
      </c>
      <c r="AV472">
        <f t="shared" si="274"/>
        <v>1943.7739328088646</v>
      </c>
      <c r="AW472">
        <f t="shared" si="275"/>
        <v>40.160618446464149</v>
      </c>
      <c r="AX472">
        <f>VLOOKUP(AD472,Sheet2!$A$6:$B$262,2,TRUE)</f>
        <v>497.49333333333334</v>
      </c>
      <c r="AY472">
        <f t="shared" si="276"/>
        <v>8.0725942953602359E-2</v>
      </c>
      <c r="AZ472">
        <f t="shared" si="277"/>
        <v>537.5582778121053</v>
      </c>
      <c r="BB472">
        <f t="shared" si="267"/>
        <v>1.5038907285461391</v>
      </c>
    </row>
    <row r="473" spans="4:54" x14ac:dyDescent="0.55000000000000004">
      <c r="D473">
        <f t="shared" si="266"/>
        <v>6945</v>
      </c>
      <c r="E473">
        <f t="shared" si="262"/>
        <v>115.75</v>
      </c>
      <c r="F473">
        <f t="shared" si="278"/>
        <v>205250</v>
      </c>
      <c r="H473">
        <f t="shared" si="244"/>
        <v>51312.5</v>
      </c>
      <c r="J473">
        <f t="shared" si="245"/>
        <v>4240.7024793388427</v>
      </c>
      <c r="K473">
        <f t="shared" si="246"/>
        <v>536.05438708355916</v>
      </c>
      <c r="L473">
        <f>VLOOKUP(V473, Sheet2!E$6:F$261,2,TRUE)</f>
        <v>534.90625</v>
      </c>
      <c r="M473">
        <f>VLOOKUP(L473,Sheet3!A$52:B$77,2,TRUE)</f>
        <v>0.67</v>
      </c>
      <c r="N473">
        <f t="shared" si="247"/>
        <v>21.654387083559186</v>
      </c>
      <c r="O473">
        <f t="shared" si="248"/>
        <v>21.254387083559209</v>
      </c>
      <c r="P473">
        <v>0</v>
      </c>
      <c r="Q473">
        <f t="shared" si="260"/>
        <v>3.5</v>
      </c>
      <c r="R473">
        <f t="shared" si="249"/>
        <v>172383.57072358255</v>
      </c>
      <c r="S473">
        <f t="shared" si="263"/>
        <v>3.5</v>
      </c>
      <c r="T473">
        <f t="shared" si="250"/>
        <v>31929.38869481429</v>
      </c>
      <c r="V473">
        <f t="shared" si="251"/>
        <v>204312.95941839684</v>
      </c>
      <c r="W473">
        <f t="shared" si="252"/>
        <v>937.04058160315617</v>
      </c>
      <c r="X473">
        <f t="shared" si="253"/>
        <v>19.360342595106534</v>
      </c>
      <c r="Y473">
        <f>VLOOKUP(K473,Sheet2!$A$6:$B$262,2,TRUE)</f>
        <v>488.06666666666666</v>
      </c>
      <c r="Z473">
        <f t="shared" si="254"/>
        <v>3.9667414141046034E-2</v>
      </c>
      <c r="AA473">
        <f t="shared" si="255"/>
        <v>536.0940544977002</v>
      </c>
      <c r="AD473">
        <f t="shared" si="268"/>
        <v>537.5582778121053</v>
      </c>
      <c r="AE473">
        <f>VLOOKUP(AU472,Sheet2!$E$6:$F$261,2,TRUE)</f>
        <v>534.8416666666667</v>
      </c>
      <c r="AF473">
        <f>VLOOKUP(AE473,Sheet3!K$52:L$77,2,TRUE)</f>
        <v>0.72</v>
      </c>
      <c r="AG473">
        <f t="shared" si="269"/>
        <v>21.158277812105325</v>
      </c>
      <c r="AH473">
        <f t="shared" si="270"/>
        <v>0</v>
      </c>
      <c r="AI473">
        <f t="shared" si="243"/>
        <v>0</v>
      </c>
      <c r="AJ473">
        <f t="shared" si="261"/>
        <v>3.5</v>
      </c>
      <c r="AK473">
        <f t="shared" si="264"/>
        <v>180263.72977655771</v>
      </c>
      <c r="AM473">
        <f t="shared" si="271"/>
        <v>16.058277812105302</v>
      </c>
      <c r="AN473">
        <f t="shared" si="272"/>
        <v>1</v>
      </c>
      <c r="AP473">
        <f t="shared" si="265"/>
        <v>3.5</v>
      </c>
      <c r="AQ473">
        <f>VLOOKUP(AE473,Sheet3!$K$52:$L$77,2,TRUE)</f>
        <v>0.72</v>
      </c>
      <c r="AR473">
        <f t="shared" si="258"/>
        <v>27243.209684758946</v>
      </c>
      <c r="AU473">
        <f t="shared" si="273"/>
        <v>207506.93946131665</v>
      </c>
      <c r="AV473">
        <f t="shared" si="274"/>
        <v>-2256.9394613166514</v>
      </c>
      <c r="AW473">
        <f t="shared" si="275"/>
        <v>-46.630980605715941</v>
      </c>
      <c r="AX473">
        <f>VLOOKUP(AD473,Sheet2!$A$6:$B$262,2,TRUE)</f>
        <v>498.16666666666669</v>
      </c>
      <c r="AY473">
        <f t="shared" si="276"/>
        <v>-9.3605180205518779E-2</v>
      </c>
      <c r="AZ473">
        <f t="shared" si="277"/>
        <v>537.46467263189982</v>
      </c>
      <c r="BB473">
        <f t="shared" si="267"/>
        <v>1.3706181341996171</v>
      </c>
    </row>
    <row r="474" spans="4:54" x14ac:dyDescent="0.55000000000000004">
      <c r="D474">
        <f t="shared" si="266"/>
        <v>6960</v>
      </c>
      <c r="E474">
        <f t="shared" si="262"/>
        <v>116</v>
      </c>
      <c r="F474">
        <f t="shared" si="278"/>
        <v>205150</v>
      </c>
      <c r="H474">
        <f t="shared" si="244"/>
        <v>51287.5</v>
      </c>
      <c r="J474">
        <f t="shared" si="245"/>
        <v>4238.636363636364</v>
      </c>
      <c r="K474">
        <f t="shared" si="246"/>
        <v>536.0940544977002</v>
      </c>
      <c r="L474">
        <f>VLOOKUP(V474, Sheet2!E$6:F$261,2,TRUE)</f>
        <v>535.03541666666672</v>
      </c>
      <c r="M474">
        <f>VLOOKUP(L474,Sheet3!A$52:B$77,2,TRUE)</f>
        <v>0.66500000000000004</v>
      </c>
      <c r="N474">
        <f t="shared" si="247"/>
        <v>21.694054497700222</v>
      </c>
      <c r="O474">
        <f t="shared" si="248"/>
        <v>21.294054497700245</v>
      </c>
      <c r="P474">
        <v>0</v>
      </c>
      <c r="Q474">
        <f t="shared" si="260"/>
        <v>3.5</v>
      </c>
      <c r="R474">
        <f t="shared" si="249"/>
        <v>174157.13688346316</v>
      </c>
      <c r="S474">
        <f t="shared" si="263"/>
        <v>3.5</v>
      </c>
      <c r="T474">
        <f t="shared" si="250"/>
        <v>32259.558883313672</v>
      </c>
      <c r="V474">
        <f t="shared" si="251"/>
        <v>206416.69576677683</v>
      </c>
      <c r="W474">
        <f t="shared" si="252"/>
        <v>-1266.6957667768293</v>
      </c>
      <c r="X474">
        <f t="shared" si="253"/>
        <v>-26.171400140017131</v>
      </c>
      <c r="Y474">
        <f>VLOOKUP(K474,Sheet2!$A$6:$B$262,2,TRUE)</f>
        <v>488.06666666666666</v>
      </c>
      <c r="Z474">
        <f t="shared" si="254"/>
        <v>-5.3622592828883618E-2</v>
      </c>
      <c r="AA474">
        <f t="shared" si="255"/>
        <v>536.0404319048713</v>
      </c>
      <c r="AD474">
        <f t="shared" si="268"/>
        <v>537.46467263189982</v>
      </c>
      <c r="AE474">
        <f>VLOOKUP(AU473,Sheet2!$E$6:$F$261,2,TRUE)</f>
        <v>535.1</v>
      </c>
      <c r="AF474">
        <f>VLOOKUP(AE474,Sheet3!K$52:L$77,2,TRUE)</f>
        <v>0.71</v>
      </c>
      <c r="AG474">
        <f t="shared" si="269"/>
        <v>21.064672631899839</v>
      </c>
      <c r="AH474">
        <f t="shared" si="270"/>
        <v>0</v>
      </c>
      <c r="AI474">
        <f t="shared" si="243"/>
        <v>0</v>
      </c>
      <c r="AJ474">
        <f t="shared" si="261"/>
        <v>3.5</v>
      </c>
      <c r="AK474">
        <f t="shared" si="264"/>
        <v>176581.74461715115</v>
      </c>
      <c r="AM474">
        <f t="shared" si="271"/>
        <v>15.964672631899816</v>
      </c>
      <c r="AN474">
        <f t="shared" si="272"/>
        <v>1</v>
      </c>
      <c r="AP474">
        <f t="shared" si="265"/>
        <v>3.5</v>
      </c>
      <c r="AQ474">
        <f>VLOOKUP(AE474,Sheet3!$K$52:$L$77,2,TRUE)</f>
        <v>0.71</v>
      </c>
      <c r="AR474">
        <f t="shared" si="258"/>
        <v>26630.278046240852</v>
      </c>
      <c r="AU474">
        <f t="shared" si="273"/>
        <v>203212.02266339201</v>
      </c>
      <c r="AV474">
        <f t="shared" si="274"/>
        <v>1937.9773366079899</v>
      </c>
      <c r="AW474">
        <f t="shared" si="275"/>
        <v>40.040854062148554</v>
      </c>
      <c r="AX474">
        <f>VLOOKUP(AD474,Sheet2!$A$6:$B$262,2,TRUE)</f>
        <v>497.49333333333334</v>
      </c>
      <c r="AY474">
        <f t="shared" si="276"/>
        <v>8.0485207296878788E-2</v>
      </c>
      <c r="AZ474">
        <f t="shared" si="277"/>
        <v>537.54515783919669</v>
      </c>
      <c r="BB474">
        <f t="shared" si="267"/>
        <v>1.5047259343253927</v>
      </c>
    </row>
    <row r="475" spans="4:54" x14ac:dyDescent="0.55000000000000004">
      <c r="D475">
        <f t="shared" si="266"/>
        <v>6975</v>
      </c>
      <c r="E475">
        <f t="shared" si="262"/>
        <v>116.25</v>
      </c>
      <c r="F475">
        <f t="shared" si="278"/>
        <v>205050</v>
      </c>
      <c r="H475">
        <f t="shared" si="244"/>
        <v>51262.5</v>
      </c>
      <c r="J475">
        <f t="shared" si="245"/>
        <v>4236.5702479338843</v>
      </c>
      <c r="K475">
        <f t="shared" si="246"/>
        <v>536.0404319048713</v>
      </c>
      <c r="L475">
        <f>VLOOKUP(V475, Sheet2!E$6:F$261,2,TRUE)</f>
        <v>534.90625</v>
      </c>
      <c r="M475">
        <f>VLOOKUP(L475,Sheet3!A$52:B$77,2,TRUE)</f>
        <v>0.67</v>
      </c>
      <c r="N475">
        <f t="shared" si="247"/>
        <v>21.640431904871321</v>
      </c>
      <c r="O475">
        <f t="shared" si="248"/>
        <v>21.240431904871343</v>
      </c>
      <c r="P475">
        <v>0</v>
      </c>
      <c r="Q475">
        <f t="shared" si="260"/>
        <v>3.5</v>
      </c>
      <c r="R475">
        <f t="shared" si="249"/>
        <v>172216.95857922433</v>
      </c>
      <c r="S475">
        <f t="shared" si="263"/>
        <v>3.5</v>
      </c>
      <c r="T475">
        <f t="shared" si="250"/>
        <v>31897.947620421208</v>
      </c>
      <c r="V475">
        <f t="shared" si="251"/>
        <v>204114.90619964554</v>
      </c>
      <c r="W475">
        <f t="shared" si="252"/>
        <v>935.09380035445793</v>
      </c>
      <c r="X475">
        <f t="shared" si="253"/>
        <v>19.320119842034256</v>
      </c>
      <c r="Y475">
        <f>VLOOKUP(K475,Sheet2!$A$6:$B$262,2,TRUE)</f>
        <v>488.06666666666666</v>
      </c>
      <c r="Z475">
        <f t="shared" si="254"/>
        <v>3.9585001725244345E-2</v>
      </c>
      <c r="AA475">
        <f t="shared" si="255"/>
        <v>536.0800169065966</v>
      </c>
      <c r="AD475">
        <f t="shared" si="268"/>
        <v>537.54515783919669</v>
      </c>
      <c r="AE475">
        <f>VLOOKUP(AU474,Sheet2!$E$6:$F$261,2,TRUE)</f>
        <v>534.8416666666667</v>
      </c>
      <c r="AF475">
        <f>VLOOKUP(AE475,Sheet3!K$52:L$77,2,TRUE)</f>
        <v>0.72</v>
      </c>
      <c r="AG475">
        <f t="shared" si="269"/>
        <v>21.145157839196713</v>
      </c>
      <c r="AH475">
        <f t="shared" si="270"/>
        <v>0</v>
      </c>
      <c r="AI475">
        <f t="shared" ref="AI475:AI538" si="279">4500*AH475</f>
        <v>0</v>
      </c>
      <c r="AJ475">
        <f t="shared" si="261"/>
        <v>3.5</v>
      </c>
      <c r="AK475">
        <f t="shared" si="264"/>
        <v>180096.0869797878</v>
      </c>
      <c r="AM475">
        <f t="shared" si="271"/>
        <v>16.04515783919669</v>
      </c>
      <c r="AN475">
        <f t="shared" si="272"/>
        <v>1</v>
      </c>
      <c r="AP475">
        <f t="shared" si="265"/>
        <v>3.5</v>
      </c>
      <c r="AQ475">
        <f>VLOOKUP(AE475,Sheet3!$K$52:$L$77,2,TRUE)</f>
        <v>0.72</v>
      </c>
      <c r="AR475">
        <f t="shared" si="258"/>
        <v>27209.829035837971</v>
      </c>
      <c r="AU475">
        <f t="shared" si="273"/>
        <v>207305.91601562576</v>
      </c>
      <c r="AV475">
        <f t="shared" si="274"/>
        <v>-2255.9160156257567</v>
      </c>
      <c r="AW475">
        <f t="shared" si="275"/>
        <v>-46.609835033590016</v>
      </c>
      <c r="AX475">
        <f>VLOOKUP(AD475,Sheet2!$A$6:$B$262,2,TRUE)</f>
        <v>498.16666666666669</v>
      </c>
      <c r="AY475">
        <f t="shared" si="276"/>
        <v>-9.3562733423064606E-2</v>
      </c>
      <c r="AZ475">
        <f t="shared" si="277"/>
        <v>537.45159510577366</v>
      </c>
      <c r="BB475">
        <f t="shared" si="267"/>
        <v>1.3715781991770655</v>
      </c>
    </row>
    <row r="476" spans="4:54" x14ac:dyDescent="0.55000000000000004">
      <c r="D476">
        <f t="shared" si="266"/>
        <v>6990</v>
      </c>
      <c r="E476">
        <f t="shared" si="262"/>
        <v>116.5</v>
      </c>
      <c r="F476">
        <f t="shared" si="278"/>
        <v>204950</v>
      </c>
      <c r="H476">
        <f t="shared" si="244"/>
        <v>51237.5</v>
      </c>
      <c r="J476">
        <f t="shared" si="245"/>
        <v>4234.5041322314046</v>
      </c>
      <c r="K476">
        <f t="shared" si="246"/>
        <v>536.0800169065966</v>
      </c>
      <c r="L476">
        <f>VLOOKUP(V476, Sheet2!E$6:F$261,2,TRUE)</f>
        <v>535.03541666666672</v>
      </c>
      <c r="M476">
        <f>VLOOKUP(L476,Sheet3!A$52:B$77,2,TRUE)</f>
        <v>0.66500000000000004</v>
      </c>
      <c r="N476">
        <f t="shared" si="247"/>
        <v>21.68001690659662</v>
      </c>
      <c r="O476">
        <f t="shared" si="248"/>
        <v>21.280016906596643</v>
      </c>
      <c r="P476">
        <v>0</v>
      </c>
      <c r="Q476">
        <f t="shared" si="260"/>
        <v>3.5</v>
      </c>
      <c r="R476">
        <f t="shared" si="249"/>
        <v>173988.12621154095</v>
      </c>
      <c r="S476">
        <f t="shared" si="263"/>
        <v>3.5</v>
      </c>
      <c r="T476">
        <f t="shared" si="250"/>
        <v>32227.664638612314</v>
      </c>
      <c r="V476">
        <f t="shared" si="251"/>
        <v>206215.79085015325</v>
      </c>
      <c r="W476">
        <f t="shared" si="252"/>
        <v>-1265.7908501532511</v>
      </c>
      <c r="X476">
        <f t="shared" si="253"/>
        <v>-26.15270351556304</v>
      </c>
      <c r="Y476">
        <f>VLOOKUP(K476,Sheet2!$A$6:$B$262,2,TRUE)</f>
        <v>488.06666666666666</v>
      </c>
      <c r="Z476">
        <f t="shared" si="254"/>
        <v>-5.3584285307122746E-2</v>
      </c>
      <c r="AA476">
        <f t="shared" si="255"/>
        <v>536.02643262128947</v>
      </c>
      <c r="AD476">
        <f t="shared" si="268"/>
        <v>537.45159510577366</v>
      </c>
      <c r="AE476">
        <f>VLOOKUP(AU475,Sheet2!$E$6:$F$261,2,TRUE)</f>
        <v>535.1</v>
      </c>
      <c r="AF476">
        <f>VLOOKUP(AE476,Sheet3!K$52:L$77,2,TRUE)</f>
        <v>0.71</v>
      </c>
      <c r="AG476">
        <f t="shared" si="269"/>
        <v>21.051595105773686</v>
      </c>
      <c r="AH476">
        <f t="shared" si="270"/>
        <v>0</v>
      </c>
      <c r="AI476">
        <f t="shared" si="279"/>
        <v>0</v>
      </c>
      <c r="AJ476">
        <f t="shared" si="261"/>
        <v>3.5</v>
      </c>
      <c r="AK476">
        <f t="shared" si="264"/>
        <v>176417.32996162146</v>
      </c>
      <c r="AM476">
        <f t="shared" si="271"/>
        <v>15.951595105773663</v>
      </c>
      <c r="AN476">
        <f t="shared" si="272"/>
        <v>1</v>
      </c>
      <c r="AP476">
        <f t="shared" si="265"/>
        <v>3.5</v>
      </c>
      <c r="AQ476">
        <f>VLOOKUP(AE476,Sheet3!$K$52:$L$77,2,TRUE)</f>
        <v>0.71</v>
      </c>
      <c r="AR476">
        <f t="shared" si="258"/>
        <v>26597.563298254907</v>
      </c>
      <c r="AU476">
        <f t="shared" si="273"/>
        <v>203014.89325987638</v>
      </c>
      <c r="AV476">
        <f t="shared" si="274"/>
        <v>1935.1067401236214</v>
      </c>
      <c r="AW476">
        <f t="shared" si="275"/>
        <v>39.981544217430191</v>
      </c>
      <c r="AX476">
        <f>VLOOKUP(AD476,Sheet2!$A$6:$B$262,2,TRUE)</f>
        <v>497.49333333333334</v>
      </c>
      <c r="AY476">
        <f t="shared" si="276"/>
        <v>8.0365989931048029E-2</v>
      </c>
      <c r="AZ476">
        <f t="shared" si="277"/>
        <v>537.53196109570467</v>
      </c>
      <c r="BB476">
        <f t="shared" si="267"/>
        <v>1.5055284744152004</v>
      </c>
    </row>
    <row r="477" spans="4:54" x14ac:dyDescent="0.55000000000000004">
      <c r="D477">
        <f t="shared" si="266"/>
        <v>7005</v>
      </c>
      <c r="E477">
        <f t="shared" si="262"/>
        <v>116.75</v>
      </c>
      <c r="F477">
        <f t="shared" si="278"/>
        <v>204850</v>
      </c>
      <c r="H477">
        <f t="shared" si="244"/>
        <v>51212.5</v>
      </c>
      <c r="J477">
        <f t="shared" si="245"/>
        <v>4232.4380165289258</v>
      </c>
      <c r="K477">
        <f t="shared" si="246"/>
        <v>536.02643262128947</v>
      </c>
      <c r="L477">
        <f>VLOOKUP(V477, Sheet2!E$6:F$261,2,TRUE)</f>
        <v>534.8416666666667</v>
      </c>
      <c r="M477">
        <f>VLOOKUP(L477,Sheet3!A$52:B$77,2,TRUE)</f>
        <v>0.67</v>
      </c>
      <c r="N477">
        <f t="shared" si="247"/>
        <v>21.626432621289496</v>
      </c>
      <c r="O477">
        <f t="shared" si="248"/>
        <v>21.226432621289518</v>
      </c>
      <c r="P477">
        <v>0</v>
      </c>
      <c r="Q477">
        <f t="shared" si="260"/>
        <v>3.5</v>
      </c>
      <c r="R477">
        <f t="shared" si="249"/>
        <v>172049.87383005419</v>
      </c>
      <c r="S477">
        <f t="shared" si="263"/>
        <v>3.5</v>
      </c>
      <c r="T477">
        <f t="shared" si="250"/>
        <v>31866.417553390442</v>
      </c>
      <c r="V477">
        <f t="shared" si="251"/>
        <v>203916.29138344462</v>
      </c>
      <c r="W477">
        <f t="shared" si="252"/>
        <v>933.70861655537738</v>
      </c>
      <c r="X477">
        <f t="shared" si="253"/>
        <v>19.291500342053251</v>
      </c>
      <c r="Y477">
        <f>VLOOKUP(K477,Sheet2!$A$6:$B$262,2,TRUE)</f>
        <v>488.06666666666666</v>
      </c>
      <c r="Z477">
        <f t="shared" si="254"/>
        <v>3.9526363219614641E-2</v>
      </c>
      <c r="AA477">
        <f t="shared" si="255"/>
        <v>536.06595898450905</v>
      </c>
      <c r="AD477">
        <f t="shared" si="268"/>
        <v>537.53196109570467</v>
      </c>
      <c r="AE477">
        <f>VLOOKUP(AU476,Sheet2!$E$6:$F$261,2,TRUE)</f>
        <v>534.8416666666667</v>
      </c>
      <c r="AF477">
        <f>VLOOKUP(AE477,Sheet3!K$52:L$77,2,TRUE)</f>
        <v>0.72</v>
      </c>
      <c r="AG477">
        <f t="shared" si="269"/>
        <v>21.131961095704696</v>
      </c>
      <c r="AH477">
        <f t="shared" si="270"/>
        <v>0</v>
      </c>
      <c r="AI477">
        <f t="shared" si="279"/>
        <v>0</v>
      </c>
      <c r="AJ477">
        <f t="shared" si="261"/>
        <v>3.5</v>
      </c>
      <c r="AK477">
        <f t="shared" si="264"/>
        <v>179927.5156912634</v>
      </c>
      <c r="AM477">
        <f t="shared" si="271"/>
        <v>16.031961095704673</v>
      </c>
      <c r="AN477">
        <f t="shared" si="272"/>
        <v>1</v>
      </c>
      <c r="AP477">
        <f t="shared" si="265"/>
        <v>3.5</v>
      </c>
      <c r="AQ477">
        <f>VLOOKUP(AE477,Sheet3!$K$52:$L$77,2,TRUE)</f>
        <v>0.72</v>
      </c>
      <c r="AR477">
        <f t="shared" si="258"/>
        <v>27176.266827174069</v>
      </c>
      <c r="AU477">
        <f t="shared" si="273"/>
        <v>207103.78251843748</v>
      </c>
      <c r="AV477">
        <f t="shared" si="274"/>
        <v>-2253.7825184374815</v>
      </c>
      <c r="AW477">
        <f t="shared" si="275"/>
        <v>-46.565754513171107</v>
      </c>
      <c r="AX477">
        <f>VLOOKUP(AD477,Sheet2!$A$6:$B$262,2,TRUE)</f>
        <v>498.16666666666669</v>
      </c>
      <c r="AY477">
        <f t="shared" si="276"/>
        <v>-9.347424793543882E-2</v>
      </c>
      <c r="AZ477">
        <f t="shared" si="277"/>
        <v>537.43848684776924</v>
      </c>
      <c r="BB477">
        <f t="shared" si="267"/>
        <v>1.3725278632601885</v>
      </c>
    </row>
    <row r="478" spans="4:54" x14ac:dyDescent="0.55000000000000004">
      <c r="D478">
        <f t="shared" si="266"/>
        <v>7020</v>
      </c>
      <c r="E478">
        <f t="shared" si="262"/>
        <v>117</v>
      </c>
      <c r="F478">
        <f t="shared" si="278"/>
        <v>204750</v>
      </c>
      <c r="H478">
        <f t="shared" si="244"/>
        <v>51187.5</v>
      </c>
      <c r="J478">
        <f t="shared" si="245"/>
        <v>4230.3719008264461</v>
      </c>
      <c r="K478">
        <f t="shared" si="246"/>
        <v>536.06595898450905</v>
      </c>
      <c r="L478">
        <f>VLOOKUP(V478, Sheet2!E$6:F$261,2,TRUE)</f>
        <v>535.03541666666672</v>
      </c>
      <c r="M478">
        <f>VLOOKUP(L478,Sheet3!A$52:B$77,2,TRUE)</f>
        <v>0.66500000000000004</v>
      </c>
      <c r="N478">
        <f t="shared" si="247"/>
        <v>21.665958984509075</v>
      </c>
      <c r="O478">
        <f t="shared" si="248"/>
        <v>21.265958984509098</v>
      </c>
      <c r="P478">
        <v>0</v>
      </c>
      <c r="Q478">
        <f t="shared" si="260"/>
        <v>3.5</v>
      </c>
      <c r="R478">
        <f t="shared" si="249"/>
        <v>173818.92558377213</v>
      </c>
      <c r="S478">
        <f t="shared" si="263"/>
        <v>3.5</v>
      </c>
      <c r="T478">
        <f t="shared" si="250"/>
        <v>32195.734741520995</v>
      </c>
      <c r="V478">
        <f t="shared" si="251"/>
        <v>206014.66032529314</v>
      </c>
      <c r="W478">
        <f t="shared" si="252"/>
        <v>-1264.6603252931382</v>
      </c>
      <c r="X478">
        <f t="shared" si="253"/>
        <v>-26.129345563907812</v>
      </c>
      <c r="Y478">
        <f>VLOOKUP(K478,Sheet2!$A$6:$B$262,2,TRUE)</f>
        <v>488.06666666666666</v>
      </c>
      <c r="Z478">
        <f t="shared" si="254"/>
        <v>-5.3536427190085667E-2</v>
      </c>
      <c r="AA478">
        <f t="shared" si="255"/>
        <v>536.01242255731893</v>
      </c>
      <c r="AD478">
        <f t="shared" si="268"/>
        <v>537.43848684776924</v>
      </c>
      <c r="AE478">
        <f>VLOOKUP(AU477,Sheet2!$E$6:$F$261,2,TRUE)</f>
        <v>535.1</v>
      </c>
      <c r="AF478">
        <f>VLOOKUP(AE478,Sheet3!K$52:L$77,2,TRUE)</f>
        <v>0.71</v>
      </c>
      <c r="AG478">
        <f t="shared" si="269"/>
        <v>21.038486847769263</v>
      </c>
      <c r="AH478">
        <f t="shared" si="270"/>
        <v>0</v>
      </c>
      <c r="AI478">
        <f t="shared" si="279"/>
        <v>0</v>
      </c>
      <c r="AJ478">
        <f t="shared" si="261"/>
        <v>3.5</v>
      </c>
      <c r="AK478">
        <f t="shared" si="264"/>
        <v>176252.58017600371</v>
      </c>
      <c r="AM478">
        <f t="shared" si="271"/>
        <v>15.938486847769241</v>
      </c>
      <c r="AN478">
        <f t="shared" si="272"/>
        <v>1</v>
      </c>
      <c r="AP478">
        <f t="shared" si="265"/>
        <v>3.5</v>
      </c>
      <c r="AQ478">
        <f>VLOOKUP(AE478,Sheet3!$K$52:$L$77,2,TRUE)</f>
        <v>0.71</v>
      </c>
      <c r="AR478">
        <f t="shared" si="258"/>
        <v>26564.785126131159</v>
      </c>
      <c r="AU478">
        <f t="shared" si="273"/>
        <v>202817.36530213489</v>
      </c>
      <c r="AV478">
        <f t="shared" si="274"/>
        <v>1932.6346978651127</v>
      </c>
      <c r="AW478">
        <f t="shared" si="275"/>
        <v>39.930468964155217</v>
      </c>
      <c r="AX478">
        <f>VLOOKUP(AD478,Sheet2!$A$6:$B$262,2,TRUE)</f>
        <v>497.49333333333334</v>
      </c>
      <c r="AY478">
        <f t="shared" si="276"/>
        <v>8.026332472962161E-2</v>
      </c>
      <c r="AZ478">
        <f t="shared" si="277"/>
        <v>537.51875017249881</v>
      </c>
      <c r="BB478">
        <f t="shared" si="267"/>
        <v>1.5063276151798846</v>
      </c>
    </row>
    <row r="479" spans="4:54" x14ac:dyDescent="0.55000000000000004">
      <c r="D479">
        <f t="shared" si="266"/>
        <v>7035</v>
      </c>
      <c r="E479">
        <f t="shared" si="262"/>
        <v>117.25</v>
      </c>
      <c r="F479">
        <f t="shared" si="278"/>
        <v>204650</v>
      </c>
      <c r="H479">
        <f t="shared" ref="H479:H542" si="280">+F479*0.25</f>
        <v>51162.5</v>
      </c>
      <c r="J479">
        <f t="shared" ref="J479:J542" si="281">+H479*3600/43560</f>
        <v>4228.3057851239673</v>
      </c>
      <c r="K479">
        <f t="shared" ref="K479:K542" si="282">+AA478</f>
        <v>536.01242255731893</v>
      </c>
      <c r="L479">
        <f>VLOOKUP(V479, Sheet2!E$6:F$261,2,TRUE)</f>
        <v>534.8416666666667</v>
      </c>
      <c r="M479">
        <f>VLOOKUP(L479,Sheet3!A$52:B$77,2,TRUE)</f>
        <v>0.67</v>
      </c>
      <c r="N479">
        <f t="shared" ref="N479:N542" si="283">+(K479-J$3)</f>
        <v>21.612422557318951</v>
      </c>
      <c r="O479">
        <f t="shared" ref="O479:O542" si="284">+K479-O$3</f>
        <v>21.212422557318973</v>
      </c>
      <c r="P479">
        <v>0</v>
      </c>
      <c r="Q479">
        <f t="shared" si="260"/>
        <v>3.5</v>
      </c>
      <c r="R479">
        <f t="shared" ref="R479:R542" si="285">+Q479*H$3*POWER(N479,1.5)*M478</f>
        <v>171882.71454701936</v>
      </c>
      <c r="S479">
        <f t="shared" si="263"/>
        <v>3.5</v>
      </c>
      <c r="T479">
        <f t="shared" ref="T479:T542" si="286">S479*L$3*POWER(O479,1.5)*M478</f>
        <v>31834.873613763277</v>
      </c>
      <c r="V479">
        <f t="shared" ref="V479:V542" si="287">+R479+T479</f>
        <v>203717.58816078264</v>
      </c>
      <c r="W479">
        <f t="shared" ref="W479:W542" si="288">+F479-V479</f>
        <v>932.41183921735501</v>
      </c>
      <c r="X479">
        <f t="shared" ref="X479:X542" si="289">+W479*0.25*3600/43560</f>
        <v>19.264707421846179</v>
      </c>
      <c r="Y479">
        <f>VLOOKUP(K479,Sheet2!$A$6:$B$262,2,TRUE)</f>
        <v>488.06666666666666</v>
      </c>
      <c r="Z479">
        <f t="shared" ref="Z479:Z542" si="290">+X479/Y479</f>
        <v>3.947146719405719E-2</v>
      </c>
      <c r="AA479">
        <f t="shared" ref="AA479:AA542" si="291">+K479+Z479</f>
        <v>536.05189402451299</v>
      </c>
      <c r="AD479">
        <f t="shared" si="268"/>
        <v>537.51875017249881</v>
      </c>
      <c r="AE479">
        <f>VLOOKUP(AU478,Sheet2!$E$6:$F$261,2,TRUE)</f>
        <v>534.77708333333339</v>
      </c>
      <c r="AF479">
        <f>VLOOKUP(AE479,Sheet3!K$52:L$77,2,TRUE)</f>
        <v>0.72</v>
      </c>
      <c r="AG479">
        <f t="shared" si="269"/>
        <v>21.118750172498835</v>
      </c>
      <c r="AH479">
        <f t="shared" si="270"/>
        <v>0</v>
      </c>
      <c r="AI479">
        <f t="shared" si="279"/>
        <v>0</v>
      </c>
      <c r="AJ479">
        <f t="shared" si="261"/>
        <v>3.5</v>
      </c>
      <c r="AK479">
        <f t="shared" si="264"/>
        <v>179758.81598764416</v>
      </c>
      <c r="AM479">
        <f t="shared" si="271"/>
        <v>16.018750172498812</v>
      </c>
      <c r="AN479">
        <f t="shared" si="272"/>
        <v>1</v>
      </c>
      <c r="AP479">
        <f t="shared" si="265"/>
        <v>3.5</v>
      </c>
      <c r="AQ479">
        <f>VLOOKUP(AE479,Sheet3!$K$52:$L$77,2,TRUE)</f>
        <v>0.72</v>
      </c>
      <c r="AR479">
        <f t="shared" si="258"/>
        <v>27142.682389222773</v>
      </c>
      <c r="AU479">
        <f t="shared" si="273"/>
        <v>206901.49837686695</v>
      </c>
      <c r="AV479">
        <f t="shared" si="274"/>
        <v>-2251.4983768669481</v>
      </c>
      <c r="AW479">
        <f t="shared" si="275"/>
        <v>-46.518561505515457</v>
      </c>
      <c r="AX479">
        <f>VLOOKUP(AD479,Sheet2!$A$6:$B$262,2,TRUE)</f>
        <v>498.16666666666669</v>
      </c>
      <c r="AY479">
        <f t="shared" si="276"/>
        <v>-9.337951456443383E-2</v>
      </c>
      <c r="AZ479">
        <f t="shared" si="277"/>
        <v>537.42537065793442</v>
      </c>
      <c r="BB479">
        <f t="shared" si="267"/>
        <v>1.3734766334214328</v>
      </c>
    </row>
    <row r="480" spans="4:54" x14ac:dyDescent="0.55000000000000004">
      <c r="D480">
        <f t="shared" si="266"/>
        <v>7050</v>
      </c>
      <c r="E480">
        <f t="shared" si="262"/>
        <v>117.5</v>
      </c>
      <c r="F480">
        <f t="shared" si="278"/>
        <v>204550</v>
      </c>
      <c r="H480">
        <f t="shared" si="280"/>
        <v>51137.5</v>
      </c>
      <c r="J480">
        <f t="shared" si="281"/>
        <v>4226.2396694214876</v>
      </c>
      <c r="K480">
        <f t="shared" si="282"/>
        <v>536.05189402451299</v>
      </c>
      <c r="L480">
        <f>VLOOKUP(V480, Sheet2!E$6:F$261,2,TRUE)</f>
        <v>534.9708333333333</v>
      </c>
      <c r="M480">
        <f>VLOOKUP(L480,Sheet3!A$52:B$77,2,TRUE)</f>
        <v>0.67</v>
      </c>
      <c r="N480">
        <f t="shared" si="283"/>
        <v>21.651894024513012</v>
      </c>
      <c r="O480">
        <f t="shared" si="284"/>
        <v>21.251894024513035</v>
      </c>
      <c r="P480">
        <v>0</v>
      </c>
      <c r="Q480">
        <f t="shared" si="260"/>
        <v>3.5</v>
      </c>
      <c r="R480">
        <f t="shared" si="285"/>
        <v>173649.69517309815</v>
      </c>
      <c r="S480">
        <f t="shared" si="263"/>
        <v>3.5</v>
      </c>
      <c r="T480">
        <f t="shared" si="286"/>
        <v>32163.799419015362</v>
      </c>
      <c r="V480">
        <f t="shared" si="287"/>
        <v>205813.49459211351</v>
      </c>
      <c r="W480">
        <f t="shared" si="288"/>
        <v>-1263.4945921135077</v>
      </c>
      <c r="X480">
        <f t="shared" si="289"/>
        <v>-26.105260167634459</v>
      </c>
      <c r="Y480">
        <f>VLOOKUP(K480,Sheet2!$A$6:$B$262,2,TRUE)</f>
        <v>488.06666666666666</v>
      </c>
      <c r="Z480">
        <f t="shared" si="290"/>
        <v>-5.3487078611462492E-2</v>
      </c>
      <c r="AA480">
        <f t="shared" si="291"/>
        <v>535.99840694590148</v>
      </c>
      <c r="AD480">
        <f t="shared" si="268"/>
        <v>537.42537065793442</v>
      </c>
      <c r="AE480">
        <f>VLOOKUP(AU479,Sheet2!$E$6:$F$261,2,TRUE)</f>
        <v>535.03541666666672</v>
      </c>
      <c r="AF480">
        <f>VLOOKUP(AE480,Sheet3!K$52:L$77,2,TRUE)</f>
        <v>0.71</v>
      </c>
      <c r="AG480">
        <f t="shared" si="269"/>
        <v>21.025370657934445</v>
      </c>
      <c r="AH480">
        <f t="shared" si="270"/>
        <v>0</v>
      </c>
      <c r="AI480">
        <f t="shared" si="279"/>
        <v>0</v>
      </c>
      <c r="AJ480">
        <f t="shared" si="261"/>
        <v>3.5</v>
      </c>
      <c r="AK480">
        <f t="shared" si="264"/>
        <v>176087.78206316725</v>
      </c>
      <c r="AM480">
        <f t="shared" si="271"/>
        <v>15.925370657934423</v>
      </c>
      <c r="AN480">
        <f t="shared" si="272"/>
        <v>1</v>
      </c>
      <c r="AP480">
        <f t="shared" si="265"/>
        <v>3.5</v>
      </c>
      <c r="AQ480">
        <f>VLOOKUP(AE480,Sheet3!$K$52:$L$77,2,TRUE)</f>
        <v>0.71</v>
      </c>
      <c r="AR480">
        <f t="shared" si="258"/>
        <v>26532.000608185514</v>
      </c>
      <c r="AU480">
        <f t="shared" si="273"/>
        <v>202619.78267135276</v>
      </c>
      <c r="AV480">
        <f t="shared" si="274"/>
        <v>1930.2173286472389</v>
      </c>
      <c r="AW480">
        <f t="shared" si="275"/>
        <v>39.880523319157831</v>
      </c>
      <c r="AX480">
        <f>VLOOKUP(AD480,Sheet2!$A$6:$B$262,2,TRUE)</f>
        <v>497.49333333333334</v>
      </c>
      <c r="AY480">
        <f t="shared" si="276"/>
        <v>8.0162930128024154E-2</v>
      </c>
      <c r="AZ480">
        <f t="shared" si="277"/>
        <v>537.50553358806246</v>
      </c>
      <c r="BB480">
        <f t="shared" si="267"/>
        <v>1.5071266421609835</v>
      </c>
    </row>
    <row r="481" spans="4:54" x14ac:dyDescent="0.55000000000000004">
      <c r="D481">
        <f t="shared" si="266"/>
        <v>7065</v>
      </c>
      <c r="E481">
        <f t="shared" si="262"/>
        <v>117.75</v>
      </c>
      <c r="F481">
        <f t="shared" si="278"/>
        <v>204450</v>
      </c>
      <c r="H481">
        <f t="shared" si="280"/>
        <v>51112.5</v>
      </c>
      <c r="J481">
        <f t="shared" si="281"/>
        <v>4224.1735537190079</v>
      </c>
      <c r="K481">
        <f t="shared" si="282"/>
        <v>535.99840694590148</v>
      </c>
      <c r="L481">
        <f>VLOOKUP(V481, Sheet2!E$6:F$261,2,TRUE)</f>
        <v>534.9708333333333</v>
      </c>
      <c r="M481">
        <f>VLOOKUP(L481,Sheet3!A$52:B$77,2,TRUE)</f>
        <v>0.67</v>
      </c>
      <c r="N481">
        <f t="shared" si="283"/>
        <v>21.598406945901502</v>
      </c>
      <c r="O481">
        <f t="shared" si="284"/>
        <v>21.198406945901525</v>
      </c>
      <c r="P481">
        <v>0</v>
      </c>
      <c r="Q481">
        <f t="shared" si="260"/>
        <v>3.5</v>
      </c>
      <c r="R481">
        <f t="shared" si="285"/>
        <v>173006.63758887368</v>
      </c>
      <c r="S481">
        <f t="shared" si="263"/>
        <v>3.5</v>
      </c>
      <c r="T481">
        <f t="shared" si="286"/>
        <v>32042.450369200636</v>
      </c>
      <c r="V481">
        <f t="shared" si="287"/>
        <v>205049.08795807432</v>
      </c>
      <c r="W481">
        <f t="shared" si="288"/>
        <v>-599.08795807432034</v>
      </c>
      <c r="X481">
        <f t="shared" si="289"/>
        <v>-12.37785037343637</v>
      </c>
      <c r="Y481">
        <f>VLOOKUP(K481,Sheet2!$A$6:$B$262,2,TRUE)</f>
        <v>487.39333333333332</v>
      </c>
      <c r="Z481">
        <f t="shared" si="290"/>
        <v>-2.5396019040274873E-2</v>
      </c>
      <c r="AA481">
        <f t="shared" si="291"/>
        <v>535.97301092686121</v>
      </c>
      <c r="AD481">
        <f t="shared" si="268"/>
        <v>537.50553358806246</v>
      </c>
      <c r="AE481">
        <f>VLOOKUP(AU480,Sheet2!$E$6:$F$261,2,TRUE)</f>
        <v>534.77708333333339</v>
      </c>
      <c r="AF481">
        <f>VLOOKUP(AE481,Sheet3!K$52:L$77,2,TRUE)</f>
        <v>0.72</v>
      </c>
      <c r="AG481">
        <f t="shared" si="269"/>
        <v>21.105533588062485</v>
      </c>
      <c r="AH481">
        <f t="shared" si="270"/>
        <v>0</v>
      </c>
      <c r="AI481">
        <f t="shared" si="279"/>
        <v>0</v>
      </c>
      <c r="AJ481">
        <f t="shared" si="261"/>
        <v>3.5</v>
      </c>
      <c r="AK481">
        <f t="shared" si="264"/>
        <v>179590.09678280971</v>
      </c>
      <c r="AM481">
        <f t="shared" si="271"/>
        <v>16.005533588062463</v>
      </c>
      <c r="AN481">
        <f t="shared" si="272"/>
        <v>1</v>
      </c>
      <c r="AP481">
        <f t="shared" si="265"/>
        <v>3.5</v>
      </c>
      <c r="AQ481">
        <f>VLOOKUP(AE481,Sheet3!$K$52:$L$77,2,TRUE)</f>
        <v>0.72</v>
      </c>
      <c r="AR481">
        <f t="shared" si="258"/>
        <v>27109.097414314208</v>
      </c>
      <c r="AU481">
        <f t="shared" si="273"/>
        <v>206699.19419712393</v>
      </c>
      <c r="AV481">
        <f t="shared" si="274"/>
        <v>-2249.1941971239285</v>
      </c>
      <c r="AW481">
        <f t="shared" si="275"/>
        <v>-46.47095448603158</v>
      </c>
      <c r="AX481">
        <f>VLOOKUP(AD481,Sheet2!$A$6:$B$262,2,TRUE)</f>
        <v>498.16666666666669</v>
      </c>
      <c r="AY481">
        <f t="shared" si="276"/>
        <v>-9.3283950122512366E-2</v>
      </c>
      <c r="AZ481">
        <f t="shared" si="277"/>
        <v>537.41224963793991</v>
      </c>
      <c r="BB481">
        <f t="shared" si="267"/>
        <v>1.4392387110787013</v>
      </c>
    </row>
    <row r="482" spans="4:54" x14ac:dyDescent="0.55000000000000004">
      <c r="D482">
        <f t="shared" si="266"/>
        <v>7080</v>
      </c>
      <c r="E482">
        <f t="shared" si="262"/>
        <v>118</v>
      </c>
      <c r="F482">
        <f t="shared" si="278"/>
        <v>204350</v>
      </c>
      <c r="H482">
        <f t="shared" si="280"/>
        <v>51087.5</v>
      </c>
      <c r="J482">
        <f t="shared" si="281"/>
        <v>4222.1074380165292</v>
      </c>
      <c r="K482">
        <f t="shared" si="282"/>
        <v>535.97301092686121</v>
      </c>
      <c r="L482">
        <f>VLOOKUP(V482, Sheet2!E$6:F$261,2,TRUE)</f>
        <v>534.90625</v>
      </c>
      <c r="M482">
        <f>VLOOKUP(L482,Sheet3!A$52:B$77,2,TRUE)</f>
        <v>0.67</v>
      </c>
      <c r="N482">
        <f t="shared" si="283"/>
        <v>21.57301092686123</v>
      </c>
      <c r="O482">
        <f t="shared" si="284"/>
        <v>21.173010926861252</v>
      </c>
      <c r="P482">
        <v>0</v>
      </c>
      <c r="Q482">
        <f t="shared" si="260"/>
        <v>3.5</v>
      </c>
      <c r="R482">
        <f t="shared" si="285"/>
        <v>172701.58814239674</v>
      </c>
      <c r="S482">
        <f t="shared" si="263"/>
        <v>3.5</v>
      </c>
      <c r="T482">
        <f t="shared" si="286"/>
        <v>31984.886592479674</v>
      </c>
      <c r="V482">
        <f t="shared" si="287"/>
        <v>204686.47473487642</v>
      </c>
      <c r="W482">
        <f t="shared" si="288"/>
        <v>-336.47473487642128</v>
      </c>
      <c r="X482">
        <f t="shared" si="289"/>
        <v>-6.9519573321574644</v>
      </c>
      <c r="Y482">
        <f>VLOOKUP(K482,Sheet2!$A$6:$B$262,2,TRUE)</f>
        <v>487.39333333333332</v>
      </c>
      <c r="Z482">
        <f t="shared" si="290"/>
        <v>-1.426354620940814E-2</v>
      </c>
      <c r="AA482">
        <f t="shared" si="291"/>
        <v>535.95874738065174</v>
      </c>
      <c r="AD482">
        <f t="shared" si="268"/>
        <v>537.41224963793991</v>
      </c>
      <c r="AE482">
        <f>VLOOKUP(AU481,Sheet2!$E$6:$F$261,2,TRUE)</f>
        <v>535.03541666666672</v>
      </c>
      <c r="AF482">
        <f>VLOOKUP(AE482,Sheet3!K$52:L$77,2,TRUE)</f>
        <v>0.71</v>
      </c>
      <c r="AG482">
        <f t="shared" si="269"/>
        <v>21.012249637939931</v>
      </c>
      <c r="AH482">
        <f t="shared" si="270"/>
        <v>0</v>
      </c>
      <c r="AI482">
        <f t="shared" si="279"/>
        <v>0</v>
      </c>
      <c r="AJ482">
        <f t="shared" si="261"/>
        <v>3.5</v>
      </c>
      <c r="AK482">
        <f t="shared" si="264"/>
        <v>175922.97468500517</v>
      </c>
      <c r="AM482">
        <f t="shared" si="271"/>
        <v>15.912249637939908</v>
      </c>
      <c r="AN482">
        <f t="shared" si="272"/>
        <v>1</v>
      </c>
      <c r="AP482">
        <f t="shared" si="265"/>
        <v>3.5</v>
      </c>
      <c r="AQ482">
        <f>VLOOKUP(AE482,Sheet3!$K$52:$L$77,2,TRUE)</f>
        <v>0.71</v>
      </c>
      <c r="AR482">
        <f t="shared" si="258"/>
        <v>26499.21752243433</v>
      </c>
      <c r="AU482">
        <f t="shared" si="273"/>
        <v>202422.19220743951</v>
      </c>
      <c r="AV482">
        <f t="shared" si="274"/>
        <v>1927.8077925604885</v>
      </c>
      <c r="AW482">
        <f t="shared" si="275"/>
        <v>39.830739515712573</v>
      </c>
      <c r="AX482">
        <f>VLOOKUP(AD482,Sheet2!$A$6:$B$262,2,TRUE)</f>
        <v>497.49333333333334</v>
      </c>
      <c r="AY482">
        <f t="shared" si="276"/>
        <v>8.0062860840438538E-2</v>
      </c>
      <c r="AZ482">
        <f t="shared" si="277"/>
        <v>537.49231249878039</v>
      </c>
      <c r="BB482">
        <f t="shared" si="267"/>
        <v>1.5335651181286494</v>
      </c>
    </row>
    <row r="483" spans="4:54" x14ac:dyDescent="0.55000000000000004">
      <c r="D483">
        <f t="shared" si="266"/>
        <v>7095</v>
      </c>
      <c r="E483">
        <f t="shared" si="262"/>
        <v>118.25</v>
      </c>
      <c r="F483">
        <f t="shared" si="278"/>
        <v>204250</v>
      </c>
      <c r="H483">
        <f t="shared" si="280"/>
        <v>51062.5</v>
      </c>
      <c r="J483">
        <f t="shared" si="281"/>
        <v>4220.0413223140495</v>
      </c>
      <c r="K483">
        <f t="shared" si="282"/>
        <v>535.95874738065174</v>
      </c>
      <c r="L483">
        <f>VLOOKUP(V483, Sheet2!E$6:F$261,2,TRUE)</f>
        <v>534.90625</v>
      </c>
      <c r="M483">
        <f>VLOOKUP(L483,Sheet3!A$52:B$77,2,TRUE)</f>
        <v>0.67</v>
      </c>
      <c r="N483">
        <f t="shared" si="283"/>
        <v>21.558747380651766</v>
      </c>
      <c r="O483">
        <f t="shared" si="284"/>
        <v>21.158747380651789</v>
      </c>
      <c r="P483">
        <v>0</v>
      </c>
      <c r="Q483">
        <f t="shared" si="260"/>
        <v>3.5</v>
      </c>
      <c r="R483">
        <f t="shared" si="285"/>
        <v>172530.33736948497</v>
      </c>
      <c r="S483">
        <f t="shared" si="263"/>
        <v>3.5</v>
      </c>
      <c r="T483">
        <f t="shared" si="286"/>
        <v>31952.571320963027</v>
      </c>
      <c r="V483">
        <f t="shared" si="287"/>
        <v>204482.90869044801</v>
      </c>
      <c r="W483">
        <f t="shared" si="288"/>
        <v>-232.90869044800638</v>
      </c>
      <c r="X483">
        <f t="shared" si="289"/>
        <v>-4.8121630257852557</v>
      </c>
      <c r="Y483">
        <f>VLOOKUP(K483,Sheet2!$A$6:$B$262,2,TRUE)</f>
        <v>487.39333333333332</v>
      </c>
      <c r="Z483">
        <f t="shared" si="290"/>
        <v>-9.8732639465426743E-3</v>
      </c>
      <c r="AA483">
        <f t="shared" si="291"/>
        <v>535.94887411670516</v>
      </c>
      <c r="AD483">
        <f t="shared" si="268"/>
        <v>537.49231249878039</v>
      </c>
      <c r="AE483">
        <f>VLOOKUP(AU482,Sheet2!$E$6:$F$261,2,TRUE)</f>
        <v>534.77708333333339</v>
      </c>
      <c r="AF483">
        <f>VLOOKUP(AE483,Sheet3!K$52:L$77,2,TRUE)</f>
        <v>0.72</v>
      </c>
      <c r="AG483">
        <f t="shared" si="269"/>
        <v>21.092312498780416</v>
      </c>
      <c r="AH483">
        <f t="shared" si="270"/>
        <v>0</v>
      </c>
      <c r="AI483">
        <f t="shared" si="279"/>
        <v>0</v>
      </c>
      <c r="AJ483">
        <f t="shared" si="261"/>
        <v>3.5</v>
      </c>
      <c r="AK483">
        <f t="shared" si="264"/>
        <v>179421.37291630218</v>
      </c>
      <c r="AM483">
        <f t="shared" si="271"/>
        <v>15.992312498780393</v>
      </c>
      <c r="AN483">
        <f t="shared" si="272"/>
        <v>1</v>
      </c>
      <c r="AP483">
        <f t="shared" si="265"/>
        <v>3.5</v>
      </c>
      <c r="AQ483">
        <f>VLOOKUP(AE483,Sheet3!$K$52:$L$77,2,TRUE)</f>
        <v>0.72</v>
      </c>
      <c r="AR483">
        <f t="shared" si="258"/>
        <v>27075.514862676588</v>
      </c>
      <c r="AU483">
        <f t="shared" si="273"/>
        <v>206496.88777897877</v>
      </c>
      <c r="AV483">
        <f t="shared" si="274"/>
        <v>-2246.8877789787657</v>
      </c>
      <c r="AW483">
        <f t="shared" si="275"/>
        <v>-46.423301218569542</v>
      </c>
      <c r="AX483">
        <f>VLOOKUP(AD483,Sheet2!$A$6:$B$262,2,TRUE)</f>
        <v>497.49333333333334</v>
      </c>
      <c r="AY483">
        <f t="shared" si="276"/>
        <v>-9.3314418723003736E-2</v>
      </c>
      <c r="AZ483">
        <f t="shared" si="277"/>
        <v>537.39899808005737</v>
      </c>
      <c r="BB483">
        <f t="shared" si="267"/>
        <v>1.4501239633522118</v>
      </c>
    </row>
    <row r="484" spans="4:54" x14ac:dyDescent="0.55000000000000004">
      <c r="D484">
        <f t="shared" si="266"/>
        <v>7110</v>
      </c>
      <c r="E484">
        <f t="shared" si="262"/>
        <v>118.5</v>
      </c>
      <c r="F484">
        <f t="shared" si="278"/>
        <v>204150</v>
      </c>
      <c r="H484">
        <f t="shared" si="280"/>
        <v>51037.5</v>
      </c>
      <c r="J484">
        <f t="shared" si="281"/>
        <v>4217.9752066115707</v>
      </c>
      <c r="K484">
        <f t="shared" si="282"/>
        <v>535.94887411670516</v>
      </c>
      <c r="L484">
        <f>VLOOKUP(V484, Sheet2!E$6:F$261,2,TRUE)</f>
        <v>534.90625</v>
      </c>
      <c r="M484">
        <f>VLOOKUP(L484,Sheet3!A$52:B$77,2,TRUE)</f>
        <v>0.67</v>
      </c>
      <c r="N484">
        <f t="shared" si="283"/>
        <v>21.548874116705178</v>
      </c>
      <c r="O484">
        <f t="shared" si="284"/>
        <v>21.148874116705201</v>
      </c>
      <c r="P484">
        <v>0</v>
      </c>
      <c r="Q484">
        <f t="shared" si="260"/>
        <v>3.5</v>
      </c>
      <c r="R484">
        <f t="shared" si="285"/>
        <v>172411.83030941995</v>
      </c>
      <c r="S484">
        <f t="shared" si="263"/>
        <v>3.5</v>
      </c>
      <c r="T484">
        <f t="shared" si="286"/>
        <v>31930.20898357726</v>
      </c>
      <c r="V484">
        <f t="shared" si="287"/>
        <v>204342.03929299721</v>
      </c>
      <c r="W484">
        <f t="shared" si="288"/>
        <v>-192.03929299721494</v>
      </c>
      <c r="X484">
        <f t="shared" si="289"/>
        <v>-3.9677539875457635</v>
      </c>
      <c r="Y484">
        <f>VLOOKUP(K484,Sheet2!$A$6:$B$262,2,TRUE)</f>
        <v>487.39333333333332</v>
      </c>
      <c r="Z484">
        <f t="shared" si="290"/>
        <v>-8.1407637654989755E-3</v>
      </c>
      <c r="AA484">
        <f t="shared" si="291"/>
        <v>535.94073335293967</v>
      </c>
      <c r="AD484">
        <f t="shared" si="268"/>
        <v>537.39899808005737</v>
      </c>
      <c r="AE484">
        <f>VLOOKUP(AU483,Sheet2!$E$6:$F$261,2,TRUE)</f>
        <v>535.03541666666672</v>
      </c>
      <c r="AF484">
        <f>VLOOKUP(AE484,Sheet3!K$52:L$77,2,TRUE)</f>
        <v>0.71</v>
      </c>
      <c r="AG484">
        <f t="shared" si="269"/>
        <v>20.99899808005739</v>
      </c>
      <c r="AH484">
        <f t="shared" si="270"/>
        <v>0</v>
      </c>
      <c r="AI484">
        <f t="shared" si="279"/>
        <v>0</v>
      </c>
      <c r="AJ484">
        <f t="shared" si="261"/>
        <v>3.5</v>
      </c>
      <c r="AK484">
        <f t="shared" si="264"/>
        <v>175756.57989669527</v>
      </c>
      <c r="AM484">
        <f t="shared" si="271"/>
        <v>15.898998080057368</v>
      </c>
      <c r="AN484">
        <f t="shared" si="272"/>
        <v>1</v>
      </c>
      <c r="AP484">
        <f t="shared" si="265"/>
        <v>3.5</v>
      </c>
      <c r="AQ484">
        <f>VLOOKUP(AE484,Sheet3!$K$52:$L$77,2,TRUE)</f>
        <v>0.71</v>
      </c>
      <c r="AR484">
        <f t="shared" si="258"/>
        <v>26466.122001412507</v>
      </c>
      <c r="AU484">
        <f t="shared" si="273"/>
        <v>202222.70189810777</v>
      </c>
      <c r="AV484">
        <f t="shared" si="274"/>
        <v>1927.2981018922292</v>
      </c>
      <c r="AW484">
        <f t="shared" si="275"/>
        <v>39.820208716781593</v>
      </c>
      <c r="AX484">
        <f>VLOOKUP(AD484,Sheet2!$A$6:$B$262,2,TRUE)</f>
        <v>496.82</v>
      </c>
      <c r="AY484">
        <f t="shared" si="276"/>
        <v>8.0150172530859459E-2</v>
      </c>
      <c r="AZ484">
        <f t="shared" si="277"/>
        <v>537.47914825258817</v>
      </c>
      <c r="BB484">
        <f t="shared" si="267"/>
        <v>1.538414899648501</v>
      </c>
    </row>
    <row r="485" spans="4:54" x14ac:dyDescent="0.55000000000000004">
      <c r="D485">
        <f t="shared" si="266"/>
        <v>7125</v>
      </c>
      <c r="E485">
        <f t="shared" si="262"/>
        <v>118.75</v>
      </c>
      <c r="F485">
        <f t="shared" si="278"/>
        <v>204050</v>
      </c>
      <c r="H485">
        <f t="shared" si="280"/>
        <v>51012.5</v>
      </c>
      <c r="J485">
        <f t="shared" si="281"/>
        <v>4215.909090909091</v>
      </c>
      <c r="K485">
        <f t="shared" si="282"/>
        <v>535.94073335293967</v>
      </c>
      <c r="L485">
        <f>VLOOKUP(V485, Sheet2!E$6:F$261,2,TRUE)</f>
        <v>534.90625</v>
      </c>
      <c r="M485">
        <f>VLOOKUP(L485,Sheet3!A$52:B$77,2,TRUE)</f>
        <v>0.67</v>
      </c>
      <c r="N485">
        <f t="shared" si="283"/>
        <v>21.540733352939696</v>
      </c>
      <c r="O485">
        <f t="shared" si="284"/>
        <v>21.140733352939719</v>
      </c>
      <c r="P485">
        <v>0</v>
      </c>
      <c r="Q485">
        <f t="shared" si="260"/>
        <v>3.5</v>
      </c>
      <c r="R485">
        <f t="shared" si="285"/>
        <v>172314.13856425835</v>
      </c>
      <c r="S485">
        <f t="shared" si="263"/>
        <v>3.5</v>
      </c>
      <c r="T485">
        <f t="shared" si="286"/>
        <v>31911.774578664132</v>
      </c>
      <c r="V485">
        <f t="shared" si="287"/>
        <v>204225.91314292248</v>
      </c>
      <c r="W485">
        <f t="shared" si="288"/>
        <v>-175.91314292247989</v>
      </c>
      <c r="X485">
        <f t="shared" si="289"/>
        <v>-3.6345690686462788</v>
      </c>
      <c r="Y485">
        <f>VLOOKUP(K485,Sheet2!$A$6:$B$262,2,TRUE)</f>
        <v>487.39333333333332</v>
      </c>
      <c r="Z485">
        <f t="shared" si="290"/>
        <v>-7.4571579463122437E-3</v>
      </c>
      <c r="AA485">
        <f t="shared" si="291"/>
        <v>535.93327619499337</v>
      </c>
      <c r="AD485">
        <f t="shared" si="268"/>
        <v>537.47914825258817</v>
      </c>
      <c r="AE485">
        <f>VLOOKUP(AU484,Sheet2!$E$6:$F$261,2,TRUE)</f>
        <v>534.77708333333339</v>
      </c>
      <c r="AF485">
        <f>VLOOKUP(AE485,Sheet3!K$52:L$77,2,TRUE)</f>
        <v>0.72</v>
      </c>
      <c r="AG485">
        <f t="shared" si="269"/>
        <v>21.079148252588197</v>
      </c>
      <c r="AH485">
        <f t="shared" si="270"/>
        <v>0</v>
      </c>
      <c r="AI485">
        <f t="shared" si="279"/>
        <v>0</v>
      </c>
      <c r="AJ485">
        <f t="shared" si="261"/>
        <v>3.5</v>
      </c>
      <c r="AK485">
        <f t="shared" si="264"/>
        <v>179253.42699648475</v>
      </c>
      <c r="AM485">
        <f t="shared" si="271"/>
        <v>15.979148252588175</v>
      </c>
      <c r="AN485">
        <f t="shared" si="272"/>
        <v>1</v>
      </c>
      <c r="AP485">
        <f t="shared" si="265"/>
        <v>3.5</v>
      </c>
      <c r="AQ485">
        <f>VLOOKUP(AE485,Sheet3!$K$52:$L$77,2,TRUE)</f>
        <v>0.72</v>
      </c>
      <c r="AR485">
        <f t="shared" si="258"/>
        <v>27042.090486072779</v>
      </c>
      <c r="AU485">
        <f t="shared" si="273"/>
        <v>206295.51748255754</v>
      </c>
      <c r="AV485">
        <f t="shared" si="274"/>
        <v>-2245.5174825575377</v>
      </c>
      <c r="AW485">
        <f t="shared" si="275"/>
        <v>-46.394989309040035</v>
      </c>
      <c r="AX485">
        <f>VLOOKUP(AD485,Sheet2!$A$6:$B$262,2,TRUE)</f>
        <v>497.49333333333334</v>
      </c>
      <c r="AY485">
        <f t="shared" si="276"/>
        <v>-9.3257509599539087E-2</v>
      </c>
      <c r="AZ485">
        <f t="shared" si="277"/>
        <v>537.38589074298864</v>
      </c>
      <c r="BB485">
        <f t="shared" si="267"/>
        <v>1.4526145479952675</v>
      </c>
    </row>
    <row r="486" spans="4:54" x14ac:dyDescent="0.55000000000000004">
      <c r="D486">
        <f t="shared" si="266"/>
        <v>7140</v>
      </c>
      <c r="E486">
        <f t="shared" si="262"/>
        <v>119</v>
      </c>
      <c r="F486">
        <f t="shared" si="278"/>
        <v>203950</v>
      </c>
      <c r="H486">
        <f t="shared" si="280"/>
        <v>50987.5</v>
      </c>
      <c r="J486">
        <f t="shared" si="281"/>
        <v>4213.8429752066113</v>
      </c>
      <c r="K486">
        <f t="shared" si="282"/>
        <v>535.93327619499337</v>
      </c>
      <c r="L486">
        <f>VLOOKUP(V486, Sheet2!E$6:F$261,2,TRUE)</f>
        <v>534.90625</v>
      </c>
      <c r="M486">
        <f>VLOOKUP(L486,Sheet3!A$52:B$77,2,TRUE)</f>
        <v>0.67</v>
      </c>
      <c r="N486">
        <f t="shared" si="283"/>
        <v>21.533276194993391</v>
      </c>
      <c r="O486">
        <f t="shared" si="284"/>
        <v>21.133276194993414</v>
      </c>
      <c r="P486">
        <v>0</v>
      </c>
      <c r="Q486">
        <f t="shared" si="260"/>
        <v>3.5</v>
      </c>
      <c r="R486">
        <f t="shared" si="285"/>
        <v>172224.66650385913</v>
      </c>
      <c r="S486">
        <f t="shared" si="263"/>
        <v>3.5</v>
      </c>
      <c r="T486">
        <f t="shared" si="286"/>
        <v>31894.891283788053</v>
      </c>
      <c r="V486">
        <f t="shared" si="287"/>
        <v>204119.55778764718</v>
      </c>
      <c r="W486">
        <f t="shared" si="288"/>
        <v>-169.55778764717979</v>
      </c>
      <c r="X486">
        <f t="shared" si="289"/>
        <v>-3.5032600753549543</v>
      </c>
      <c r="Y486">
        <f>VLOOKUP(K486,Sheet2!$A$6:$B$262,2,TRUE)</f>
        <v>487.39333333333332</v>
      </c>
      <c r="Z486">
        <f t="shared" si="290"/>
        <v>-7.1877472172132452E-3</v>
      </c>
      <c r="AA486">
        <f t="shared" si="291"/>
        <v>535.92608844777612</v>
      </c>
      <c r="AD486">
        <f t="shared" si="268"/>
        <v>537.38589074298864</v>
      </c>
      <c r="AE486">
        <f>VLOOKUP(AU485,Sheet2!$E$6:$F$261,2,TRUE)</f>
        <v>535.03541666666672</v>
      </c>
      <c r="AF486">
        <f>VLOOKUP(AE486,Sheet3!K$52:L$77,2,TRUE)</f>
        <v>0.71</v>
      </c>
      <c r="AG486">
        <f t="shared" si="269"/>
        <v>20.985890742988659</v>
      </c>
      <c r="AH486">
        <f t="shared" si="270"/>
        <v>0</v>
      </c>
      <c r="AI486">
        <f t="shared" si="279"/>
        <v>0</v>
      </c>
      <c r="AJ486">
        <f t="shared" si="261"/>
        <v>3.5</v>
      </c>
      <c r="AK486">
        <f t="shared" si="264"/>
        <v>175592.04767454482</v>
      </c>
      <c r="AM486">
        <f t="shared" si="271"/>
        <v>15.885890742988636</v>
      </c>
      <c r="AN486">
        <f t="shared" si="272"/>
        <v>1</v>
      </c>
      <c r="AP486">
        <f t="shared" si="265"/>
        <v>3.5</v>
      </c>
      <c r="AQ486">
        <f>VLOOKUP(AE486,Sheet3!$K$52:$L$77,2,TRUE)</f>
        <v>0.71</v>
      </c>
      <c r="AR486">
        <f t="shared" si="258"/>
        <v>26433.400234312005</v>
      </c>
      <c r="AU486">
        <f t="shared" si="273"/>
        <v>202025.44790885682</v>
      </c>
      <c r="AV486">
        <f t="shared" si="274"/>
        <v>1924.5520911431813</v>
      </c>
      <c r="AW486">
        <f t="shared" si="275"/>
        <v>39.763472957503751</v>
      </c>
      <c r="AX486">
        <f>VLOOKUP(AD486,Sheet2!$A$6:$B$262,2,TRUE)</f>
        <v>496.82</v>
      </c>
      <c r="AY486">
        <f t="shared" si="276"/>
        <v>8.0035974714189745E-2</v>
      </c>
      <c r="AZ486">
        <f t="shared" si="277"/>
        <v>537.46592671770281</v>
      </c>
      <c r="BB486">
        <f t="shared" si="267"/>
        <v>1.5398382699266904</v>
      </c>
    </row>
    <row r="487" spans="4:54" x14ac:dyDescent="0.55000000000000004">
      <c r="D487">
        <f t="shared" si="266"/>
        <v>7155</v>
      </c>
      <c r="E487">
        <f t="shared" si="262"/>
        <v>119.25</v>
      </c>
      <c r="F487">
        <f t="shared" si="278"/>
        <v>203850</v>
      </c>
      <c r="H487">
        <f t="shared" si="280"/>
        <v>50962.5</v>
      </c>
      <c r="J487">
        <f t="shared" si="281"/>
        <v>4211.7768595041325</v>
      </c>
      <c r="K487">
        <f t="shared" si="282"/>
        <v>535.92608844777612</v>
      </c>
      <c r="L487">
        <f>VLOOKUP(V487, Sheet2!E$6:F$261,2,TRUE)</f>
        <v>534.90625</v>
      </c>
      <c r="M487">
        <f>VLOOKUP(L487,Sheet3!A$52:B$77,2,TRUE)</f>
        <v>0.67</v>
      </c>
      <c r="N487">
        <f t="shared" si="283"/>
        <v>21.526088447776146</v>
      </c>
      <c r="O487">
        <f t="shared" si="284"/>
        <v>21.126088447776169</v>
      </c>
      <c r="P487">
        <v>0</v>
      </c>
      <c r="Q487">
        <f t="shared" si="260"/>
        <v>3.5</v>
      </c>
      <c r="R487">
        <f t="shared" si="285"/>
        <v>172138.44153410001</v>
      </c>
      <c r="S487">
        <f t="shared" si="263"/>
        <v>3.5</v>
      </c>
      <c r="T487">
        <f t="shared" si="286"/>
        <v>31878.620764267464</v>
      </c>
      <c r="V487">
        <f t="shared" si="287"/>
        <v>204017.06229836747</v>
      </c>
      <c r="W487">
        <f t="shared" si="288"/>
        <v>-167.06229836746934</v>
      </c>
      <c r="X487">
        <f t="shared" si="289"/>
        <v>-3.4517003794931682</v>
      </c>
      <c r="Y487">
        <f>VLOOKUP(K487,Sheet2!$A$6:$B$262,2,TRUE)</f>
        <v>487.39333333333332</v>
      </c>
      <c r="Z487">
        <f t="shared" si="290"/>
        <v>-7.0819605920471526E-3</v>
      </c>
      <c r="AA487">
        <f t="shared" si="291"/>
        <v>535.91900648718411</v>
      </c>
      <c r="AD487">
        <f t="shared" si="268"/>
        <v>537.46592671770281</v>
      </c>
      <c r="AE487">
        <f>VLOOKUP(AU486,Sheet2!$E$6:$F$261,2,TRUE)</f>
        <v>534.77708333333339</v>
      </c>
      <c r="AF487">
        <f>VLOOKUP(AE487,Sheet3!K$52:L$77,2,TRUE)</f>
        <v>0.72</v>
      </c>
      <c r="AG487">
        <f t="shared" si="269"/>
        <v>21.065926717702837</v>
      </c>
      <c r="AH487">
        <f t="shared" si="270"/>
        <v>0</v>
      </c>
      <c r="AI487">
        <f t="shared" si="279"/>
        <v>0</v>
      </c>
      <c r="AJ487">
        <f t="shared" si="261"/>
        <v>3.5</v>
      </c>
      <c r="AK487">
        <f t="shared" si="264"/>
        <v>179084.80297989037</v>
      </c>
      <c r="AM487">
        <f t="shared" si="271"/>
        <v>15.965926717702814</v>
      </c>
      <c r="AN487">
        <f t="shared" si="272"/>
        <v>1</v>
      </c>
      <c r="AP487">
        <f t="shared" si="265"/>
        <v>3.5</v>
      </c>
      <c r="AQ487">
        <f>VLOOKUP(AE487,Sheet3!$K$52:$L$77,2,TRUE)</f>
        <v>0.72</v>
      </c>
      <c r="AR487">
        <f t="shared" si="258"/>
        <v>27008.534507244305</v>
      </c>
      <c r="AU487">
        <f t="shared" si="273"/>
        <v>206093.33748713468</v>
      </c>
      <c r="AV487">
        <f t="shared" si="274"/>
        <v>-2243.337487134675</v>
      </c>
      <c r="AW487">
        <f t="shared" si="275"/>
        <v>-46.34994808129494</v>
      </c>
      <c r="AX487">
        <f>VLOOKUP(AD487,Sheet2!$A$6:$B$262,2,TRUE)</f>
        <v>497.49333333333334</v>
      </c>
      <c r="AY487">
        <f t="shared" si="276"/>
        <v>-9.3166973255175825E-2</v>
      </c>
      <c r="AZ487">
        <f t="shared" si="277"/>
        <v>537.37275974444765</v>
      </c>
      <c r="BB487">
        <f t="shared" si="267"/>
        <v>1.4537532572635428</v>
      </c>
    </row>
    <row r="488" spans="4:54" x14ac:dyDescent="0.55000000000000004">
      <c r="D488">
        <f t="shared" si="266"/>
        <v>7170</v>
      </c>
      <c r="E488">
        <f t="shared" si="262"/>
        <v>119.5</v>
      </c>
      <c r="F488">
        <f t="shared" si="278"/>
        <v>203750</v>
      </c>
      <c r="H488">
        <f t="shared" si="280"/>
        <v>50937.5</v>
      </c>
      <c r="J488">
        <f t="shared" si="281"/>
        <v>4209.7107438016528</v>
      </c>
      <c r="K488">
        <f t="shared" si="282"/>
        <v>535.91900648718411</v>
      </c>
      <c r="L488">
        <f>VLOOKUP(V488, Sheet2!E$6:F$261,2,TRUE)</f>
        <v>534.8416666666667</v>
      </c>
      <c r="M488">
        <f>VLOOKUP(L488,Sheet3!A$52:B$77,2,TRUE)</f>
        <v>0.67</v>
      </c>
      <c r="N488">
        <f t="shared" si="283"/>
        <v>21.519006487184129</v>
      </c>
      <c r="O488">
        <f t="shared" si="284"/>
        <v>21.119006487184151</v>
      </c>
      <c r="P488">
        <v>0</v>
      </c>
      <c r="Q488">
        <f t="shared" si="260"/>
        <v>3.5</v>
      </c>
      <c r="R488">
        <f t="shared" si="285"/>
        <v>172053.49966999609</v>
      </c>
      <c r="S488">
        <f t="shared" si="263"/>
        <v>3.5</v>
      </c>
      <c r="T488">
        <f t="shared" si="286"/>
        <v>31862.592415110023</v>
      </c>
      <c r="V488">
        <f t="shared" si="287"/>
        <v>203916.09208510612</v>
      </c>
      <c r="W488">
        <f t="shared" si="288"/>
        <v>-166.0920851061237</v>
      </c>
      <c r="X488">
        <f t="shared" si="289"/>
        <v>-3.4316546509529693</v>
      </c>
      <c r="Y488">
        <f>VLOOKUP(K488,Sheet2!$A$6:$B$262,2,TRUE)</f>
        <v>487.39333333333332</v>
      </c>
      <c r="Z488">
        <f t="shared" si="290"/>
        <v>-7.0408321498440056E-3</v>
      </c>
      <c r="AA488">
        <f t="shared" si="291"/>
        <v>535.91196565503424</v>
      </c>
      <c r="AD488">
        <f t="shared" si="268"/>
        <v>537.37275974444765</v>
      </c>
      <c r="AE488">
        <f>VLOOKUP(AU487,Sheet2!$E$6:$F$261,2,TRUE)</f>
        <v>535.03541666666672</v>
      </c>
      <c r="AF488">
        <f>VLOOKUP(AE488,Sheet3!K$52:L$77,2,TRUE)</f>
        <v>0.71</v>
      </c>
      <c r="AG488">
        <f t="shared" si="269"/>
        <v>20.972759744447671</v>
      </c>
      <c r="AH488">
        <f t="shared" si="270"/>
        <v>0</v>
      </c>
      <c r="AI488">
        <f t="shared" si="279"/>
        <v>0</v>
      </c>
      <c r="AJ488">
        <f t="shared" si="261"/>
        <v>3.5</v>
      </c>
      <c r="AK488">
        <f t="shared" si="264"/>
        <v>175427.2699503109</v>
      </c>
      <c r="AM488">
        <f t="shared" si="271"/>
        <v>15.872759744447649</v>
      </c>
      <c r="AN488">
        <f t="shared" si="272"/>
        <v>1</v>
      </c>
      <c r="AP488">
        <f t="shared" si="265"/>
        <v>3.5</v>
      </c>
      <c r="AQ488">
        <f>VLOOKUP(AE488,Sheet3!$K$52:$L$77,2,TRUE)</f>
        <v>0.71</v>
      </c>
      <c r="AR488">
        <f t="shared" si="258"/>
        <v>26400.632930648004</v>
      </c>
      <c r="AU488">
        <f t="shared" si="273"/>
        <v>201827.90288095892</v>
      </c>
      <c r="AV488">
        <f t="shared" si="274"/>
        <v>1922.0971190410783</v>
      </c>
      <c r="AW488">
        <f t="shared" si="275"/>
        <v>39.712750393410708</v>
      </c>
      <c r="AX488">
        <f>VLOOKUP(AD488,Sheet2!$A$6:$B$262,2,TRUE)</f>
        <v>496.82</v>
      </c>
      <c r="AY488">
        <f t="shared" si="276"/>
        <v>7.9933880265308788E-2</v>
      </c>
      <c r="AZ488">
        <f t="shared" si="277"/>
        <v>537.45269362471299</v>
      </c>
      <c r="BB488">
        <f t="shared" si="267"/>
        <v>1.5407279696787555</v>
      </c>
    </row>
    <row r="489" spans="4:54" x14ac:dyDescent="0.55000000000000004">
      <c r="D489">
        <f t="shared" si="266"/>
        <v>7185</v>
      </c>
      <c r="E489">
        <f t="shared" si="262"/>
        <v>119.75</v>
      </c>
      <c r="F489">
        <f t="shared" si="278"/>
        <v>203650</v>
      </c>
      <c r="H489">
        <f t="shared" si="280"/>
        <v>50912.5</v>
      </c>
      <c r="J489">
        <f t="shared" si="281"/>
        <v>4207.6446280991731</v>
      </c>
      <c r="K489">
        <f t="shared" si="282"/>
        <v>535.91196565503424</v>
      </c>
      <c r="L489">
        <f>VLOOKUP(V489, Sheet2!E$6:F$261,2,TRUE)</f>
        <v>534.8416666666667</v>
      </c>
      <c r="M489">
        <f>VLOOKUP(L489,Sheet3!A$52:B$77,2,TRUE)</f>
        <v>0.67</v>
      </c>
      <c r="N489">
        <f t="shared" si="283"/>
        <v>21.51196565503426</v>
      </c>
      <c r="O489">
        <f t="shared" si="284"/>
        <v>21.111965655034282</v>
      </c>
      <c r="P489">
        <v>0</v>
      </c>
      <c r="Q489">
        <f t="shared" si="260"/>
        <v>3.5</v>
      </c>
      <c r="R489">
        <f t="shared" si="285"/>
        <v>171969.06495986567</v>
      </c>
      <c r="S489">
        <f t="shared" si="263"/>
        <v>3.5</v>
      </c>
      <c r="T489">
        <f t="shared" si="286"/>
        <v>31846.659814341259</v>
      </c>
      <c r="V489">
        <f t="shared" si="287"/>
        <v>203815.72477420693</v>
      </c>
      <c r="W489">
        <f t="shared" si="288"/>
        <v>-165.72477420693031</v>
      </c>
      <c r="X489">
        <f t="shared" si="289"/>
        <v>-3.4240655827878164</v>
      </c>
      <c r="Y489">
        <f>VLOOKUP(K489,Sheet2!$A$6:$B$262,2,TRUE)</f>
        <v>487.39333333333332</v>
      </c>
      <c r="Z489">
        <f t="shared" si="290"/>
        <v>-7.0252614236027367E-3</v>
      </c>
      <c r="AA489">
        <f t="shared" si="291"/>
        <v>535.90494039361067</v>
      </c>
      <c r="AD489">
        <f t="shared" si="268"/>
        <v>537.45269362471299</v>
      </c>
      <c r="AE489">
        <f>VLOOKUP(AU488,Sheet2!$E$6:$F$261,2,TRUE)</f>
        <v>534.71249999999998</v>
      </c>
      <c r="AF489">
        <f>VLOOKUP(AE489,Sheet3!K$52:L$77,2,TRUE)</f>
        <v>0.72</v>
      </c>
      <c r="AG489">
        <f t="shared" si="269"/>
        <v>21.052693624713015</v>
      </c>
      <c r="AH489">
        <f t="shared" si="270"/>
        <v>0</v>
      </c>
      <c r="AI489">
        <f t="shared" si="279"/>
        <v>0</v>
      </c>
      <c r="AJ489">
        <f t="shared" si="261"/>
        <v>3.5</v>
      </c>
      <c r="AK489">
        <f t="shared" si="264"/>
        <v>178916.08453179628</v>
      </c>
      <c r="AM489">
        <f t="shared" si="271"/>
        <v>15.952693624712992</v>
      </c>
      <c r="AN489">
        <f t="shared" si="272"/>
        <v>1</v>
      </c>
      <c r="AP489">
        <f t="shared" si="265"/>
        <v>3.5</v>
      </c>
      <c r="AQ489">
        <f>VLOOKUP(AE489,Sheet3!$K$52:$L$77,2,TRUE)</f>
        <v>0.72</v>
      </c>
      <c r="AR489">
        <f t="shared" si="258"/>
        <v>26974.963103547623</v>
      </c>
      <c r="AU489">
        <f t="shared" si="273"/>
        <v>205891.04763534392</v>
      </c>
      <c r="AV489">
        <f t="shared" si="274"/>
        <v>-2241.0476353439153</v>
      </c>
      <c r="AW489">
        <f t="shared" si="275"/>
        <v>-46.302637093882545</v>
      </c>
      <c r="AX489">
        <f>VLOOKUP(AD489,Sheet2!$A$6:$B$262,2,TRUE)</f>
        <v>497.49333333333334</v>
      </c>
      <c r="AY489">
        <f t="shared" si="276"/>
        <v>-9.3071874518685427E-2</v>
      </c>
      <c r="AZ489">
        <f t="shared" si="277"/>
        <v>537.35962175019426</v>
      </c>
      <c r="BB489">
        <f t="shared" si="267"/>
        <v>1.4546813565835919</v>
      </c>
    </row>
    <row r="490" spans="4:54" x14ac:dyDescent="0.55000000000000004">
      <c r="D490">
        <f t="shared" si="266"/>
        <v>7200</v>
      </c>
      <c r="E490">
        <f t="shared" si="262"/>
        <v>120</v>
      </c>
      <c r="F490">
        <f t="shared" si="278"/>
        <v>203550</v>
      </c>
      <c r="G490">
        <f>+SUM(F395:F490)/96</f>
        <v>179998.95833333334</v>
      </c>
      <c r="H490">
        <f t="shared" si="280"/>
        <v>50887.5</v>
      </c>
      <c r="J490">
        <f t="shared" si="281"/>
        <v>4205.5785123966944</v>
      </c>
      <c r="K490">
        <f t="shared" si="282"/>
        <v>535.90494039361067</v>
      </c>
      <c r="L490">
        <f>VLOOKUP(V490, Sheet2!E$6:F$261,2,TRUE)</f>
        <v>534.8416666666667</v>
      </c>
      <c r="M490">
        <f>VLOOKUP(L490,Sheet3!A$52:B$77,2,TRUE)</f>
        <v>0.67</v>
      </c>
      <c r="N490">
        <f t="shared" si="283"/>
        <v>21.504940393610696</v>
      </c>
      <c r="O490">
        <f t="shared" si="284"/>
        <v>21.104940393610718</v>
      </c>
      <c r="P490">
        <v>0</v>
      </c>
      <c r="Q490">
        <f t="shared" si="260"/>
        <v>3.5</v>
      </c>
      <c r="R490">
        <f t="shared" si="285"/>
        <v>171884.83074695151</v>
      </c>
      <c r="S490">
        <f t="shared" si="263"/>
        <v>3.5</v>
      </c>
      <c r="T490">
        <f t="shared" si="286"/>
        <v>31830.765096082003</v>
      </c>
      <c r="V490">
        <f t="shared" si="287"/>
        <v>203715.59584303352</v>
      </c>
      <c r="W490">
        <f t="shared" si="288"/>
        <v>-165.59584303351585</v>
      </c>
      <c r="X490">
        <f t="shared" si="289"/>
        <v>-3.4214017155685092</v>
      </c>
      <c r="Y490">
        <f>VLOOKUP(K490,Sheet2!$A$6:$B$262,2,TRUE)</f>
        <v>487.39333333333332</v>
      </c>
      <c r="Z490">
        <f t="shared" si="290"/>
        <v>-7.0197958847101781E-3</v>
      </c>
      <c r="AA490">
        <f t="shared" si="291"/>
        <v>535.89792059772594</v>
      </c>
      <c r="AD490">
        <f t="shared" si="268"/>
        <v>537.35962175019426</v>
      </c>
      <c r="AE490">
        <f>VLOOKUP(AU489,Sheet2!$E$6:$F$261,2,TRUE)</f>
        <v>534.9708333333333</v>
      </c>
      <c r="AF490">
        <f>VLOOKUP(AE490,Sheet3!K$52:L$77,2,TRUE)</f>
        <v>0.72</v>
      </c>
      <c r="AG490">
        <f t="shared" si="269"/>
        <v>20.959621750194287</v>
      </c>
      <c r="AH490">
        <f t="shared" si="270"/>
        <v>0</v>
      </c>
      <c r="AI490">
        <f t="shared" si="279"/>
        <v>0</v>
      </c>
      <c r="AJ490">
        <f t="shared" si="261"/>
        <v>3.5</v>
      </c>
      <c r="AK490">
        <f t="shared" si="264"/>
        <v>177730.94135176699</v>
      </c>
      <c r="AM490">
        <f t="shared" si="271"/>
        <v>15.859621750194265</v>
      </c>
      <c r="AN490">
        <f t="shared" si="272"/>
        <v>1</v>
      </c>
      <c r="AP490">
        <f t="shared" si="265"/>
        <v>3.5</v>
      </c>
      <c r="AQ490">
        <f>VLOOKUP(AE490,Sheet3!$K$52:$L$77,2,TRUE)</f>
        <v>0.72</v>
      </c>
      <c r="AR490">
        <f t="shared" si="258"/>
        <v>26739.240065689908</v>
      </c>
      <c r="AU490">
        <f t="shared" si="273"/>
        <v>204470.18141745689</v>
      </c>
      <c r="AV490">
        <f t="shared" si="274"/>
        <v>-920.18141745688627</v>
      </c>
      <c r="AW490">
        <f t="shared" si="275"/>
        <v>-19.012012757373682</v>
      </c>
      <c r="AX490">
        <f>VLOOKUP(AD490,Sheet2!$A$6:$B$262,2,TRUE)</f>
        <v>496.82</v>
      </c>
      <c r="AY490">
        <f t="shared" si="276"/>
        <v>-3.8267406218295726E-2</v>
      </c>
      <c r="AZ490">
        <f t="shared" si="277"/>
        <v>537.32135434397594</v>
      </c>
      <c r="BB490">
        <f t="shared" si="267"/>
        <v>1.423433746249998</v>
      </c>
    </row>
    <row r="491" spans="4:54" x14ac:dyDescent="0.55000000000000004">
      <c r="D491">
        <f t="shared" si="266"/>
        <v>7215</v>
      </c>
      <c r="E491">
        <f t="shared" si="262"/>
        <v>120.25</v>
      </c>
      <c r="F491">
        <f>+F490-2000</f>
        <v>201550</v>
      </c>
      <c r="H491">
        <f t="shared" si="280"/>
        <v>50387.5</v>
      </c>
      <c r="J491">
        <f t="shared" si="281"/>
        <v>4164.2561983471078</v>
      </c>
      <c r="K491">
        <f t="shared" si="282"/>
        <v>535.89792059772594</v>
      </c>
      <c r="L491">
        <f>VLOOKUP(V491, Sheet2!E$6:F$261,2,TRUE)</f>
        <v>534.8416666666667</v>
      </c>
      <c r="M491">
        <f>VLOOKUP(L491,Sheet3!A$52:B$77,2,TRUE)</f>
        <v>0.67</v>
      </c>
      <c r="N491">
        <f t="shared" si="283"/>
        <v>21.497920597725965</v>
      </c>
      <c r="O491">
        <f t="shared" si="284"/>
        <v>21.097920597725988</v>
      </c>
      <c r="P491">
        <v>0</v>
      </c>
      <c r="Q491">
        <f t="shared" si="260"/>
        <v>3.5</v>
      </c>
      <c r="R491">
        <f t="shared" si="285"/>
        <v>171800.67580857687</v>
      </c>
      <c r="S491">
        <f t="shared" si="263"/>
        <v>3.5</v>
      </c>
      <c r="T491">
        <f t="shared" si="286"/>
        <v>31814.885385808033</v>
      </c>
      <c r="V491">
        <f t="shared" si="287"/>
        <v>203615.56119438491</v>
      </c>
      <c r="W491">
        <f t="shared" si="288"/>
        <v>-2065.5611943849071</v>
      </c>
      <c r="X491">
        <f t="shared" si="289"/>
        <v>-42.676884181506345</v>
      </c>
      <c r="Y491">
        <f>VLOOKUP(K491,Sheet2!$A$6:$B$262,2,TRUE)</f>
        <v>486.72</v>
      </c>
      <c r="Z491">
        <f t="shared" si="290"/>
        <v>-8.7682618716112631E-2</v>
      </c>
      <c r="AA491">
        <f t="shared" si="291"/>
        <v>535.8102379790098</v>
      </c>
      <c r="AD491">
        <f t="shared" si="268"/>
        <v>537.32135434397594</v>
      </c>
      <c r="AE491">
        <f>VLOOKUP(AU490,Sheet2!$E$6:$F$261,2,TRUE)</f>
        <v>534.90625</v>
      </c>
      <c r="AF491">
        <f>VLOOKUP(AE491,Sheet3!K$52:L$77,2,TRUE)</f>
        <v>0.72</v>
      </c>
      <c r="AG491">
        <f t="shared" si="269"/>
        <v>20.921354343975963</v>
      </c>
      <c r="AH491">
        <f t="shared" si="270"/>
        <v>0</v>
      </c>
      <c r="AI491">
        <f t="shared" si="279"/>
        <v>0</v>
      </c>
      <c r="AJ491">
        <f t="shared" si="261"/>
        <v>3.5</v>
      </c>
      <c r="AK491">
        <f t="shared" si="264"/>
        <v>177244.42039737524</v>
      </c>
      <c r="AM491">
        <f t="shared" si="271"/>
        <v>15.821354343975941</v>
      </c>
      <c r="AN491">
        <f t="shared" si="272"/>
        <v>1</v>
      </c>
      <c r="AP491">
        <f t="shared" si="265"/>
        <v>3.5</v>
      </c>
      <c r="AQ491">
        <f>VLOOKUP(AE491,Sheet3!$K$52:$L$77,2,TRUE)</f>
        <v>0.72</v>
      </c>
      <c r="AR491">
        <f t="shared" si="258"/>
        <v>26642.520494861754</v>
      </c>
      <c r="AU491">
        <f t="shared" si="273"/>
        <v>203886.94089223701</v>
      </c>
      <c r="AV491">
        <f t="shared" si="274"/>
        <v>-2336.9408922370058</v>
      </c>
      <c r="AW491">
        <f t="shared" si="275"/>
        <v>-48.283902732169537</v>
      </c>
      <c r="AX491">
        <f>VLOOKUP(AD491,Sheet2!$A$6:$B$262,2,TRUE)</f>
        <v>496.82</v>
      </c>
      <c r="AY491">
        <f t="shared" si="276"/>
        <v>-9.7185907838189964E-2</v>
      </c>
      <c r="AZ491">
        <f t="shared" si="277"/>
        <v>537.2241684361378</v>
      </c>
      <c r="BB491">
        <f t="shared" si="267"/>
        <v>1.4139304571280036</v>
      </c>
    </row>
    <row r="492" spans="4:54" x14ac:dyDescent="0.55000000000000004">
      <c r="D492">
        <f t="shared" si="266"/>
        <v>7230</v>
      </c>
      <c r="E492">
        <f t="shared" si="262"/>
        <v>120.5</v>
      </c>
      <c r="F492">
        <f>+F491-4000</f>
        <v>197550</v>
      </c>
      <c r="H492">
        <f t="shared" si="280"/>
        <v>49387.5</v>
      </c>
      <c r="J492">
        <f t="shared" si="281"/>
        <v>4081.6115702479337</v>
      </c>
      <c r="K492">
        <f t="shared" si="282"/>
        <v>535.8102379790098</v>
      </c>
      <c r="L492">
        <f>VLOOKUP(V492, Sheet2!E$6:F$261,2,TRUE)</f>
        <v>534.77708333333339</v>
      </c>
      <c r="M492">
        <f>VLOOKUP(L492,Sheet3!A$52:B$77,2,TRUE)</f>
        <v>0.67</v>
      </c>
      <c r="N492">
        <f t="shared" si="283"/>
        <v>21.410237979009821</v>
      </c>
      <c r="O492">
        <f t="shared" si="284"/>
        <v>21.010237979009844</v>
      </c>
      <c r="P492">
        <v>0</v>
      </c>
      <c r="Q492">
        <f t="shared" si="260"/>
        <v>3.5</v>
      </c>
      <c r="R492">
        <f t="shared" si="285"/>
        <v>170750.67454380702</v>
      </c>
      <c r="S492">
        <f t="shared" si="263"/>
        <v>3.5</v>
      </c>
      <c r="T492">
        <f t="shared" si="286"/>
        <v>31616.75836814853</v>
      </c>
      <c r="V492">
        <f t="shared" si="287"/>
        <v>202367.43291195555</v>
      </c>
      <c r="W492">
        <f t="shared" si="288"/>
        <v>-4817.4329119555478</v>
      </c>
      <c r="X492">
        <f t="shared" si="289"/>
        <v>-99.533737850321231</v>
      </c>
      <c r="Y492">
        <f>VLOOKUP(K492,Sheet2!$A$6:$B$262,2,TRUE)</f>
        <v>486.72</v>
      </c>
      <c r="Z492">
        <f t="shared" si="290"/>
        <v>-0.20449896829865472</v>
      </c>
      <c r="AA492">
        <f t="shared" si="291"/>
        <v>535.60573901071109</v>
      </c>
      <c r="AD492">
        <f t="shared" si="268"/>
        <v>537.2241684361378</v>
      </c>
      <c r="AE492">
        <f>VLOOKUP(AU491,Sheet2!$E$6:$F$261,2,TRUE)</f>
        <v>534.8416666666667</v>
      </c>
      <c r="AF492">
        <f>VLOOKUP(AE492,Sheet3!K$52:L$77,2,TRUE)</f>
        <v>0.72</v>
      </c>
      <c r="AG492">
        <f t="shared" si="269"/>
        <v>20.824168436137825</v>
      </c>
      <c r="AH492">
        <f t="shared" si="270"/>
        <v>0</v>
      </c>
      <c r="AI492">
        <f t="shared" si="279"/>
        <v>0</v>
      </c>
      <c r="AJ492">
        <f t="shared" si="261"/>
        <v>3.5</v>
      </c>
      <c r="AK492">
        <f t="shared" si="264"/>
        <v>176010.82627646942</v>
      </c>
      <c r="AM492">
        <f t="shared" si="271"/>
        <v>15.724168436137802</v>
      </c>
      <c r="AN492">
        <f t="shared" si="272"/>
        <v>1</v>
      </c>
      <c r="AP492">
        <f t="shared" si="265"/>
        <v>3.5</v>
      </c>
      <c r="AQ492">
        <f>VLOOKUP(AE492,Sheet3!$K$52:$L$77,2,TRUE)</f>
        <v>0.72</v>
      </c>
      <c r="AR492">
        <f t="shared" si="258"/>
        <v>26397.412164082245</v>
      </c>
      <c r="AU492">
        <f t="shared" si="273"/>
        <v>202408.23844055168</v>
      </c>
      <c r="AV492">
        <f t="shared" si="274"/>
        <v>-4858.2384405516787</v>
      </c>
      <c r="AW492">
        <f t="shared" si="275"/>
        <v>-100.3768272841256</v>
      </c>
      <c r="AX492">
        <f>VLOOKUP(AD492,Sheet2!$A$6:$B$262,2,TRUE)</f>
        <v>496.14666666666665</v>
      </c>
      <c r="AY492">
        <f t="shared" si="276"/>
        <v>-0.20231281197251941</v>
      </c>
      <c r="AZ492">
        <f t="shared" si="277"/>
        <v>537.02185562416525</v>
      </c>
      <c r="BB492">
        <f t="shared" si="267"/>
        <v>1.4161166134541645</v>
      </c>
    </row>
    <row r="493" spans="4:54" x14ac:dyDescent="0.55000000000000004">
      <c r="D493">
        <f t="shared" si="266"/>
        <v>7245</v>
      </c>
      <c r="E493">
        <f t="shared" si="262"/>
        <v>120.75</v>
      </c>
      <c r="F493">
        <f t="shared" ref="F493:F498" si="292">+F492-5000</f>
        <v>192550</v>
      </c>
      <c r="H493">
        <f t="shared" si="280"/>
        <v>48137.5</v>
      </c>
      <c r="J493">
        <f t="shared" si="281"/>
        <v>3978.3057851239669</v>
      </c>
      <c r="K493">
        <f t="shared" si="282"/>
        <v>535.60573901071109</v>
      </c>
      <c r="L493">
        <f>VLOOKUP(V493, Sheet2!E$6:F$261,2,TRUE)</f>
        <v>534.58333333333337</v>
      </c>
      <c r="M493">
        <f>VLOOKUP(L493,Sheet3!A$52:B$77,2,TRUE)</f>
        <v>0.67</v>
      </c>
      <c r="N493">
        <f t="shared" si="283"/>
        <v>21.205739010711113</v>
      </c>
      <c r="O493">
        <f t="shared" si="284"/>
        <v>20.805739010711136</v>
      </c>
      <c r="P493">
        <v>0</v>
      </c>
      <c r="Q493">
        <f t="shared" si="260"/>
        <v>3.5</v>
      </c>
      <c r="R493">
        <f t="shared" si="285"/>
        <v>168310.14889285047</v>
      </c>
      <c r="S493">
        <f t="shared" si="263"/>
        <v>3.5</v>
      </c>
      <c r="T493">
        <f t="shared" si="286"/>
        <v>31156.280293331962</v>
      </c>
      <c r="V493">
        <f t="shared" si="287"/>
        <v>199466.42918618245</v>
      </c>
      <c r="W493">
        <f t="shared" si="288"/>
        <v>-6916.4291861824458</v>
      </c>
      <c r="X493">
        <f t="shared" si="289"/>
        <v>-142.90142946657946</v>
      </c>
      <c r="Y493">
        <f>VLOOKUP(K493,Sheet2!$A$6:$B$262,2,TRUE)</f>
        <v>485.37333333333333</v>
      </c>
      <c r="Z493">
        <f t="shared" si="290"/>
        <v>-0.29441549350310303</v>
      </c>
      <c r="AA493">
        <f t="shared" si="291"/>
        <v>535.31132351720794</v>
      </c>
      <c r="AD493">
        <f t="shared" si="268"/>
        <v>537.02185562416525</v>
      </c>
      <c r="AE493">
        <f>VLOOKUP(AU492,Sheet2!$E$6:$F$261,2,TRUE)</f>
        <v>534.77708333333339</v>
      </c>
      <c r="AF493">
        <f>VLOOKUP(AE493,Sheet3!K$52:L$77,2,TRUE)</f>
        <v>0.72</v>
      </c>
      <c r="AG493">
        <f t="shared" si="269"/>
        <v>20.621855624165278</v>
      </c>
      <c r="AH493">
        <f t="shared" si="270"/>
        <v>0</v>
      </c>
      <c r="AI493">
        <f t="shared" si="279"/>
        <v>0</v>
      </c>
      <c r="AJ493">
        <f t="shared" si="261"/>
        <v>3.5</v>
      </c>
      <c r="AK493">
        <f t="shared" si="264"/>
        <v>173452.0722814383</v>
      </c>
      <c r="AM493">
        <f t="shared" si="271"/>
        <v>15.521855624165255</v>
      </c>
      <c r="AN493">
        <f t="shared" si="272"/>
        <v>1</v>
      </c>
      <c r="AP493">
        <f t="shared" si="265"/>
        <v>3.5</v>
      </c>
      <c r="AQ493">
        <f>VLOOKUP(AE493,Sheet3!$K$52:$L$77,2,TRUE)</f>
        <v>0.72</v>
      </c>
      <c r="AR493">
        <f t="shared" si="258"/>
        <v>25889.596500037445</v>
      </c>
      <c r="AU493">
        <f t="shared" si="273"/>
        <v>199341.66878147575</v>
      </c>
      <c r="AV493">
        <f t="shared" si="274"/>
        <v>-6791.6687814757461</v>
      </c>
      <c r="AW493">
        <f t="shared" si="275"/>
        <v>-140.32373515445755</v>
      </c>
      <c r="AX493">
        <f>VLOOKUP(AD493,Sheet2!$A$6:$B$262,2,TRUE)</f>
        <v>494.8</v>
      </c>
      <c r="AY493">
        <f t="shared" si="276"/>
        <v>-0.28359687783843485</v>
      </c>
      <c r="AZ493">
        <f t="shared" si="277"/>
        <v>536.73825874632678</v>
      </c>
      <c r="BB493">
        <f t="shared" si="267"/>
        <v>1.4269352291188397</v>
      </c>
    </row>
    <row r="494" spans="4:54" x14ac:dyDescent="0.55000000000000004">
      <c r="D494">
        <f t="shared" si="266"/>
        <v>7260</v>
      </c>
      <c r="E494">
        <f t="shared" si="262"/>
        <v>121</v>
      </c>
      <c r="F494">
        <f t="shared" si="292"/>
        <v>187550</v>
      </c>
      <c r="H494">
        <f t="shared" si="280"/>
        <v>46887.5</v>
      </c>
      <c r="J494">
        <f t="shared" si="281"/>
        <v>3875</v>
      </c>
      <c r="K494">
        <f t="shared" si="282"/>
        <v>535.31132351720794</v>
      </c>
      <c r="L494">
        <f>VLOOKUP(V494, Sheet2!E$6:F$261,2,TRUE)</f>
        <v>534.32500000000005</v>
      </c>
      <c r="M494">
        <f>VLOOKUP(L494,Sheet3!A$52:B$77,2,TRUE)</f>
        <v>0.67</v>
      </c>
      <c r="N494">
        <f t="shared" si="283"/>
        <v>20.911323517207961</v>
      </c>
      <c r="O494">
        <f t="shared" si="284"/>
        <v>20.511323517207984</v>
      </c>
      <c r="P494">
        <v>0</v>
      </c>
      <c r="Q494">
        <f t="shared" si="260"/>
        <v>3.5</v>
      </c>
      <c r="R494">
        <f t="shared" si="285"/>
        <v>164817.17563497202</v>
      </c>
      <c r="S494">
        <f t="shared" si="263"/>
        <v>3.5</v>
      </c>
      <c r="T494">
        <f t="shared" si="286"/>
        <v>30497.301248236276</v>
      </c>
      <c r="V494">
        <f t="shared" si="287"/>
        <v>195314.47688320829</v>
      </c>
      <c r="W494">
        <f t="shared" si="288"/>
        <v>-7764.4768832082918</v>
      </c>
      <c r="X494">
        <f t="shared" si="289"/>
        <v>-160.42307609934488</v>
      </c>
      <c r="Y494">
        <f>VLOOKUP(K494,Sheet2!$A$6:$B$262,2,TRUE)</f>
        <v>483.35333333333335</v>
      </c>
      <c r="Z494">
        <f t="shared" si="290"/>
        <v>-0.3318960789884795</v>
      </c>
      <c r="AA494">
        <f t="shared" si="291"/>
        <v>534.97942743821943</v>
      </c>
      <c r="AD494">
        <f t="shared" si="268"/>
        <v>536.73825874632678</v>
      </c>
      <c r="AE494">
        <f>VLOOKUP(AU493,Sheet2!$E$6:$F$261,2,TRUE)</f>
        <v>534.58333333333337</v>
      </c>
      <c r="AF494">
        <f>VLOOKUP(AE494,Sheet3!K$52:L$77,2,TRUE)</f>
        <v>0.72</v>
      </c>
      <c r="AG494">
        <f t="shared" si="269"/>
        <v>20.338258746326801</v>
      </c>
      <c r="AH494">
        <f t="shared" si="270"/>
        <v>0</v>
      </c>
      <c r="AI494">
        <f t="shared" si="279"/>
        <v>0</v>
      </c>
      <c r="AJ494">
        <f t="shared" si="261"/>
        <v>3.5</v>
      </c>
      <c r="AK494">
        <f t="shared" si="264"/>
        <v>169886.36819091529</v>
      </c>
      <c r="AM494">
        <f t="shared" si="271"/>
        <v>15.238258746326778</v>
      </c>
      <c r="AN494">
        <f t="shared" si="272"/>
        <v>1</v>
      </c>
      <c r="AP494">
        <f t="shared" si="265"/>
        <v>3.5</v>
      </c>
      <c r="AQ494">
        <f>VLOOKUP(AE494,Sheet3!$K$52:$L$77,2,TRUE)</f>
        <v>0.72</v>
      </c>
      <c r="AR494">
        <f t="shared" si="258"/>
        <v>25183.311530985968</v>
      </c>
      <c r="AU494">
        <f t="shared" si="273"/>
        <v>195069.67972190125</v>
      </c>
      <c r="AV494">
        <f t="shared" si="274"/>
        <v>-7519.6797219012515</v>
      </c>
      <c r="AW494">
        <f t="shared" si="275"/>
        <v>-155.36528351035642</v>
      </c>
      <c r="AX494">
        <f>VLOOKUP(AD494,Sheet2!$A$6:$B$262,2,TRUE)</f>
        <v>492.78</v>
      </c>
      <c r="AY494">
        <f t="shared" si="276"/>
        <v>-0.31528325725548201</v>
      </c>
      <c r="AZ494">
        <f t="shared" si="277"/>
        <v>536.42297548907129</v>
      </c>
      <c r="BB494">
        <f t="shared" si="267"/>
        <v>1.4435480508518594</v>
      </c>
    </row>
    <row r="495" spans="4:54" x14ac:dyDescent="0.55000000000000004">
      <c r="D495">
        <f t="shared" si="266"/>
        <v>7275</v>
      </c>
      <c r="E495">
        <f t="shared" si="262"/>
        <v>121.25</v>
      </c>
      <c r="F495">
        <f t="shared" si="292"/>
        <v>182550</v>
      </c>
      <c r="H495">
        <f t="shared" si="280"/>
        <v>45637.5</v>
      </c>
      <c r="J495">
        <f t="shared" si="281"/>
        <v>3771.6942148760331</v>
      </c>
      <c r="K495">
        <f t="shared" si="282"/>
        <v>534.97942743821943</v>
      </c>
      <c r="L495">
        <f>VLOOKUP(V495, Sheet2!E$6:F$261,2,TRUE)</f>
        <v>534.0020833333333</v>
      </c>
      <c r="M495">
        <f>VLOOKUP(L495,Sheet3!A$52:B$77,2,TRUE)</f>
        <v>0.67</v>
      </c>
      <c r="N495">
        <f t="shared" si="283"/>
        <v>20.579427438219454</v>
      </c>
      <c r="O495">
        <f t="shared" si="284"/>
        <v>20.179427438219477</v>
      </c>
      <c r="P495">
        <v>0</v>
      </c>
      <c r="Q495">
        <f t="shared" si="260"/>
        <v>3.5</v>
      </c>
      <c r="R495">
        <f t="shared" si="285"/>
        <v>160908.91913543941</v>
      </c>
      <c r="S495">
        <f t="shared" si="263"/>
        <v>3.5</v>
      </c>
      <c r="T495">
        <f t="shared" si="286"/>
        <v>29760.083275837667</v>
      </c>
      <c r="V495">
        <f t="shared" si="287"/>
        <v>190669.00241127709</v>
      </c>
      <c r="W495">
        <f t="shared" si="288"/>
        <v>-8119.0024112770916</v>
      </c>
      <c r="X495">
        <f t="shared" si="289"/>
        <v>-167.74798370407214</v>
      </c>
      <c r="Y495">
        <f>VLOOKUP(K495,Sheet2!$A$6:$B$262,2,TRUE)</f>
        <v>480.65999999999997</v>
      </c>
      <c r="Z495">
        <f t="shared" si="290"/>
        <v>-0.3489950977906881</v>
      </c>
      <c r="AA495">
        <f t="shared" si="291"/>
        <v>534.6304323404288</v>
      </c>
      <c r="AD495">
        <f t="shared" si="268"/>
        <v>536.42297548907129</v>
      </c>
      <c r="AE495">
        <f>VLOOKUP(AU494,Sheet2!$E$6:$F$261,2,TRUE)</f>
        <v>534.32500000000005</v>
      </c>
      <c r="AF495">
        <f>VLOOKUP(AE495,Sheet3!K$52:L$77,2,TRUE)</f>
        <v>0.72</v>
      </c>
      <c r="AG495">
        <f t="shared" si="269"/>
        <v>20.022975489071314</v>
      </c>
      <c r="AH495">
        <f t="shared" si="270"/>
        <v>0</v>
      </c>
      <c r="AI495">
        <f t="shared" si="279"/>
        <v>0</v>
      </c>
      <c r="AJ495">
        <f t="shared" si="261"/>
        <v>3.5</v>
      </c>
      <c r="AK495">
        <f t="shared" si="264"/>
        <v>165951.35525192114</v>
      </c>
      <c r="AM495">
        <f t="shared" si="271"/>
        <v>14.922975489071291</v>
      </c>
      <c r="AN495">
        <f t="shared" si="272"/>
        <v>1</v>
      </c>
      <c r="AP495">
        <f t="shared" si="265"/>
        <v>3.5</v>
      </c>
      <c r="AQ495">
        <f>VLOOKUP(AE495,Sheet3!$K$52:$L$77,2,TRUE)</f>
        <v>0.72</v>
      </c>
      <c r="AR495">
        <f t="shared" si="258"/>
        <v>24405.795110457231</v>
      </c>
      <c r="AU495">
        <f t="shared" si="273"/>
        <v>190357.15036237836</v>
      </c>
      <c r="AV495">
        <f t="shared" si="274"/>
        <v>-7807.1503623783647</v>
      </c>
      <c r="AW495">
        <f t="shared" si="275"/>
        <v>-161.30475955327199</v>
      </c>
      <c r="AX495">
        <f>VLOOKUP(AD495,Sheet2!$A$6:$B$262,2,TRUE)</f>
        <v>490.76</v>
      </c>
      <c r="AY495">
        <f t="shared" si="276"/>
        <v>-0.32868359188457086</v>
      </c>
      <c r="AZ495">
        <f t="shared" si="277"/>
        <v>536.09429189718674</v>
      </c>
      <c r="BB495">
        <f t="shared" si="267"/>
        <v>1.4638595567579387</v>
      </c>
    </row>
    <row r="496" spans="4:54" x14ac:dyDescent="0.55000000000000004">
      <c r="D496">
        <f t="shared" si="266"/>
        <v>7290</v>
      </c>
      <c r="E496">
        <f t="shared" si="262"/>
        <v>121.5</v>
      </c>
      <c r="F496">
        <f t="shared" si="292"/>
        <v>177550</v>
      </c>
      <c r="H496">
        <f t="shared" si="280"/>
        <v>44387.5</v>
      </c>
      <c r="J496">
        <f t="shared" si="281"/>
        <v>3668.3884297520663</v>
      </c>
      <c r="K496">
        <f t="shared" si="282"/>
        <v>534.6304323404288</v>
      </c>
      <c r="L496">
        <f>VLOOKUP(V496, Sheet2!E$6:F$261,2,TRUE)</f>
        <v>533.67916666666667</v>
      </c>
      <c r="M496">
        <f>VLOOKUP(L496,Sheet3!A$52:B$77,2,TRUE)</f>
        <v>0.67500000000000004</v>
      </c>
      <c r="N496">
        <f t="shared" si="283"/>
        <v>20.23043234042882</v>
      </c>
      <c r="O496">
        <f t="shared" si="284"/>
        <v>19.830432340428843</v>
      </c>
      <c r="P496">
        <v>0</v>
      </c>
      <c r="Q496">
        <f t="shared" si="260"/>
        <v>3.5</v>
      </c>
      <c r="R496">
        <f t="shared" si="285"/>
        <v>156833.17415959734</v>
      </c>
      <c r="S496">
        <f t="shared" si="263"/>
        <v>3.5</v>
      </c>
      <c r="T496">
        <f t="shared" si="286"/>
        <v>28991.397918310369</v>
      </c>
      <c r="V496">
        <f t="shared" si="287"/>
        <v>185824.57207790771</v>
      </c>
      <c r="W496">
        <f t="shared" si="288"/>
        <v>-8274.5720779077092</v>
      </c>
      <c r="X496">
        <f t="shared" si="289"/>
        <v>-170.96223301462209</v>
      </c>
      <c r="Y496">
        <f>VLOOKUP(K496,Sheet2!$A$6:$B$262,2,TRUE)</f>
        <v>478.64</v>
      </c>
      <c r="Z496">
        <f t="shared" si="290"/>
        <v>-0.35718333823880599</v>
      </c>
      <c r="AA496">
        <f t="shared" si="291"/>
        <v>534.27324900219003</v>
      </c>
      <c r="AD496">
        <f t="shared" si="268"/>
        <v>536.09429189718674</v>
      </c>
      <c r="AE496">
        <f>VLOOKUP(AU495,Sheet2!$E$6:$F$261,2,TRUE)</f>
        <v>534.0020833333333</v>
      </c>
      <c r="AF496">
        <f>VLOOKUP(AE496,Sheet3!K$52:L$77,2,TRUE)</f>
        <v>0.72</v>
      </c>
      <c r="AG496">
        <f t="shared" si="269"/>
        <v>19.694291897186758</v>
      </c>
      <c r="AH496">
        <f t="shared" si="270"/>
        <v>0</v>
      </c>
      <c r="AI496">
        <f t="shared" si="279"/>
        <v>0</v>
      </c>
      <c r="AJ496">
        <f t="shared" si="261"/>
        <v>3.5</v>
      </c>
      <c r="AK496">
        <f t="shared" si="264"/>
        <v>161881.95313695274</v>
      </c>
      <c r="AM496">
        <f t="shared" si="271"/>
        <v>14.594291897186736</v>
      </c>
      <c r="AN496">
        <f t="shared" si="272"/>
        <v>1</v>
      </c>
      <c r="AP496">
        <f t="shared" si="265"/>
        <v>3.5</v>
      </c>
      <c r="AQ496">
        <f>VLOOKUP(AE496,Sheet3!$K$52:$L$77,2,TRUE)</f>
        <v>0.72</v>
      </c>
      <c r="AR496">
        <f t="shared" si="258"/>
        <v>23603.93254531996</v>
      </c>
      <c r="AU496">
        <f t="shared" si="273"/>
        <v>185485.8856822727</v>
      </c>
      <c r="AV496">
        <f t="shared" si="274"/>
        <v>-7935.8856822726957</v>
      </c>
      <c r="AW496">
        <f t="shared" si="275"/>
        <v>-163.96458021224578</v>
      </c>
      <c r="AX496">
        <f>VLOOKUP(AD496,Sheet2!$A$6:$B$262,2,TRUE)</f>
        <v>488.06666666666666</v>
      </c>
      <c r="AY496">
        <f t="shared" si="276"/>
        <v>-0.33594709782593724</v>
      </c>
      <c r="AZ496">
        <f t="shared" si="277"/>
        <v>535.75834479936077</v>
      </c>
      <c r="BB496">
        <f t="shared" si="267"/>
        <v>1.485095797170743</v>
      </c>
    </row>
    <row r="497" spans="4:54" x14ac:dyDescent="0.55000000000000004">
      <c r="D497">
        <f t="shared" si="266"/>
        <v>7305</v>
      </c>
      <c r="E497">
        <f t="shared" si="262"/>
        <v>121.75</v>
      </c>
      <c r="F497">
        <f t="shared" si="292"/>
        <v>172550</v>
      </c>
      <c r="H497">
        <f t="shared" si="280"/>
        <v>43137.5</v>
      </c>
      <c r="J497">
        <f t="shared" si="281"/>
        <v>3565.0826446280994</v>
      </c>
      <c r="K497">
        <f t="shared" si="282"/>
        <v>534.27324900219003</v>
      </c>
      <c r="L497">
        <f>VLOOKUP(V497, Sheet2!E$6:F$261,2,TRUE)</f>
        <v>533.48541666666665</v>
      </c>
      <c r="M497">
        <f>VLOOKUP(L497,Sheet3!A$52:B$77,2,TRUE)</f>
        <v>0.67500000000000004</v>
      </c>
      <c r="N497">
        <f t="shared" si="283"/>
        <v>19.87324900219005</v>
      </c>
      <c r="O497">
        <f t="shared" si="284"/>
        <v>19.473249002190073</v>
      </c>
      <c r="P497">
        <v>0</v>
      </c>
      <c r="Q497">
        <f t="shared" si="260"/>
        <v>3.5</v>
      </c>
      <c r="R497">
        <f t="shared" si="285"/>
        <v>153837.58989171905</v>
      </c>
      <c r="S497">
        <f t="shared" si="263"/>
        <v>3.5</v>
      </c>
      <c r="T497">
        <f t="shared" si="286"/>
        <v>28422.186090019783</v>
      </c>
      <c r="V497">
        <f t="shared" si="287"/>
        <v>182259.77598173884</v>
      </c>
      <c r="W497">
        <f t="shared" si="288"/>
        <v>-9709.7759817388433</v>
      </c>
      <c r="X497">
        <f t="shared" si="289"/>
        <v>-200.61520623427361</v>
      </c>
      <c r="Y497">
        <f>VLOOKUP(K497,Sheet2!$A$6:$B$262,2,TRUE)</f>
        <v>475.94666666666666</v>
      </c>
      <c r="Z497">
        <f t="shared" si="290"/>
        <v>-0.42150774505744398</v>
      </c>
      <c r="AA497">
        <f t="shared" si="291"/>
        <v>533.85174125713263</v>
      </c>
      <c r="AD497">
        <f t="shared" si="268"/>
        <v>535.75834479936077</v>
      </c>
      <c r="AE497">
        <f>VLOOKUP(AU496,Sheet2!$E$6:$F$261,2,TRUE)</f>
        <v>533.67916666666667</v>
      </c>
      <c r="AF497">
        <f>VLOOKUP(AE497,Sheet3!K$52:L$77,2,TRUE)</f>
        <v>0.72</v>
      </c>
      <c r="AG497">
        <f t="shared" si="269"/>
        <v>19.358344799360793</v>
      </c>
      <c r="AH497">
        <f t="shared" si="270"/>
        <v>0</v>
      </c>
      <c r="AI497">
        <f t="shared" si="279"/>
        <v>0</v>
      </c>
      <c r="AJ497">
        <f t="shared" si="261"/>
        <v>3.5</v>
      </c>
      <c r="AK497">
        <f t="shared" si="264"/>
        <v>157757.57119916979</v>
      </c>
      <c r="AM497">
        <f t="shared" si="271"/>
        <v>14.258344799360771</v>
      </c>
      <c r="AN497">
        <f t="shared" si="272"/>
        <v>1</v>
      </c>
      <c r="AP497">
        <f t="shared" si="265"/>
        <v>3.5</v>
      </c>
      <c r="AQ497">
        <f>VLOOKUP(AE497,Sheet3!$K$52:$L$77,2,TRUE)</f>
        <v>0.72</v>
      </c>
      <c r="AR497">
        <f t="shared" si="258"/>
        <v>22793.629860824083</v>
      </c>
      <c r="AU497">
        <f t="shared" si="273"/>
        <v>180551.20105999388</v>
      </c>
      <c r="AV497">
        <f t="shared" si="274"/>
        <v>-8001.2010599938803</v>
      </c>
      <c r="AW497">
        <f t="shared" si="275"/>
        <v>-165.31407148747687</v>
      </c>
      <c r="AX497">
        <f>VLOOKUP(AD497,Sheet2!$A$6:$B$262,2,TRUE)</f>
        <v>486.04666666666668</v>
      </c>
      <c r="AY497">
        <f t="shared" si="276"/>
        <v>-0.34011975150700935</v>
      </c>
      <c r="AZ497">
        <f t="shared" si="277"/>
        <v>535.41822504785375</v>
      </c>
      <c r="BB497">
        <f t="shared" si="267"/>
        <v>1.5664837907211222</v>
      </c>
    </row>
    <row r="498" spans="4:54" x14ac:dyDescent="0.55000000000000004">
      <c r="D498">
        <f t="shared" si="266"/>
        <v>7320</v>
      </c>
      <c r="E498">
        <f t="shared" si="262"/>
        <v>122</v>
      </c>
      <c r="F498">
        <f t="shared" si="292"/>
        <v>167550</v>
      </c>
      <c r="H498">
        <f t="shared" si="280"/>
        <v>41887.5</v>
      </c>
      <c r="J498">
        <f t="shared" si="281"/>
        <v>3461.7768595041321</v>
      </c>
      <c r="K498">
        <f t="shared" si="282"/>
        <v>533.85174125713263</v>
      </c>
      <c r="L498">
        <f>VLOOKUP(V498, Sheet2!E$6:F$261,2,TRUE)</f>
        <v>533.09791666666672</v>
      </c>
      <c r="M498">
        <f>VLOOKUP(L498,Sheet3!A$52:B$77,2,TRUE)</f>
        <v>0.67500000000000004</v>
      </c>
      <c r="N498">
        <f t="shared" si="283"/>
        <v>19.451741257132653</v>
      </c>
      <c r="O498">
        <f t="shared" si="284"/>
        <v>19.051741257132676</v>
      </c>
      <c r="P498">
        <v>0</v>
      </c>
      <c r="Q498">
        <f t="shared" si="260"/>
        <v>3.5</v>
      </c>
      <c r="R498">
        <f t="shared" si="285"/>
        <v>148969.33611569871</v>
      </c>
      <c r="S498">
        <f t="shared" si="263"/>
        <v>3.5</v>
      </c>
      <c r="T498">
        <f t="shared" si="286"/>
        <v>27504.380336925202</v>
      </c>
      <c r="V498">
        <f t="shared" si="287"/>
        <v>176473.71645262392</v>
      </c>
      <c r="W498">
        <f t="shared" si="288"/>
        <v>-8923.7164526239212</v>
      </c>
      <c r="X498">
        <f t="shared" si="289"/>
        <v>-184.37430687239507</v>
      </c>
      <c r="Y498">
        <f>VLOOKUP(K498,Sheet2!$A$6:$B$262,2,TRUE)</f>
        <v>473.25333333333333</v>
      </c>
      <c r="Z498">
        <f t="shared" si="290"/>
        <v>-0.38958902956639518</v>
      </c>
      <c r="AA498">
        <f t="shared" si="291"/>
        <v>533.46215222756621</v>
      </c>
      <c r="AD498">
        <f t="shared" si="268"/>
        <v>535.41822504785375</v>
      </c>
      <c r="AE498">
        <f>VLOOKUP(AU497,Sheet2!$E$6:$F$261,2,TRUE)</f>
        <v>533.35625000000005</v>
      </c>
      <c r="AF498">
        <f>VLOOKUP(AE498,Sheet3!K$52:L$77,2,TRUE)</f>
        <v>0.72</v>
      </c>
      <c r="AG498">
        <f t="shared" si="269"/>
        <v>19.018225047853775</v>
      </c>
      <c r="AH498">
        <f t="shared" si="270"/>
        <v>0</v>
      </c>
      <c r="AI498">
        <f t="shared" si="279"/>
        <v>0</v>
      </c>
      <c r="AJ498">
        <f t="shared" si="261"/>
        <v>3.5</v>
      </c>
      <c r="AK498">
        <f t="shared" si="264"/>
        <v>153618.26408449412</v>
      </c>
      <c r="AM498">
        <f t="shared" si="271"/>
        <v>13.918225047853753</v>
      </c>
      <c r="AN498">
        <f t="shared" si="272"/>
        <v>1</v>
      </c>
      <c r="AP498">
        <f t="shared" si="265"/>
        <v>3.5</v>
      </c>
      <c r="AQ498">
        <f>VLOOKUP(AE498,Sheet3!$K$52:$L$77,2,TRUE)</f>
        <v>0.72</v>
      </c>
      <c r="AR498">
        <f t="shared" si="258"/>
        <v>21982.931376556404</v>
      </c>
      <c r="AU498">
        <f t="shared" si="273"/>
        <v>175601.19546105052</v>
      </c>
      <c r="AV498">
        <f t="shared" si="274"/>
        <v>-8051.19546105052</v>
      </c>
      <c r="AW498">
        <f t="shared" si="275"/>
        <v>-166.34701365806859</v>
      </c>
      <c r="AX498">
        <f>VLOOKUP(AD498,Sheet2!$A$6:$B$262,2,TRUE)</f>
        <v>484.02666666666664</v>
      </c>
      <c r="AY498">
        <f t="shared" si="276"/>
        <v>-0.34367324181464232</v>
      </c>
      <c r="AZ498">
        <f t="shared" si="277"/>
        <v>535.07455180603915</v>
      </c>
      <c r="BB498">
        <f t="shared" si="267"/>
        <v>1.6123995784729459</v>
      </c>
    </row>
    <row r="499" spans="4:54" x14ac:dyDescent="0.55000000000000004">
      <c r="D499">
        <f t="shared" si="266"/>
        <v>7335</v>
      </c>
      <c r="E499">
        <f t="shared" si="262"/>
        <v>122.25</v>
      </c>
      <c r="F499">
        <f t="shared" ref="F499" si="293">+F498-6000</f>
        <v>161550</v>
      </c>
      <c r="H499">
        <f t="shared" si="280"/>
        <v>40387.5</v>
      </c>
      <c r="J499">
        <f t="shared" si="281"/>
        <v>3337.8099173553719</v>
      </c>
      <c r="K499">
        <f t="shared" si="282"/>
        <v>533.46215222756621</v>
      </c>
      <c r="L499">
        <f>VLOOKUP(V499, Sheet2!E$6:F$261,2,TRUE)</f>
        <v>532.77499999999998</v>
      </c>
      <c r="M499">
        <f>VLOOKUP(L499,Sheet3!A$52:B$77,2,TRUE)</f>
        <v>0.68</v>
      </c>
      <c r="N499">
        <f t="shared" si="283"/>
        <v>19.06215222756623</v>
      </c>
      <c r="O499">
        <f t="shared" si="284"/>
        <v>18.662152227566253</v>
      </c>
      <c r="P499">
        <v>0</v>
      </c>
      <c r="Q499">
        <f t="shared" si="260"/>
        <v>3.5</v>
      </c>
      <c r="R499">
        <f t="shared" si="285"/>
        <v>144516.37402989113</v>
      </c>
      <c r="S499">
        <f t="shared" si="263"/>
        <v>3.5</v>
      </c>
      <c r="T499">
        <f t="shared" si="286"/>
        <v>26665.052577016249</v>
      </c>
      <c r="V499">
        <f t="shared" si="287"/>
        <v>171181.42660690739</v>
      </c>
      <c r="W499">
        <f t="shared" si="288"/>
        <v>-9631.4266069073929</v>
      </c>
      <c r="X499">
        <f t="shared" si="289"/>
        <v>-198.99641749808663</v>
      </c>
      <c r="Y499">
        <f>VLOOKUP(K499,Sheet2!$A$6:$B$262,2,TRUE)</f>
        <v>470.56</v>
      </c>
      <c r="Z499">
        <f t="shared" si="290"/>
        <v>-0.42289276074907906</v>
      </c>
      <c r="AA499">
        <f t="shared" si="291"/>
        <v>533.03925946681716</v>
      </c>
      <c r="AD499">
        <f t="shared" si="268"/>
        <v>535.07455180603915</v>
      </c>
      <c r="AE499">
        <f>VLOOKUP(AU498,Sheet2!$E$6:$F$261,2,TRUE)</f>
        <v>533.0333333333333</v>
      </c>
      <c r="AF499">
        <f>VLOOKUP(AE499,Sheet3!K$52:L$77,2,TRUE)</f>
        <v>0.72</v>
      </c>
      <c r="AG499">
        <f t="shared" si="269"/>
        <v>18.674551806039176</v>
      </c>
      <c r="AH499">
        <f t="shared" si="270"/>
        <v>0</v>
      </c>
      <c r="AI499">
        <f t="shared" si="279"/>
        <v>0</v>
      </c>
      <c r="AJ499">
        <f t="shared" si="261"/>
        <v>3.5</v>
      </c>
      <c r="AK499">
        <f t="shared" si="264"/>
        <v>149473.14107595538</v>
      </c>
      <c r="AM499">
        <f t="shared" si="271"/>
        <v>13.574551806039153</v>
      </c>
      <c r="AN499">
        <f t="shared" si="272"/>
        <v>1</v>
      </c>
      <c r="AP499">
        <f t="shared" si="265"/>
        <v>3.5</v>
      </c>
      <c r="AQ499">
        <f>VLOOKUP(AE499,Sheet3!$K$52:$L$77,2,TRUE)</f>
        <v>0.72</v>
      </c>
      <c r="AR499">
        <f t="shared" si="258"/>
        <v>21173.764159820083</v>
      </c>
      <c r="AU499">
        <f t="shared" si="273"/>
        <v>170646.90523577546</v>
      </c>
      <c r="AV499">
        <f t="shared" si="274"/>
        <v>-9096.9052357754554</v>
      </c>
      <c r="AW499">
        <f t="shared" si="275"/>
        <v>-187.95258751602182</v>
      </c>
      <c r="AX499">
        <f>VLOOKUP(AD499,Sheet2!$A$6:$B$262,2,TRUE)</f>
        <v>481.33333333333331</v>
      </c>
      <c r="AY499">
        <f t="shared" si="276"/>
        <v>-0.39048321506098715</v>
      </c>
      <c r="AZ499">
        <f t="shared" si="277"/>
        <v>534.6840685909782</v>
      </c>
      <c r="BB499">
        <f t="shared" si="267"/>
        <v>1.6448091241610427</v>
      </c>
    </row>
    <row r="500" spans="4:54" x14ac:dyDescent="0.55000000000000004">
      <c r="D500">
        <f t="shared" si="266"/>
        <v>7350</v>
      </c>
      <c r="E500">
        <f t="shared" si="262"/>
        <v>122.5</v>
      </c>
      <c r="F500">
        <f>+F499-6000</f>
        <v>155550</v>
      </c>
      <c r="H500">
        <f t="shared" si="280"/>
        <v>38887.5</v>
      </c>
      <c r="J500">
        <f t="shared" si="281"/>
        <v>3213.8429752066118</v>
      </c>
      <c r="K500">
        <f t="shared" si="282"/>
        <v>533.03925946681716</v>
      </c>
      <c r="L500">
        <f>VLOOKUP(V500, Sheet2!E$6:F$261,2,TRUE)</f>
        <v>532.45208333333335</v>
      </c>
      <c r="M500">
        <f>VLOOKUP(L500,Sheet3!A$52:B$77,2,TRUE)</f>
        <v>0.68</v>
      </c>
      <c r="N500">
        <f t="shared" si="283"/>
        <v>18.63925946681718</v>
      </c>
      <c r="O500">
        <f t="shared" si="284"/>
        <v>18.239259466817202</v>
      </c>
      <c r="P500">
        <v>0</v>
      </c>
      <c r="Q500">
        <f t="shared" si="260"/>
        <v>3.5</v>
      </c>
      <c r="R500">
        <f t="shared" si="285"/>
        <v>140769.08155110668</v>
      </c>
      <c r="S500">
        <f t="shared" si="263"/>
        <v>3.5</v>
      </c>
      <c r="T500">
        <f t="shared" si="286"/>
        <v>25954.686949650961</v>
      </c>
      <c r="V500">
        <f t="shared" si="287"/>
        <v>166723.76850075764</v>
      </c>
      <c r="W500">
        <f t="shared" si="288"/>
        <v>-11173.768500757637</v>
      </c>
      <c r="X500">
        <f t="shared" si="289"/>
        <v>-230.8629855528437</v>
      </c>
      <c r="Y500">
        <f>VLOOKUP(K500,Sheet2!$A$6:$B$262,2,TRUE)</f>
        <v>467.86666666666667</v>
      </c>
      <c r="Z500">
        <f t="shared" si="290"/>
        <v>-0.49343755817792184</v>
      </c>
      <c r="AA500">
        <f t="shared" si="291"/>
        <v>532.54582190863925</v>
      </c>
      <c r="AD500">
        <f t="shared" si="268"/>
        <v>534.6840685909782</v>
      </c>
      <c r="AE500">
        <f>VLOOKUP(AU499,Sheet2!$E$6:$F$261,2,TRUE)</f>
        <v>532.71041666666667</v>
      </c>
      <c r="AF500">
        <f>VLOOKUP(AE500,Sheet3!K$52:L$77,2,TRUE)</f>
        <v>0.72</v>
      </c>
      <c r="AG500">
        <f t="shared" si="269"/>
        <v>18.284068590978222</v>
      </c>
      <c r="AH500">
        <f t="shared" si="270"/>
        <v>0</v>
      </c>
      <c r="AI500">
        <f t="shared" si="279"/>
        <v>0</v>
      </c>
      <c r="AJ500">
        <f t="shared" si="261"/>
        <v>3.5</v>
      </c>
      <c r="AK500">
        <f t="shared" si="264"/>
        <v>144809.52954760237</v>
      </c>
      <c r="AM500">
        <f t="shared" si="271"/>
        <v>13.1840685909782</v>
      </c>
      <c r="AN500">
        <f t="shared" si="272"/>
        <v>1</v>
      </c>
      <c r="AP500">
        <f t="shared" si="265"/>
        <v>3.5</v>
      </c>
      <c r="AQ500">
        <f>VLOOKUP(AE500,Sheet3!$K$52:$L$77,2,TRUE)</f>
        <v>0.72</v>
      </c>
      <c r="AR500">
        <f t="shared" si="258"/>
        <v>20266.745002742216</v>
      </c>
      <c r="AU500">
        <f t="shared" si="273"/>
        <v>165076.27455034459</v>
      </c>
      <c r="AV500">
        <f t="shared" si="274"/>
        <v>-9526.2745503445913</v>
      </c>
      <c r="AW500">
        <f t="shared" si="275"/>
        <v>-196.82385434596264</v>
      </c>
      <c r="AX500">
        <f>VLOOKUP(AD500,Sheet2!$A$6:$B$262,2,TRUE)</f>
        <v>478.64</v>
      </c>
      <c r="AY500">
        <f t="shared" si="276"/>
        <v>-0.4112148051687336</v>
      </c>
      <c r="AZ500">
        <f t="shared" si="277"/>
        <v>534.2728537858095</v>
      </c>
      <c r="BB500">
        <f t="shared" si="267"/>
        <v>1.7270318771702478</v>
      </c>
    </row>
    <row r="501" spans="4:54" x14ac:dyDescent="0.55000000000000004">
      <c r="D501">
        <f t="shared" si="266"/>
        <v>7365</v>
      </c>
      <c r="E501">
        <f t="shared" si="262"/>
        <v>122.75</v>
      </c>
      <c r="F501">
        <f>+F500-5000</f>
        <v>150550</v>
      </c>
      <c r="H501">
        <f t="shared" si="280"/>
        <v>37637.5</v>
      </c>
      <c r="J501">
        <f t="shared" si="281"/>
        <v>3110.5371900826444</v>
      </c>
      <c r="K501">
        <f t="shared" si="282"/>
        <v>532.54582190863925</v>
      </c>
      <c r="L501">
        <f>VLOOKUP(V501, Sheet2!E$6:F$261,2,TRUE)</f>
        <v>532.0645833333333</v>
      </c>
      <c r="M501">
        <f>VLOOKUP(L501,Sheet3!A$52:B$77,2,TRUE)</f>
        <v>0.68</v>
      </c>
      <c r="N501">
        <f t="shared" si="283"/>
        <v>18.145821908639277</v>
      </c>
      <c r="O501">
        <f t="shared" si="284"/>
        <v>17.7458219086393</v>
      </c>
      <c r="P501">
        <v>0</v>
      </c>
      <c r="Q501">
        <f t="shared" si="260"/>
        <v>3.5</v>
      </c>
      <c r="R501">
        <f t="shared" si="285"/>
        <v>135216.36679041813</v>
      </c>
      <c r="S501">
        <f t="shared" si="263"/>
        <v>3.5</v>
      </c>
      <c r="T501">
        <f t="shared" si="286"/>
        <v>24908.591534115942</v>
      </c>
      <c r="V501">
        <f t="shared" si="287"/>
        <v>160124.95832453406</v>
      </c>
      <c r="W501">
        <f t="shared" si="288"/>
        <v>-9574.9583245340618</v>
      </c>
      <c r="X501">
        <f t="shared" si="289"/>
        <v>-197.82971744905086</v>
      </c>
      <c r="Y501">
        <f>VLOOKUP(K501,Sheet2!$A$6:$B$262,2,TRUE)</f>
        <v>464.5</v>
      </c>
      <c r="Z501">
        <f t="shared" si="290"/>
        <v>-0.42589820764058312</v>
      </c>
      <c r="AA501">
        <f t="shared" si="291"/>
        <v>532.1199237009987</v>
      </c>
      <c r="AD501">
        <f t="shared" si="268"/>
        <v>534.2728537858095</v>
      </c>
      <c r="AE501">
        <f>VLOOKUP(AU500,Sheet2!$E$6:$F$261,2,TRUE)</f>
        <v>532.38750000000005</v>
      </c>
      <c r="AF501">
        <f>VLOOKUP(AE501,Sheet3!K$52:L$77,2,TRUE)</f>
        <v>0.72</v>
      </c>
      <c r="AG501">
        <f t="shared" si="269"/>
        <v>17.872853785809525</v>
      </c>
      <c r="AH501">
        <f t="shared" si="270"/>
        <v>0</v>
      </c>
      <c r="AI501">
        <f t="shared" si="279"/>
        <v>0</v>
      </c>
      <c r="AJ501">
        <f t="shared" si="261"/>
        <v>3.5</v>
      </c>
      <c r="AK501">
        <f t="shared" si="264"/>
        <v>139951.87897564142</v>
      </c>
      <c r="AM501">
        <f t="shared" si="271"/>
        <v>12.772853785809502</v>
      </c>
      <c r="AN501">
        <f t="shared" si="272"/>
        <v>1</v>
      </c>
      <c r="AP501">
        <f t="shared" si="265"/>
        <v>3.5</v>
      </c>
      <c r="AQ501">
        <f>VLOOKUP(AE501,Sheet3!$K$52:$L$77,2,TRUE)</f>
        <v>0.72</v>
      </c>
      <c r="AR501">
        <f t="shared" si="258"/>
        <v>19325.989248275389</v>
      </c>
      <c r="AU501">
        <f t="shared" si="273"/>
        <v>159277.8682239168</v>
      </c>
      <c r="AV501">
        <f t="shared" si="274"/>
        <v>-8727.8682239167974</v>
      </c>
      <c r="AW501">
        <f t="shared" si="275"/>
        <v>-180.32785586604953</v>
      </c>
      <c r="AX501">
        <f>VLOOKUP(AD501,Sheet2!$A$6:$B$262,2,TRUE)</f>
        <v>475.94666666666666</v>
      </c>
      <c r="AY501">
        <f t="shared" si="276"/>
        <v>-0.3788824851511014</v>
      </c>
      <c r="AZ501">
        <f t="shared" si="277"/>
        <v>533.89397130065845</v>
      </c>
      <c r="BB501">
        <f t="shared" si="267"/>
        <v>1.7740475996597524</v>
      </c>
    </row>
    <row r="502" spans="4:54" x14ac:dyDescent="0.55000000000000004">
      <c r="D502">
        <f t="shared" si="266"/>
        <v>7380</v>
      </c>
      <c r="E502">
        <f t="shared" si="262"/>
        <v>123</v>
      </c>
      <c r="F502">
        <f>+F501-5000</f>
        <v>145550</v>
      </c>
      <c r="H502">
        <f t="shared" si="280"/>
        <v>36387.5</v>
      </c>
      <c r="J502">
        <f t="shared" si="281"/>
        <v>3007.2314049586776</v>
      </c>
      <c r="K502">
        <f t="shared" si="282"/>
        <v>532.1199237009987</v>
      </c>
      <c r="L502">
        <f>VLOOKUP(V502, Sheet2!E$6:F$261,2,TRUE)</f>
        <v>531</v>
      </c>
      <c r="M502">
        <f>VLOOKUP(L502,Sheet3!A$52:B$77,2,TRUE)</f>
        <v>0.70833333333333337</v>
      </c>
      <c r="N502">
        <f t="shared" si="283"/>
        <v>17.71992370099872</v>
      </c>
      <c r="O502">
        <f t="shared" si="284"/>
        <v>17.319923700998743</v>
      </c>
      <c r="P502">
        <v>0</v>
      </c>
      <c r="Q502">
        <f t="shared" si="260"/>
        <v>3.5</v>
      </c>
      <c r="R502">
        <f t="shared" si="285"/>
        <v>130483.94168206814</v>
      </c>
      <c r="S502">
        <f t="shared" si="263"/>
        <v>3.5</v>
      </c>
      <c r="T502">
        <f t="shared" si="286"/>
        <v>24017.287369558522</v>
      </c>
      <c r="V502">
        <f t="shared" si="287"/>
        <v>154501.22905162667</v>
      </c>
      <c r="W502">
        <f t="shared" si="288"/>
        <v>-8951.2290516266658</v>
      </c>
      <c r="X502">
        <f t="shared" si="289"/>
        <v>-184.94274900055095</v>
      </c>
      <c r="Y502">
        <f>VLOOKUP(K502,Sheet2!$A$6:$B$262,2,TRUE)</f>
        <v>461.80666666666667</v>
      </c>
      <c r="Z502">
        <f t="shared" si="290"/>
        <v>-0.40047656811772087</v>
      </c>
      <c r="AA502">
        <f t="shared" si="291"/>
        <v>531.71944713288099</v>
      </c>
      <c r="AD502">
        <f t="shared" si="268"/>
        <v>533.89397130065845</v>
      </c>
      <c r="AE502">
        <f>VLOOKUP(AU501,Sheet2!$E$6:$F$261,2,TRUE)</f>
        <v>532</v>
      </c>
      <c r="AF502">
        <f>VLOOKUP(AE502,Sheet3!K$52:L$77,2,TRUE)</f>
        <v>0.72</v>
      </c>
      <c r="AG502">
        <f t="shared" si="269"/>
        <v>17.493971300658473</v>
      </c>
      <c r="AH502">
        <f t="shared" si="270"/>
        <v>0</v>
      </c>
      <c r="AI502">
        <f t="shared" si="279"/>
        <v>0</v>
      </c>
      <c r="AJ502">
        <f t="shared" si="261"/>
        <v>3.5</v>
      </c>
      <c r="AK502">
        <f t="shared" si="264"/>
        <v>135525.33655166271</v>
      </c>
      <c r="AM502">
        <f t="shared" si="271"/>
        <v>12.39397130065845</v>
      </c>
      <c r="AN502">
        <f t="shared" si="272"/>
        <v>1</v>
      </c>
      <c r="AP502">
        <f t="shared" si="265"/>
        <v>3.5</v>
      </c>
      <c r="AQ502">
        <f>VLOOKUP(AE502,Sheet3!$K$52:$L$77,2,TRUE)</f>
        <v>0.72</v>
      </c>
      <c r="AR502">
        <f t="shared" si="258"/>
        <v>18472.494748166147</v>
      </c>
      <c r="AU502">
        <f t="shared" si="273"/>
        <v>153997.83129982886</v>
      </c>
      <c r="AV502">
        <f t="shared" si="274"/>
        <v>-8447.8312998288602</v>
      </c>
      <c r="AW502">
        <f t="shared" si="275"/>
        <v>-174.54196900472851</v>
      </c>
      <c r="AX502">
        <f>VLOOKUP(AD502,Sheet2!$A$6:$B$262,2,TRUE)</f>
        <v>473.25333333333333</v>
      </c>
      <c r="AY502">
        <f t="shared" si="276"/>
        <v>-0.36881297332942581</v>
      </c>
      <c r="AZ502">
        <f t="shared" si="277"/>
        <v>533.525158327329</v>
      </c>
      <c r="BB502">
        <f t="shared" si="267"/>
        <v>1.8057111944480084</v>
      </c>
    </row>
    <row r="503" spans="4:54" x14ac:dyDescent="0.55000000000000004">
      <c r="D503">
        <f t="shared" si="266"/>
        <v>7395</v>
      </c>
      <c r="E503">
        <f t="shared" si="262"/>
        <v>123.25</v>
      </c>
      <c r="F503">
        <f t="shared" ref="F503:F507" si="294">+F502-5000</f>
        <v>140550</v>
      </c>
      <c r="H503">
        <f t="shared" si="280"/>
        <v>35137.5</v>
      </c>
      <c r="J503">
        <f t="shared" si="281"/>
        <v>2903.9256198347107</v>
      </c>
      <c r="K503">
        <f t="shared" si="282"/>
        <v>531.71944713288099</v>
      </c>
      <c r="L503">
        <f>VLOOKUP(V503, Sheet2!E$6:F$261,2,TRUE)</f>
        <v>531.20000000000005</v>
      </c>
      <c r="M503">
        <f>VLOOKUP(L503,Sheet3!A$52:B$77,2,TRUE)</f>
        <v>0.70833333333333337</v>
      </c>
      <c r="N503">
        <f t="shared" si="283"/>
        <v>17.31944713288101</v>
      </c>
      <c r="O503">
        <f t="shared" si="284"/>
        <v>16.919447132881032</v>
      </c>
      <c r="P503">
        <v>0</v>
      </c>
      <c r="Q503">
        <f t="shared" si="260"/>
        <v>3.5</v>
      </c>
      <c r="R503">
        <f t="shared" si="285"/>
        <v>131339.11930352831</v>
      </c>
      <c r="S503">
        <f t="shared" si="263"/>
        <v>3.5</v>
      </c>
      <c r="T503">
        <f t="shared" si="286"/>
        <v>24155.332018754838</v>
      </c>
      <c r="V503">
        <f t="shared" si="287"/>
        <v>155494.45132228313</v>
      </c>
      <c r="W503">
        <f t="shared" si="288"/>
        <v>-14944.45132228313</v>
      </c>
      <c r="X503">
        <f t="shared" si="289"/>
        <v>-308.76965541907293</v>
      </c>
      <c r="Y503">
        <f>VLOOKUP(K503,Sheet2!$A$6:$B$262,2,TRUE)</f>
        <v>459.11333333333334</v>
      </c>
      <c r="Z503">
        <f t="shared" si="290"/>
        <v>-0.67253471637883078</v>
      </c>
      <c r="AA503">
        <f t="shared" si="291"/>
        <v>531.04691241650221</v>
      </c>
      <c r="AD503">
        <f t="shared" si="268"/>
        <v>533.525158327329</v>
      </c>
      <c r="AE503">
        <f>VLOOKUP(AU502,Sheet2!$E$6:$F$261,2,TRUE)</f>
        <v>530.79999999999995</v>
      </c>
      <c r="AF503">
        <f>VLOOKUP(AE503,Sheet3!K$52:L$77,2,TRUE)</f>
        <v>0.77</v>
      </c>
      <c r="AG503">
        <f t="shared" si="269"/>
        <v>17.125158327329018</v>
      </c>
      <c r="AH503">
        <f t="shared" si="270"/>
        <v>0</v>
      </c>
      <c r="AI503">
        <f t="shared" si="279"/>
        <v>0</v>
      </c>
      <c r="AJ503">
        <f t="shared" si="261"/>
        <v>3.5</v>
      </c>
      <c r="AK503">
        <f t="shared" si="264"/>
        <v>140377.66094263998</v>
      </c>
      <c r="AM503">
        <f t="shared" si="271"/>
        <v>12.025158327328995</v>
      </c>
      <c r="AN503">
        <f t="shared" si="272"/>
        <v>1</v>
      </c>
      <c r="AP503">
        <f t="shared" si="265"/>
        <v>3.5</v>
      </c>
      <c r="AQ503">
        <f>VLOOKUP(AE503,Sheet3!$K$52:$L$77,2,TRUE)</f>
        <v>0.77</v>
      </c>
      <c r="AR503">
        <f t="shared" si="258"/>
        <v>18880.098510304942</v>
      </c>
      <c r="AU503">
        <f t="shared" si="273"/>
        <v>159257.75945294491</v>
      </c>
      <c r="AV503">
        <f t="shared" si="274"/>
        <v>-18707.759452944912</v>
      </c>
      <c r="AW503">
        <f t="shared" si="275"/>
        <v>-386.52395563935767</v>
      </c>
      <c r="AX503">
        <f>VLOOKUP(AD503,Sheet2!$A$6:$B$262,2,TRUE)</f>
        <v>471.23333333333335</v>
      </c>
      <c r="AY503">
        <f t="shared" si="276"/>
        <v>-0.8202389947782931</v>
      </c>
      <c r="AZ503">
        <f t="shared" si="277"/>
        <v>532.70491933255073</v>
      </c>
      <c r="BB503">
        <f t="shared" si="267"/>
        <v>1.6580069160485209</v>
      </c>
    </row>
    <row r="504" spans="4:54" x14ac:dyDescent="0.55000000000000004">
      <c r="D504">
        <f t="shared" si="266"/>
        <v>7410</v>
      </c>
      <c r="E504">
        <f t="shared" si="262"/>
        <v>123.5</v>
      </c>
      <c r="F504">
        <f t="shared" si="294"/>
        <v>135550</v>
      </c>
      <c r="H504">
        <f t="shared" si="280"/>
        <v>33887.5</v>
      </c>
      <c r="J504">
        <f t="shared" si="281"/>
        <v>2800.6198347107438</v>
      </c>
      <c r="K504">
        <f t="shared" si="282"/>
        <v>531.04691241650221</v>
      </c>
      <c r="L504">
        <f>VLOOKUP(V504, Sheet2!E$6:F$261,2,TRUE)</f>
        <v>529.4</v>
      </c>
      <c r="M504">
        <f>VLOOKUP(L504,Sheet3!A$52:B$77,2,TRUE)</f>
        <v>0.76500000000000001</v>
      </c>
      <c r="N504">
        <f t="shared" si="283"/>
        <v>16.646912416502232</v>
      </c>
      <c r="O504">
        <f t="shared" si="284"/>
        <v>16.246912416502255</v>
      </c>
      <c r="P504">
        <v>0</v>
      </c>
      <c r="Q504">
        <f t="shared" si="260"/>
        <v>3.5</v>
      </c>
      <c r="R504">
        <f t="shared" si="285"/>
        <v>123763.79136391962</v>
      </c>
      <c r="S504">
        <f t="shared" si="263"/>
        <v>3.5</v>
      </c>
      <c r="T504">
        <f t="shared" si="286"/>
        <v>22729.50713581076</v>
      </c>
      <c r="V504">
        <f t="shared" si="287"/>
        <v>146493.29849973039</v>
      </c>
      <c r="W504">
        <f t="shared" si="288"/>
        <v>-10943.298499730387</v>
      </c>
      <c r="X504">
        <f t="shared" si="289"/>
        <v>-226.10120867211543</v>
      </c>
      <c r="Y504">
        <f>VLOOKUP(K504,Sheet2!$A$6:$B$262,2,TRUE)</f>
        <v>454.4</v>
      </c>
      <c r="Z504">
        <f t="shared" si="290"/>
        <v>-0.49758188528194419</v>
      </c>
      <c r="AA504">
        <f t="shared" si="291"/>
        <v>530.54933053122022</v>
      </c>
      <c r="AD504">
        <f t="shared" si="268"/>
        <v>532.70491933255073</v>
      </c>
      <c r="AE504">
        <f>VLOOKUP(AU503,Sheet2!$E$6:$F$261,2,TRUE)</f>
        <v>532</v>
      </c>
      <c r="AF504">
        <f>VLOOKUP(AE504,Sheet3!K$52:L$77,2,TRUE)</f>
        <v>0.72</v>
      </c>
      <c r="AG504">
        <f t="shared" si="269"/>
        <v>16.304919332550753</v>
      </c>
      <c r="AH504">
        <f t="shared" si="270"/>
        <v>0</v>
      </c>
      <c r="AI504">
        <f t="shared" si="279"/>
        <v>0</v>
      </c>
      <c r="AJ504">
        <f t="shared" si="261"/>
        <v>3.5</v>
      </c>
      <c r="AK504">
        <f t="shared" si="264"/>
        <v>121945.52327659597</v>
      </c>
      <c r="AM504">
        <f t="shared" si="271"/>
        <v>11.20491933255073</v>
      </c>
      <c r="AN504">
        <f t="shared" si="272"/>
        <v>1</v>
      </c>
      <c r="AP504">
        <f t="shared" si="265"/>
        <v>3.5</v>
      </c>
      <c r="AQ504">
        <f>VLOOKUP(AE504,Sheet3!$K$52:$L$77,2,TRUE)</f>
        <v>0.72</v>
      </c>
      <c r="AR504">
        <f t="shared" si="258"/>
        <v>15878.991780803595</v>
      </c>
      <c r="AU504">
        <f t="shared" si="273"/>
        <v>137824.51505739955</v>
      </c>
      <c r="AV504">
        <f t="shared" si="274"/>
        <v>-2274.5150573995488</v>
      </c>
      <c r="AW504">
        <f t="shared" si="275"/>
        <v>-46.994112756189026</v>
      </c>
      <c r="AX504">
        <f>VLOOKUP(AD504,Sheet2!$A$6:$B$262,2,TRUE)</f>
        <v>465.84666666666669</v>
      </c>
      <c r="AY504">
        <f t="shared" si="276"/>
        <v>-0.10087892888115337</v>
      </c>
      <c r="AZ504">
        <f t="shared" si="277"/>
        <v>532.60404040366961</v>
      </c>
      <c r="BB504">
        <f t="shared" si="267"/>
        <v>2.0547098724493935</v>
      </c>
    </row>
    <row r="505" spans="4:54" x14ac:dyDescent="0.55000000000000004">
      <c r="D505">
        <f t="shared" si="266"/>
        <v>7425</v>
      </c>
      <c r="E505">
        <f t="shared" si="262"/>
        <v>123.75</v>
      </c>
      <c r="F505">
        <f t="shared" si="294"/>
        <v>130550</v>
      </c>
      <c r="H505">
        <f t="shared" si="280"/>
        <v>32637.5</v>
      </c>
      <c r="J505">
        <f t="shared" si="281"/>
        <v>2697.3140495867769</v>
      </c>
      <c r="K505">
        <f t="shared" si="282"/>
        <v>530.54933053122022</v>
      </c>
      <c r="L505">
        <f>VLOOKUP(V505, Sheet2!E$6:F$261,2,TRUE)</f>
        <v>530.4</v>
      </c>
      <c r="M505">
        <f>VLOOKUP(L505,Sheet3!A$52:B$77,2,TRUE)</f>
        <v>0.73666666666666669</v>
      </c>
      <c r="N505">
        <f t="shared" si="283"/>
        <v>16.149330531220244</v>
      </c>
      <c r="O505">
        <f t="shared" si="284"/>
        <v>15.749330531220266</v>
      </c>
      <c r="P505">
        <v>0</v>
      </c>
      <c r="Q505">
        <f t="shared" si="260"/>
        <v>3.5</v>
      </c>
      <c r="R505">
        <f t="shared" si="285"/>
        <v>127716.96913502528</v>
      </c>
      <c r="S505">
        <f t="shared" si="263"/>
        <v>3.5</v>
      </c>
      <c r="T505">
        <f t="shared" si="286"/>
        <v>23428.833263508317</v>
      </c>
      <c r="V505">
        <f t="shared" si="287"/>
        <v>151145.80239853359</v>
      </c>
      <c r="W505">
        <f t="shared" si="288"/>
        <v>-20595.802398533589</v>
      </c>
      <c r="X505">
        <f t="shared" si="289"/>
        <v>-425.53310740771877</v>
      </c>
      <c r="Y505">
        <f>VLOOKUP(K505,Sheet2!$A$6:$B$262,2,TRUE)</f>
        <v>451.0333333333333</v>
      </c>
      <c r="Z505">
        <f t="shared" si="290"/>
        <v>-0.94346265776598659</v>
      </c>
      <c r="AA505">
        <f t="shared" si="291"/>
        <v>529.60586787345426</v>
      </c>
      <c r="AD505">
        <f t="shared" si="268"/>
        <v>532.60404040366961</v>
      </c>
      <c r="AE505">
        <f>VLOOKUP(AU504,Sheet2!$E$6:$F$261,2,TRUE)</f>
        <v>527.6</v>
      </c>
      <c r="AF505">
        <f>VLOOKUP(AE505,Sheet3!K$52:L$77,2,TRUE)</f>
        <v>0.86</v>
      </c>
      <c r="AG505">
        <f t="shared" si="269"/>
        <v>16.204040403669637</v>
      </c>
      <c r="AH505">
        <f t="shared" si="270"/>
        <v>0</v>
      </c>
      <c r="AI505">
        <f t="shared" si="279"/>
        <v>0</v>
      </c>
      <c r="AJ505">
        <f t="shared" si="261"/>
        <v>3.5</v>
      </c>
      <c r="AK505">
        <f t="shared" si="264"/>
        <v>144307.46935967804</v>
      </c>
      <c r="AM505">
        <f t="shared" si="271"/>
        <v>11.104040403669615</v>
      </c>
      <c r="AN505">
        <f t="shared" si="272"/>
        <v>1</v>
      </c>
      <c r="AP505">
        <f t="shared" si="265"/>
        <v>3.5</v>
      </c>
      <c r="AQ505">
        <f>VLOOKUP(AE505,Sheet3!$K$52:$L$77,2,TRUE)</f>
        <v>0.86</v>
      </c>
      <c r="AR505">
        <f t="shared" si="258"/>
        <v>18711.014156655616</v>
      </c>
      <c r="AU505">
        <f t="shared" si="273"/>
        <v>163018.48351633365</v>
      </c>
      <c r="AV505">
        <f t="shared" si="274"/>
        <v>-32468.483516333654</v>
      </c>
      <c r="AW505">
        <f t="shared" si="275"/>
        <v>-670.83643628788536</v>
      </c>
      <c r="AX505">
        <f>VLOOKUP(AD505,Sheet2!$A$6:$B$262,2,TRUE)</f>
        <v>465.17333333333335</v>
      </c>
      <c r="AY505">
        <f t="shared" si="276"/>
        <v>-1.4421214377892513</v>
      </c>
      <c r="AZ505">
        <f t="shared" si="277"/>
        <v>531.16191896588032</v>
      </c>
      <c r="BB505">
        <f t="shared" si="267"/>
        <v>1.5560510924260598</v>
      </c>
    </row>
    <row r="506" spans="4:54" x14ac:dyDescent="0.55000000000000004">
      <c r="D506">
        <f t="shared" si="266"/>
        <v>7440</v>
      </c>
      <c r="E506">
        <f t="shared" si="262"/>
        <v>124</v>
      </c>
      <c r="F506">
        <f t="shared" si="294"/>
        <v>125550</v>
      </c>
      <c r="H506">
        <f t="shared" si="280"/>
        <v>31387.5</v>
      </c>
      <c r="J506">
        <f t="shared" si="281"/>
        <v>2594.0082644628101</v>
      </c>
      <c r="K506">
        <f t="shared" si="282"/>
        <v>529.60586787345426</v>
      </c>
      <c r="L506">
        <f>VLOOKUP(V506, Sheet2!E$6:F$261,2,TRUE)</f>
        <v>526.6</v>
      </c>
      <c r="M506">
        <f>VLOOKUP(L506,Sheet3!A$52:B$77,2,TRUE)</f>
        <v>0.85</v>
      </c>
      <c r="N506">
        <f t="shared" si="283"/>
        <v>15.205867873454281</v>
      </c>
      <c r="O506">
        <f t="shared" si="284"/>
        <v>14.805867873454304</v>
      </c>
      <c r="P506">
        <v>0</v>
      </c>
      <c r="Q506">
        <f t="shared" si="260"/>
        <v>3.5</v>
      </c>
      <c r="R506">
        <f t="shared" si="285"/>
        <v>112368.14750160475</v>
      </c>
      <c r="S506">
        <f t="shared" si="263"/>
        <v>3.5</v>
      </c>
      <c r="T506">
        <f t="shared" si="286"/>
        <v>20564.488092027492</v>
      </c>
      <c r="V506">
        <f t="shared" si="287"/>
        <v>132932.63559363224</v>
      </c>
      <c r="W506">
        <f t="shared" si="288"/>
        <v>-7382.6355936322361</v>
      </c>
      <c r="X506">
        <f t="shared" si="289"/>
        <v>-152.53379325686439</v>
      </c>
      <c r="Y506">
        <f>VLOOKUP(K506,Sheet2!$A$6:$B$262,2,TRUE)</f>
        <v>444.97333333333336</v>
      </c>
      <c r="Z506">
        <f t="shared" si="290"/>
        <v>-0.3427931110258241</v>
      </c>
      <c r="AA506">
        <f t="shared" si="291"/>
        <v>529.26307476242846</v>
      </c>
      <c r="AD506">
        <f t="shared" si="268"/>
        <v>531.16191896588032</v>
      </c>
      <c r="AE506">
        <f>VLOOKUP(AU505,Sheet2!$E$6:$F$261,2,TRUE)</f>
        <v>532.25833333333333</v>
      </c>
      <c r="AF506">
        <f>VLOOKUP(AE506,Sheet3!K$52:L$77,2,TRUE)</f>
        <v>0.72</v>
      </c>
      <c r="AG506">
        <f t="shared" si="269"/>
        <v>14.761918965880341</v>
      </c>
      <c r="AH506">
        <f t="shared" si="270"/>
        <v>0</v>
      </c>
      <c r="AI506">
        <f t="shared" si="279"/>
        <v>0</v>
      </c>
      <c r="AJ506">
        <f t="shared" si="261"/>
        <v>3.5</v>
      </c>
      <c r="AK506">
        <f t="shared" si="264"/>
        <v>105051.46308389216</v>
      </c>
      <c r="AM506">
        <f t="shared" si="271"/>
        <v>9.661918965880318</v>
      </c>
      <c r="AN506">
        <f t="shared" si="272"/>
        <v>1</v>
      </c>
      <c r="AP506">
        <f t="shared" si="265"/>
        <v>3.5</v>
      </c>
      <c r="AQ506">
        <f>VLOOKUP(AE506,Sheet3!$K$52:$L$77,2,TRUE)</f>
        <v>0.72</v>
      </c>
      <c r="AR506">
        <f t="shared" ref="AR506:AR569" si="295">+AP506*$AH$3*POWER(AM506,1.5)*AQ506</f>
        <v>12714.664606662367</v>
      </c>
      <c r="AU506">
        <f t="shared" si="273"/>
        <v>117766.12769055452</v>
      </c>
      <c r="AV506">
        <f t="shared" si="274"/>
        <v>7783.8723094454763</v>
      </c>
      <c r="AW506">
        <f t="shared" si="275"/>
        <v>160.82380804639413</v>
      </c>
      <c r="AX506">
        <f>VLOOKUP(AD506,Sheet2!$A$6:$B$262,2,TRUE)</f>
        <v>455.07333333333332</v>
      </c>
      <c r="AY506">
        <f t="shared" si="276"/>
        <v>0.35340196022559178</v>
      </c>
      <c r="AZ506">
        <f t="shared" si="277"/>
        <v>531.51532092610591</v>
      </c>
      <c r="BB506">
        <f t="shared" si="267"/>
        <v>2.2522461636774551</v>
      </c>
    </row>
    <row r="507" spans="4:54" x14ac:dyDescent="0.55000000000000004">
      <c r="D507">
        <f t="shared" si="266"/>
        <v>7455</v>
      </c>
      <c r="E507">
        <f t="shared" si="262"/>
        <v>124.25</v>
      </c>
      <c r="F507">
        <f t="shared" si="294"/>
        <v>120550</v>
      </c>
      <c r="H507">
        <f t="shared" si="280"/>
        <v>30137.5</v>
      </c>
      <c r="J507">
        <f t="shared" si="281"/>
        <v>2490.7024793388427</v>
      </c>
      <c r="K507">
        <f t="shared" si="282"/>
        <v>529.26307476242846</v>
      </c>
      <c r="L507">
        <f>VLOOKUP(V507, Sheet2!E$6:F$261,2,TRUE)</f>
        <v>529.79999999999995</v>
      </c>
      <c r="M507">
        <f>VLOOKUP(L507,Sheet3!A$52:B$77,2,TRUE)</f>
        <v>0.76500000000000001</v>
      </c>
      <c r="N507">
        <f t="shared" si="283"/>
        <v>14.863074762428482</v>
      </c>
      <c r="O507">
        <f t="shared" si="284"/>
        <v>14.463074762428505</v>
      </c>
      <c r="P507">
        <v>0</v>
      </c>
      <c r="Q507">
        <f t="shared" si="260"/>
        <v>3.5</v>
      </c>
      <c r="R507">
        <f t="shared" si="285"/>
        <v>125296.02770371758</v>
      </c>
      <c r="S507">
        <f t="shared" si="263"/>
        <v>3.5</v>
      </c>
      <c r="T507">
        <f t="shared" si="286"/>
        <v>22908.990518444836</v>
      </c>
      <c r="V507">
        <f t="shared" si="287"/>
        <v>148205.01822216241</v>
      </c>
      <c r="W507">
        <f t="shared" si="288"/>
        <v>-27655.018222162413</v>
      </c>
      <c r="X507">
        <f t="shared" si="289"/>
        <v>-571.38467401162006</v>
      </c>
      <c r="Y507">
        <f>VLOOKUP(K507,Sheet2!$A$6:$B$262,2,TRUE)</f>
        <v>442.28</v>
      </c>
      <c r="Z507">
        <f t="shared" si="290"/>
        <v>-1.2919071041232253</v>
      </c>
      <c r="AA507">
        <f t="shared" si="291"/>
        <v>527.97116765830526</v>
      </c>
      <c r="AD507">
        <f t="shared" si="268"/>
        <v>531.51532092610591</v>
      </c>
      <c r="AE507">
        <f>VLOOKUP(AU506,Sheet2!$E$6:$F$261,2,TRUE)</f>
        <v>524.08000000000004</v>
      </c>
      <c r="AF507">
        <f>VLOOKUP(AE507,Sheet3!K$52:L$77,2,TRUE)</f>
        <v>0.91</v>
      </c>
      <c r="AG507">
        <f t="shared" si="269"/>
        <v>15.115320926105937</v>
      </c>
      <c r="AH507">
        <f t="shared" si="270"/>
        <v>0</v>
      </c>
      <c r="AI507">
        <f t="shared" si="279"/>
        <v>0</v>
      </c>
      <c r="AJ507">
        <f t="shared" si="261"/>
        <v>3.5</v>
      </c>
      <c r="AK507">
        <f t="shared" si="264"/>
        <v>137569.71402393281</v>
      </c>
      <c r="AM507">
        <f t="shared" si="271"/>
        <v>10.015320926105915</v>
      </c>
      <c r="AN507">
        <f t="shared" si="272"/>
        <v>1</v>
      </c>
      <c r="AP507">
        <f t="shared" si="265"/>
        <v>3.5</v>
      </c>
      <c r="AQ507">
        <f>VLOOKUP(AE507,Sheet3!$K$52:$L$77,2,TRUE)</f>
        <v>0.91</v>
      </c>
      <c r="AR507">
        <f t="shared" si="295"/>
        <v>16959.616348850162</v>
      </c>
      <c r="AU507">
        <f t="shared" si="273"/>
        <v>154529.33037278298</v>
      </c>
      <c r="AV507">
        <f t="shared" si="274"/>
        <v>-33979.330372782977</v>
      </c>
      <c r="AW507">
        <f t="shared" si="275"/>
        <v>-702.05228042940041</v>
      </c>
      <c r="AX507">
        <f>VLOOKUP(AD507,Sheet2!$A$6:$B$262,2,TRUE)</f>
        <v>457.76666666666665</v>
      </c>
      <c r="AY507">
        <f t="shared" si="276"/>
        <v>-1.5336465748840029</v>
      </c>
      <c r="AZ507">
        <f t="shared" si="277"/>
        <v>529.98167435122195</v>
      </c>
      <c r="BB507">
        <f t="shared" si="267"/>
        <v>2.0105066929166924</v>
      </c>
    </row>
    <row r="508" spans="4:54" x14ac:dyDescent="0.55000000000000004">
      <c r="D508">
        <f t="shared" si="266"/>
        <v>7470</v>
      </c>
      <c r="E508">
        <f t="shared" si="262"/>
        <v>124.5</v>
      </c>
      <c r="F508">
        <f>+F507-4000</f>
        <v>116550</v>
      </c>
      <c r="H508">
        <f t="shared" si="280"/>
        <v>29137.5</v>
      </c>
      <c r="J508">
        <f t="shared" si="281"/>
        <v>2408.0578512396696</v>
      </c>
      <c r="K508">
        <f t="shared" si="282"/>
        <v>527.97116765830526</v>
      </c>
      <c r="L508">
        <f>VLOOKUP(V508, Sheet2!E$6:F$261,2,TRUE)</f>
        <v>523.91999999999996</v>
      </c>
      <c r="M508">
        <f>VLOOKUP(L508,Sheet3!A$52:B$77,2,TRUE)</f>
        <v>0.89285714285714279</v>
      </c>
      <c r="N508">
        <f t="shared" si="283"/>
        <v>13.571167658305285</v>
      </c>
      <c r="O508">
        <f t="shared" si="284"/>
        <v>13.171167658305308</v>
      </c>
      <c r="P508">
        <v>0</v>
      </c>
      <c r="Q508">
        <f t="shared" si="260"/>
        <v>3.5</v>
      </c>
      <c r="R508">
        <f t="shared" si="285"/>
        <v>98388.115501951979</v>
      </c>
      <c r="S508">
        <f t="shared" si="263"/>
        <v>3.5</v>
      </c>
      <c r="T508">
        <f t="shared" si="286"/>
        <v>17918.181532200826</v>
      </c>
      <c r="V508">
        <f t="shared" si="287"/>
        <v>116306.29703415281</v>
      </c>
      <c r="W508">
        <f t="shared" si="288"/>
        <v>243.70296584718744</v>
      </c>
      <c r="X508">
        <f t="shared" si="289"/>
        <v>5.0351852447766001</v>
      </c>
      <c r="Y508">
        <f>VLOOKUP(K508,Sheet2!$A$6:$B$262,2,TRUE)</f>
        <v>433.52666666666664</v>
      </c>
      <c r="Z508">
        <f t="shared" si="290"/>
        <v>1.1614476413853667E-2</v>
      </c>
      <c r="AA508">
        <f t="shared" si="291"/>
        <v>527.98278213471906</v>
      </c>
      <c r="AD508">
        <f t="shared" si="268"/>
        <v>529.98167435122195</v>
      </c>
      <c r="AE508">
        <f>VLOOKUP(AU507,Sheet2!$E$6:$F$261,2,TRUE)</f>
        <v>531</v>
      </c>
      <c r="AF508">
        <f>VLOOKUP(AE508,Sheet3!K$52:L$77,2,TRUE)</f>
        <v>0.74</v>
      </c>
      <c r="AG508">
        <f t="shared" si="269"/>
        <v>13.581674351221977</v>
      </c>
      <c r="AH508">
        <f t="shared" si="270"/>
        <v>0</v>
      </c>
      <c r="AI508">
        <f t="shared" si="279"/>
        <v>0</v>
      </c>
      <c r="AJ508">
        <f t="shared" si="261"/>
        <v>3.5</v>
      </c>
      <c r="AK508">
        <f t="shared" si="264"/>
        <v>95283.362086177411</v>
      </c>
      <c r="AM508">
        <f t="shared" si="271"/>
        <v>8.4816743512219546</v>
      </c>
      <c r="AN508">
        <f t="shared" si="272"/>
        <v>1</v>
      </c>
      <c r="AP508">
        <f t="shared" si="265"/>
        <v>3.5</v>
      </c>
      <c r="AQ508">
        <f>VLOOKUP(AE508,Sheet3!$K$52:$L$77,2,TRUE)</f>
        <v>0.74</v>
      </c>
      <c r="AR508">
        <f t="shared" si="295"/>
        <v>10748.093523773878</v>
      </c>
      <c r="AU508">
        <f t="shared" si="273"/>
        <v>106031.45560995128</v>
      </c>
      <c r="AV508">
        <f t="shared" si="274"/>
        <v>10518.544390048715</v>
      </c>
      <c r="AW508">
        <f t="shared" si="275"/>
        <v>217.3252973150561</v>
      </c>
      <c r="AX508">
        <f>VLOOKUP(AD508,Sheet2!$A$6:$B$262,2,TRUE)</f>
        <v>446.99333333333334</v>
      </c>
      <c r="AY508">
        <f t="shared" si="276"/>
        <v>0.48619359867050088</v>
      </c>
      <c r="AZ508">
        <f t="shared" si="277"/>
        <v>530.46786794989248</v>
      </c>
      <c r="BB508">
        <f t="shared" si="267"/>
        <v>2.4850858151734201</v>
      </c>
    </row>
    <row r="509" spans="4:54" x14ac:dyDescent="0.55000000000000004">
      <c r="D509">
        <f t="shared" si="266"/>
        <v>7485</v>
      </c>
      <c r="E509">
        <f t="shared" si="262"/>
        <v>124.75</v>
      </c>
      <c r="F509">
        <f>+F508-4000</f>
        <v>112550</v>
      </c>
      <c r="H509">
        <f t="shared" si="280"/>
        <v>28137.5</v>
      </c>
      <c r="J509">
        <f t="shared" si="281"/>
        <v>2325.413223140496</v>
      </c>
      <c r="K509">
        <f t="shared" si="282"/>
        <v>527.98278213471906</v>
      </c>
      <c r="L509">
        <f>VLOOKUP(V509, Sheet2!E$6:F$261,2,TRUE)</f>
        <v>527.20000000000005</v>
      </c>
      <c r="M509">
        <f>VLOOKUP(L509,Sheet3!A$52:B$77,2,TRUE)</f>
        <v>0.82166666666666666</v>
      </c>
      <c r="N509">
        <f t="shared" si="283"/>
        <v>13.582782134719082</v>
      </c>
      <c r="O509">
        <f t="shared" si="284"/>
        <v>13.182782134719105</v>
      </c>
      <c r="P509">
        <v>0</v>
      </c>
      <c r="Q509">
        <f t="shared" si="260"/>
        <v>3.5</v>
      </c>
      <c r="R509">
        <f t="shared" si="285"/>
        <v>114979.51248105115</v>
      </c>
      <c r="S509">
        <f t="shared" si="263"/>
        <v>3.5</v>
      </c>
      <c r="T509">
        <f t="shared" si="286"/>
        <v>20940.578223953966</v>
      </c>
      <c r="V509">
        <f t="shared" si="287"/>
        <v>135920.0907050051</v>
      </c>
      <c r="W509">
        <f t="shared" si="288"/>
        <v>-23370.090705005103</v>
      </c>
      <c r="X509">
        <f t="shared" si="289"/>
        <v>-482.85311373977487</v>
      </c>
      <c r="Y509">
        <f>VLOOKUP(K509,Sheet2!$A$6:$B$262,2,TRUE)</f>
        <v>433.52666666666664</v>
      </c>
      <c r="Z509">
        <f t="shared" si="290"/>
        <v>-1.1137794993151706</v>
      </c>
      <c r="AA509">
        <f t="shared" si="291"/>
        <v>526.86900263540394</v>
      </c>
      <c r="AD509">
        <f t="shared" si="268"/>
        <v>530.46786794989248</v>
      </c>
      <c r="AE509">
        <f>VLOOKUP(AU508,Sheet2!$E$6:$F$261,2,TRUE)</f>
        <v>522.32000000000005</v>
      </c>
      <c r="AF509">
        <f>VLOOKUP(AE509,Sheet3!K$52:L$77,2,TRUE)</f>
        <v>0.95</v>
      </c>
      <c r="AG509">
        <f t="shared" si="269"/>
        <v>14.067867949892502</v>
      </c>
      <c r="AH509">
        <f t="shared" si="270"/>
        <v>0</v>
      </c>
      <c r="AI509">
        <f t="shared" si="279"/>
        <v>0</v>
      </c>
      <c r="AJ509">
        <f t="shared" si="261"/>
        <v>3.5</v>
      </c>
      <c r="AK509">
        <f t="shared" si="264"/>
        <v>128950.01986148237</v>
      </c>
      <c r="AM509">
        <f t="shared" si="271"/>
        <v>8.9678679498924794</v>
      </c>
      <c r="AN509">
        <f t="shared" si="272"/>
        <v>1</v>
      </c>
      <c r="AP509">
        <f t="shared" si="265"/>
        <v>3.5</v>
      </c>
      <c r="AQ509">
        <f>VLOOKUP(AE509,Sheet3!$K$52:$L$77,2,TRUE)</f>
        <v>0.95</v>
      </c>
      <c r="AR509">
        <f t="shared" si="295"/>
        <v>15001.501800722881</v>
      </c>
      <c r="AU509">
        <f t="shared" si="273"/>
        <v>143951.52166220525</v>
      </c>
      <c r="AV509">
        <f t="shared" si="274"/>
        <v>-31401.521662205254</v>
      </c>
      <c r="AW509">
        <f t="shared" si="275"/>
        <v>-648.79176988027382</v>
      </c>
      <c r="AX509">
        <f>VLOOKUP(AD509,Sheet2!$A$6:$B$262,2,TRUE)</f>
        <v>450.36</v>
      </c>
      <c r="AY509">
        <f t="shared" si="276"/>
        <v>-1.4406070030204143</v>
      </c>
      <c r="AZ509">
        <f t="shared" si="277"/>
        <v>529.02726094687205</v>
      </c>
      <c r="BB509">
        <f t="shared" si="267"/>
        <v>2.1582583114681029</v>
      </c>
    </row>
    <row r="510" spans="4:54" x14ac:dyDescent="0.55000000000000004">
      <c r="D510">
        <f t="shared" si="266"/>
        <v>7500</v>
      </c>
      <c r="E510">
        <f t="shared" si="262"/>
        <v>125</v>
      </c>
      <c r="F510">
        <f>+F509-4000</f>
        <v>108550</v>
      </c>
      <c r="H510">
        <f t="shared" si="280"/>
        <v>27137.5</v>
      </c>
      <c r="J510">
        <f t="shared" si="281"/>
        <v>2242.7685950413224</v>
      </c>
      <c r="K510">
        <f t="shared" si="282"/>
        <v>526.86900263540394</v>
      </c>
      <c r="L510">
        <f>VLOOKUP(V510, Sheet2!E$6:F$261,2,TRUE)</f>
        <v>522.79999999999995</v>
      </c>
      <c r="M510">
        <f>VLOOKUP(L510,Sheet3!A$52:B$77,2,TRUE)</f>
        <v>0.90714285714285714</v>
      </c>
      <c r="N510">
        <f t="shared" si="283"/>
        <v>12.469002635403967</v>
      </c>
      <c r="O510">
        <f t="shared" si="284"/>
        <v>12.06900263540399</v>
      </c>
      <c r="P510">
        <v>0</v>
      </c>
      <c r="Q510">
        <f t="shared" si="260"/>
        <v>3.5</v>
      </c>
      <c r="R510">
        <f t="shared" si="285"/>
        <v>93067.624177649399</v>
      </c>
      <c r="S510">
        <f t="shared" si="263"/>
        <v>3.5</v>
      </c>
      <c r="T510">
        <f t="shared" si="286"/>
        <v>16881.02535233639</v>
      </c>
      <c r="V510">
        <f t="shared" si="287"/>
        <v>109948.64952998579</v>
      </c>
      <c r="W510">
        <f t="shared" si="288"/>
        <v>-1398.6495299857925</v>
      </c>
      <c r="X510">
        <f t="shared" si="289"/>
        <v>-28.897717561689927</v>
      </c>
      <c r="Y510">
        <f>VLOOKUP(K510,Sheet2!$A$6:$B$262,2,TRUE)</f>
        <v>426.12</v>
      </c>
      <c r="Z510">
        <f t="shared" si="290"/>
        <v>-6.7815914675889252E-2</v>
      </c>
      <c r="AA510">
        <f t="shared" si="291"/>
        <v>526.80118672072808</v>
      </c>
      <c r="AD510">
        <f t="shared" si="268"/>
        <v>529.02726094687205</v>
      </c>
      <c r="AE510">
        <f>VLOOKUP(AU509,Sheet2!$E$6:$F$261,2,TRUE)</f>
        <v>528.79999999999995</v>
      </c>
      <c r="AF510">
        <f>VLOOKUP(AE510,Sheet3!K$52:L$77,2,TRUE)</f>
        <v>0.83</v>
      </c>
      <c r="AG510">
        <f t="shared" si="269"/>
        <v>12.62726094687207</v>
      </c>
      <c r="AH510">
        <f t="shared" si="270"/>
        <v>0</v>
      </c>
      <c r="AI510">
        <f t="shared" si="279"/>
        <v>0</v>
      </c>
      <c r="AJ510">
        <f t="shared" si="261"/>
        <v>3.5</v>
      </c>
      <c r="AK510">
        <f t="shared" si="264"/>
        <v>95806.992850520284</v>
      </c>
      <c r="AM510">
        <f t="shared" si="271"/>
        <v>7.5272609468720475</v>
      </c>
      <c r="AN510">
        <f t="shared" si="272"/>
        <v>1</v>
      </c>
      <c r="AP510">
        <f t="shared" si="265"/>
        <v>3.5</v>
      </c>
      <c r="AQ510">
        <f>VLOOKUP(AE510,Sheet3!$K$52:$L$77,2,TRUE)</f>
        <v>0.83</v>
      </c>
      <c r="AR510">
        <f t="shared" si="295"/>
        <v>10078.847553214595</v>
      </c>
      <c r="AU510">
        <f t="shared" si="273"/>
        <v>105885.84040373488</v>
      </c>
      <c r="AV510">
        <f t="shared" si="274"/>
        <v>2664.159596265119</v>
      </c>
      <c r="AW510">
        <f t="shared" si="275"/>
        <v>55.044619757543778</v>
      </c>
      <c r="AX510">
        <f>VLOOKUP(AD510,Sheet2!$A$6:$B$262,2,TRUE)</f>
        <v>440.93333333333334</v>
      </c>
      <c r="AY510">
        <f t="shared" si="276"/>
        <v>0.12483660362309595</v>
      </c>
      <c r="AZ510">
        <f t="shared" si="277"/>
        <v>529.15209755049511</v>
      </c>
      <c r="BB510">
        <f t="shared" si="267"/>
        <v>2.3509108297670309</v>
      </c>
    </row>
    <row r="511" spans="4:54" x14ac:dyDescent="0.55000000000000004">
      <c r="D511">
        <f t="shared" si="266"/>
        <v>7515</v>
      </c>
      <c r="E511">
        <f t="shared" si="262"/>
        <v>125.25</v>
      </c>
      <c r="F511">
        <f t="shared" ref="F511:F517" si="296">+F510-3000</f>
        <v>105550</v>
      </c>
      <c r="H511">
        <f t="shared" si="280"/>
        <v>26387.5</v>
      </c>
      <c r="J511">
        <f t="shared" si="281"/>
        <v>2180.7851239669421</v>
      </c>
      <c r="K511">
        <f t="shared" si="282"/>
        <v>526.80118672072808</v>
      </c>
      <c r="L511">
        <f>VLOOKUP(V511, Sheet2!E$6:F$261,2,TRUE)</f>
        <v>524.55999999999995</v>
      </c>
      <c r="M511">
        <f>VLOOKUP(L511,Sheet3!A$52:B$77,2,TRUE)</f>
        <v>0.87857142857142856</v>
      </c>
      <c r="N511">
        <f t="shared" si="283"/>
        <v>12.401186720728106</v>
      </c>
      <c r="O511">
        <f t="shared" si="284"/>
        <v>12.001186720728128</v>
      </c>
      <c r="P511">
        <v>0</v>
      </c>
      <c r="Q511">
        <f t="shared" si="260"/>
        <v>3.5</v>
      </c>
      <c r="R511">
        <f t="shared" si="285"/>
        <v>101912.14407740124</v>
      </c>
      <c r="S511">
        <f t="shared" si="263"/>
        <v>3.5</v>
      </c>
      <c r="T511">
        <f t="shared" si="286"/>
        <v>18480.259039613407</v>
      </c>
      <c r="V511">
        <f t="shared" si="287"/>
        <v>120392.40311701465</v>
      </c>
      <c r="W511">
        <f t="shared" si="288"/>
        <v>-14842.403117014648</v>
      </c>
      <c r="X511">
        <f t="shared" si="289"/>
        <v>-306.66122142592246</v>
      </c>
      <c r="Y511">
        <f>VLOOKUP(K511,Sheet2!$A$6:$B$262,2,TRUE)</f>
        <v>426.12</v>
      </c>
      <c r="Z511">
        <f t="shared" si="290"/>
        <v>-0.71965930119666399</v>
      </c>
      <c r="AA511">
        <f t="shared" si="291"/>
        <v>526.08152741953143</v>
      </c>
      <c r="AD511">
        <f t="shared" si="268"/>
        <v>529.15209755049511</v>
      </c>
      <c r="AE511">
        <f>VLOOKUP(AU510,Sheet2!$E$6:$F$261,2,TRUE)</f>
        <v>522.16</v>
      </c>
      <c r="AF511">
        <f>VLOOKUP(AE511,Sheet3!K$52:L$77,2,TRUE)</f>
        <v>0.95</v>
      </c>
      <c r="AG511">
        <f t="shared" si="269"/>
        <v>12.752097550495137</v>
      </c>
      <c r="AH511">
        <f t="shared" si="270"/>
        <v>0</v>
      </c>
      <c r="AI511">
        <f t="shared" si="279"/>
        <v>0</v>
      </c>
      <c r="AJ511">
        <f t="shared" si="261"/>
        <v>3.5</v>
      </c>
      <c r="AK511">
        <f t="shared" si="264"/>
        <v>111288.79196584453</v>
      </c>
      <c r="AM511">
        <f t="shared" si="271"/>
        <v>7.6520975504951139</v>
      </c>
      <c r="AN511">
        <f t="shared" si="272"/>
        <v>1</v>
      </c>
      <c r="AP511">
        <f t="shared" si="265"/>
        <v>3.5</v>
      </c>
      <c r="AQ511">
        <f>VLOOKUP(AE511,Sheet3!$K$52:$L$77,2,TRUE)</f>
        <v>0.95</v>
      </c>
      <c r="AR511">
        <f t="shared" si="295"/>
        <v>11824.19758207322</v>
      </c>
      <c r="AU511">
        <f t="shared" si="273"/>
        <v>123112.98954791775</v>
      </c>
      <c r="AV511">
        <f t="shared" si="274"/>
        <v>-17562.98954791775</v>
      </c>
      <c r="AW511">
        <f t="shared" si="275"/>
        <v>-362.87168487433365</v>
      </c>
      <c r="AX511">
        <f>VLOOKUP(AD511,Sheet2!$A$6:$B$262,2,TRUE)</f>
        <v>441.60666666666668</v>
      </c>
      <c r="AY511">
        <f t="shared" si="276"/>
        <v>-0.82170789588246018</v>
      </c>
      <c r="AZ511">
        <f t="shared" si="277"/>
        <v>528.33038965461265</v>
      </c>
      <c r="BB511">
        <f t="shared" si="267"/>
        <v>2.2488622350812193</v>
      </c>
    </row>
    <row r="512" spans="4:54" x14ac:dyDescent="0.55000000000000004">
      <c r="D512">
        <f t="shared" si="266"/>
        <v>7530</v>
      </c>
      <c r="E512">
        <f t="shared" si="262"/>
        <v>125.5</v>
      </c>
      <c r="F512">
        <f t="shared" si="296"/>
        <v>102550</v>
      </c>
      <c r="H512">
        <f t="shared" si="280"/>
        <v>25637.5</v>
      </c>
      <c r="J512">
        <f t="shared" si="281"/>
        <v>2118.8016528925618</v>
      </c>
      <c r="K512">
        <f t="shared" si="282"/>
        <v>526.08152741953143</v>
      </c>
      <c r="L512">
        <f>VLOOKUP(V512, Sheet2!E$6:F$261,2,TRUE)</f>
        <v>522.32000000000005</v>
      </c>
      <c r="M512">
        <f>VLOOKUP(L512,Sheet3!A$52:B$77,2,TRUE)</f>
        <v>0.90714285714285714</v>
      </c>
      <c r="N512">
        <f t="shared" si="283"/>
        <v>11.681527419531449</v>
      </c>
      <c r="O512">
        <f t="shared" si="284"/>
        <v>11.281527419531471</v>
      </c>
      <c r="P512">
        <v>0</v>
      </c>
      <c r="Q512">
        <f t="shared" si="260"/>
        <v>3.5</v>
      </c>
      <c r="R512">
        <f t="shared" si="285"/>
        <v>90236.430658514379</v>
      </c>
      <c r="S512">
        <f t="shared" si="263"/>
        <v>3.5</v>
      </c>
      <c r="T512">
        <f t="shared" si="286"/>
        <v>16312.668500128413</v>
      </c>
      <c r="V512">
        <f t="shared" si="287"/>
        <v>106549.09915864278</v>
      </c>
      <c r="W512">
        <f t="shared" si="288"/>
        <v>-3999.0991586427845</v>
      </c>
      <c r="X512">
        <f t="shared" si="289"/>
        <v>-82.626015674437696</v>
      </c>
      <c r="Y512">
        <f>VLOOKUP(K512,Sheet2!$A$6:$B$262,2,TRUE)</f>
        <v>420.73333333333335</v>
      </c>
      <c r="Z512">
        <f t="shared" si="290"/>
        <v>-0.19638571305919275</v>
      </c>
      <c r="AA512">
        <f t="shared" si="291"/>
        <v>525.88514170647227</v>
      </c>
      <c r="AD512">
        <f t="shared" si="268"/>
        <v>528.33038965461265</v>
      </c>
      <c r="AE512">
        <f>VLOOKUP(AU511,Sheet2!$E$6:$F$261,2,TRUE)</f>
        <v>525.04</v>
      </c>
      <c r="AF512">
        <f>VLOOKUP(AE512,Sheet3!K$52:L$77,2,TRUE)</f>
        <v>0.89</v>
      </c>
      <c r="AG512">
        <f t="shared" si="269"/>
        <v>11.930389654612668</v>
      </c>
      <c r="AH512">
        <f t="shared" si="270"/>
        <v>0</v>
      </c>
      <c r="AI512">
        <f t="shared" si="279"/>
        <v>0</v>
      </c>
      <c r="AJ512">
        <f t="shared" si="261"/>
        <v>3.5</v>
      </c>
      <c r="AK512">
        <f t="shared" si="264"/>
        <v>94346.834293317675</v>
      </c>
      <c r="AM512">
        <f t="shared" si="271"/>
        <v>6.8303896546126452</v>
      </c>
      <c r="AN512">
        <f t="shared" si="272"/>
        <v>1</v>
      </c>
      <c r="AP512">
        <f t="shared" si="265"/>
        <v>3.5</v>
      </c>
      <c r="AQ512">
        <f>VLOOKUP(AE512,Sheet3!$K$52:$L$77,2,TRUE)</f>
        <v>0.89</v>
      </c>
      <c r="AR512">
        <f t="shared" si="295"/>
        <v>9341.9072736113158</v>
      </c>
      <c r="AU512">
        <f t="shared" si="273"/>
        <v>103688.74156692899</v>
      </c>
      <c r="AV512">
        <f t="shared" si="274"/>
        <v>-1138.7415669289912</v>
      </c>
      <c r="AW512">
        <f t="shared" si="275"/>
        <v>-23.527718324979155</v>
      </c>
      <c r="AX512">
        <f>VLOOKUP(AD512,Sheet2!$A$6:$B$262,2,TRUE)</f>
        <v>436.22</v>
      </c>
      <c r="AY512">
        <f t="shared" si="276"/>
        <v>-5.393544157759652E-2</v>
      </c>
      <c r="AZ512">
        <f t="shared" si="277"/>
        <v>528.27645421303509</v>
      </c>
      <c r="BB512">
        <f t="shared" si="267"/>
        <v>2.3913125065628265</v>
      </c>
    </row>
    <row r="513" spans="4:54" x14ac:dyDescent="0.55000000000000004">
      <c r="D513">
        <f t="shared" si="266"/>
        <v>7545</v>
      </c>
      <c r="E513">
        <f t="shared" si="262"/>
        <v>125.75</v>
      </c>
      <c r="F513">
        <f t="shared" si="296"/>
        <v>99550</v>
      </c>
      <c r="H513">
        <f t="shared" si="280"/>
        <v>24887.5</v>
      </c>
      <c r="J513">
        <f t="shared" si="281"/>
        <v>2056.818181818182</v>
      </c>
      <c r="K513">
        <f t="shared" si="282"/>
        <v>525.88514170647227</v>
      </c>
      <c r="L513">
        <f>VLOOKUP(V513, Sheet2!E$6:F$261,2,TRUE)</f>
        <v>522.48</v>
      </c>
      <c r="M513">
        <f>VLOOKUP(L513,Sheet3!A$52:B$77,2,TRUE)</f>
        <v>0.90714285714285714</v>
      </c>
      <c r="N513">
        <f t="shared" si="283"/>
        <v>11.485141706472291</v>
      </c>
      <c r="O513">
        <f t="shared" si="284"/>
        <v>11.085141706472314</v>
      </c>
      <c r="P513">
        <v>0</v>
      </c>
      <c r="Q513">
        <f t="shared" si="260"/>
        <v>3.5</v>
      </c>
      <c r="R513">
        <f t="shared" si="285"/>
        <v>90831.315841205753</v>
      </c>
      <c r="S513">
        <f t="shared" si="263"/>
        <v>3.5</v>
      </c>
      <c r="T513">
        <f t="shared" si="286"/>
        <v>16405.279699015849</v>
      </c>
      <c r="V513">
        <f t="shared" si="287"/>
        <v>107236.59554022161</v>
      </c>
      <c r="W513">
        <f t="shared" si="288"/>
        <v>-7686.5955402216059</v>
      </c>
      <c r="X513">
        <f t="shared" si="289"/>
        <v>-158.81395744259515</v>
      </c>
      <c r="Y513">
        <f>VLOOKUP(K513,Sheet2!$A$6:$B$262,2,TRUE)</f>
        <v>419.38666666666666</v>
      </c>
      <c r="Z513">
        <f t="shared" si="290"/>
        <v>-0.3786814652570305</v>
      </c>
      <c r="AA513">
        <f t="shared" si="291"/>
        <v>525.50646024121522</v>
      </c>
      <c r="AD513">
        <f t="shared" si="268"/>
        <v>528.27645421303509</v>
      </c>
      <c r="AE513">
        <f>VLOOKUP(AU512,Sheet2!$E$6:$F$261,2,TRUE)</f>
        <v>521.84</v>
      </c>
      <c r="AF513">
        <f>VLOOKUP(AE513,Sheet3!K$52:L$77,2,TRUE)</f>
        <v>0.96</v>
      </c>
      <c r="AG513">
        <f t="shared" si="269"/>
        <v>11.876454213035117</v>
      </c>
      <c r="AH513">
        <f t="shared" si="270"/>
        <v>0</v>
      </c>
      <c r="AI513">
        <f t="shared" si="279"/>
        <v>0</v>
      </c>
      <c r="AJ513">
        <f t="shared" si="261"/>
        <v>3.5</v>
      </c>
      <c r="AK513">
        <f t="shared" si="264"/>
        <v>101078.04062241419</v>
      </c>
      <c r="AM513">
        <f t="shared" si="271"/>
        <v>6.7764542130350947</v>
      </c>
      <c r="AN513">
        <f t="shared" si="272"/>
        <v>1</v>
      </c>
      <c r="AP513">
        <f t="shared" si="265"/>
        <v>3.5</v>
      </c>
      <c r="AQ513">
        <f>VLOOKUP(AE513,Sheet3!$K$52:$L$77,2,TRUE)</f>
        <v>0.96</v>
      </c>
      <c r="AR513">
        <f t="shared" si="295"/>
        <v>9957.5460028377966</v>
      </c>
      <c r="AU513">
        <f t="shared" si="273"/>
        <v>111035.58662525199</v>
      </c>
      <c r="AV513">
        <f t="shared" si="274"/>
        <v>-11485.586625251992</v>
      </c>
      <c r="AW513">
        <f t="shared" si="275"/>
        <v>-237.30550878619817</v>
      </c>
      <c r="AX513">
        <f>VLOOKUP(AD513,Sheet2!$A$6:$B$262,2,TRUE)</f>
        <v>435.54666666666668</v>
      </c>
      <c r="AY513">
        <f t="shared" si="276"/>
        <v>-0.54484519558454858</v>
      </c>
      <c r="AZ513">
        <f t="shared" si="277"/>
        <v>527.73160901745052</v>
      </c>
      <c r="BB513">
        <f t="shared" si="267"/>
        <v>2.2251487762353008</v>
      </c>
    </row>
    <row r="514" spans="4:54" x14ac:dyDescent="0.55000000000000004">
      <c r="D514">
        <f t="shared" si="266"/>
        <v>7560</v>
      </c>
      <c r="E514">
        <f t="shared" si="262"/>
        <v>126</v>
      </c>
      <c r="F514">
        <f t="shared" si="296"/>
        <v>96550</v>
      </c>
      <c r="H514">
        <f t="shared" si="280"/>
        <v>24137.5</v>
      </c>
      <c r="J514">
        <f t="shared" si="281"/>
        <v>1994.8347107438017</v>
      </c>
      <c r="K514">
        <f t="shared" si="282"/>
        <v>525.50646024121522</v>
      </c>
      <c r="L514">
        <f>VLOOKUP(V514, Sheet2!E$6:F$261,2,TRUE)</f>
        <v>521.52</v>
      </c>
      <c r="M514">
        <f>VLOOKUP(L514,Sheet3!A$52:B$77,2,TRUE)</f>
        <v>0.92142857142857137</v>
      </c>
      <c r="N514">
        <f t="shared" si="283"/>
        <v>11.106460241215245</v>
      </c>
      <c r="O514">
        <f t="shared" si="284"/>
        <v>10.706460241215268</v>
      </c>
      <c r="P514">
        <v>0</v>
      </c>
      <c r="Q514">
        <f t="shared" si="260"/>
        <v>3.5</v>
      </c>
      <c r="R514">
        <f t="shared" si="285"/>
        <v>86376.294303387942</v>
      </c>
      <c r="S514">
        <f t="shared" si="263"/>
        <v>3.5</v>
      </c>
      <c r="T514">
        <f t="shared" si="286"/>
        <v>15571.864935782896</v>
      </c>
      <c r="V514">
        <f t="shared" si="287"/>
        <v>101948.15923917084</v>
      </c>
      <c r="W514">
        <f t="shared" si="288"/>
        <v>-5398.15923917084</v>
      </c>
      <c r="X514">
        <f t="shared" si="289"/>
        <v>-111.53221568534794</v>
      </c>
      <c r="Y514">
        <f>VLOOKUP(K514,Sheet2!$A$6:$B$262,2,TRUE)</f>
        <v>417.36666666666667</v>
      </c>
      <c r="Z514">
        <f t="shared" si="290"/>
        <v>-0.26722837397655441</v>
      </c>
      <c r="AA514">
        <f t="shared" si="291"/>
        <v>525.23923186723869</v>
      </c>
      <c r="AD514">
        <f t="shared" si="268"/>
        <v>527.73160901745052</v>
      </c>
      <c r="AE514">
        <f>VLOOKUP(AU513,Sheet2!$E$6:$F$261,2,TRUE)</f>
        <v>523.12</v>
      </c>
      <c r="AF514">
        <f>VLOOKUP(AE514,Sheet3!K$52:L$77,2,TRUE)</f>
        <v>0.92</v>
      </c>
      <c r="AG514">
        <f t="shared" si="269"/>
        <v>11.331609017450546</v>
      </c>
      <c r="AH514">
        <f t="shared" si="270"/>
        <v>0</v>
      </c>
      <c r="AI514">
        <f t="shared" si="279"/>
        <v>0</v>
      </c>
      <c r="AJ514">
        <f t="shared" si="261"/>
        <v>3.5</v>
      </c>
      <c r="AK514">
        <f t="shared" si="264"/>
        <v>90277.720108339228</v>
      </c>
      <c r="AM514">
        <f t="shared" si="271"/>
        <v>6.2316090174505234</v>
      </c>
      <c r="AN514">
        <f t="shared" si="272"/>
        <v>1</v>
      </c>
      <c r="AP514">
        <f t="shared" si="265"/>
        <v>3.5</v>
      </c>
      <c r="AQ514">
        <f>VLOOKUP(AE514,Sheet3!$K$52:$L$77,2,TRUE)</f>
        <v>0.92</v>
      </c>
      <c r="AR514">
        <f t="shared" si="295"/>
        <v>8415.2195114670849</v>
      </c>
      <c r="AU514">
        <f t="shared" si="273"/>
        <v>98692.939619806319</v>
      </c>
      <c r="AV514">
        <f t="shared" si="274"/>
        <v>-2142.9396198063187</v>
      </c>
      <c r="AW514">
        <f t="shared" si="275"/>
        <v>-44.275611979469396</v>
      </c>
      <c r="AX514">
        <f>VLOOKUP(AD514,Sheet2!$A$6:$B$262,2,TRUE)</f>
        <v>432.18</v>
      </c>
      <c r="AY514">
        <f t="shared" si="276"/>
        <v>-0.10244715622997222</v>
      </c>
      <c r="AZ514">
        <f t="shared" si="277"/>
        <v>527.6291618612205</v>
      </c>
      <c r="BB514">
        <f t="shared" si="267"/>
        <v>2.3899299939818093</v>
      </c>
    </row>
    <row r="515" spans="4:54" x14ac:dyDescent="0.55000000000000004">
      <c r="D515">
        <f t="shared" si="266"/>
        <v>7575</v>
      </c>
      <c r="E515">
        <f t="shared" si="262"/>
        <v>126.25</v>
      </c>
      <c r="F515">
        <f t="shared" si="296"/>
        <v>93550</v>
      </c>
      <c r="H515">
        <f t="shared" si="280"/>
        <v>23387.5</v>
      </c>
      <c r="J515">
        <f t="shared" si="281"/>
        <v>1932.8512396694214</v>
      </c>
      <c r="K515">
        <f t="shared" si="282"/>
        <v>525.23923186723869</v>
      </c>
      <c r="L515">
        <f>VLOOKUP(V515, Sheet2!E$6:F$261,2,TRUE)</f>
        <v>521.20000000000005</v>
      </c>
      <c r="M515">
        <f>VLOOKUP(L515,Sheet3!A$52:B$77,2,TRUE)</f>
        <v>0.92142857142857137</v>
      </c>
      <c r="N515">
        <f t="shared" si="283"/>
        <v>10.839231867238709</v>
      </c>
      <c r="O515">
        <f t="shared" si="284"/>
        <v>10.439231867238732</v>
      </c>
      <c r="P515">
        <v>0</v>
      </c>
      <c r="Q515">
        <f t="shared" si="260"/>
        <v>3.5</v>
      </c>
      <c r="R515">
        <f t="shared" si="285"/>
        <v>84589.180578936124</v>
      </c>
      <c r="S515">
        <f t="shared" si="263"/>
        <v>3.5</v>
      </c>
      <c r="T515">
        <f t="shared" si="286"/>
        <v>15228.620722280069</v>
      </c>
      <c r="V515">
        <f t="shared" si="287"/>
        <v>99817.801301216197</v>
      </c>
      <c r="W515">
        <f t="shared" si="288"/>
        <v>-6267.8013012161973</v>
      </c>
      <c r="X515">
        <f t="shared" si="289"/>
        <v>-129.50002688463218</v>
      </c>
      <c r="Y515">
        <f>VLOOKUP(K515,Sheet2!$A$6:$B$262,2,TRUE)</f>
        <v>415.34666666666669</v>
      </c>
      <c r="Z515">
        <f t="shared" si="290"/>
        <v>-0.31178780829981101</v>
      </c>
      <c r="AA515">
        <f t="shared" si="291"/>
        <v>524.92744405893893</v>
      </c>
      <c r="AD515">
        <f t="shared" si="268"/>
        <v>527.6291618612205</v>
      </c>
      <c r="AE515">
        <f>VLOOKUP(AU514,Sheet2!$E$6:$F$261,2,TRUE)</f>
        <v>521.04</v>
      </c>
      <c r="AF515">
        <f>VLOOKUP(AE515,Sheet3!K$52:L$77,2,TRUE)</f>
        <v>0.96</v>
      </c>
      <c r="AG515">
        <f t="shared" si="269"/>
        <v>11.229161861220518</v>
      </c>
      <c r="AH515">
        <f t="shared" si="270"/>
        <v>0</v>
      </c>
      <c r="AI515">
        <f t="shared" si="279"/>
        <v>0</v>
      </c>
      <c r="AJ515">
        <f t="shared" si="261"/>
        <v>3.5</v>
      </c>
      <c r="AK515">
        <f t="shared" si="264"/>
        <v>92928.222333309997</v>
      </c>
      <c r="AM515">
        <f t="shared" si="271"/>
        <v>6.1291618612204957</v>
      </c>
      <c r="AN515">
        <f t="shared" si="272"/>
        <v>1</v>
      </c>
      <c r="AP515">
        <f t="shared" si="265"/>
        <v>3.5</v>
      </c>
      <c r="AQ515">
        <f>VLOOKUP(AE515,Sheet3!$K$52:$L$77,2,TRUE)</f>
        <v>0.96</v>
      </c>
      <c r="AR515">
        <f t="shared" si="295"/>
        <v>8565.4502093440751</v>
      </c>
      <c r="AU515">
        <f t="shared" si="273"/>
        <v>101493.67254265407</v>
      </c>
      <c r="AV515">
        <f t="shared" si="274"/>
        <v>-7943.6725426540652</v>
      </c>
      <c r="AW515">
        <f t="shared" si="275"/>
        <v>-164.1254657573154</v>
      </c>
      <c r="AX515">
        <f>VLOOKUP(AD515,Sheet2!$A$6:$B$262,2,TRUE)</f>
        <v>431.50666666666666</v>
      </c>
      <c r="AY515">
        <f t="shared" si="276"/>
        <v>-0.38035441497384836</v>
      </c>
      <c r="AZ515">
        <f t="shared" si="277"/>
        <v>527.2488074462467</v>
      </c>
      <c r="BB515">
        <f t="shared" si="267"/>
        <v>2.3213633873077697</v>
      </c>
    </row>
    <row r="516" spans="4:54" x14ac:dyDescent="0.55000000000000004">
      <c r="D516">
        <f t="shared" si="266"/>
        <v>7590</v>
      </c>
      <c r="E516">
        <f t="shared" si="262"/>
        <v>126.5</v>
      </c>
      <c r="F516">
        <f t="shared" si="296"/>
        <v>90550</v>
      </c>
      <c r="H516">
        <f t="shared" si="280"/>
        <v>22637.5</v>
      </c>
      <c r="J516">
        <f t="shared" si="281"/>
        <v>1870.8677685950413</v>
      </c>
      <c r="K516">
        <f t="shared" si="282"/>
        <v>524.92744405893893</v>
      </c>
      <c r="L516">
        <f>VLOOKUP(V516, Sheet2!E$6:F$261,2,TRUE)</f>
        <v>520.55999999999995</v>
      </c>
      <c r="M516">
        <f>VLOOKUP(L516,Sheet3!A$52:B$77,2,TRUE)</f>
        <v>0.93571428571428572</v>
      </c>
      <c r="N516">
        <f t="shared" si="283"/>
        <v>10.527444058938954</v>
      </c>
      <c r="O516">
        <f t="shared" si="284"/>
        <v>10.127444058938977</v>
      </c>
      <c r="P516">
        <v>0</v>
      </c>
      <c r="Q516">
        <f t="shared" si="260"/>
        <v>3.5</v>
      </c>
      <c r="R516">
        <f t="shared" si="285"/>
        <v>80965.773932608718</v>
      </c>
      <c r="S516">
        <f t="shared" si="263"/>
        <v>3.5</v>
      </c>
      <c r="T516">
        <f t="shared" si="286"/>
        <v>14551.492307904262</v>
      </c>
      <c r="V516">
        <f t="shared" si="287"/>
        <v>95517.266240512981</v>
      </c>
      <c r="W516">
        <f t="shared" si="288"/>
        <v>-4967.2662405129813</v>
      </c>
      <c r="X516">
        <f t="shared" si="289"/>
        <v>-102.62946777919383</v>
      </c>
      <c r="Y516">
        <f>VLOOKUP(K516,Sheet2!$A$6:$B$262,2,TRUE)</f>
        <v>412.62857142857143</v>
      </c>
      <c r="Z516">
        <f t="shared" si="290"/>
        <v>-0.24872118628110954</v>
      </c>
      <c r="AA516">
        <f t="shared" si="291"/>
        <v>524.67872287265777</v>
      </c>
      <c r="AD516">
        <f t="shared" si="268"/>
        <v>527.2488074462467</v>
      </c>
      <c r="AE516">
        <f>VLOOKUP(AU515,Sheet2!$E$6:$F$261,2,TRUE)</f>
        <v>521.52</v>
      </c>
      <c r="AF516">
        <f>VLOOKUP(AE516,Sheet3!K$52:L$77,2,TRUE)</f>
        <v>0.96</v>
      </c>
      <c r="AG516">
        <f t="shared" si="269"/>
        <v>10.848807446246724</v>
      </c>
      <c r="AH516">
        <f t="shared" si="270"/>
        <v>0</v>
      </c>
      <c r="AI516">
        <f t="shared" si="279"/>
        <v>0</v>
      </c>
      <c r="AJ516">
        <f t="shared" si="261"/>
        <v>3.5</v>
      </c>
      <c r="AK516">
        <f t="shared" si="264"/>
        <v>88246.932494640147</v>
      </c>
      <c r="AM516">
        <f t="shared" si="271"/>
        <v>5.7488074462467011</v>
      </c>
      <c r="AN516">
        <f t="shared" si="272"/>
        <v>1</v>
      </c>
      <c r="AP516">
        <f t="shared" si="265"/>
        <v>3.5</v>
      </c>
      <c r="AQ516">
        <f>VLOOKUP(AE516,Sheet3!$K$52:$L$77,2,TRUE)</f>
        <v>0.96</v>
      </c>
      <c r="AR516">
        <f t="shared" si="295"/>
        <v>7780.6378708088632</v>
      </c>
      <c r="AU516">
        <f t="shared" si="273"/>
        <v>96027.570365449006</v>
      </c>
      <c r="AV516">
        <f t="shared" si="274"/>
        <v>-5477.5703654490062</v>
      </c>
      <c r="AW516">
        <f t="shared" si="275"/>
        <v>-113.17294143489681</v>
      </c>
      <c r="AX516">
        <f>VLOOKUP(AD516,Sheet2!$A$6:$B$262,2,TRUE)</f>
        <v>428.81333333333333</v>
      </c>
      <c r="AY516">
        <f t="shared" si="276"/>
        <v>-0.26392122781061722</v>
      </c>
      <c r="AZ516">
        <f t="shared" si="277"/>
        <v>526.98488621843603</v>
      </c>
      <c r="BB516">
        <f t="shared" si="267"/>
        <v>2.3061633457782591</v>
      </c>
    </row>
    <row r="517" spans="4:54" x14ac:dyDescent="0.55000000000000004">
      <c r="D517">
        <f t="shared" si="266"/>
        <v>7605</v>
      </c>
      <c r="E517">
        <f t="shared" si="262"/>
        <v>126.75</v>
      </c>
      <c r="F517">
        <f t="shared" si="296"/>
        <v>87550</v>
      </c>
      <c r="H517">
        <f t="shared" si="280"/>
        <v>21887.5</v>
      </c>
      <c r="J517">
        <f t="shared" si="281"/>
        <v>1808.8842975206612</v>
      </c>
      <c r="K517">
        <f t="shared" si="282"/>
        <v>524.67872287265777</v>
      </c>
      <c r="L517">
        <f>VLOOKUP(V517, Sheet2!E$6:F$261,2,TRUE)</f>
        <v>520.24</v>
      </c>
      <c r="M517">
        <f>VLOOKUP(L517,Sheet3!A$52:B$77,2,TRUE)</f>
        <v>0.93571428571428572</v>
      </c>
      <c r="N517">
        <f t="shared" si="283"/>
        <v>10.278722872657795</v>
      </c>
      <c r="O517">
        <f t="shared" si="284"/>
        <v>9.8787228726578178</v>
      </c>
      <c r="P517">
        <v>0</v>
      </c>
      <c r="Q517">
        <f t="shared" si="260"/>
        <v>3.5</v>
      </c>
      <c r="R517">
        <f t="shared" si="285"/>
        <v>79324.506524417695</v>
      </c>
      <c r="S517">
        <f t="shared" si="263"/>
        <v>3.5</v>
      </c>
      <c r="T517">
        <f t="shared" si="286"/>
        <v>14236.084054170547</v>
      </c>
      <c r="V517">
        <f t="shared" si="287"/>
        <v>93560.59057858825</v>
      </c>
      <c r="W517">
        <f t="shared" si="288"/>
        <v>-6010.5905785882496</v>
      </c>
      <c r="X517">
        <f t="shared" si="289"/>
        <v>-124.18575575595557</v>
      </c>
      <c r="Y517">
        <f>VLOOKUP(K517,Sheet2!$A$6:$B$262,2,TRUE)</f>
        <v>408.51428571428573</v>
      </c>
      <c r="Z517">
        <f t="shared" si="290"/>
        <v>-0.30399366704842951</v>
      </c>
      <c r="AA517">
        <f t="shared" si="291"/>
        <v>524.37472920560936</v>
      </c>
      <c r="AD517">
        <f t="shared" si="268"/>
        <v>526.98488621843603</v>
      </c>
      <c r="AE517">
        <f>VLOOKUP(AU516,Sheet2!$E$6:$F$261,2,TRUE)</f>
        <v>520.72</v>
      </c>
      <c r="AF517">
        <f>VLOOKUP(AE517,Sheet3!K$52:L$77,2,TRUE)</f>
        <v>0.97</v>
      </c>
      <c r="AG517">
        <f t="shared" si="269"/>
        <v>10.584886218436054</v>
      </c>
      <c r="AH517">
        <f t="shared" si="270"/>
        <v>0</v>
      </c>
      <c r="AI517">
        <f t="shared" si="279"/>
        <v>0</v>
      </c>
      <c r="AJ517">
        <f t="shared" si="261"/>
        <v>3.5</v>
      </c>
      <c r="AK517">
        <f t="shared" si="264"/>
        <v>85932.294596065258</v>
      </c>
      <c r="AM517">
        <f t="shared" si="271"/>
        <v>5.4848862184360314</v>
      </c>
      <c r="AN517">
        <f t="shared" si="272"/>
        <v>1</v>
      </c>
      <c r="AP517">
        <f t="shared" si="265"/>
        <v>3.5</v>
      </c>
      <c r="AQ517">
        <f>VLOOKUP(AE517,Sheet3!$K$52:$L$77,2,TRUE)</f>
        <v>0.97</v>
      </c>
      <c r="AR517">
        <f t="shared" si="295"/>
        <v>7326.5664766099044</v>
      </c>
      <c r="AU517">
        <f t="shared" si="273"/>
        <v>93258.861072675165</v>
      </c>
      <c r="AV517">
        <f t="shared" si="274"/>
        <v>-5708.8610726751649</v>
      </c>
      <c r="AW517">
        <f t="shared" si="275"/>
        <v>-117.95167505527199</v>
      </c>
      <c r="AX517">
        <f>VLOOKUP(AD517,Sheet2!$A$6:$B$262,2,TRUE)</f>
        <v>426.79333333333335</v>
      </c>
      <c r="AY517">
        <f t="shared" si="276"/>
        <v>-0.27636719190069819</v>
      </c>
      <c r="AZ517">
        <f t="shared" si="277"/>
        <v>526.70851902653533</v>
      </c>
      <c r="BB517">
        <f t="shared" si="267"/>
        <v>2.333789820925972</v>
      </c>
    </row>
    <row r="518" spans="4:54" x14ac:dyDescent="0.55000000000000004">
      <c r="D518">
        <f t="shared" si="266"/>
        <v>7620</v>
      </c>
      <c r="E518">
        <f t="shared" si="262"/>
        <v>127</v>
      </c>
      <c r="F518">
        <f t="shared" ref="F518:F525" si="297">+F517-1000</f>
        <v>86550</v>
      </c>
      <c r="H518">
        <f t="shared" si="280"/>
        <v>21637.5</v>
      </c>
      <c r="J518">
        <f t="shared" si="281"/>
        <v>1788.2231404958677</v>
      </c>
      <c r="K518">
        <f t="shared" si="282"/>
        <v>524.37472920560936</v>
      </c>
      <c r="L518">
        <f>VLOOKUP(V518, Sheet2!E$6:F$261,2,TRUE)</f>
        <v>519.6</v>
      </c>
      <c r="M518">
        <f>VLOOKUP(L518,Sheet3!A$52:B$77,2,TRUE)</f>
        <v>0.95</v>
      </c>
      <c r="N518">
        <f t="shared" si="283"/>
        <v>9.9747292056093784</v>
      </c>
      <c r="O518">
        <f t="shared" si="284"/>
        <v>9.5747292056094011</v>
      </c>
      <c r="P518">
        <v>0</v>
      </c>
      <c r="Q518">
        <f t="shared" si="260"/>
        <v>3.5</v>
      </c>
      <c r="R518">
        <f t="shared" si="285"/>
        <v>75831.616656356491</v>
      </c>
      <c r="S518">
        <f t="shared" si="263"/>
        <v>3.5</v>
      </c>
      <c r="T518">
        <f t="shared" si="286"/>
        <v>13584.044325313936</v>
      </c>
      <c r="V518">
        <f t="shared" si="287"/>
        <v>89415.660981670429</v>
      </c>
      <c r="W518">
        <f t="shared" si="288"/>
        <v>-2865.6609816704295</v>
      </c>
      <c r="X518">
        <f t="shared" si="289"/>
        <v>-59.207871522116314</v>
      </c>
      <c r="Y518">
        <f>VLOOKUP(K518,Sheet2!$A$6:$B$262,2,TRUE)</f>
        <v>404.4</v>
      </c>
      <c r="Z518">
        <f t="shared" si="290"/>
        <v>-0.14640917784895233</v>
      </c>
      <c r="AA518">
        <f t="shared" si="291"/>
        <v>524.22832002776045</v>
      </c>
      <c r="AD518">
        <f t="shared" si="268"/>
        <v>526.70851902653533</v>
      </c>
      <c r="AE518">
        <f>VLOOKUP(AU517,Sheet2!$E$6:$F$261,2,TRUE)</f>
        <v>520.24</v>
      </c>
      <c r="AF518">
        <f>VLOOKUP(AE518,Sheet3!K$52:L$77,2,TRUE)</f>
        <v>0.97</v>
      </c>
      <c r="AG518">
        <f t="shared" si="269"/>
        <v>10.30851902653535</v>
      </c>
      <c r="AH518">
        <f t="shared" si="270"/>
        <v>0</v>
      </c>
      <c r="AI518">
        <f t="shared" si="279"/>
        <v>0</v>
      </c>
      <c r="AJ518">
        <f t="shared" si="261"/>
        <v>3.5</v>
      </c>
      <c r="AK518">
        <f t="shared" si="264"/>
        <v>82588.871698544084</v>
      </c>
      <c r="AM518">
        <f t="shared" si="271"/>
        <v>5.2085190265353276</v>
      </c>
      <c r="AN518">
        <f t="shared" si="272"/>
        <v>1</v>
      </c>
      <c r="AP518">
        <f t="shared" si="265"/>
        <v>3.5</v>
      </c>
      <c r="AQ518">
        <f>VLOOKUP(AE518,Sheet3!$K$52:$L$77,2,TRUE)</f>
        <v>0.97</v>
      </c>
      <c r="AR518">
        <f t="shared" si="295"/>
        <v>6779.8555780451834</v>
      </c>
      <c r="AU518">
        <f t="shared" si="273"/>
        <v>89368.72727658927</v>
      </c>
      <c r="AV518">
        <f t="shared" si="274"/>
        <v>-2818.7272765892703</v>
      </c>
      <c r="AW518">
        <f t="shared" si="275"/>
        <v>-58.238166871679141</v>
      </c>
      <c r="AX518">
        <f>VLOOKUP(AD518,Sheet2!$A$6:$B$262,2,TRUE)</f>
        <v>425.44666666666666</v>
      </c>
      <c r="AY518">
        <f t="shared" si="276"/>
        <v>-0.13688711520052449</v>
      </c>
      <c r="AZ518">
        <f t="shared" si="277"/>
        <v>526.57163191133475</v>
      </c>
      <c r="BB518">
        <f t="shared" si="267"/>
        <v>2.3433118835743016</v>
      </c>
    </row>
    <row r="519" spans="4:54" x14ac:dyDescent="0.55000000000000004">
      <c r="D519">
        <f t="shared" si="266"/>
        <v>7635</v>
      </c>
      <c r="E519">
        <f t="shared" si="262"/>
        <v>127.25</v>
      </c>
      <c r="F519">
        <f t="shared" si="297"/>
        <v>85550</v>
      </c>
      <c r="H519">
        <f t="shared" si="280"/>
        <v>21387.5</v>
      </c>
      <c r="J519">
        <f t="shared" si="281"/>
        <v>1767.5619834710744</v>
      </c>
      <c r="K519">
        <f t="shared" si="282"/>
        <v>524.22832002776045</v>
      </c>
      <c r="L519">
        <f>VLOOKUP(V519, Sheet2!E$6:F$261,2,TRUE)</f>
        <v>519.44000000000005</v>
      </c>
      <c r="M519">
        <f>VLOOKUP(L519,Sheet3!A$52:B$77,2,TRUE)</f>
        <v>0.95</v>
      </c>
      <c r="N519">
        <f t="shared" si="283"/>
        <v>9.8283200277604692</v>
      </c>
      <c r="O519">
        <f t="shared" si="284"/>
        <v>9.4283200277604919</v>
      </c>
      <c r="P519">
        <v>0</v>
      </c>
      <c r="Q519">
        <f t="shared" si="260"/>
        <v>3.5</v>
      </c>
      <c r="R519">
        <f t="shared" si="285"/>
        <v>75300.510913107995</v>
      </c>
      <c r="S519">
        <f t="shared" si="263"/>
        <v>3.5</v>
      </c>
      <c r="T519">
        <f t="shared" si="286"/>
        <v>13476.315147094798</v>
      </c>
      <c r="V519">
        <f t="shared" si="287"/>
        <v>88776.826060202788</v>
      </c>
      <c r="W519">
        <f t="shared" si="288"/>
        <v>-3226.8260602027876</v>
      </c>
      <c r="X519">
        <f t="shared" si="289"/>
        <v>-66.6699599215452</v>
      </c>
      <c r="Y519">
        <f>VLOOKUP(K519,Sheet2!$A$6:$B$262,2,TRUE)</f>
        <v>403.02857142857141</v>
      </c>
      <c r="Z519">
        <f t="shared" si="290"/>
        <v>-0.16542241579853126</v>
      </c>
      <c r="AA519">
        <f t="shared" si="291"/>
        <v>524.06289761196194</v>
      </c>
      <c r="AD519">
        <f t="shared" si="268"/>
        <v>526.57163191133475</v>
      </c>
      <c r="AE519">
        <f>VLOOKUP(AU518,Sheet2!$E$6:$F$261,2,TRUE)</f>
        <v>519.6</v>
      </c>
      <c r="AF519">
        <f>VLOOKUP(AE519,Sheet3!K$52:L$77,2,TRUE)</f>
        <v>0.98</v>
      </c>
      <c r="AG519">
        <f t="shared" si="269"/>
        <v>10.171631911334771</v>
      </c>
      <c r="AH519">
        <f t="shared" si="270"/>
        <v>0</v>
      </c>
      <c r="AI519">
        <f t="shared" si="279"/>
        <v>0</v>
      </c>
      <c r="AJ519">
        <f t="shared" si="261"/>
        <v>3.5</v>
      </c>
      <c r="AK519">
        <f t="shared" si="264"/>
        <v>81783.82388835559</v>
      </c>
      <c r="AM519">
        <f t="shared" si="271"/>
        <v>5.0716319113347481</v>
      </c>
      <c r="AN519">
        <f t="shared" si="272"/>
        <v>1</v>
      </c>
      <c r="AP519">
        <f t="shared" si="265"/>
        <v>3.5</v>
      </c>
      <c r="AQ519">
        <f>VLOOKUP(AE519,Sheet3!$K$52:$L$77,2,TRUE)</f>
        <v>0.98</v>
      </c>
      <c r="AR519">
        <f t="shared" si="295"/>
        <v>6581.5015890256709</v>
      </c>
      <c r="AU519">
        <f t="shared" si="273"/>
        <v>88365.325477381266</v>
      </c>
      <c r="AV519">
        <f t="shared" si="274"/>
        <v>-2815.325477381266</v>
      </c>
      <c r="AW519">
        <f t="shared" si="275"/>
        <v>-58.167881764075737</v>
      </c>
      <c r="AX519">
        <f>VLOOKUP(AD519,Sheet2!$A$6:$B$262,2,TRUE)</f>
        <v>424.1</v>
      </c>
      <c r="AY519">
        <f t="shared" si="276"/>
        <v>-0.13715605226143771</v>
      </c>
      <c r="AZ519">
        <f t="shared" si="277"/>
        <v>526.43447585907336</v>
      </c>
      <c r="BB519">
        <f t="shared" si="267"/>
        <v>2.3715782471114153</v>
      </c>
    </row>
    <row r="520" spans="4:54" x14ac:dyDescent="0.55000000000000004">
      <c r="D520">
        <f t="shared" si="266"/>
        <v>7650</v>
      </c>
      <c r="E520">
        <f t="shared" si="262"/>
        <v>127.5</v>
      </c>
      <c r="F520">
        <f t="shared" si="297"/>
        <v>84550</v>
      </c>
      <c r="H520">
        <f t="shared" si="280"/>
        <v>21137.5</v>
      </c>
      <c r="J520">
        <f t="shared" si="281"/>
        <v>1746.9008264462809</v>
      </c>
      <c r="K520">
        <f t="shared" si="282"/>
        <v>524.06289761196194</v>
      </c>
      <c r="L520">
        <f>VLOOKUP(V520, Sheet2!E$6:F$261,2,TRUE)</f>
        <v>519.12</v>
      </c>
      <c r="M520">
        <f>VLOOKUP(L520,Sheet3!A$52:B$77,2,TRUE)</f>
        <v>0.95</v>
      </c>
      <c r="N520">
        <f t="shared" si="283"/>
        <v>9.6628976119619665</v>
      </c>
      <c r="O520">
        <f t="shared" si="284"/>
        <v>9.2628976119619892</v>
      </c>
      <c r="P520">
        <v>0</v>
      </c>
      <c r="Q520">
        <f t="shared" si="260"/>
        <v>3.5</v>
      </c>
      <c r="R520">
        <f t="shared" si="285"/>
        <v>73407.436041203007</v>
      </c>
      <c r="S520">
        <f t="shared" si="263"/>
        <v>3.5</v>
      </c>
      <c r="T520">
        <f t="shared" si="286"/>
        <v>13123.207042853401</v>
      </c>
      <c r="V520">
        <f t="shared" si="287"/>
        <v>86530.643084056413</v>
      </c>
      <c r="W520">
        <f t="shared" si="288"/>
        <v>-1980.6430840564135</v>
      </c>
      <c r="X520">
        <f t="shared" si="289"/>
        <v>-40.922377769760615</v>
      </c>
      <c r="Y520">
        <f>VLOOKUP(K520,Sheet2!$A$6:$B$262,2,TRUE)</f>
        <v>400.28571428571428</v>
      </c>
      <c r="Z520">
        <f t="shared" si="290"/>
        <v>-0.1022329209094662</v>
      </c>
      <c r="AA520">
        <f t="shared" si="291"/>
        <v>523.96066469105244</v>
      </c>
      <c r="AD520">
        <f t="shared" si="268"/>
        <v>526.43447585907336</v>
      </c>
      <c r="AE520">
        <f>VLOOKUP(AU519,Sheet2!$E$6:$F$261,2,TRUE)</f>
        <v>519.44000000000005</v>
      </c>
      <c r="AF520">
        <f>VLOOKUP(AE520,Sheet3!K$52:L$77,2,TRUE)</f>
        <v>0.98</v>
      </c>
      <c r="AG520">
        <f t="shared" si="269"/>
        <v>10.034475859073382</v>
      </c>
      <c r="AH520">
        <f t="shared" si="270"/>
        <v>0</v>
      </c>
      <c r="AI520">
        <f t="shared" si="279"/>
        <v>0</v>
      </c>
      <c r="AJ520">
        <f t="shared" si="261"/>
        <v>3.5</v>
      </c>
      <c r="AK520">
        <f t="shared" si="264"/>
        <v>80135.231860104002</v>
      </c>
      <c r="AM520">
        <f t="shared" si="271"/>
        <v>4.9344758590733591</v>
      </c>
      <c r="AN520">
        <f t="shared" si="272"/>
        <v>1</v>
      </c>
      <c r="AP520">
        <f t="shared" si="265"/>
        <v>3.5</v>
      </c>
      <c r="AQ520">
        <f>VLOOKUP(AE520,Sheet3!$K$52:$L$77,2,TRUE)</f>
        <v>0.98</v>
      </c>
      <c r="AR520">
        <f t="shared" si="295"/>
        <v>6316.3319317098176</v>
      </c>
      <c r="AU520">
        <f t="shared" si="273"/>
        <v>86451.563791813824</v>
      </c>
      <c r="AV520">
        <f t="shared" si="274"/>
        <v>-1901.5637918138236</v>
      </c>
      <c r="AW520">
        <f t="shared" si="275"/>
        <v>-39.288508095326932</v>
      </c>
      <c r="AX520">
        <f>VLOOKUP(AD520,Sheet2!$A$6:$B$262,2,TRUE)</f>
        <v>423.42666666666668</v>
      </c>
      <c r="AY520">
        <f t="shared" si="276"/>
        <v>-9.2787042452042695E-2</v>
      </c>
      <c r="AZ520">
        <f t="shared" si="277"/>
        <v>526.34168881662129</v>
      </c>
      <c r="BB520">
        <f t="shared" si="267"/>
        <v>2.3810241255688425</v>
      </c>
    </row>
    <row r="521" spans="4:54" x14ac:dyDescent="0.55000000000000004">
      <c r="D521">
        <f t="shared" si="266"/>
        <v>7665</v>
      </c>
      <c r="E521">
        <f t="shared" si="262"/>
        <v>127.75</v>
      </c>
      <c r="F521">
        <f t="shared" si="297"/>
        <v>83550</v>
      </c>
      <c r="H521">
        <f t="shared" si="280"/>
        <v>20887.5</v>
      </c>
      <c r="J521">
        <f t="shared" si="281"/>
        <v>1726.2396694214876</v>
      </c>
      <c r="K521">
        <f t="shared" si="282"/>
        <v>523.96066469105244</v>
      </c>
      <c r="L521">
        <f>VLOOKUP(V521, Sheet2!E$6:F$261,2,TRUE)</f>
        <v>518.96</v>
      </c>
      <c r="M521">
        <f>VLOOKUP(L521,Sheet3!A$52:B$77,2,TRUE)</f>
        <v>0.97</v>
      </c>
      <c r="N521">
        <f t="shared" si="283"/>
        <v>9.560664691052466</v>
      </c>
      <c r="O521">
        <f t="shared" si="284"/>
        <v>9.1606646910524887</v>
      </c>
      <c r="P521">
        <v>0</v>
      </c>
      <c r="Q521">
        <f t="shared" si="260"/>
        <v>3.5</v>
      </c>
      <c r="R521">
        <f t="shared" si="285"/>
        <v>72245.552921390874</v>
      </c>
      <c r="S521">
        <f t="shared" si="263"/>
        <v>3.5</v>
      </c>
      <c r="T521">
        <f t="shared" si="286"/>
        <v>12906.549924624242</v>
      </c>
      <c r="V521">
        <f t="shared" si="287"/>
        <v>85152.102846015114</v>
      </c>
      <c r="W521">
        <f t="shared" si="288"/>
        <v>-1602.1028460151138</v>
      </c>
      <c r="X521">
        <f t="shared" si="289"/>
        <v>-33.101298471386649</v>
      </c>
      <c r="Y521">
        <f>VLOOKUP(K521,Sheet2!$A$6:$B$262,2,TRUE)</f>
        <v>398.91428571428571</v>
      </c>
      <c r="Z521">
        <f t="shared" si="290"/>
        <v>-8.2978473463582059E-2</v>
      </c>
      <c r="AA521">
        <f t="shared" si="291"/>
        <v>523.87768621758892</v>
      </c>
      <c r="AD521">
        <f t="shared" si="268"/>
        <v>526.34168881662129</v>
      </c>
      <c r="AE521">
        <f>VLOOKUP(AU520,Sheet2!$E$6:$F$261,2,TRUE)</f>
        <v>519.12</v>
      </c>
      <c r="AF521">
        <f>VLOOKUP(AE521,Sheet3!K$52:L$77,2,TRUE)</f>
        <v>0.98</v>
      </c>
      <c r="AG521">
        <f t="shared" si="269"/>
        <v>9.9416888166213084</v>
      </c>
      <c r="AH521">
        <f t="shared" si="270"/>
        <v>0</v>
      </c>
      <c r="AI521">
        <f t="shared" si="279"/>
        <v>0</v>
      </c>
      <c r="AJ521">
        <f t="shared" si="261"/>
        <v>3.5</v>
      </c>
      <c r="AK521">
        <f t="shared" si="264"/>
        <v>79026.310582415113</v>
      </c>
      <c r="AM521">
        <f t="shared" si="271"/>
        <v>4.8416888166212857</v>
      </c>
      <c r="AN521">
        <f t="shared" si="272"/>
        <v>1</v>
      </c>
      <c r="AP521">
        <f t="shared" si="265"/>
        <v>3.5</v>
      </c>
      <c r="AQ521">
        <f>VLOOKUP(AE521,Sheet3!$K$52:$L$77,2,TRUE)</f>
        <v>0.98</v>
      </c>
      <c r="AR521">
        <f t="shared" si="295"/>
        <v>6139.0152403014108</v>
      </c>
      <c r="AU521">
        <f t="shared" si="273"/>
        <v>85165.325822716521</v>
      </c>
      <c r="AV521">
        <f t="shared" si="274"/>
        <v>-1615.3258227165206</v>
      </c>
      <c r="AW521">
        <f t="shared" si="275"/>
        <v>-33.374500469349599</v>
      </c>
      <c r="AX521">
        <f>VLOOKUP(AD521,Sheet2!$A$6:$B$262,2,TRUE)</f>
        <v>422.75333333333333</v>
      </c>
      <c r="AY521">
        <f t="shared" si="276"/>
        <v>-7.8945564322811412E-2</v>
      </c>
      <c r="AZ521">
        <f t="shared" si="277"/>
        <v>526.26274325229849</v>
      </c>
      <c r="BB521">
        <f t="shared" si="267"/>
        <v>2.3850570347095754</v>
      </c>
    </row>
    <row r="522" spans="4:54" x14ac:dyDescent="0.55000000000000004">
      <c r="D522">
        <f t="shared" si="266"/>
        <v>7680</v>
      </c>
      <c r="E522">
        <f t="shared" si="262"/>
        <v>128</v>
      </c>
      <c r="F522">
        <f t="shared" si="297"/>
        <v>82550</v>
      </c>
      <c r="H522">
        <f t="shared" si="280"/>
        <v>20637.5</v>
      </c>
      <c r="J522">
        <f t="shared" si="281"/>
        <v>1705.5785123966941</v>
      </c>
      <c r="K522">
        <f t="shared" si="282"/>
        <v>523.87768621758892</v>
      </c>
      <c r="L522">
        <f>VLOOKUP(V522, Sheet2!E$6:F$261,2,TRUE)</f>
        <v>518.96</v>
      </c>
      <c r="M522">
        <f>VLOOKUP(L522,Sheet3!A$52:B$77,2,TRUE)</f>
        <v>0.97</v>
      </c>
      <c r="N522">
        <f t="shared" si="283"/>
        <v>9.4776862175889391</v>
      </c>
      <c r="O522">
        <f t="shared" si="284"/>
        <v>9.0776862175889619</v>
      </c>
      <c r="P522">
        <v>0</v>
      </c>
      <c r="Q522">
        <f t="shared" ref="Q522:Q585" si="298">VLOOKUP(N522,$A$8:$B$28,2,TRUE)</f>
        <v>3.5</v>
      </c>
      <c r="R522">
        <f t="shared" si="285"/>
        <v>72808.252416306656</v>
      </c>
      <c r="S522">
        <f t="shared" si="263"/>
        <v>3.5</v>
      </c>
      <c r="T522">
        <f t="shared" si="286"/>
        <v>12999.617215566061</v>
      </c>
      <c r="V522">
        <f t="shared" si="287"/>
        <v>85807.869631872716</v>
      </c>
      <c r="W522">
        <f t="shared" si="288"/>
        <v>-3257.8696318727161</v>
      </c>
      <c r="X522">
        <f t="shared" si="289"/>
        <v>-67.311356030428016</v>
      </c>
      <c r="Y522">
        <f>VLOOKUP(K522,Sheet2!$A$6:$B$262,2,TRUE)</f>
        <v>397.54285714285714</v>
      </c>
      <c r="Z522">
        <f t="shared" si="290"/>
        <v>-0.16931848936790142</v>
      </c>
      <c r="AA522">
        <f t="shared" si="291"/>
        <v>523.70836772822099</v>
      </c>
      <c r="AD522">
        <f t="shared" si="268"/>
        <v>526.26274325229849</v>
      </c>
      <c r="AE522">
        <f>VLOOKUP(AU521,Sheet2!$E$6:$F$261,2,TRUE)</f>
        <v>518.96</v>
      </c>
      <c r="AF522">
        <f>VLOOKUP(AE522,Sheet3!K$52:L$77,2,TRUE)</f>
        <v>0.99</v>
      </c>
      <c r="AG522">
        <f t="shared" si="269"/>
        <v>9.8627432522985146</v>
      </c>
      <c r="AH522">
        <f t="shared" si="270"/>
        <v>0</v>
      </c>
      <c r="AI522">
        <f t="shared" si="279"/>
        <v>0</v>
      </c>
      <c r="AJ522">
        <f t="shared" ref="AJ522:AJ585" si="299">VLOOKUP(AG522,$A$8:$B$28,2,TRUE)</f>
        <v>3.5</v>
      </c>
      <c r="AK522">
        <f t="shared" si="264"/>
        <v>78883.681251998016</v>
      </c>
      <c r="AM522">
        <f t="shared" si="271"/>
        <v>4.7627432522984918</v>
      </c>
      <c r="AN522">
        <f t="shared" si="272"/>
        <v>1</v>
      </c>
      <c r="AP522">
        <f t="shared" si="265"/>
        <v>3.5</v>
      </c>
      <c r="AQ522">
        <f>VLOOKUP(AE522,Sheet3!$K$52:$L$77,2,TRUE)</f>
        <v>0.99</v>
      </c>
      <c r="AR522">
        <f t="shared" si="295"/>
        <v>6050.5976765926462</v>
      </c>
      <c r="AU522">
        <f t="shared" si="273"/>
        <v>84934.278928590662</v>
      </c>
      <c r="AV522">
        <f t="shared" si="274"/>
        <v>-2384.278928590662</v>
      </c>
      <c r="AW522">
        <f t="shared" si="275"/>
        <v>-49.261961334517814</v>
      </c>
      <c r="AX522">
        <f>VLOOKUP(AD522,Sheet2!$A$6:$B$262,2,TRUE)</f>
        <v>422.08</v>
      </c>
      <c r="AY522">
        <f t="shared" si="276"/>
        <v>-0.11671237996237163</v>
      </c>
      <c r="AZ522">
        <f t="shared" si="277"/>
        <v>526.14603087233615</v>
      </c>
      <c r="BB522">
        <f t="shared" si="267"/>
        <v>2.437663144115163</v>
      </c>
    </row>
    <row r="523" spans="4:54" x14ac:dyDescent="0.55000000000000004">
      <c r="D523">
        <f t="shared" si="266"/>
        <v>7695</v>
      </c>
      <c r="E523">
        <f t="shared" ref="E523:E586" si="300">+D523/60</f>
        <v>128.25</v>
      </c>
      <c r="F523">
        <f t="shared" si="297"/>
        <v>81550</v>
      </c>
      <c r="H523">
        <f t="shared" si="280"/>
        <v>20387.5</v>
      </c>
      <c r="J523">
        <f t="shared" si="281"/>
        <v>1684.9173553719008</v>
      </c>
      <c r="K523">
        <f t="shared" si="282"/>
        <v>523.70836772822099</v>
      </c>
      <c r="L523">
        <f>VLOOKUP(V523, Sheet2!E$6:F$261,2,TRUE)</f>
        <v>518.64</v>
      </c>
      <c r="M523">
        <f>VLOOKUP(L523,Sheet3!A$52:B$77,2,TRUE)</f>
        <v>0.97</v>
      </c>
      <c r="N523">
        <f t="shared" si="283"/>
        <v>9.3083677282210147</v>
      </c>
      <c r="O523">
        <f t="shared" si="284"/>
        <v>8.9083677282210374</v>
      </c>
      <c r="P523">
        <v>0</v>
      </c>
      <c r="Q523">
        <f t="shared" si="298"/>
        <v>3.5</v>
      </c>
      <c r="R523">
        <f t="shared" si="285"/>
        <v>70865.917682111467</v>
      </c>
      <c r="S523">
        <f t="shared" ref="S523:S586" si="301">VLOOKUP(O523,$A$8:$B$28,2,TRUE)</f>
        <v>3.5</v>
      </c>
      <c r="T523">
        <f t="shared" si="286"/>
        <v>12637.612020724748</v>
      </c>
      <c r="V523">
        <f t="shared" si="287"/>
        <v>83503.529702836211</v>
      </c>
      <c r="W523">
        <f t="shared" si="288"/>
        <v>-1953.5297028362111</v>
      </c>
      <c r="X523">
        <f t="shared" si="289"/>
        <v>-40.36218394289692</v>
      </c>
      <c r="Y523">
        <f>VLOOKUP(K523,Sheet2!$A$6:$B$262,2,TRUE)</f>
        <v>396.17142857142858</v>
      </c>
      <c r="Z523">
        <f t="shared" si="290"/>
        <v>-0.10188060276946431</v>
      </c>
      <c r="AA523">
        <f t="shared" si="291"/>
        <v>523.60648712545151</v>
      </c>
      <c r="AD523">
        <f t="shared" si="268"/>
        <v>526.14603087233615</v>
      </c>
      <c r="AE523">
        <f>VLOOKUP(AU522,Sheet2!$E$6:$F$261,2,TRUE)</f>
        <v>518.79999999999995</v>
      </c>
      <c r="AF523">
        <f>VLOOKUP(AE523,Sheet3!K$52:L$77,2,TRUE)</f>
        <v>0.99</v>
      </c>
      <c r="AG523">
        <f t="shared" si="269"/>
        <v>9.7460308723361777</v>
      </c>
      <c r="AH523">
        <f t="shared" si="270"/>
        <v>0</v>
      </c>
      <c r="AI523">
        <f t="shared" si="279"/>
        <v>0</v>
      </c>
      <c r="AJ523">
        <f t="shared" si="299"/>
        <v>3.5</v>
      </c>
      <c r="AK523">
        <f t="shared" ref="AK523:AK586" si="302">+AJ523*$AD$3*POWER(AG523,1.5)*AF523</f>
        <v>77487.607553383685</v>
      </c>
      <c r="AM523">
        <f t="shared" si="271"/>
        <v>4.646030872336155</v>
      </c>
      <c r="AN523">
        <f t="shared" si="272"/>
        <v>1</v>
      </c>
      <c r="AP523">
        <f t="shared" ref="AP523:AP586" si="303">+VLOOKUP(AM523,$A$8:$B$28,2,TRUE)</f>
        <v>3.5</v>
      </c>
      <c r="AQ523">
        <f>VLOOKUP(AE523,Sheet3!$K$52:$L$77,2,TRUE)</f>
        <v>0.99</v>
      </c>
      <c r="AR523">
        <f t="shared" si="295"/>
        <v>5829.5584034484664</v>
      </c>
      <c r="AU523">
        <f t="shared" si="273"/>
        <v>83317.165956832148</v>
      </c>
      <c r="AV523">
        <f t="shared" si="274"/>
        <v>-1767.1659568321484</v>
      </c>
      <c r="AW523">
        <f t="shared" si="275"/>
        <v>-36.511693322978267</v>
      </c>
      <c r="AX523">
        <f>VLOOKUP(AD523,Sheet2!$A$6:$B$262,2,TRUE)</f>
        <v>421.40666666666664</v>
      </c>
      <c r="AY523">
        <f t="shared" si="276"/>
        <v>-8.6642419807418658E-2</v>
      </c>
      <c r="AZ523">
        <f t="shared" si="277"/>
        <v>526.05938845252876</v>
      </c>
      <c r="BB523">
        <f t="shared" si="267"/>
        <v>2.4529013270772566</v>
      </c>
    </row>
    <row r="524" spans="4:54" x14ac:dyDescent="0.55000000000000004">
      <c r="D524">
        <f t="shared" ref="D524:D587" si="304">+D523+15</f>
        <v>7710</v>
      </c>
      <c r="E524">
        <f t="shared" si="300"/>
        <v>128.5</v>
      </c>
      <c r="F524">
        <f t="shared" si="297"/>
        <v>80550</v>
      </c>
      <c r="H524">
        <f t="shared" si="280"/>
        <v>20137.5</v>
      </c>
      <c r="J524">
        <f t="shared" si="281"/>
        <v>1664.2561983471073</v>
      </c>
      <c r="K524">
        <f t="shared" si="282"/>
        <v>523.60648712545151</v>
      </c>
      <c r="L524">
        <f>VLOOKUP(V524, Sheet2!E$6:F$261,2,TRUE)</f>
        <v>518.48</v>
      </c>
      <c r="M524">
        <f>VLOOKUP(L524,Sheet3!A$52:B$77,2,TRUE)</f>
        <v>0.97</v>
      </c>
      <c r="N524">
        <f t="shared" si="283"/>
        <v>9.206487125451531</v>
      </c>
      <c r="O524">
        <f t="shared" si="284"/>
        <v>8.8064871254515538</v>
      </c>
      <c r="P524">
        <v>0</v>
      </c>
      <c r="Q524">
        <f t="shared" si="298"/>
        <v>3.5</v>
      </c>
      <c r="R524">
        <f t="shared" si="285"/>
        <v>69705.659892928335</v>
      </c>
      <c r="S524">
        <f t="shared" si="301"/>
        <v>3.5</v>
      </c>
      <c r="T524">
        <f t="shared" si="286"/>
        <v>12421.437859816375</v>
      </c>
      <c r="V524">
        <f t="shared" si="287"/>
        <v>82127.09775274471</v>
      </c>
      <c r="W524">
        <f t="shared" si="288"/>
        <v>-1577.0977527447103</v>
      </c>
      <c r="X524">
        <f t="shared" si="289"/>
        <v>-32.584664312907236</v>
      </c>
      <c r="Y524">
        <f>VLOOKUP(K524,Sheet2!$A$6:$B$262,2,TRUE)</f>
        <v>394.8</v>
      </c>
      <c r="Z524">
        <f t="shared" si="290"/>
        <v>-8.2534610721649526E-2</v>
      </c>
      <c r="AA524">
        <f t="shared" si="291"/>
        <v>523.5239525147299</v>
      </c>
      <c r="AD524">
        <f t="shared" si="268"/>
        <v>526.05938845252876</v>
      </c>
      <c r="AE524">
        <f>VLOOKUP(AU523,Sheet2!$E$6:$F$261,2,TRUE)</f>
        <v>518.64</v>
      </c>
      <c r="AF524">
        <f>VLOOKUP(AE524,Sheet3!K$52:L$77,2,TRUE)</f>
        <v>0.99</v>
      </c>
      <c r="AG524">
        <f t="shared" si="269"/>
        <v>9.6593884525287876</v>
      </c>
      <c r="AH524">
        <f t="shared" si="270"/>
        <v>0</v>
      </c>
      <c r="AI524">
        <f t="shared" si="279"/>
        <v>0</v>
      </c>
      <c r="AJ524">
        <f t="shared" si="299"/>
        <v>3.5</v>
      </c>
      <c r="AK524">
        <f t="shared" si="302"/>
        <v>76456.607785709843</v>
      </c>
      <c r="AM524">
        <f t="shared" si="271"/>
        <v>4.5593884525287649</v>
      </c>
      <c r="AN524">
        <f t="shared" si="272"/>
        <v>1</v>
      </c>
      <c r="AP524">
        <f t="shared" si="303"/>
        <v>3.5</v>
      </c>
      <c r="AQ524">
        <f>VLOOKUP(AE524,Sheet3!$K$52:$L$77,2,TRUE)</f>
        <v>0.99</v>
      </c>
      <c r="AR524">
        <f t="shared" si="295"/>
        <v>5667.2505478192024</v>
      </c>
      <c r="AU524">
        <f t="shared" si="273"/>
        <v>82123.858333529046</v>
      </c>
      <c r="AV524">
        <f t="shared" si="274"/>
        <v>-1573.8583335290459</v>
      </c>
      <c r="AW524">
        <f t="shared" si="275"/>
        <v>-32.517734163823263</v>
      </c>
      <c r="AX524">
        <f>VLOOKUP(AD524,Sheet2!$A$6:$B$262,2,TRUE)</f>
        <v>420.73333333333335</v>
      </c>
      <c r="AY524">
        <f t="shared" si="276"/>
        <v>-7.7288228879313733E-2</v>
      </c>
      <c r="AZ524">
        <f t="shared" si="277"/>
        <v>525.98210022364947</v>
      </c>
      <c r="BB524">
        <f t="shared" ref="BB524:BB587" si="305">+AZ524-AA524</f>
        <v>2.4581477089195687</v>
      </c>
    </row>
    <row r="525" spans="4:54" x14ac:dyDescent="0.55000000000000004">
      <c r="D525">
        <f t="shared" si="304"/>
        <v>7725</v>
      </c>
      <c r="E525">
        <f t="shared" si="300"/>
        <v>128.75</v>
      </c>
      <c r="F525">
        <f t="shared" si="297"/>
        <v>79550</v>
      </c>
      <c r="H525">
        <f t="shared" si="280"/>
        <v>19887.5</v>
      </c>
      <c r="J525">
        <f t="shared" si="281"/>
        <v>1643.595041322314</v>
      </c>
      <c r="K525">
        <f t="shared" si="282"/>
        <v>523.5239525147299</v>
      </c>
      <c r="L525">
        <f>VLOOKUP(V525, Sheet2!E$6:F$261,2,TRUE)</f>
        <v>518.32000000000005</v>
      </c>
      <c r="M525">
        <f>VLOOKUP(L525,Sheet3!A$52:B$77,2,TRUE)</f>
        <v>0.97</v>
      </c>
      <c r="N525">
        <f t="shared" si="283"/>
        <v>9.1239525147299219</v>
      </c>
      <c r="O525">
        <f t="shared" si="284"/>
        <v>8.7239525147299446</v>
      </c>
      <c r="P525">
        <v>0</v>
      </c>
      <c r="Q525">
        <f t="shared" si="298"/>
        <v>3.5</v>
      </c>
      <c r="R525">
        <f t="shared" si="285"/>
        <v>68770.414537812016</v>
      </c>
      <c r="S525">
        <f t="shared" si="301"/>
        <v>3.5</v>
      </c>
      <c r="T525">
        <f t="shared" si="286"/>
        <v>12247.226614375551</v>
      </c>
      <c r="V525">
        <f t="shared" si="287"/>
        <v>81017.641152187571</v>
      </c>
      <c r="W525">
        <f t="shared" si="288"/>
        <v>-1467.6411521875707</v>
      </c>
      <c r="X525">
        <f t="shared" si="289"/>
        <v>-30.323164301396091</v>
      </c>
      <c r="Y525">
        <f>VLOOKUP(K525,Sheet2!$A$6:$B$262,2,TRUE)</f>
        <v>393.42857142857144</v>
      </c>
      <c r="Z525">
        <f t="shared" si="290"/>
        <v>-7.7074128580164353E-2</v>
      </c>
      <c r="AA525">
        <f t="shared" si="291"/>
        <v>523.44687838614971</v>
      </c>
      <c r="AD525">
        <f t="shared" ref="AD525:AD588" si="306">+AZ524</f>
        <v>525.98210022364947</v>
      </c>
      <c r="AE525">
        <f>VLOOKUP(AU524,Sheet2!$E$6:$F$261,2,TRUE)</f>
        <v>518.48</v>
      </c>
      <c r="AF525">
        <f>VLOOKUP(AE525,Sheet3!K$52:L$77,2,TRUE)</f>
        <v>0.99</v>
      </c>
      <c r="AG525">
        <f t="shared" ref="AG525:AG588" si="307">+AD525-$AF$3</f>
        <v>9.5821002236494905</v>
      </c>
      <c r="AH525">
        <f t="shared" ref="AH525:AH588" si="308">VLOOKUP(F525, $AM$3:$AN$5,2,TRUE)</f>
        <v>0</v>
      </c>
      <c r="AI525">
        <f t="shared" si="279"/>
        <v>0</v>
      </c>
      <c r="AJ525">
        <f t="shared" si="299"/>
        <v>3.5</v>
      </c>
      <c r="AK525">
        <f t="shared" si="302"/>
        <v>75540.810741962341</v>
      </c>
      <c r="AM525">
        <f t="shared" ref="AM525:AM588" si="309">+AD525-$AO$3</f>
        <v>4.4821002236494678</v>
      </c>
      <c r="AN525">
        <f t="shared" ref="AN525:AN588" si="310">+VLOOKUP(AM525,$AQ$3:$AR$5,2,TRUE)</f>
        <v>1</v>
      </c>
      <c r="AP525">
        <f t="shared" si="303"/>
        <v>3.5</v>
      </c>
      <c r="AQ525">
        <f>VLOOKUP(AE525,Sheet3!$K$52:$L$77,2,TRUE)</f>
        <v>0.99</v>
      </c>
      <c r="AR525">
        <f t="shared" si="295"/>
        <v>5523.760828464221</v>
      </c>
      <c r="AU525">
        <f t="shared" ref="AU525:AU588" si="311">+AI525+AK525+AR525</f>
        <v>81064.57157042656</v>
      </c>
      <c r="AV525">
        <f t="shared" ref="AV525:AV588" si="312">+F525-AU525</f>
        <v>-1514.5715704265604</v>
      </c>
      <c r="AW525">
        <f t="shared" ref="AW525:AW588" si="313">+AV525*0.25*3600/43560</f>
        <v>-31.292801041871083</v>
      </c>
      <c r="AX525">
        <f>VLOOKUP(AD525,Sheet2!$A$6:$B$262,2,TRUE)</f>
        <v>420.06</v>
      </c>
      <c r="AY525">
        <f t="shared" ref="AY525:AY588" si="314">+AW525/AX525</f>
        <v>-7.4496026857760994E-2</v>
      </c>
      <c r="AZ525">
        <f t="shared" ref="AZ525:AZ588" si="315">+AD525+AY525</f>
        <v>525.90760419679168</v>
      </c>
      <c r="BB525">
        <f t="shared" si="305"/>
        <v>2.4607258106419749</v>
      </c>
    </row>
    <row r="526" spans="4:54" x14ac:dyDescent="0.55000000000000004">
      <c r="D526">
        <f t="shared" si="304"/>
        <v>7740</v>
      </c>
      <c r="E526">
        <f t="shared" si="300"/>
        <v>129</v>
      </c>
      <c r="F526">
        <f>+F525-950</f>
        <v>78600</v>
      </c>
      <c r="H526">
        <f t="shared" si="280"/>
        <v>19650</v>
      </c>
      <c r="J526">
        <f t="shared" si="281"/>
        <v>1623.9669421487604</v>
      </c>
      <c r="K526">
        <f t="shared" si="282"/>
        <v>523.44687838614971</v>
      </c>
      <c r="L526">
        <f>VLOOKUP(V526, Sheet2!E$6:F$261,2,TRUE)</f>
        <v>518</v>
      </c>
      <c r="M526">
        <f>VLOOKUP(L526,Sheet3!A$52:B$77,2,TRUE)</f>
        <v>0.97</v>
      </c>
      <c r="N526">
        <f t="shared" si="283"/>
        <v>9.0468783861497286</v>
      </c>
      <c r="O526">
        <f t="shared" si="284"/>
        <v>8.6468783861497513</v>
      </c>
      <c r="P526">
        <v>0</v>
      </c>
      <c r="Q526">
        <f t="shared" si="298"/>
        <v>3.5</v>
      </c>
      <c r="R526">
        <f t="shared" si="285"/>
        <v>67900.855506736727</v>
      </c>
      <c r="S526">
        <f t="shared" si="301"/>
        <v>3.5</v>
      </c>
      <c r="T526">
        <f t="shared" si="286"/>
        <v>12085.283443437213</v>
      </c>
      <c r="V526">
        <f t="shared" si="287"/>
        <v>79986.138950173947</v>
      </c>
      <c r="W526">
        <f t="shared" si="288"/>
        <v>-1386.1389501739468</v>
      </c>
      <c r="X526">
        <f t="shared" si="289"/>
        <v>-28.639234507726176</v>
      </c>
      <c r="Y526">
        <f>VLOOKUP(K526,Sheet2!$A$6:$B$262,2,TRUE)</f>
        <v>392.05714285714288</v>
      </c>
      <c r="Z526">
        <f t="shared" si="290"/>
        <v>-7.3048623216033823E-2</v>
      </c>
      <c r="AA526">
        <f t="shared" si="291"/>
        <v>523.37382976293372</v>
      </c>
      <c r="AD526">
        <f t="shared" si="306"/>
        <v>525.90760419679168</v>
      </c>
      <c r="AE526">
        <f>VLOOKUP(AU525,Sheet2!$E$6:$F$261,2,TRUE)</f>
        <v>518.32000000000005</v>
      </c>
      <c r="AF526">
        <f>VLOOKUP(AE526,Sheet3!K$52:L$77,2,TRUE)</f>
        <v>0.99</v>
      </c>
      <c r="AG526">
        <f t="shared" si="307"/>
        <v>9.5076041967917035</v>
      </c>
      <c r="AH526">
        <f t="shared" si="308"/>
        <v>0</v>
      </c>
      <c r="AI526">
        <f t="shared" si="279"/>
        <v>0</v>
      </c>
      <c r="AJ526">
        <f t="shared" si="299"/>
        <v>3.5</v>
      </c>
      <c r="AK526">
        <f t="shared" si="302"/>
        <v>74661.587264073096</v>
      </c>
      <c r="AM526">
        <f t="shared" si="309"/>
        <v>4.4076041967916808</v>
      </c>
      <c r="AN526">
        <f t="shared" si="310"/>
        <v>1</v>
      </c>
      <c r="AP526">
        <f t="shared" si="303"/>
        <v>3.5</v>
      </c>
      <c r="AQ526">
        <f>VLOOKUP(AE526,Sheet3!$K$52:$L$77,2,TRUE)</f>
        <v>0.99</v>
      </c>
      <c r="AR526">
        <f t="shared" si="295"/>
        <v>5386.6207850784112</v>
      </c>
      <c r="AU526">
        <f t="shared" si="311"/>
        <v>80048.208049151508</v>
      </c>
      <c r="AV526">
        <f t="shared" si="312"/>
        <v>-1448.208049151508</v>
      </c>
      <c r="AW526">
        <f t="shared" si="313"/>
        <v>-29.921653908089009</v>
      </c>
      <c r="AX526">
        <f>VLOOKUP(AD526,Sheet2!$A$6:$B$262,2,TRUE)</f>
        <v>420.06</v>
      </c>
      <c r="AY526">
        <f t="shared" si="314"/>
        <v>-7.1231857134906942E-2</v>
      </c>
      <c r="AZ526">
        <f t="shared" si="315"/>
        <v>525.8363723396568</v>
      </c>
      <c r="BB526">
        <f t="shared" si="305"/>
        <v>2.4625425767230809</v>
      </c>
    </row>
    <row r="527" spans="4:54" x14ac:dyDescent="0.55000000000000004">
      <c r="D527">
        <f t="shared" si="304"/>
        <v>7755</v>
      </c>
      <c r="E527">
        <f t="shared" si="300"/>
        <v>129.25</v>
      </c>
      <c r="F527">
        <f t="shared" ref="F527" si="316">+F526-900</f>
        <v>77700</v>
      </c>
      <c r="H527">
        <f t="shared" si="280"/>
        <v>19425</v>
      </c>
      <c r="J527">
        <f t="shared" si="281"/>
        <v>1605.3719008264463</v>
      </c>
      <c r="K527">
        <f t="shared" si="282"/>
        <v>523.37382976293372</v>
      </c>
      <c r="L527">
        <f>VLOOKUP(V527, Sheet2!E$6:F$261,2,TRUE)</f>
        <v>518</v>
      </c>
      <c r="M527">
        <f>VLOOKUP(L527,Sheet3!A$52:B$77,2,TRUE)</f>
        <v>0.97</v>
      </c>
      <c r="N527">
        <f t="shared" si="283"/>
        <v>8.9738297629337467</v>
      </c>
      <c r="O527">
        <f t="shared" si="284"/>
        <v>8.5738297629337694</v>
      </c>
      <c r="P527">
        <v>0</v>
      </c>
      <c r="Q527">
        <f t="shared" si="298"/>
        <v>3.5</v>
      </c>
      <c r="R527">
        <f t="shared" si="285"/>
        <v>67080.124118191292</v>
      </c>
      <c r="S527">
        <f t="shared" si="301"/>
        <v>3.5</v>
      </c>
      <c r="T527">
        <f t="shared" si="286"/>
        <v>11932.463058899784</v>
      </c>
      <c r="V527">
        <f t="shared" si="287"/>
        <v>79012.587177091074</v>
      </c>
      <c r="W527">
        <f t="shared" si="288"/>
        <v>-1312.5871770910744</v>
      </c>
      <c r="X527">
        <f t="shared" si="289"/>
        <v>-27.119569774608973</v>
      </c>
      <c r="Y527">
        <f>VLOOKUP(K527,Sheet2!$A$6:$B$262,2,TRUE)</f>
        <v>390.68571428571431</v>
      </c>
      <c r="Z527">
        <f t="shared" si="290"/>
        <v>-6.9415309500608008E-2</v>
      </c>
      <c r="AA527">
        <f t="shared" si="291"/>
        <v>523.30441445343308</v>
      </c>
      <c r="AD527">
        <f t="shared" si="306"/>
        <v>525.8363723396568</v>
      </c>
      <c r="AE527">
        <f>VLOOKUP(AU526,Sheet2!$E$6:$F$261,2,TRUE)</f>
        <v>518.16</v>
      </c>
      <c r="AF527">
        <f>VLOOKUP(AE527,Sheet3!K$52:L$77,2,TRUE)</f>
        <v>0.99</v>
      </c>
      <c r="AG527">
        <f t="shared" si="307"/>
        <v>9.4363723396568275</v>
      </c>
      <c r="AH527">
        <f t="shared" si="308"/>
        <v>0</v>
      </c>
      <c r="AI527">
        <f t="shared" si="279"/>
        <v>0</v>
      </c>
      <c r="AJ527">
        <f t="shared" si="299"/>
        <v>3.5</v>
      </c>
      <c r="AK527">
        <f t="shared" si="302"/>
        <v>73824.103446112902</v>
      </c>
      <c r="AM527">
        <f t="shared" si="309"/>
        <v>4.3363723396568048</v>
      </c>
      <c r="AN527">
        <f t="shared" si="310"/>
        <v>1</v>
      </c>
      <c r="AP527">
        <f t="shared" si="303"/>
        <v>3.5</v>
      </c>
      <c r="AQ527">
        <f>VLOOKUP(AE527,Sheet3!$K$52:$L$77,2,TRUE)</f>
        <v>0.99</v>
      </c>
      <c r="AR527">
        <f t="shared" si="295"/>
        <v>5256.5689932937348</v>
      </c>
      <c r="AU527">
        <f t="shared" si="311"/>
        <v>79080.67243940664</v>
      </c>
      <c r="AV527">
        <f t="shared" si="312"/>
        <v>-1380.6724394066405</v>
      </c>
      <c r="AW527">
        <f t="shared" si="313"/>
        <v>-28.526290070385134</v>
      </c>
      <c r="AX527">
        <f>VLOOKUP(AD527,Sheet2!$A$6:$B$262,2,TRUE)</f>
        <v>419.38666666666666</v>
      </c>
      <c r="AY527">
        <f t="shared" si="314"/>
        <v>-6.8019067695011287E-2</v>
      </c>
      <c r="AZ527">
        <f t="shared" si="315"/>
        <v>525.76835327196181</v>
      </c>
      <c r="BB527">
        <f t="shared" si="305"/>
        <v>2.4639388185287316</v>
      </c>
    </row>
    <row r="528" spans="4:54" x14ac:dyDescent="0.55000000000000004">
      <c r="D528">
        <f t="shared" si="304"/>
        <v>7770</v>
      </c>
      <c r="E528">
        <f t="shared" si="300"/>
        <v>129.5</v>
      </c>
      <c r="F528">
        <f>+F527-850</f>
        <v>76850</v>
      </c>
      <c r="H528">
        <f t="shared" si="280"/>
        <v>19212.5</v>
      </c>
      <c r="J528">
        <f t="shared" si="281"/>
        <v>1587.8099173553719</v>
      </c>
      <c r="K528">
        <f t="shared" si="282"/>
        <v>523.30441445343308</v>
      </c>
      <c r="L528">
        <f>VLOOKUP(V528, Sheet2!E$6:F$261,2,TRUE)</f>
        <v>517.85517241379307</v>
      </c>
      <c r="M528">
        <f>VLOOKUP(L528,Sheet3!A$52:B$77,2,TRUE)</f>
        <v>0.98</v>
      </c>
      <c r="N528">
        <f t="shared" si="283"/>
        <v>8.9044144534331053</v>
      </c>
      <c r="O528">
        <f t="shared" si="284"/>
        <v>8.5044144534331281</v>
      </c>
      <c r="P528">
        <v>0</v>
      </c>
      <c r="Q528">
        <f t="shared" si="298"/>
        <v>3.5</v>
      </c>
      <c r="R528">
        <f t="shared" si="285"/>
        <v>66303.303394053015</v>
      </c>
      <c r="S528">
        <f t="shared" si="301"/>
        <v>3.5</v>
      </c>
      <c r="T528">
        <f t="shared" si="286"/>
        <v>11787.845625121645</v>
      </c>
      <c r="V528">
        <f t="shared" si="287"/>
        <v>78091.149019174656</v>
      </c>
      <c r="W528">
        <f t="shared" si="288"/>
        <v>-1241.1490191746561</v>
      </c>
      <c r="X528">
        <f t="shared" si="289"/>
        <v>-25.643574776335868</v>
      </c>
      <c r="Y528">
        <f>VLOOKUP(K528,Sheet2!$A$6:$B$262,2,TRUE)</f>
        <v>390.68571428571431</v>
      </c>
      <c r="Z528">
        <f t="shared" si="290"/>
        <v>-6.5637349507953441E-2</v>
      </c>
      <c r="AA528">
        <f t="shared" si="291"/>
        <v>523.23877710392514</v>
      </c>
      <c r="AD528">
        <f t="shared" si="306"/>
        <v>525.76835327196181</v>
      </c>
      <c r="AE528">
        <f>VLOOKUP(AU527,Sheet2!$E$6:$F$261,2,TRUE)</f>
        <v>518</v>
      </c>
      <c r="AF528">
        <f>VLOOKUP(AE528,Sheet3!K$52:L$77,2,TRUE)</f>
        <v>0.99</v>
      </c>
      <c r="AG528">
        <f t="shared" si="307"/>
        <v>9.368353271961837</v>
      </c>
      <c r="AH528">
        <f t="shared" si="308"/>
        <v>0</v>
      </c>
      <c r="AI528">
        <f t="shared" si="279"/>
        <v>0</v>
      </c>
      <c r="AJ528">
        <f t="shared" si="299"/>
        <v>3.5</v>
      </c>
      <c r="AK528">
        <f t="shared" si="302"/>
        <v>73027.337474553089</v>
      </c>
      <c r="AM528">
        <f t="shared" si="309"/>
        <v>4.2683532719618142</v>
      </c>
      <c r="AN528">
        <f t="shared" si="310"/>
        <v>1</v>
      </c>
      <c r="AP528">
        <f t="shared" si="303"/>
        <v>3.5</v>
      </c>
      <c r="AQ528">
        <f>VLOOKUP(AE528,Sheet3!$K$52:$L$77,2,TRUE)</f>
        <v>0.99</v>
      </c>
      <c r="AR528">
        <f t="shared" si="295"/>
        <v>5133.3757641390266</v>
      </c>
      <c r="AU528">
        <f t="shared" si="311"/>
        <v>78160.713238692115</v>
      </c>
      <c r="AV528">
        <f t="shared" si="312"/>
        <v>-1310.7132386921148</v>
      </c>
      <c r="AW528">
        <f t="shared" si="313"/>
        <v>-27.080852039093283</v>
      </c>
      <c r="AX528">
        <f>VLOOKUP(AD528,Sheet2!$A$6:$B$262,2,TRUE)</f>
        <v>418.71333333333331</v>
      </c>
      <c r="AY528">
        <f t="shared" si="314"/>
        <v>-6.4676354639833025E-2</v>
      </c>
      <c r="AZ528">
        <f t="shared" si="315"/>
        <v>525.70367691732201</v>
      </c>
      <c r="BB528">
        <f t="shared" si="305"/>
        <v>2.4648998133968689</v>
      </c>
    </row>
    <row r="529" spans="4:54" x14ac:dyDescent="0.55000000000000004">
      <c r="D529">
        <f t="shared" si="304"/>
        <v>7785</v>
      </c>
      <c r="E529">
        <f t="shared" si="300"/>
        <v>129.75</v>
      </c>
      <c r="F529">
        <f>+F528-530</f>
        <v>76320</v>
      </c>
      <c r="H529">
        <f t="shared" si="280"/>
        <v>19080</v>
      </c>
      <c r="J529">
        <f t="shared" si="281"/>
        <v>1576.8595041322315</v>
      </c>
      <c r="K529">
        <f t="shared" si="282"/>
        <v>523.23877710392514</v>
      </c>
      <c r="L529">
        <f>VLOOKUP(V529, Sheet2!E$6:F$261,2,TRUE)</f>
        <v>517.85517241379307</v>
      </c>
      <c r="M529">
        <f>VLOOKUP(L529,Sheet3!A$52:B$77,2,TRUE)</f>
        <v>0.98</v>
      </c>
      <c r="N529">
        <f t="shared" si="283"/>
        <v>8.8387771039251675</v>
      </c>
      <c r="O529">
        <f t="shared" si="284"/>
        <v>8.4387771039251902</v>
      </c>
      <c r="P529">
        <v>0</v>
      </c>
      <c r="Q529">
        <f t="shared" si="298"/>
        <v>3.5</v>
      </c>
      <c r="R529">
        <f t="shared" si="285"/>
        <v>66247.536352228897</v>
      </c>
      <c r="S529">
        <f t="shared" si="301"/>
        <v>3.5</v>
      </c>
      <c r="T529">
        <f t="shared" si="286"/>
        <v>11771.760821862828</v>
      </c>
      <c r="V529">
        <f t="shared" si="287"/>
        <v>78019.297174091727</v>
      </c>
      <c r="W529">
        <f t="shared" si="288"/>
        <v>-1699.2971740917274</v>
      </c>
      <c r="X529">
        <f t="shared" si="289"/>
        <v>-35.109445745696846</v>
      </c>
      <c r="Y529">
        <f>VLOOKUP(K529,Sheet2!$A$6:$B$262,2,TRUE)</f>
        <v>389.31428571428569</v>
      </c>
      <c r="Z529">
        <f t="shared" si="290"/>
        <v>-9.0182782995698638E-2</v>
      </c>
      <c r="AA529">
        <f t="shared" si="291"/>
        <v>523.14859432092942</v>
      </c>
      <c r="AD529">
        <f t="shared" si="306"/>
        <v>525.70367691732201</v>
      </c>
      <c r="AE529">
        <f>VLOOKUP(AU528,Sheet2!$E$6:$F$261,2,TRUE)</f>
        <v>517.85517241379307</v>
      </c>
      <c r="AF529">
        <f>VLOOKUP(AE529,Sheet3!K$52:L$77,2,TRUE)</f>
        <v>1</v>
      </c>
      <c r="AG529">
        <f t="shared" si="307"/>
        <v>9.3036769173220364</v>
      </c>
      <c r="AH529">
        <f t="shared" si="308"/>
        <v>0</v>
      </c>
      <c r="AI529">
        <f t="shared" si="279"/>
        <v>0</v>
      </c>
      <c r="AJ529">
        <f t="shared" si="299"/>
        <v>3.5</v>
      </c>
      <c r="AK529">
        <f t="shared" si="302"/>
        <v>73002.429611231302</v>
      </c>
      <c r="AM529">
        <f t="shared" si="309"/>
        <v>4.2036769173220137</v>
      </c>
      <c r="AN529">
        <f t="shared" si="310"/>
        <v>1</v>
      </c>
      <c r="AP529">
        <f t="shared" si="303"/>
        <v>3.5</v>
      </c>
      <c r="AQ529">
        <f>VLOOKUP(AE529,Sheet3!$K$52:$L$77,2,TRUE)</f>
        <v>1</v>
      </c>
      <c r="AR529">
        <f t="shared" si="295"/>
        <v>5067.8216331893864</v>
      </c>
      <c r="AU529">
        <f t="shared" si="311"/>
        <v>78070.251244420695</v>
      </c>
      <c r="AV529">
        <f t="shared" si="312"/>
        <v>-1750.251244420695</v>
      </c>
      <c r="AW529">
        <f t="shared" si="313"/>
        <v>-36.162215793816017</v>
      </c>
      <c r="AX529">
        <f>VLOOKUP(AD529,Sheet2!$A$6:$B$262,2,TRUE)</f>
        <v>418.71333333333331</v>
      </c>
      <c r="AY529">
        <f t="shared" si="314"/>
        <v>-8.6365092570452384E-2</v>
      </c>
      <c r="AZ529">
        <f t="shared" si="315"/>
        <v>525.6173118247516</v>
      </c>
      <c r="BB529">
        <f t="shared" si="305"/>
        <v>2.4687175038221767</v>
      </c>
    </row>
    <row r="530" spans="4:54" x14ac:dyDescent="0.55000000000000004">
      <c r="D530">
        <f t="shared" si="304"/>
        <v>7800</v>
      </c>
      <c r="E530">
        <f t="shared" si="300"/>
        <v>130</v>
      </c>
      <c r="F530">
        <f t="shared" ref="F530:F584" si="317">+F529-500</f>
        <v>75820</v>
      </c>
      <c r="H530">
        <f t="shared" si="280"/>
        <v>18955</v>
      </c>
      <c r="J530">
        <f t="shared" si="281"/>
        <v>1566.5289256198348</v>
      </c>
      <c r="K530">
        <f t="shared" si="282"/>
        <v>523.14859432092942</v>
      </c>
      <c r="L530">
        <f>VLOOKUP(V530, Sheet2!E$6:F$261,2,TRUE)</f>
        <v>517.56551724137933</v>
      </c>
      <c r="M530">
        <f>VLOOKUP(L530,Sheet3!A$52:B$77,2,TRUE)</f>
        <v>0.98</v>
      </c>
      <c r="N530">
        <f t="shared" si="283"/>
        <v>8.7485943209294419</v>
      </c>
      <c r="O530">
        <f t="shared" si="284"/>
        <v>8.3485943209294646</v>
      </c>
      <c r="P530">
        <v>0</v>
      </c>
      <c r="Q530">
        <f t="shared" si="298"/>
        <v>3.5</v>
      </c>
      <c r="R530">
        <f t="shared" si="285"/>
        <v>65236.233235755411</v>
      </c>
      <c r="S530">
        <f t="shared" si="301"/>
        <v>3.5</v>
      </c>
      <c r="T530">
        <f t="shared" si="286"/>
        <v>11583.563743192581</v>
      </c>
      <c r="V530">
        <f t="shared" si="287"/>
        <v>76819.796978947998</v>
      </c>
      <c r="W530">
        <f t="shared" si="288"/>
        <v>-999.79697894799756</v>
      </c>
      <c r="X530">
        <f t="shared" si="289"/>
        <v>-20.656962374958628</v>
      </c>
      <c r="Y530">
        <f>VLOOKUP(K530,Sheet2!$A$6:$B$262,2,TRUE)</f>
        <v>387.94285714285712</v>
      </c>
      <c r="Z530">
        <f t="shared" si="290"/>
        <v>-5.3247435787564593E-2</v>
      </c>
      <c r="AA530">
        <f t="shared" si="291"/>
        <v>523.09534688514191</v>
      </c>
      <c r="AD530">
        <f t="shared" si="306"/>
        <v>525.6173118247516</v>
      </c>
      <c r="AE530">
        <f>VLOOKUP(AU529,Sheet2!$E$6:$F$261,2,TRUE)</f>
        <v>517.85517241379307</v>
      </c>
      <c r="AF530">
        <f>VLOOKUP(AE530,Sheet3!K$52:L$77,2,TRUE)</f>
        <v>1</v>
      </c>
      <c r="AG530">
        <f t="shared" si="307"/>
        <v>9.2173118247516186</v>
      </c>
      <c r="AH530">
        <f t="shared" si="308"/>
        <v>0</v>
      </c>
      <c r="AI530">
        <f t="shared" si="279"/>
        <v>0</v>
      </c>
      <c r="AJ530">
        <f t="shared" si="299"/>
        <v>3.5</v>
      </c>
      <c r="AK530">
        <f t="shared" si="302"/>
        <v>71988.281052215854</v>
      </c>
      <c r="AM530">
        <f t="shared" si="309"/>
        <v>4.1173118247515959</v>
      </c>
      <c r="AN530">
        <f t="shared" si="310"/>
        <v>1</v>
      </c>
      <c r="AP530">
        <f t="shared" si="303"/>
        <v>3.5</v>
      </c>
      <c r="AQ530">
        <f>VLOOKUP(AE530,Sheet3!$K$52:$L$77,2,TRUE)</f>
        <v>1</v>
      </c>
      <c r="AR530">
        <f t="shared" si="295"/>
        <v>4912.4479904393138</v>
      </c>
      <c r="AU530">
        <f t="shared" si="311"/>
        <v>76900.729042655163</v>
      </c>
      <c r="AV530">
        <f t="shared" si="312"/>
        <v>-1080.7290426551626</v>
      </c>
      <c r="AW530">
        <f t="shared" si="313"/>
        <v>-22.329112451552945</v>
      </c>
      <c r="AX530">
        <f>VLOOKUP(AD530,Sheet2!$A$6:$B$262,2,TRUE)</f>
        <v>418.04</v>
      </c>
      <c r="AY530">
        <f t="shared" si="314"/>
        <v>-5.3413817939797492E-2</v>
      </c>
      <c r="AZ530">
        <f t="shared" si="315"/>
        <v>525.56389800681177</v>
      </c>
      <c r="BB530">
        <f t="shared" si="305"/>
        <v>2.4685511216698615</v>
      </c>
    </row>
    <row r="531" spans="4:54" x14ac:dyDescent="0.55000000000000004">
      <c r="D531">
        <f t="shared" si="304"/>
        <v>7815</v>
      </c>
      <c r="E531">
        <f t="shared" si="300"/>
        <v>130.25</v>
      </c>
      <c r="F531">
        <f t="shared" si="317"/>
        <v>75320</v>
      </c>
      <c r="H531">
        <f t="shared" si="280"/>
        <v>18830</v>
      </c>
      <c r="J531">
        <f t="shared" si="281"/>
        <v>1556.1983471074379</v>
      </c>
      <c r="K531">
        <f t="shared" si="282"/>
        <v>523.09534688514191</v>
      </c>
      <c r="L531">
        <f>VLOOKUP(V531, Sheet2!E$6:F$261,2,TRUE)</f>
        <v>517.56551724137933</v>
      </c>
      <c r="M531">
        <f>VLOOKUP(L531,Sheet3!A$52:B$77,2,TRUE)</f>
        <v>0.98</v>
      </c>
      <c r="N531">
        <f t="shared" si="283"/>
        <v>8.6953468851419302</v>
      </c>
      <c r="O531">
        <f t="shared" si="284"/>
        <v>8.295346885141953</v>
      </c>
      <c r="P531">
        <v>0</v>
      </c>
      <c r="Q531">
        <f t="shared" si="298"/>
        <v>3.5</v>
      </c>
      <c r="R531">
        <f t="shared" si="285"/>
        <v>64641.559774685775</v>
      </c>
      <c r="S531">
        <f t="shared" si="301"/>
        <v>3.5</v>
      </c>
      <c r="T531">
        <f t="shared" si="286"/>
        <v>11472.920469598368</v>
      </c>
      <c r="V531">
        <f t="shared" si="287"/>
        <v>76114.480244284146</v>
      </c>
      <c r="W531">
        <f t="shared" si="288"/>
        <v>-794.48024428414647</v>
      </c>
      <c r="X531">
        <f t="shared" si="289"/>
        <v>-16.414881080250961</v>
      </c>
      <c r="Y531">
        <f>VLOOKUP(K531,Sheet2!$A$6:$B$262,2,TRUE)</f>
        <v>386.57142857142856</v>
      </c>
      <c r="Z531">
        <f t="shared" si="290"/>
        <v>-4.2462737458151045E-2</v>
      </c>
      <c r="AA531">
        <f t="shared" si="291"/>
        <v>523.05288414768381</v>
      </c>
      <c r="AD531">
        <f t="shared" si="306"/>
        <v>525.56389800681177</v>
      </c>
      <c r="AE531">
        <f>VLOOKUP(AU530,Sheet2!$E$6:$F$261,2,TRUE)</f>
        <v>517.56551724137933</v>
      </c>
      <c r="AF531">
        <f>VLOOKUP(AE531,Sheet3!K$52:L$77,2,TRUE)</f>
        <v>1</v>
      </c>
      <c r="AG531">
        <f t="shared" si="307"/>
        <v>9.1638980068117917</v>
      </c>
      <c r="AH531">
        <f t="shared" si="308"/>
        <v>0</v>
      </c>
      <c r="AI531">
        <f t="shared" si="279"/>
        <v>0</v>
      </c>
      <c r="AJ531">
        <f t="shared" si="299"/>
        <v>3.5</v>
      </c>
      <c r="AK531">
        <f t="shared" si="302"/>
        <v>71363.436252069398</v>
      </c>
      <c r="AM531">
        <f t="shared" si="309"/>
        <v>4.0638980068117689</v>
      </c>
      <c r="AN531">
        <f t="shared" si="310"/>
        <v>1</v>
      </c>
      <c r="AP531">
        <f t="shared" si="303"/>
        <v>3.5</v>
      </c>
      <c r="AQ531">
        <f>VLOOKUP(AE531,Sheet3!$K$52:$L$77,2,TRUE)</f>
        <v>1</v>
      </c>
      <c r="AR531">
        <f t="shared" si="295"/>
        <v>4817.1650384816985</v>
      </c>
      <c r="AU531">
        <f t="shared" si="311"/>
        <v>76180.601290551102</v>
      </c>
      <c r="AV531">
        <f t="shared" si="312"/>
        <v>-860.60129055110156</v>
      </c>
      <c r="AW531">
        <f t="shared" si="313"/>
        <v>-17.781018399816148</v>
      </c>
      <c r="AX531">
        <f>VLOOKUP(AD531,Sheet2!$A$6:$B$262,2,TRUE)</f>
        <v>417.36666666666667</v>
      </c>
      <c r="AY531">
        <f t="shared" si="314"/>
        <v>-4.2602871335714755E-2</v>
      </c>
      <c r="AZ531">
        <f t="shared" si="315"/>
        <v>525.52129513547607</v>
      </c>
      <c r="BB531">
        <f t="shared" si="305"/>
        <v>2.4684109877922538</v>
      </c>
    </row>
    <row r="532" spans="4:54" x14ac:dyDescent="0.55000000000000004">
      <c r="D532">
        <f t="shared" si="304"/>
        <v>7830</v>
      </c>
      <c r="E532">
        <f t="shared" si="300"/>
        <v>130.5</v>
      </c>
      <c r="F532">
        <f t="shared" si="317"/>
        <v>74820</v>
      </c>
      <c r="H532">
        <f t="shared" si="280"/>
        <v>18705</v>
      </c>
      <c r="J532">
        <f t="shared" si="281"/>
        <v>1545.8677685950413</v>
      </c>
      <c r="K532">
        <f t="shared" si="282"/>
        <v>523.05288414768381</v>
      </c>
      <c r="L532">
        <f>VLOOKUP(V532, Sheet2!E$6:F$261,2,TRUE)</f>
        <v>517.4206896551724</v>
      </c>
      <c r="M532">
        <f>VLOOKUP(L532,Sheet3!A$52:B$77,2,TRUE)</f>
        <v>0.98</v>
      </c>
      <c r="N532">
        <f t="shared" si="283"/>
        <v>8.6528841476838352</v>
      </c>
      <c r="O532">
        <f t="shared" si="284"/>
        <v>8.2528841476838579</v>
      </c>
      <c r="P532">
        <v>0</v>
      </c>
      <c r="Q532">
        <f t="shared" si="298"/>
        <v>3.5</v>
      </c>
      <c r="R532">
        <f t="shared" si="285"/>
        <v>64168.633765733735</v>
      </c>
      <c r="S532">
        <f t="shared" si="301"/>
        <v>3.5</v>
      </c>
      <c r="T532">
        <f t="shared" si="286"/>
        <v>11384.940851170573</v>
      </c>
      <c r="V532">
        <f t="shared" si="287"/>
        <v>75553.574616904312</v>
      </c>
      <c r="W532">
        <f t="shared" si="288"/>
        <v>-733.57461690431228</v>
      </c>
      <c r="X532">
        <f t="shared" si="289"/>
        <v>-15.15650034926265</v>
      </c>
      <c r="Y532">
        <f>VLOOKUP(K532,Sheet2!$A$6:$B$262,2,TRUE)</f>
        <v>386.57142857142856</v>
      </c>
      <c r="Z532">
        <f t="shared" si="290"/>
        <v>-3.9207502751233761E-2</v>
      </c>
      <c r="AA532">
        <f t="shared" si="291"/>
        <v>523.01367664493262</v>
      </c>
      <c r="AD532">
        <f t="shared" si="306"/>
        <v>525.52129513547607</v>
      </c>
      <c r="AE532">
        <f>VLOOKUP(AU531,Sheet2!$E$6:$F$261,2,TRUE)</f>
        <v>517.56551724137933</v>
      </c>
      <c r="AF532">
        <f>VLOOKUP(AE532,Sheet3!K$52:L$77,2,TRUE)</f>
        <v>1</v>
      </c>
      <c r="AG532">
        <f t="shared" si="307"/>
        <v>9.1212951354760889</v>
      </c>
      <c r="AH532">
        <f t="shared" si="308"/>
        <v>0</v>
      </c>
      <c r="AI532">
        <f t="shared" si="279"/>
        <v>0</v>
      </c>
      <c r="AJ532">
        <f t="shared" si="299"/>
        <v>3.5</v>
      </c>
      <c r="AK532">
        <f t="shared" si="302"/>
        <v>70866.363230082527</v>
      </c>
      <c r="AM532">
        <f t="shared" si="309"/>
        <v>4.0212951354760662</v>
      </c>
      <c r="AN532">
        <f t="shared" si="310"/>
        <v>1</v>
      </c>
      <c r="AP532">
        <f t="shared" si="303"/>
        <v>3.5</v>
      </c>
      <c r="AQ532">
        <f>VLOOKUP(AE532,Sheet3!$K$52:$L$77,2,TRUE)</f>
        <v>1</v>
      </c>
      <c r="AR532">
        <f t="shared" si="295"/>
        <v>4741.614571184512</v>
      </c>
      <c r="AU532">
        <f t="shared" si="311"/>
        <v>75607.977801267043</v>
      </c>
      <c r="AV532">
        <f t="shared" si="312"/>
        <v>-787.97780126704311</v>
      </c>
      <c r="AW532">
        <f t="shared" si="313"/>
        <v>-16.280533084029816</v>
      </c>
      <c r="AX532">
        <f>VLOOKUP(AD532,Sheet2!$A$6:$B$262,2,TRUE)</f>
        <v>417.36666666666667</v>
      </c>
      <c r="AY532">
        <f t="shared" si="314"/>
        <v>-3.9007746387740155E-2</v>
      </c>
      <c r="AZ532">
        <f t="shared" si="315"/>
        <v>525.48228738908836</v>
      </c>
      <c r="BB532">
        <f t="shared" si="305"/>
        <v>2.4686107441557397</v>
      </c>
    </row>
    <row r="533" spans="4:54" x14ac:dyDescent="0.55000000000000004">
      <c r="D533">
        <f t="shared" si="304"/>
        <v>7845</v>
      </c>
      <c r="E533">
        <f t="shared" si="300"/>
        <v>130.75</v>
      </c>
      <c r="F533">
        <f t="shared" si="317"/>
        <v>74320</v>
      </c>
      <c r="H533">
        <f t="shared" si="280"/>
        <v>18580</v>
      </c>
      <c r="J533">
        <f t="shared" si="281"/>
        <v>1535.5371900826447</v>
      </c>
      <c r="K533">
        <f t="shared" si="282"/>
        <v>523.01367664493262</v>
      </c>
      <c r="L533">
        <f>VLOOKUP(V533, Sheet2!E$6:F$261,2,TRUE)</f>
        <v>517.4206896551724</v>
      </c>
      <c r="M533">
        <f>VLOOKUP(L533,Sheet3!A$52:B$77,2,TRUE)</f>
        <v>0.98</v>
      </c>
      <c r="N533">
        <f t="shared" si="283"/>
        <v>8.6136766449326387</v>
      </c>
      <c r="O533">
        <f t="shared" si="284"/>
        <v>8.2136766449326615</v>
      </c>
      <c r="P533">
        <v>0</v>
      </c>
      <c r="Q533">
        <f t="shared" si="298"/>
        <v>3.5</v>
      </c>
      <c r="R533">
        <f t="shared" si="285"/>
        <v>63732.991779287513</v>
      </c>
      <c r="S533">
        <f t="shared" si="301"/>
        <v>3.5</v>
      </c>
      <c r="T533">
        <f t="shared" si="286"/>
        <v>11303.906539604508</v>
      </c>
      <c r="V533">
        <f t="shared" si="287"/>
        <v>75036.898318892025</v>
      </c>
      <c r="W533">
        <f t="shared" si="288"/>
        <v>-716.89831889202469</v>
      </c>
      <c r="X533">
        <f t="shared" si="289"/>
        <v>-14.811948737438527</v>
      </c>
      <c r="Y533">
        <f>VLOOKUP(K533,Sheet2!$A$6:$B$262,2,TRUE)</f>
        <v>386.57142857142856</v>
      </c>
      <c r="Z533">
        <f t="shared" si="290"/>
        <v>-3.8316201464179488E-2</v>
      </c>
      <c r="AA533">
        <f t="shared" si="291"/>
        <v>522.97536044346839</v>
      </c>
      <c r="AD533">
        <f t="shared" si="306"/>
        <v>525.48228738908836</v>
      </c>
      <c r="AE533">
        <f>VLOOKUP(AU532,Sheet2!$E$6:$F$261,2,TRUE)</f>
        <v>517.4206896551724</v>
      </c>
      <c r="AF533">
        <f>VLOOKUP(AE533,Sheet3!K$52:L$77,2,TRUE)</f>
        <v>1</v>
      </c>
      <c r="AG533">
        <f t="shared" si="307"/>
        <v>9.0822873890883784</v>
      </c>
      <c r="AH533">
        <f t="shared" si="308"/>
        <v>0</v>
      </c>
      <c r="AI533">
        <f t="shared" si="279"/>
        <v>0</v>
      </c>
      <c r="AJ533">
        <f t="shared" si="299"/>
        <v>3.5</v>
      </c>
      <c r="AK533">
        <f t="shared" si="302"/>
        <v>70412.253449927579</v>
      </c>
      <c r="AM533">
        <f t="shared" si="309"/>
        <v>3.9822873890883557</v>
      </c>
      <c r="AN533">
        <f t="shared" si="310"/>
        <v>1</v>
      </c>
      <c r="AP533">
        <f t="shared" si="303"/>
        <v>3.4</v>
      </c>
      <c r="AQ533">
        <f>VLOOKUP(AE533,Sheet3!$K$52:$L$77,2,TRUE)</f>
        <v>1</v>
      </c>
      <c r="AR533">
        <f t="shared" si="295"/>
        <v>4539.281295969894</v>
      </c>
      <c r="AU533">
        <f t="shared" si="311"/>
        <v>74951.534745897472</v>
      </c>
      <c r="AV533">
        <f t="shared" si="312"/>
        <v>-631.53474589747202</v>
      </c>
      <c r="AW533">
        <f t="shared" si="313"/>
        <v>-13.04823855160066</v>
      </c>
      <c r="AX533">
        <f>VLOOKUP(AD533,Sheet2!$A$6:$B$262,2,TRUE)</f>
        <v>416.69333333333333</v>
      </c>
      <c r="AY533">
        <f t="shared" si="314"/>
        <v>-3.1313768442661254E-2</v>
      </c>
      <c r="AZ533">
        <f t="shared" si="315"/>
        <v>525.45097362064564</v>
      </c>
      <c r="BB533">
        <f t="shared" si="305"/>
        <v>2.4756131771772516</v>
      </c>
    </row>
    <row r="534" spans="4:54" x14ac:dyDescent="0.55000000000000004">
      <c r="D534">
        <f t="shared" si="304"/>
        <v>7860</v>
      </c>
      <c r="E534">
        <f t="shared" si="300"/>
        <v>131</v>
      </c>
      <c r="F534">
        <f t="shared" si="317"/>
        <v>73820</v>
      </c>
      <c r="H534">
        <f t="shared" si="280"/>
        <v>18455</v>
      </c>
      <c r="J534">
        <f t="shared" si="281"/>
        <v>1525.206611570248</v>
      </c>
      <c r="K534">
        <f t="shared" si="282"/>
        <v>522.97536044346839</v>
      </c>
      <c r="L534">
        <f>VLOOKUP(V534, Sheet2!E$6:F$261,2,TRUE)</f>
        <v>517.27586206896547</v>
      </c>
      <c r="M534">
        <f>VLOOKUP(L534,Sheet3!A$52:B$77,2,TRUE)</f>
        <v>0.98</v>
      </c>
      <c r="N534">
        <f t="shared" si="283"/>
        <v>8.5753604434684121</v>
      </c>
      <c r="O534">
        <f t="shared" si="284"/>
        <v>8.1753604434684348</v>
      </c>
      <c r="P534">
        <v>0</v>
      </c>
      <c r="Q534">
        <f t="shared" si="298"/>
        <v>3.5</v>
      </c>
      <c r="R534">
        <f t="shared" si="285"/>
        <v>63308.210026283108</v>
      </c>
      <c r="S534">
        <f t="shared" si="301"/>
        <v>3.5</v>
      </c>
      <c r="T534">
        <f t="shared" si="286"/>
        <v>11224.901010640486</v>
      </c>
      <c r="V534">
        <f t="shared" si="287"/>
        <v>74533.111036923598</v>
      </c>
      <c r="W534">
        <f t="shared" si="288"/>
        <v>-713.11103692359757</v>
      </c>
      <c r="X534">
        <f t="shared" si="289"/>
        <v>-14.733699109991685</v>
      </c>
      <c r="Y534">
        <f>VLOOKUP(K534,Sheet2!$A$6:$B$262,2,TRUE)</f>
        <v>385.2</v>
      </c>
      <c r="Z534">
        <f t="shared" si="290"/>
        <v>-3.8249478478690771E-2</v>
      </c>
      <c r="AA534">
        <f t="shared" si="291"/>
        <v>522.93711096498964</v>
      </c>
      <c r="AD534">
        <f t="shared" si="306"/>
        <v>525.45097362064564</v>
      </c>
      <c r="AE534">
        <f>VLOOKUP(AU533,Sheet2!$E$6:$F$261,2,TRUE)</f>
        <v>517.27586206896547</v>
      </c>
      <c r="AF534">
        <f>VLOOKUP(AE534,Sheet3!K$52:L$77,2,TRUE)</f>
        <v>1</v>
      </c>
      <c r="AG534">
        <f t="shared" si="307"/>
        <v>9.0509736206456637</v>
      </c>
      <c r="AH534">
        <f t="shared" si="308"/>
        <v>0</v>
      </c>
      <c r="AI534">
        <f t="shared" si="279"/>
        <v>0</v>
      </c>
      <c r="AJ534">
        <f t="shared" si="299"/>
        <v>3.5</v>
      </c>
      <c r="AK534">
        <f t="shared" si="302"/>
        <v>70048.418108036494</v>
      </c>
      <c r="AM534">
        <f t="shared" si="309"/>
        <v>3.9509736206456409</v>
      </c>
      <c r="AN534">
        <f t="shared" si="310"/>
        <v>1</v>
      </c>
      <c r="AP534">
        <f t="shared" si="303"/>
        <v>3.4</v>
      </c>
      <c r="AQ534">
        <f>VLOOKUP(AE534,Sheet3!$K$52:$L$77,2,TRUE)</f>
        <v>1</v>
      </c>
      <c r="AR534">
        <f t="shared" si="295"/>
        <v>4485.8463486742412</v>
      </c>
      <c r="AU534">
        <f t="shared" si="311"/>
        <v>74534.264456710735</v>
      </c>
      <c r="AV534">
        <f t="shared" si="312"/>
        <v>-714.26445671073452</v>
      </c>
      <c r="AW534">
        <f t="shared" si="313"/>
        <v>-14.757530097329225</v>
      </c>
      <c r="AX534">
        <f>VLOOKUP(AD534,Sheet2!$A$6:$B$262,2,TRUE)</f>
        <v>416.69333333333333</v>
      </c>
      <c r="AY534">
        <f t="shared" si="314"/>
        <v>-3.5415805622030332E-2</v>
      </c>
      <c r="AZ534">
        <f t="shared" si="315"/>
        <v>525.41555781502359</v>
      </c>
      <c r="BB534">
        <f t="shared" si="305"/>
        <v>2.4784468500339472</v>
      </c>
    </row>
    <row r="535" spans="4:54" x14ac:dyDescent="0.55000000000000004">
      <c r="D535">
        <f t="shared" si="304"/>
        <v>7875</v>
      </c>
      <c r="E535">
        <f t="shared" si="300"/>
        <v>131.25</v>
      </c>
      <c r="F535">
        <f t="shared" si="317"/>
        <v>73320</v>
      </c>
      <c r="H535">
        <f t="shared" si="280"/>
        <v>18330</v>
      </c>
      <c r="J535">
        <f t="shared" si="281"/>
        <v>1514.8760330578511</v>
      </c>
      <c r="K535">
        <f t="shared" si="282"/>
        <v>522.93711096498964</v>
      </c>
      <c r="L535">
        <f>VLOOKUP(V535, Sheet2!E$6:F$261,2,TRUE)</f>
        <v>517.27586206896547</v>
      </c>
      <c r="M535">
        <f>VLOOKUP(L535,Sheet3!A$52:B$77,2,TRUE)</f>
        <v>0.98</v>
      </c>
      <c r="N535">
        <f t="shared" si="283"/>
        <v>8.5371109649896653</v>
      </c>
      <c r="O535">
        <f t="shared" si="284"/>
        <v>8.137110964989688</v>
      </c>
      <c r="P535">
        <v>0</v>
      </c>
      <c r="Q535">
        <f t="shared" si="298"/>
        <v>3.5</v>
      </c>
      <c r="R535">
        <f t="shared" si="285"/>
        <v>62885.113445388328</v>
      </c>
      <c r="S535">
        <f t="shared" si="301"/>
        <v>3.5</v>
      </c>
      <c r="T535">
        <f t="shared" si="286"/>
        <v>11146.217502076783</v>
      </c>
      <c r="V535">
        <f t="shared" si="287"/>
        <v>74031.330947465118</v>
      </c>
      <c r="W535">
        <f t="shared" si="288"/>
        <v>-711.33094746511779</v>
      </c>
      <c r="X535">
        <f t="shared" si="289"/>
        <v>-14.696920402171855</v>
      </c>
      <c r="Y535">
        <f>VLOOKUP(K535,Sheet2!$A$6:$B$262,2,TRUE)</f>
        <v>385.2</v>
      </c>
      <c r="Z535">
        <f t="shared" si="290"/>
        <v>-3.8153998967216655E-2</v>
      </c>
      <c r="AA535">
        <f t="shared" si="291"/>
        <v>522.89895696602241</v>
      </c>
      <c r="AD535">
        <f t="shared" si="306"/>
        <v>525.41555781502359</v>
      </c>
      <c r="AE535">
        <f>VLOOKUP(AU534,Sheet2!$E$6:$F$261,2,TRUE)</f>
        <v>517.27586206896547</v>
      </c>
      <c r="AF535">
        <f>VLOOKUP(AE535,Sheet3!K$52:L$77,2,TRUE)</f>
        <v>1</v>
      </c>
      <c r="AG535">
        <f t="shared" si="307"/>
        <v>9.0155578150236124</v>
      </c>
      <c r="AH535">
        <f t="shared" si="308"/>
        <v>0</v>
      </c>
      <c r="AI535">
        <f t="shared" si="279"/>
        <v>0</v>
      </c>
      <c r="AJ535">
        <f t="shared" si="299"/>
        <v>3.5</v>
      </c>
      <c r="AK535">
        <f t="shared" si="302"/>
        <v>69637.678966548308</v>
      </c>
      <c r="AM535">
        <f t="shared" si="309"/>
        <v>3.9155578150235897</v>
      </c>
      <c r="AN535">
        <f t="shared" si="310"/>
        <v>1</v>
      </c>
      <c r="AP535">
        <f t="shared" si="303"/>
        <v>3.4</v>
      </c>
      <c r="AQ535">
        <f>VLOOKUP(AE535,Sheet3!$K$52:$L$77,2,TRUE)</f>
        <v>1</v>
      </c>
      <c r="AR535">
        <f t="shared" si="295"/>
        <v>4425.6662549411958</v>
      </c>
      <c r="AU535">
        <f t="shared" si="311"/>
        <v>74063.345221489508</v>
      </c>
      <c r="AV535">
        <f t="shared" si="312"/>
        <v>-743.34522148950782</v>
      </c>
      <c r="AW535">
        <f t="shared" si="313"/>
        <v>-15.35837234482454</v>
      </c>
      <c r="AX535">
        <f>VLOOKUP(AD535,Sheet2!$A$6:$B$262,2,TRUE)</f>
        <v>416.69333333333333</v>
      </c>
      <c r="AY535">
        <f t="shared" si="314"/>
        <v>-3.6857734732556012E-2</v>
      </c>
      <c r="AZ535">
        <f t="shared" si="315"/>
        <v>525.37870008029108</v>
      </c>
      <c r="BB535">
        <f t="shared" si="305"/>
        <v>2.4797431142686719</v>
      </c>
    </row>
    <row r="536" spans="4:54" x14ac:dyDescent="0.55000000000000004">
      <c r="D536">
        <f t="shared" si="304"/>
        <v>7890</v>
      </c>
      <c r="E536">
        <f t="shared" si="300"/>
        <v>131.5</v>
      </c>
      <c r="F536">
        <f t="shared" si="317"/>
        <v>72820</v>
      </c>
      <c r="H536">
        <f t="shared" si="280"/>
        <v>18205</v>
      </c>
      <c r="J536">
        <f t="shared" si="281"/>
        <v>1504.5454545454545</v>
      </c>
      <c r="K536">
        <f t="shared" si="282"/>
        <v>522.89895696602241</v>
      </c>
      <c r="L536">
        <f>VLOOKUP(V536, Sheet2!E$6:F$261,2,TRUE)</f>
        <v>517.13103448275865</v>
      </c>
      <c r="M536">
        <f>VLOOKUP(L536,Sheet3!A$52:B$77,2,TRUE)</f>
        <v>0.98</v>
      </c>
      <c r="N536">
        <f t="shared" si="283"/>
        <v>8.4989569660224333</v>
      </c>
      <c r="O536">
        <f t="shared" si="284"/>
        <v>8.0989569660224561</v>
      </c>
      <c r="P536">
        <v>0</v>
      </c>
      <c r="Q536">
        <f t="shared" si="298"/>
        <v>3.5</v>
      </c>
      <c r="R536">
        <f t="shared" si="285"/>
        <v>62464.016224935316</v>
      </c>
      <c r="S536">
        <f t="shared" si="301"/>
        <v>3.5</v>
      </c>
      <c r="T536">
        <f t="shared" si="286"/>
        <v>11067.914428314138</v>
      </c>
      <c r="V536">
        <f t="shared" si="287"/>
        <v>73531.930653249452</v>
      </c>
      <c r="W536">
        <f t="shared" si="288"/>
        <v>-711.93065324945201</v>
      </c>
      <c r="X536">
        <f t="shared" si="289"/>
        <v>-14.709311017550659</v>
      </c>
      <c r="Y536">
        <f>VLOOKUP(K536,Sheet2!$A$6:$B$262,2,TRUE)</f>
        <v>383.82857142857142</v>
      </c>
      <c r="Z536">
        <f t="shared" si="290"/>
        <v>-3.8322605747675528E-2</v>
      </c>
      <c r="AA536">
        <f t="shared" si="291"/>
        <v>522.86063436027473</v>
      </c>
      <c r="AD536">
        <f t="shared" si="306"/>
        <v>525.37870008029108</v>
      </c>
      <c r="AE536">
        <f>VLOOKUP(AU535,Sheet2!$E$6:$F$261,2,TRUE)</f>
        <v>517.27586206896547</v>
      </c>
      <c r="AF536">
        <f>VLOOKUP(AE536,Sheet3!K$52:L$77,2,TRUE)</f>
        <v>1</v>
      </c>
      <c r="AG536">
        <f t="shared" si="307"/>
        <v>8.9787000802911052</v>
      </c>
      <c r="AH536">
        <f t="shared" si="308"/>
        <v>0</v>
      </c>
      <c r="AI536">
        <f t="shared" si="279"/>
        <v>0</v>
      </c>
      <c r="AJ536">
        <f t="shared" si="299"/>
        <v>3.5</v>
      </c>
      <c r="AK536">
        <f t="shared" si="302"/>
        <v>69211.072750656516</v>
      </c>
      <c r="AM536">
        <f t="shared" si="309"/>
        <v>3.8787000802910825</v>
      </c>
      <c r="AN536">
        <f t="shared" si="310"/>
        <v>1</v>
      </c>
      <c r="AP536">
        <f t="shared" si="303"/>
        <v>3.4</v>
      </c>
      <c r="AQ536">
        <f>VLOOKUP(AE536,Sheet3!$K$52:$L$77,2,TRUE)</f>
        <v>1</v>
      </c>
      <c r="AR536">
        <f t="shared" si="295"/>
        <v>4363.3243481921772</v>
      </c>
      <c r="AU536">
        <f t="shared" si="311"/>
        <v>73574.397098848698</v>
      </c>
      <c r="AV536">
        <f t="shared" si="312"/>
        <v>-754.39709884869808</v>
      </c>
      <c r="AW536">
        <f t="shared" si="313"/>
        <v>-15.586716918361532</v>
      </c>
      <c r="AX536">
        <f>VLOOKUP(AD536,Sheet2!$A$6:$B$262,2,TRUE)</f>
        <v>416.02</v>
      </c>
      <c r="AY536">
        <f t="shared" si="314"/>
        <v>-3.7466268252395393E-2</v>
      </c>
      <c r="AZ536">
        <f t="shared" si="315"/>
        <v>525.34123381203869</v>
      </c>
      <c r="BB536">
        <f t="shared" si="305"/>
        <v>2.4805994517639647</v>
      </c>
    </row>
    <row r="537" spans="4:54" x14ac:dyDescent="0.55000000000000004">
      <c r="D537">
        <f t="shared" si="304"/>
        <v>7905</v>
      </c>
      <c r="E537">
        <f t="shared" si="300"/>
        <v>131.75</v>
      </c>
      <c r="F537">
        <f t="shared" si="317"/>
        <v>72320</v>
      </c>
      <c r="H537">
        <f t="shared" si="280"/>
        <v>18080</v>
      </c>
      <c r="J537">
        <f t="shared" si="281"/>
        <v>1494.2148760330579</v>
      </c>
      <c r="K537">
        <f t="shared" si="282"/>
        <v>522.86063436027473</v>
      </c>
      <c r="L537">
        <f>VLOOKUP(V537, Sheet2!E$6:F$261,2,TRUE)</f>
        <v>517.13103448275865</v>
      </c>
      <c r="M537">
        <f>VLOOKUP(L537,Sheet3!A$52:B$77,2,TRUE)</f>
        <v>0.98</v>
      </c>
      <c r="N537">
        <f t="shared" si="283"/>
        <v>8.4606343602747529</v>
      </c>
      <c r="O537">
        <f t="shared" si="284"/>
        <v>8.0606343602747756</v>
      </c>
      <c r="P537">
        <v>0</v>
      </c>
      <c r="Q537">
        <f t="shared" si="298"/>
        <v>3.5</v>
      </c>
      <c r="R537">
        <f t="shared" si="285"/>
        <v>62042.008548772486</v>
      </c>
      <c r="S537">
        <f t="shared" si="301"/>
        <v>3.5</v>
      </c>
      <c r="T537">
        <f t="shared" si="286"/>
        <v>10989.450773580676</v>
      </c>
      <c r="V537">
        <f t="shared" si="287"/>
        <v>73031.459322353156</v>
      </c>
      <c r="W537">
        <f t="shared" si="288"/>
        <v>-711.45932235315559</v>
      </c>
      <c r="X537">
        <f t="shared" si="289"/>
        <v>-14.699572775891644</v>
      </c>
      <c r="Y537">
        <f>VLOOKUP(K537,Sheet2!$A$6:$B$262,2,TRUE)</f>
        <v>383.82857142857142</v>
      </c>
      <c r="Z537">
        <f t="shared" si="290"/>
        <v>-3.8297234416868213E-2</v>
      </c>
      <c r="AA537">
        <f t="shared" si="291"/>
        <v>522.82233712585787</v>
      </c>
      <c r="AD537">
        <f t="shared" si="306"/>
        <v>525.34123381203869</v>
      </c>
      <c r="AE537">
        <f>VLOOKUP(AU536,Sheet2!$E$6:$F$261,2,TRUE)</f>
        <v>517.13103448275865</v>
      </c>
      <c r="AF537">
        <f>VLOOKUP(AE537,Sheet3!K$52:L$77,2,TRUE)</f>
        <v>1</v>
      </c>
      <c r="AG537">
        <f t="shared" si="307"/>
        <v>8.9412338120387176</v>
      </c>
      <c r="AH537">
        <f t="shared" si="308"/>
        <v>0</v>
      </c>
      <c r="AI537">
        <f t="shared" si="279"/>
        <v>0</v>
      </c>
      <c r="AJ537">
        <f t="shared" si="299"/>
        <v>3.5</v>
      </c>
      <c r="AK537">
        <f t="shared" si="302"/>
        <v>68778.319632893079</v>
      </c>
      <c r="AM537">
        <f t="shared" si="309"/>
        <v>3.8412338120386949</v>
      </c>
      <c r="AN537">
        <f t="shared" si="310"/>
        <v>1</v>
      </c>
      <c r="AP537">
        <f t="shared" si="303"/>
        <v>3.4</v>
      </c>
      <c r="AQ537">
        <f>VLOOKUP(AE537,Sheet3!$K$52:$L$77,2,TRUE)</f>
        <v>1</v>
      </c>
      <c r="AR537">
        <f t="shared" si="295"/>
        <v>4300.2560281580654</v>
      </c>
      <c r="AU537">
        <f t="shared" si="311"/>
        <v>73078.575661051145</v>
      </c>
      <c r="AV537">
        <f t="shared" si="312"/>
        <v>-758.57566105114529</v>
      </c>
      <c r="AW537">
        <f t="shared" si="313"/>
        <v>-15.673050848164159</v>
      </c>
      <c r="AX537">
        <f>VLOOKUP(AD537,Sheet2!$A$6:$B$262,2,TRUE)</f>
        <v>416.02</v>
      </c>
      <c r="AY537">
        <f t="shared" si="314"/>
        <v>-3.7673791760406132E-2</v>
      </c>
      <c r="AZ537">
        <f t="shared" si="315"/>
        <v>525.30356002027827</v>
      </c>
      <c r="BB537">
        <f t="shared" si="305"/>
        <v>2.481222894420398</v>
      </c>
    </row>
    <row r="538" spans="4:54" x14ac:dyDescent="0.55000000000000004">
      <c r="D538">
        <f t="shared" si="304"/>
        <v>7920</v>
      </c>
      <c r="E538">
        <f t="shared" si="300"/>
        <v>132</v>
      </c>
      <c r="F538">
        <f t="shared" si="317"/>
        <v>71820</v>
      </c>
      <c r="H538">
        <f t="shared" si="280"/>
        <v>17955</v>
      </c>
      <c r="J538">
        <f t="shared" si="281"/>
        <v>1483.8842975206612</v>
      </c>
      <c r="K538">
        <f t="shared" si="282"/>
        <v>522.82233712585787</v>
      </c>
      <c r="L538">
        <f>VLOOKUP(V538, Sheet2!E$6:F$261,2,TRUE)</f>
        <v>516.98620689655172</v>
      </c>
      <c r="M538">
        <f>VLOOKUP(L538,Sheet3!A$52:B$77,2,TRUE)</f>
        <v>0.99</v>
      </c>
      <c r="N538">
        <f t="shared" si="283"/>
        <v>8.4223371258578936</v>
      </c>
      <c r="O538">
        <f t="shared" si="284"/>
        <v>8.0223371258579164</v>
      </c>
      <c r="P538">
        <v>0</v>
      </c>
      <c r="Q538">
        <f t="shared" si="298"/>
        <v>3.5</v>
      </c>
      <c r="R538">
        <f t="shared" si="285"/>
        <v>61621.23397974774</v>
      </c>
      <c r="S538">
        <f t="shared" si="301"/>
        <v>3.5</v>
      </c>
      <c r="T538">
        <f t="shared" si="286"/>
        <v>10911.225178891938</v>
      </c>
      <c r="V538">
        <f t="shared" si="287"/>
        <v>72532.459158639685</v>
      </c>
      <c r="W538">
        <f t="shared" si="288"/>
        <v>-712.45915863968548</v>
      </c>
      <c r="X538">
        <f t="shared" si="289"/>
        <v>-14.720230550406725</v>
      </c>
      <c r="Y538">
        <f>VLOOKUP(K538,Sheet2!$A$6:$B$262,2,TRUE)</f>
        <v>383.82857142857142</v>
      </c>
      <c r="Z538">
        <f t="shared" si="290"/>
        <v>-3.8351054731594121E-2</v>
      </c>
      <c r="AA538">
        <f t="shared" si="291"/>
        <v>522.78398607112626</v>
      </c>
      <c r="AD538">
        <f t="shared" si="306"/>
        <v>525.30356002027827</v>
      </c>
      <c r="AE538">
        <f>VLOOKUP(AU537,Sheet2!$E$6:$F$261,2,TRUE)</f>
        <v>517.13103448275865</v>
      </c>
      <c r="AF538">
        <f>VLOOKUP(AE538,Sheet3!K$52:L$77,2,TRUE)</f>
        <v>1</v>
      </c>
      <c r="AG538">
        <f t="shared" si="307"/>
        <v>8.9035600202782916</v>
      </c>
      <c r="AH538">
        <f t="shared" si="308"/>
        <v>0</v>
      </c>
      <c r="AI538">
        <f t="shared" si="279"/>
        <v>0</v>
      </c>
      <c r="AJ538">
        <f t="shared" si="299"/>
        <v>3.5</v>
      </c>
      <c r="AK538">
        <f t="shared" si="302"/>
        <v>68344.082794172762</v>
      </c>
      <c r="AM538">
        <f t="shared" si="309"/>
        <v>3.8035600202782689</v>
      </c>
      <c r="AN538">
        <f t="shared" si="310"/>
        <v>1</v>
      </c>
      <c r="AP538">
        <f t="shared" si="303"/>
        <v>3.4</v>
      </c>
      <c r="AQ538">
        <f>VLOOKUP(AE538,Sheet3!$K$52:$L$77,2,TRUE)</f>
        <v>1</v>
      </c>
      <c r="AR538">
        <f t="shared" si="295"/>
        <v>4237.1477629022465</v>
      </c>
      <c r="AU538">
        <f t="shared" si="311"/>
        <v>72581.230557075003</v>
      </c>
      <c r="AV538">
        <f t="shared" si="312"/>
        <v>-761.23055707500316</v>
      </c>
      <c r="AW538">
        <f t="shared" si="313"/>
        <v>-15.727904071797585</v>
      </c>
      <c r="AX538">
        <f>VLOOKUP(AD538,Sheet2!$A$6:$B$262,2,TRUE)</f>
        <v>416.02</v>
      </c>
      <c r="AY538">
        <f t="shared" si="314"/>
        <v>-3.7805644132007078E-2</v>
      </c>
      <c r="AZ538">
        <f t="shared" si="315"/>
        <v>525.26575437614622</v>
      </c>
      <c r="BB538">
        <f t="shared" si="305"/>
        <v>2.4817683050199548</v>
      </c>
    </row>
    <row r="539" spans="4:54" x14ac:dyDescent="0.55000000000000004">
      <c r="D539">
        <f t="shared" si="304"/>
        <v>7935</v>
      </c>
      <c r="E539">
        <f t="shared" si="300"/>
        <v>132.25</v>
      </c>
      <c r="F539">
        <f t="shared" si="317"/>
        <v>71320</v>
      </c>
      <c r="H539">
        <f t="shared" si="280"/>
        <v>17830</v>
      </c>
      <c r="J539">
        <f t="shared" si="281"/>
        <v>1473.5537190082644</v>
      </c>
      <c r="K539">
        <f t="shared" si="282"/>
        <v>522.78398607112626</v>
      </c>
      <c r="L539">
        <f>VLOOKUP(V539, Sheet2!E$6:F$261,2,TRUE)</f>
        <v>516.98620689655172</v>
      </c>
      <c r="M539">
        <f>VLOOKUP(L539,Sheet3!A$52:B$77,2,TRUE)</f>
        <v>0.99</v>
      </c>
      <c r="N539">
        <f t="shared" si="283"/>
        <v>8.3839860711262872</v>
      </c>
      <c r="O539">
        <f t="shared" si="284"/>
        <v>7.98398607112631</v>
      </c>
      <c r="P539">
        <v>0</v>
      </c>
      <c r="Q539">
        <f t="shared" si="298"/>
        <v>3.5</v>
      </c>
      <c r="R539">
        <f t="shared" si="285"/>
        <v>61825.323888756662</v>
      </c>
      <c r="S539">
        <f t="shared" si="301"/>
        <v>3.5</v>
      </c>
      <c r="T539">
        <f t="shared" si="286"/>
        <v>10943.618137699617</v>
      </c>
      <c r="V539">
        <f t="shared" si="287"/>
        <v>72768.94202645628</v>
      </c>
      <c r="W539">
        <f t="shared" si="288"/>
        <v>-1448.9420264562796</v>
      </c>
      <c r="X539">
        <f t="shared" si="289"/>
        <v>-29.936818728435529</v>
      </c>
      <c r="Y539">
        <f>VLOOKUP(K539,Sheet2!$A$6:$B$262,2,TRUE)</f>
        <v>382.45714285714286</v>
      </c>
      <c r="Z539">
        <f t="shared" si="290"/>
        <v>-7.8274963058063918E-2</v>
      </c>
      <c r="AA539">
        <f t="shared" si="291"/>
        <v>522.70571110806816</v>
      </c>
      <c r="AD539">
        <f t="shared" si="306"/>
        <v>525.26575437614622</v>
      </c>
      <c r="AE539">
        <f>VLOOKUP(AU538,Sheet2!$E$6:$F$261,2,TRUE)</f>
        <v>516.98620689655172</v>
      </c>
      <c r="AF539">
        <f>VLOOKUP(AE539,Sheet3!K$52:L$77,2,TRUE)</f>
        <v>1</v>
      </c>
      <c r="AG539">
        <f t="shared" si="307"/>
        <v>8.8657543761462421</v>
      </c>
      <c r="AH539">
        <f t="shared" si="308"/>
        <v>0</v>
      </c>
      <c r="AI539">
        <f t="shared" ref="AI539:AI602" si="318">4500*AH539</f>
        <v>0</v>
      </c>
      <c r="AJ539">
        <f t="shared" si="299"/>
        <v>3.5</v>
      </c>
      <c r="AK539">
        <f t="shared" si="302"/>
        <v>67909.248748212383</v>
      </c>
      <c r="AM539">
        <f t="shared" si="309"/>
        <v>3.7657543761462193</v>
      </c>
      <c r="AN539">
        <f t="shared" si="310"/>
        <v>1</v>
      </c>
      <c r="AP539">
        <f t="shared" si="303"/>
        <v>3.3</v>
      </c>
      <c r="AQ539">
        <f>VLOOKUP(AE539,Sheet3!$K$52:$L$77,2,TRUE)</f>
        <v>1</v>
      </c>
      <c r="AR539">
        <f t="shared" si="295"/>
        <v>4051.3634505953532</v>
      </c>
      <c r="AU539">
        <f t="shared" si="311"/>
        <v>71960.612198807736</v>
      </c>
      <c r="AV539">
        <f t="shared" si="312"/>
        <v>-640.61219880773569</v>
      </c>
      <c r="AW539">
        <f t="shared" si="313"/>
        <v>-13.235789231564787</v>
      </c>
      <c r="AX539">
        <f>VLOOKUP(AD539,Sheet2!$A$6:$B$262,2,TRUE)</f>
        <v>415.34666666666669</v>
      </c>
      <c r="AY539">
        <f t="shared" si="314"/>
        <v>-3.1866848331268946E-2</v>
      </c>
      <c r="AZ539">
        <f t="shared" si="315"/>
        <v>525.233887527815</v>
      </c>
      <c r="BB539">
        <f t="shared" si="305"/>
        <v>2.5281764197468419</v>
      </c>
    </row>
    <row r="540" spans="4:54" x14ac:dyDescent="0.55000000000000004">
      <c r="D540">
        <f t="shared" si="304"/>
        <v>7950</v>
      </c>
      <c r="E540">
        <f t="shared" si="300"/>
        <v>132.5</v>
      </c>
      <c r="F540">
        <f t="shared" si="317"/>
        <v>70820</v>
      </c>
      <c r="H540">
        <f t="shared" si="280"/>
        <v>17705</v>
      </c>
      <c r="J540">
        <f t="shared" si="281"/>
        <v>1463.2231404958677</v>
      </c>
      <c r="K540">
        <f t="shared" si="282"/>
        <v>522.70571110806816</v>
      </c>
      <c r="L540">
        <f>VLOOKUP(V540, Sheet2!E$6:F$261,2,TRUE)</f>
        <v>516.84137931034479</v>
      </c>
      <c r="M540">
        <f>VLOOKUP(L540,Sheet3!A$52:B$77,2,TRUE)</f>
        <v>0.99</v>
      </c>
      <c r="N540">
        <f t="shared" si="283"/>
        <v>8.3057111080681807</v>
      </c>
      <c r="O540">
        <f t="shared" si="284"/>
        <v>7.9057111080682034</v>
      </c>
      <c r="P540">
        <v>0</v>
      </c>
      <c r="Q540">
        <f t="shared" si="298"/>
        <v>3.5</v>
      </c>
      <c r="R540">
        <f t="shared" si="285"/>
        <v>60961.523210023355</v>
      </c>
      <c r="S540">
        <f t="shared" si="301"/>
        <v>3.5</v>
      </c>
      <c r="T540">
        <f t="shared" si="286"/>
        <v>10783.076466942563</v>
      </c>
      <c r="V540">
        <f t="shared" si="287"/>
        <v>71744.59967696591</v>
      </c>
      <c r="W540">
        <f t="shared" si="288"/>
        <v>-924.59967696591048</v>
      </c>
      <c r="X540">
        <f t="shared" si="289"/>
        <v>-19.103299110865919</v>
      </c>
      <c r="Y540">
        <f>VLOOKUP(K540,Sheet2!$A$6:$B$262,2,TRUE)</f>
        <v>382.45714285714286</v>
      </c>
      <c r="Z540">
        <f t="shared" si="290"/>
        <v>-4.9948862160489105E-2</v>
      </c>
      <c r="AA540">
        <f t="shared" si="291"/>
        <v>522.65576224590768</v>
      </c>
      <c r="AD540">
        <f t="shared" si="306"/>
        <v>525.233887527815</v>
      </c>
      <c r="AE540">
        <f>VLOOKUP(AU539,Sheet2!$E$6:$F$261,2,TRUE)</f>
        <v>516.84137931034479</v>
      </c>
      <c r="AF540">
        <f>VLOOKUP(AE540,Sheet3!K$52:L$77,2,TRUE)</f>
        <v>1</v>
      </c>
      <c r="AG540">
        <f t="shared" si="307"/>
        <v>8.8338875278150226</v>
      </c>
      <c r="AH540">
        <f t="shared" si="308"/>
        <v>0</v>
      </c>
      <c r="AI540">
        <f t="shared" si="318"/>
        <v>0</v>
      </c>
      <c r="AJ540">
        <f t="shared" si="299"/>
        <v>3.5</v>
      </c>
      <c r="AK540">
        <f t="shared" si="302"/>
        <v>67543.440966957234</v>
      </c>
      <c r="AM540">
        <f t="shared" si="309"/>
        <v>3.7338875278149999</v>
      </c>
      <c r="AN540">
        <f t="shared" si="310"/>
        <v>1</v>
      </c>
      <c r="AP540">
        <f t="shared" si="303"/>
        <v>3.3</v>
      </c>
      <c r="AQ540">
        <f>VLOOKUP(AE540,Sheet3!$K$52:$L$77,2,TRUE)</f>
        <v>1</v>
      </c>
      <c r="AR540">
        <f t="shared" si="295"/>
        <v>4000.0467727672672</v>
      </c>
      <c r="AU540">
        <f t="shared" si="311"/>
        <v>71543.4877397245</v>
      </c>
      <c r="AV540">
        <f t="shared" si="312"/>
        <v>-723.48773972449999</v>
      </c>
      <c r="AW540">
        <f t="shared" si="313"/>
        <v>-14.948093795960745</v>
      </c>
      <c r="AX540">
        <f>VLOOKUP(AD540,Sheet2!$A$6:$B$262,2,TRUE)</f>
        <v>415.34666666666669</v>
      </c>
      <c r="AY540">
        <f t="shared" si="314"/>
        <v>-3.5989439655133244E-2</v>
      </c>
      <c r="AZ540">
        <f t="shared" si="315"/>
        <v>525.19789808815983</v>
      </c>
      <c r="BB540">
        <f t="shared" si="305"/>
        <v>2.5421358422521507</v>
      </c>
    </row>
    <row r="541" spans="4:54" x14ac:dyDescent="0.55000000000000004">
      <c r="D541">
        <f t="shared" si="304"/>
        <v>7965</v>
      </c>
      <c r="E541">
        <f t="shared" si="300"/>
        <v>132.75</v>
      </c>
      <c r="F541">
        <f t="shared" si="317"/>
        <v>70320</v>
      </c>
      <c r="H541">
        <f t="shared" si="280"/>
        <v>17580</v>
      </c>
      <c r="J541">
        <f t="shared" si="281"/>
        <v>1452.8925619834711</v>
      </c>
      <c r="K541">
        <f t="shared" si="282"/>
        <v>522.65576224590768</v>
      </c>
      <c r="L541">
        <f>VLOOKUP(V541, Sheet2!E$6:F$261,2,TRUE)</f>
        <v>516.84137931034479</v>
      </c>
      <c r="M541">
        <f>VLOOKUP(L541,Sheet3!A$52:B$77,2,TRUE)</f>
        <v>0.99</v>
      </c>
      <c r="N541">
        <f t="shared" si="283"/>
        <v>8.2557622459077038</v>
      </c>
      <c r="O541">
        <f t="shared" si="284"/>
        <v>7.8557622459077265</v>
      </c>
      <c r="P541">
        <v>0</v>
      </c>
      <c r="Q541">
        <f t="shared" si="298"/>
        <v>3.5</v>
      </c>
      <c r="R541">
        <f t="shared" si="285"/>
        <v>60412.435454540719</v>
      </c>
      <c r="S541">
        <f t="shared" si="301"/>
        <v>3.5</v>
      </c>
      <c r="T541">
        <f t="shared" si="286"/>
        <v>10681.045651034448</v>
      </c>
      <c r="V541">
        <f t="shared" si="287"/>
        <v>71093.481105575163</v>
      </c>
      <c r="W541">
        <f t="shared" si="288"/>
        <v>-773.48110557516338</v>
      </c>
      <c r="X541">
        <f t="shared" si="289"/>
        <v>-15.981014577999243</v>
      </c>
      <c r="Y541">
        <f>VLOOKUP(K541,Sheet2!$A$6:$B$262,2,TRUE)</f>
        <v>381.08571428571429</v>
      </c>
      <c r="Z541">
        <f t="shared" si="290"/>
        <v>-4.1935485847201491E-2</v>
      </c>
      <c r="AA541">
        <f t="shared" si="291"/>
        <v>522.61382676006053</v>
      </c>
      <c r="AD541">
        <f t="shared" si="306"/>
        <v>525.19789808815983</v>
      </c>
      <c r="AE541">
        <f>VLOOKUP(AU540,Sheet2!$E$6:$F$261,2,TRUE)</f>
        <v>516.84137931034479</v>
      </c>
      <c r="AF541">
        <f>VLOOKUP(AE541,Sheet3!K$52:L$77,2,TRUE)</f>
        <v>1</v>
      </c>
      <c r="AG541">
        <f t="shared" si="307"/>
        <v>8.7978980881598545</v>
      </c>
      <c r="AH541">
        <f t="shared" si="308"/>
        <v>0</v>
      </c>
      <c r="AI541">
        <f t="shared" si="318"/>
        <v>0</v>
      </c>
      <c r="AJ541">
        <f t="shared" si="299"/>
        <v>3.5</v>
      </c>
      <c r="AK541">
        <f t="shared" si="302"/>
        <v>67131.101597519388</v>
      </c>
      <c r="AM541">
        <f t="shared" si="309"/>
        <v>3.6978980881598318</v>
      </c>
      <c r="AN541">
        <f t="shared" si="310"/>
        <v>1</v>
      </c>
      <c r="AP541">
        <f t="shared" si="303"/>
        <v>3.3</v>
      </c>
      <c r="AQ541">
        <f>VLOOKUP(AE541,Sheet3!$K$52:$L$77,2,TRUE)</f>
        <v>1</v>
      </c>
      <c r="AR541">
        <f t="shared" si="295"/>
        <v>3942.3540906195826</v>
      </c>
      <c r="AU541">
        <f t="shared" si="311"/>
        <v>71073.455688138973</v>
      </c>
      <c r="AV541">
        <f t="shared" si="312"/>
        <v>-753.45568813897262</v>
      </c>
      <c r="AW541">
        <f t="shared" si="313"/>
        <v>-15.56726628386307</v>
      </c>
      <c r="AX541">
        <f>VLOOKUP(AD541,Sheet2!$A$6:$B$262,2,TRUE)</f>
        <v>414.67333333333335</v>
      </c>
      <c r="AY541">
        <f t="shared" si="314"/>
        <v>-3.7541035394599132E-2</v>
      </c>
      <c r="AZ541">
        <f t="shared" si="315"/>
        <v>525.16035705276522</v>
      </c>
      <c r="BB541">
        <f t="shared" si="305"/>
        <v>2.5465302927046878</v>
      </c>
    </row>
    <row r="542" spans="4:54" x14ac:dyDescent="0.55000000000000004">
      <c r="D542">
        <f t="shared" si="304"/>
        <v>7980</v>
      </c>
      <c r="E542">
        <f t="shared" si="300"/>
        <v>133</v>
      </c>
      <c r="F542">
        <f t="shared" si="317"/>
        <v>69820</v>
      </c>
      <c r="H542">
        <f t="shared" si="280"/>
        <v>17455</v>
      </c>
      <c r="J542">
        <f t="shared" si="281"/>
        <v>1442.5619834710744</v>
      </c>
      <c r="K542">
        <f t="shared" si="282"/>
        <v>522.61382676006053</v>
      </c>
      <c r="L542">
        <f>VLOOKUP(V542, Sheet2!E$6:F$261,2,TRUE)</f>
        <v>516.69655172413786</v>
      </c>
      <c r="M542">
        <f>VLOOKUP(L542,Sheet3!A$52:B$77,2,TRUE)</f>
        <v>0.99</v>
      </c>
      <c r="N542">
        <f t="shared" si="283"/>
        <v>8.2138267600605559</v>
      </c>
      <c r="O542">
        <f t="shared" si="284"/>
        <v>7.8138267600605786</v>
      </c>
      <c r="P542">
        <v>0</v>
      </c>
      <c r="Q542">
        <f t="shared" si="298"/>
        <v>3.5</v>
      </c>
      <c r="R542">
        <f t="shared" si="285"/>
        <v>59952.719282595273</v>
      </c>
      <c r="S542">
        <f t="shared" si="301"/>
        <v>3.5</v>
      </c>
      <c r="T542">
        <f t="shared" si="286"/>
        <v>10595.633848371373</v>
      </c>
      <c r="V542">
        <f t="shared" si="287"/>
        <v>70548.353130966643</v>
      </c>
      <c r="W542">
        <f t="shared" si="288"/>
        <v>-728.35313096664322</v>
      </c>
      <c r="X542">
        <f t="shared" si="289"/>
        <v>-15.048618408401721</v>
      </c>
      <c r="Y542">
        <f>VLOOKUP(K542,Sheet2!$A$6:$B$262,2,TRUE)</f>
        <v>381.08571428571429</v>
      </c>
      <c r="Z542">
        <f t="shared" si="290"/>
        <v>-3.948880224127007E-2</v>
      </c>
      <c r="AA542">
        <f t="shared" si="291"/>
        <v>522.57433795781924</v>
      </c>
      <c r="AD542">
        <f t="shared" si="306"/>
        <v>525.16035705276522</v>
      </c>
      <c r="AE542">
        <f>VLOOKUP(AU541,Sheet2!$E$6:$F$261,2,TRUE)</f>
        <v>516.84137931034479</v>
      </c>
      <c r="AF542">
        <f>VLOOKUP(AE542,Sheet3!K$52:L$77,2,TRUE)</f>
        <v>1</v>
      </c>
      <c r="AG542">
        <f t="shared" si="307"/>
        <v>8.7603570527652437</v>
      </c>
      <c r="AH542">
        <f t="shared" si="308"/>
        <v>0</v>
      </c>
      <c r="AI542">
        <f t="shared" si="318"/>
        <v>0</v>
      </c>
      <c r="AJ542">
        <f t="shared" si="299"/>
        <v>3.5</v>
      </c>
      <c r="AK542">
        <f t="shared" si="302"/>
        <v>66701.883044492191</v>
      </c>
      <c r="AM542">
        <f t="shared" si="309"/>
        <v>3.6603570527652209</v>
      </c>
      <c r="AN542">
        <f t="shared" si="310"/>
        <v>1</v>
      </c>
      <c r="AP542">
        <f t="shared" si="303"/>
        <v>3.3</v>
      </c>
      <c r="AQ542">
        <f>VLOOKUP(AE542,Sheet3!$K$52:$L$77,2,TRUE)</f>
        <v>1</v>
      </c>
      <c r="AR542">
        <f t="shared" si="295"/>
        <v>3882.4725893980317</v>
      </c>
      <c r="AU542">
        <f t="shared" si="311"/>
        <v>70584.355633890227</v>
      </c>
      <c r="AV542">
        <f t="shared" si="312"/>
        <v>-764.35563389022718</v>
      </c>
      <c r="AW542">
        <f t="shared" si="313"/>
        <v>-15.792471774591471</v>
      </c>
      <c r="AX542">
        <f>VLOOKUP(AD542,Sheet2!$A$6:$B$262,2,TRUE)</f>
        <v>414.67333333333335</v>
      </c>
      <c r="AY542">
        <f t="shared" si="314"/>
        <v>-3.8084126721254011E-2</v>
      </c>
      <c r="AZ542">
        <f t="shared" si="315"/>
        <v>525.12227292604393</v>
      </c>
      <c r="BB542">
        <f t="shared" si="305"/>
        <v>2.5479349682246948</v>
      </c>
    </row>
    <row r="543" spans="4:54" x14ac:dyDescent="0.55000000000000004">
      <c r="D543">
        <f t="shared" si="304"/>
        <v>7995</v>
      </c>
      <c r="E543">
        <f t="shared" si="300"/>
        <v>133.25</v>
      </c>
      <c r="F543">
        <f t="shared" si="317"/>
        <v>69320</v>
      </c>
      <c r="H543">
        <f t="shared" ref="H543:H606" si="319">+F543*0.25</f>
        <v>17330</v>
      </c>
      <c r="J543">
        <f t="shared" ref="J543:J606" si="320">+H543*3600/43560</f>
        <v>1432.2314049586778</v>
      </c>
      <c r="K543">
        <f t="shared" ref="K543:K606" si="321">+AA542</f>
        <v>522.57433795781924</v>
      </c>
      <c r="L543">
        <f>VLOOKUP(V543, Sheet2!E$6:F$261,2,TRUE)</f>
        <v>516.69655172413786</v>
      </c>
      <c r="M543">
        <f>VLOOKUP(L543,Sheet3!A$52:B$77,2,TRUE)</f>
        <v>0.99</v>
      </c>
      <c r="N543">
        <f t="shared" ref="N543:N606" si="322">+(K543-J$3)</f>
        <v>8.1743379578192616</v>
      </c>
      <c r="O543">
        <f t="shared" ref="O543:O606" si="323">+K543-O$3</f>
        <v>7.7743379578192844</v>
      </c>
      <c r="P543">
        <v>0</v>
      </c>
      <c r="Q543">
        <f t="shared" si="298"/>
        <v>3.5</v>
      </c>
      <c r="R543">
        <f t="shared" ref="R543:R606" si="324">+Q543*H$3*POWER(N543,1.5)*M542</f>
        <v>59520.896197849623</v>
      </c>
      <c r="S543">
        <f t="shared" si="301"/>
        <v>3.5</v>
      </c>
      <c r="T543">
        <f t="shared" ref="T543:T606" si="325">S543*L$3*POWER(O543,1.5)*M542</f>
        <v>10515.41454726803</v>
      </c>
      <c r="V543">
        <f t="shared" ref="V543:V606" si="326">+R543+T543</f>
        <v>70036.310745117647</v>
      </c>
      <c r="W543">
        <f t="shared" ref="W543:W606" si="327">+F543-V543</f>
        <v>-716.31074511764746</v>
      </c>
      <c r="X543">
        <f t="shared" ref="X543:X606" si="328">+W543*0.25*3600/43560</f>
        <v>-14.799808783422469</v>
      </c>
      <c r="Y543">
        <f>VLOOKUP(K543,Sheet2!$A$6:$B$262,2,TRUE)</f>
        <v>379.71428571428572</v>
      </c>
      <c r="Z543">
        <f t="shared" ref="Z543:Z606" si="329">+X543/Y543</f>
        <v>-3.8976170610969633E-2</v>
      </c>
      <c r="AA543">
        <f t="shared" ref="AA543:AA606" si="330">+K543+Z543</f>
        <v>522.53536178720822</v>
      </c>
      <c r="AD543">
        <f t="shared" si="306"/>
        <v>525.12227292604393</v>
      </c>
      <c r="AE543">
        <f>VLOOKUP(AU542,Sheet2!$E$6:$F$261,2,TRUE)</f>
        <v>516.69655172413786</v>
      </c>
      <c r="AF543">
        <f>VLOOKUP(AE543,Sheet3!K$52:L$77,2,TRUE)</f>
        <v>1</v>
      </c>
      <c r="AG543">
        <f t="shared" si="307"/>
        <v>8.7222729260439564</v>
      </c>
      <c r="AH543">
        <f t="shared" si="308"/>
        <v>0</v>
      </c>
      <c r="AI543">
        <f t="shared" si="318"/>
        <v>0</v>
      </c>
      <c r="AJ543">
        <f t="shared" si="299"/>
        <v>3.5</v>
      </c>
      <c r="AK543">
        <f t="shared" si="302"/>
        <v>66267.39388702724</v>
      </c>
      <c r="AM543">
        <f t="shared" si="309"/>
        <v>3.6222729260439337</v>
      </c>
      <c r="AN543">
        <f t="shared" si="310"/>
        <v>1</v>
      </c>
      <c r="AP543">
        <f t="shared" si="303"/>
        <v>3.3</v>
      </c>
      <c r="AQ543">
        <f>VLOOKUP(AE543,Sheet3!$K$52:$L$77,2,TRUE)</f>
        <v>1</v>
      </c>
      <c r="AR543">
        <f t="shared" si="295"/>
        <v>3822.0377862543583</v>
      </c>
      <c r="AU543">
        <f t="shared" si="311"/>
        <v>70089.431673281593</v>
      </c>
      <c r="AV543">
        <f t="shared" si="312"/>
        <v>-769.43167328159325</v>
      </c>
      <c r="AW543">
        <f t="shared" si="313"/>
        <v>-15.897348621520521</v>
      </c>
      <c r="AX543">
        <f>VLOOKUP(AD543,Sheet2!$A$6:$B$262,2,TRUE)</f>
        <v>414.67333333333335</v>
      </c>
      <c r="AY543">
        <f t="shared" si="314"/>
        <v>-3.8337041096253729E-2</v>
      </c>
      <c r="AZ543">
        <f t="shared" si="315"/>
        <v>525.08393588494766</v>
      </c>
      <c r="BB543">
        <f t="shared" si="305"/>
        <v>2.5485740977394471</v>
      </c>
    </row>
    <row r="544" spans="4:54" x14ac:dyDescent="0.55000000000000004">
      <c r="D544">
        <f t="shared" si="304"/>
        <v>8010</v>
      </c>
      <c r="E544">
        <f t="shared" si="300"/>
        <v>133.5</v>
      </c>
      <c r="F544">
        <f t="shared" si="317"/>
        <v>68820</v>
      </c>
      <c r="H544">
        <f t="shared" si="319"/>
        <v>17205</v>
      </c>
      <c r="J544">
        <f t="shared" si="320"/>
        <v>1421.9008264462809</v>
      </c>
      <c r="K544">
        <f t="shared" si="321"/>
        <v>522.53536178720822</v>
      </c>
      <c r="L544">
        <f>VLOOKUP(V544, Sheet2!E$6:F$261,2,TRUE)</f>
        <v>516.55172413793105</v>
      </c>
      <c r="M544">
        <f>VLOOKUP(L544,Sheet3!A$52:B$77,2,TRUE)</f>
        <v>0.99</v>
      </c>
      <c r="N544">
        <f t="shared" si="322"/>
        <v>8.1353617872082395</v>
      </c>
      <c r="O544">
        <f t="shared" si="323"/>
        <v>7.7353617872082623</v>
      </c>
      <c r="P544">
        <v>0</v>
      </c>
      <c r="Q544">
        <f t="shared" si="298"/>
        <v>3.5</v>
      </c>
      <c r="R544">
        <f t="shared" si="324"/>
        <v>59095.700475640224</v>
      </c>
      <c r="S544">
        <f t="shared" si="301"/>
        <v>3.5</v>
      </c>
      <c r="T544">
        <f t="shared" si="325"/>
        <v>10436.43615578861</v>
      </c>
      <c r="V544">
        <f t="shared" si="326"/>
        <v>69532.136631428832</v>
      </c>
      <c r="W544">
        <f t="shared" si="327"/>
        <v>-712.13663142883161</v>
      </c>
      <c r="X544">
        <f t="shared" si="328"/>
        <v>-14.713566765058506</v>
      </c>
      <c r="Y544">
        <f>VLOOKUP(K544,Sheet2!$A$6:$B$262,2,TRUE)</f>
        <v>379.71428571428572</v>
      </c>
      <c r="Z544">
        <f t="shared" si="329"/>
        <v>-3.8749047161553626E-2</v>
      </c>
      <c r="AA544">
        <f t="shared" si="330"/>
        <v>522.49661274004666</v>
      </c>
      <c r="AD544">
        <f t="shared" si="306"/>
        <v>525.08393588494766</v>
      </c>
      <c r="AE544">
        <f>VLOOKUP(AU543,Sheet2!$E$6:$F$261,2,TRUE)</f>
        <v>516.69655172413786</v>
      </c>
      <c r="AF544">
        <f>VLOOKUP(AE544,Sheet3!K$52:L$77,2,TRUE)</f>
        <v>1</v>
      </c>
      <c r="AG544">
        <f t="shared" si="307"/>
        <v>8.6839358849476866</v>
      </c>
      <c r="AH544">
        <f t="shared" si="308"/>
        <v>0</v>
      </c>
      <c r="AI544">
        <f t="shared" si="318"/>
        <v>0</v>
      </c>
      <c r="AJ544">
        <f t="shared" si="299"/>
        <v>3.5</v>
      </c>
      <c r="AK544">
        <f t="shared" si="302"/>
        <v>65830.976301876217</v>
      </c>
      <c r="AM544">
        <f t="shared" si="309"/>
        <v>3.5839358849476639</v>
      </c>
      <c r="AN544">
        <f t="shared" si="310"/>
        <v>1</v>
      </c>
      <c r="AP544">
        <f t="shared" si="303"/>
        <v>3.2</v>
      </c>
      <c r="AQ544">
        <f>VLOOKUP(AE544,Sheet3!$K$52:$L$77,2,TRUE)</f>
        <v>1</v>
      </c>
      <c r="AR544">
        <f t="shared" si="295"/>
        <v>3647.5361738018905</v>
      </c>
      <c r="AU544">
        <f t="shared" si="311"/>
        <v>69478.512475678101</v>
      </c>
      <c r="AV544">
        <f t="shared" si="312"/>
        <v>-658.5124756781006</v>
      </c>
      <c r="AW544">
        <f t="shared" si="313"/>
        <v>-13.605629662770674</v>
      </c>
      <c r="AX544">
        <f>VLOOKUP(AD544,Sheet2!$A$6:$B$262,2,TRUE)</f>
        <v>414</v>
      </c>
      <c r="AY544">
        <f t="shared" si="314"/>
        <v>-3.2863839765146556E-2</v>
      </c>
      <c r="AZ544">
        <f t="shared" si="315"/>
        <v>525.05107204518254</v>
      </c>
      <c r="BB544">
        <f t="shared" si="305"/>
        <v>2.5544593051358788</v>
      </c>
    </row>
    <row r="545" spans="4:54" x14ac:dyDescent="0.55000000000000004">
      <c r="D545">
        <f t="shared" si="304"/>
        <v>8025</v>
      </c>
      <c r="E545">
        <f t="shared" si="300"/>
        <v>133.75</v>
      </c>
      <c r="F545">
        <f t="shared" si="317"/>
        <v>68320</v>
      </c>
      <c r="H545">
        <f t="shared" si="319"/>
        <v>17080</v>
      </c>
      <c r="J545">
        <f t="shared" si="320"/>
        <v>1411.5702479338843</v>
      </c>
      <c r="K545">
        <f t="shared" si="321"/>
        <v>522.49661274004666</v>
      </c>
      <c r="L545">
        <f>VLOOKUP(V545, Sheet2!E$6:F$261,2,TRUE)</f>
        <v>516.55172413793105</v>
      </c>
      <c r="M545">
        <f>VLOOKUP(L545,Sheet3!A$52:B$77,2,TRUE)</f>
        <v>0.99</v>
      </c>
      <c r="N545">
        <f t="shared" si="322"/>
        <v>8.0966127400466803</v>
      </c>
      <c r="O545">
        <f t="shared" si="323"/>
        <v>7.696612740046703</v>
      </c>
      <c r="P545">
        <v>0</v>
      </c>
      <c r="Q545">
        <f t="shared" si="298"/>
        <v>3.5</v>
      </c>
      <c r="R545">
        <f t="shared" si="324"/>
        <v>58673.990921820099</v>
      </c>
      <c r="S545">
        <f t="shared" si="301"/>
        <v>3.5</v>
      </c>
      <c r="T545">
        <f t="shared" si="325"/>
        <v>10358.114980058222</v>
      </c>
      <c r="V545">
        <f t="shared" si="326"/>
        <v>69032.105901878327</v>
      </c>
      <c r="W545">
        <f t="shared" si="327"/>
        <v>-712.10590187832713</v>
      </c>
      <c r="X545">
        <f t="shared" si="328"/>
        <v>-14.712931856990229</v>
      </c>
      <c r="Y545">
        <f>VLOOKUP(K545,Sheet2!$A$6:$B$262,2,TRUE)</f>
        <v>378.34285714285716</v>
      </c>
      <c r="Z545">
        <f t="shared" si="329"/>
        <v>-3.8887827744650202E-2</v>
      </c>
      <c r="AA545">
        <f t="shared" si="330"/>
        <v>522.45772491230196</v>
      </c>
      <c r="AD545">
        <f t="shared" si="306"/>
        <v>525.05107204518254</v>
      </c>
      <c r="AE545">
        <f>VLOOKUP(AU544,Sheet2!$E$6:$F$261,2,TRUE)</f>
        <v>516.55172413793105</v>
      </c>
      <c r="AF545">
        <f>VLOOKUP(AE545,Sheet3!K$52:L$77,2,TRUE)</f>
        <v>1</v>
      </c>
      <c r="AG545">
        <f t="shared" si="307"/>
        <v>8.6510720451825591</v>
      </c>
      <c r="AH545">
        <f t="shared" si="308"/>
        <v>0</v>
      </c>
      <c r="AI545">
        <f t="shared" si="318"/>
        <v>0</v>
      </c>
      <c r="AJ545">
        <f t="shared" si="299"/>
        <v>3.5</v>
      </c>
      <c r="AK545">
        <f t="shared" si="302"/>
        <v>65457.62995484269</v>
      </c>
      <c r="AM545">
        <f t="shared" si="309"/>
        <v>3.5510720451825364</v>
      </c>
      <c r="AN545">
        <f t="shared" si="310"/>
        <v>1</v>
      </c>
      <c r="AP545">
        <f t="shared" si="303"/>
        <v>3.2</v>
      </c>
      <c r="AQ545">
        <f>VLOOKUP(AE545,Sheet3!$K$52:$L$77,2,TRUE)</f>
        <v>1</v>
      </c>
      <c r="AR545">
        <f t="shared" si="295"/>
        <v>3597.4808042727614</v>
      </c>
      <c r="AU545">
        <f t="shared" si="311"/>
        <v>69055.110759115458</v>
      </c>
      <c r="AV545">
        <f t="shared" si="312"/>
        <v>-735.11075911545777</v>
      </c>
      <c r="AW545">
        <f t="shared" si="313"/>
        <v>-15.188238824699541</v>
      </c>
      <c r="AX545">
        <f>VLOOKUP(AD545,Sheet2!$A$6:$B$262,2,TRUE)</f>
        <v>414</v>
      </c>
      <c r="AY545">
        <f t="shared" si="314"/>
        <v>-3.668656720941918E-2</v>
      </c>
      <c r="AZ545">
        <f t="shared" si="315"/>
        <v>525.01438547797306</v>
      </c>
      <c r="BB545">
        <f t="shared" si="305"/>
        <v>2.556660565671109</v>
      </c>
    </row>
    <row r="546" spans="4:54" x14ac:dyDescent="0.55000000000000004">
      <c r="D546">
        <f t="shared" si="304"/>
        <v>8040</v>
      </c>
      <c r="E546">
        <f t="shared" si="300"/>
        <v>134</v>
      </c>
      <c r="F546">
        <f t="shared" si="317"/>
        <v>67820</v>
      </c>
      <c r="H546">
        <f t="shared" si="319"/>
        <v>16955</v>
      </c>
      <c r="J546">
        <f t="shared" si="320"/>
        <v>1401.2396694214876</v>
      </c>
      <c r="K546">
        <f t="shared" si="321"/>
        <v>522.45772491230196</v>
      </c>
      <c r="L546">
        <f>VLOOKUP(V546, Sheet2!E$6:F$261,2,TRUE)</f>
        <v>516.40689655172412</v>
      </c>
      <c r="M546">
        <f>VLOOKUP(L546,Sheet3!A$52:B$77,2,TRUE)</f>
        <v>0.99</v>
      </c>
      <c r="N546">
        <f t="shared" si="322"/>
        <v>8.0577249123019783</v>
      </c>
      <c r="O546">
        <f t="shared" si="323"/>
        <v>7.657724912302001</v>
      </c>
      <c r="P546">
        <v>0</v>
      </c>
      <c r="Q546">
        <f t="shared" si="298"/>
        <v>3.5</v>
      </c>
      <c r="R546">
        <f t="shared" si="324"/>
        <v>58251.784342421066</v>
      </c>
      <c r="S546">
        <f t="shared" si="301"/>
        <v>3.5</v>
      </c>
      <c r="T546">
        <f t="shared" si="325"/>
        <v>10279.711263940075</v>
      </c>
      <c r="V546">
        <f t="shared" si="326"/>
        <v>68531.495606361146</v>
      </c>
      <c r="W546">
        <f t="shared" si="327"/>
        <v>-711.4956063611462</v>
      </c>
      <c r="X546">
        <f t="shared" si="328"/>
        <v>-14.700322445478227</v>
      </c>
      <c r="Y546">
        <f>VLOOKUP(K546,Sheet2!$A$6:$B$262,2,TRUE)</f>
        <v>378.34285714285716</v>
      </c>
      <c r="Z546">
        <f t="shared" si="329"/>
        <v>-3.8854499742617274E-2</v>
      </c>
      <c r="AA546">
        <f t="shared" si="330"/>
        <v>522.41887041255939</v>
      </c>
      <c r="AD546">
        <f t="shared" si="306"/>
        <v>525.01438547797306</v>
      </c>
      <c r="AE546">
        <f>VLOOKUP(AU545,Sheet2!$E$6:$F$261,2,TRUE)</f>
        <v>516.55172413793105</v>
      </c>
      <c r="AF546">
        <f>VLOOKUP(AE546,Sheet3!K$52:L$77,2,TRUE)</f>
        <v>1</v>
      </c>
      <c r="AG546">
        <f t="shared" si="307"/>
        <v>8.6143854779730873</v>
      </c>
      <c r="AH546">
        <f t="shared" si="308"/>
        <v>0</v>
      </c>
      <c r="AI546">
        <f t="shared" si="318"/>
        <v>0</v>
      </c>
      <c r="AJ546">
        <f t="shared" si="299"/>
        <v>3.5</v>
      </c>
      <c r="AK546">
        <f t="shared" si="302"/>
        <v>65041.692830403466</v>
      </c>
      <c r="AM546">
        <f t="shared" si="309"/>
        <v>3.5143854779730646</v>
      </c>
      <c r="AN546">
        <f t="shared" si="310"/>
        <v>1</v>
      </c>
      <c r="AP546">
        <f t="shared" si="303"/>
        <v>3.2</v>
      </c>
      <c r="AQ546">
        <f>VLOOKUP(AE546,Sheet3!$K$52:$L$77,2,TRUE)</f>
        <v>1</v>
      </c>
      <c r="AR546">
        <f t="shared" si="295"/>
        <v>3541.8760079003073</v>
      </c>
      <c r="AU546">
        <f t="shared" si="311"/>
        <v>68583.568838303778</v>
      </c>
      <c r="AV546">
        <f t="shared" si="312"/>
        <v>-763.56883830377774</v>
      </c>
      <c r="AW546">
        <f t="shared" si="313"/>
        <v>-15.776215667433426</v>
      </c>
      <c r="AX546">
        <f>VLOOKUP(AD546,Sheet2!$A$6:$B$262,2,TRUE)</f>
        <v>414</v>
      </c>
      <c r="AY546">
        <f t="shared" si="314"/>
        <v>-3.8106801129066246E-2</v>
      </c>
      <c r="AZ546">
        <f t="shared" si="315"/>
        <v>524.976278676844</v>
      </c>
      <c r="BB546">
        <f t="shared" si="305"/>
        <v>2.5574082642846179</v>
      </c>
    </row>
    <row r="547" spans="4:54" x14ac:dyDescent="0.55000000000000004">
      <c r="D547">
        <f t="shared" si="304"/>
        <v>8055</v>
      </c>
      <c r="E547">
        <f t="shared" si="300"/>
        <v>134.25</v>
      </c>
      <c r="F547">
        <f t="shared" si="317"/>
        <v>67320</v>
      </c>
      <c r="H547">
        <f t="shared" si="319"/>
        <v>16830</v>
      </c>
      <c r="J547">
        <f t="shared" si="320"/>
        <v>1390.909090909091</v>
      </c>
      <c r="K547">
        <f t="shared" si="321"/>
        <v>522.41887041255939</v>
      </c>
      <c r="L547">
        <f>VLOOKUP(V547, Sheet2!E$6:F$261,2,TRUE)</f>
        <v>516.40689655172412</v>
      </c>
      <c r="M547">
        <f>VLOOKUP(L547,Sheet3!A$52:B$77,2,TRUE)</f>
        <v>0.99</v>
      </c>
      <c r="N547">
        <f t="shared" si="322"/>
        <v>8.0188704125594086</v>
      </c>
      <c r="O547">
        <f t="shared" si="323"/>
        <v>7.6188704125594313</v>
      </c>
      <c r="P547">
        <v>0</v>
      </c>
      <c r="Q547">
        <f t="shared" si="298"/>
        <v>3.5</v>
      </c>
      <c r="R547">
        <f t="shared" si="324"/>
        <v>57830.955889742218</v>
      </c>
      <c r="S547">
        <f t="shared" si="301"/>
        <v>3.5</v>
      </c>
      <c r="T547">
        <f t="shared" si="325"/>
        <v>10201.573311301763</v>
      </c>
      <c r="V547">
        <f t="shared" si="326"/>
        <v>68032.529201043973</v>
      </c>
      <c r="W547">
        <f t="shared" si="327"/>
        <v>-712.52920104397344</v>
      </c>
      <c r="X547">
        <f t="shared" si="328"/>
        <v>-14.721677707520113</v>
      </c>
      <c r="Y547">
        <f>VLOOKUP(K547,Sheet2!$A$6:$B$262,2,TRUE)</f>
        <v>378.34285714285716</v>
      </c>
      <c r="Z547">
        <f t="shared" si="329"/>
        <v>-3.8910943948286057E-2</v>
      </c>
      <c r="AA547">
        <f t="shared" si="330"/>
        <v>522.3799594686111</v>
      </c>
      <c r="AD547">
        <f t="shared" si="306"/>
        <v>524.976278676844</v>
      </c>
      <c r="AE547">
        <f>VLOOKUP(AU546,Sheet2!$E$6:$F$261,2,TRUE)</f>
        <v>516.40689655172412</v>
      </c>
      <c r="AF547">
        <f>VLOOKUP(AE547,Sheet3!K$52:L$77,2,TRUE)</f>
        <v>1</v>
      </c>
      <c r="AG547">
        <f t="shared" si="307"/>
        <v>8.5762786768440264</v>
      </c>
      <c r="AH547">
        <f t="shared" si="308"/>
        <v>0</v>
      </c>
      <c r="AI547">
        <f t="shared" si="318"/>
        <v>0</v>
      </c>
      <c r="AJ547">
        <f t="shared" si="299"/>
        <v>3.5</v>
      </c>
      <c r="AK547">
        <f t="shared" si="302"/>
        <v>64610.590493418451</v>
      </c>
      <c r="AM547">
        <f t="shared" si="309"/>
        <v>3.4762786768440037</v>
      </c>
      <c r="AN547">
        <f t="shared" si="310"/>
        <v>1</v>
      </c>
      <c r="AP547">
        <f t="shared" si="303"/>
        <v>3.2</v>
      </c>
      <c r="AQ547">
        <f>VLOOKUP(AE547,Sheet3!$K$52:$L$77,2,TRUE)</f>
        <v>1</v>
      </c>
      <c r="AR547">
        <f t="shared" si="295"/>
        <v>3484.42512646465</v>
      </c>
      <c r="AU547">
        <f t="shared" si="311"/>
        <v>68095.015619883095</v>
      </c>
      <c r="AV547">
        <f t="shared" si="312"/>
        <v>-775.0156198830955</v>
      </c>
      <c r="AW547">
        <f t="shared" si="313"/>
        <v>-16.012719419072219</v>
      </c>
      <c r="AX547">
        <f>VLOOKUP(AD547,Sheet2!$A$6:$B$262,2,TRUE)</f>
        <v>412.62857142857143</v>
      </c>
      <c r="AY547">
        <f t="shared" si="314"/>
        <v>-3.880661817390442E-2</v>
      </c>
      <c r="AZ547">
        <f t="shared" si="315"/>
        <v>524.9374720586701</v>
      </c>
      <c r="BB547">
        <f t="shared" si="305"/>
        <v>2.557512590058991</v>
      </c>
    </row>
    <row r="548" spans="4:54" x14ac:dyDescent="0.55000000000000004">
      <c r="D548">
        <f t="shared" si="304"/>
        <v>8070</v>
      </c>
      <c r="E548">
        <f t="shared" si="300"/>
        <v>134.5</v>
      </c>
      <c r="F548">
        <f t="shared" si="317"/>
        <v>66820</v>
      </c>
      <c r="H548">
        <f t="shared" si="319"/>
        <v>16705</v>
      </c>
      <c r="J548">
        <f t="shared" si="320"/>
        <v>1380.5785123966941</v>
      </c>
      <c r="K548">
        <f t="shared" si="321"/>
        <v>522.3799594686111</v>
      </c>
      <c r="L548">
        <f>VLOOKUP(V548, Sheet2!E$6:F$261,2,TRUE)</f>
        <v>516.26206896551719</v>
      </c>
      <c r="M548">
        <f>VLOOKUP(L548,Sheet3!A$52:B$77,2,TRUE)</f>
        <v>0.99</v>
      </c>
      <c r="N548">
        <f t="shared" si="322"/>
        <v>7.9799594686111277</v>
      </c>
      <c r="O548">
        <f t="shared" si="323"/>
        <v>7.5799594686111504</v>
      </c>
      <c r="P548">
        <v>0</v>
      </c>
      <c r="Q548">
        <f t="shared" si="298"/>
        <v>3.5</v>
      </c>
      <c r="R548">
        <f t="shared" si="324"/>
        <v>57410.536624348839</v>
      </c>
      <c r="S548">
        <f t="shared" si="301"/>
        <v>3.5</v>
      </c>
      <c r="T548">
        <f t="shared" si="325"/>
        <v>10123.521270874558</v>
      </c>
      <c r="V548">
        <f t="shared" si="326"/>
        <v>67534.057895223392</v>
      </c>
      <c r="W548">
        <f t="shared" si="327"/>
        <v>-714.05789522339182</v>
      </c>
      <c r="X548">
        <f t="shared" si="328"/>
        <v>-14.753262298003962</v>
      </c>
      <c r="Y548">
        <f>VLOOKUP(K548,Sheet2!$A$6:$B$262,2,TRUE)</f>
        <v>376.97142857142859</v>
      </c>
      <c r="Z548">
        <f t="shared" si="329"/>
        <v>-3.913628773913435E-2</v>
      </c>
      <c r="AA548">
        <f t="shared" si="330"/>
        <v>522.34082318087201</v>
      </c>
      <c r="AD548">
        <f t="shared" si="306"/>
        <v>524.9374720586701</v>
      </c>
      <c r="AE548">
        <f>VLOOKUP(AU547,Sheet2!$E$6:$F$261,2,TRUE)</f>
        <v>516.40689655172412</v>
      </c>
      <c r="AF548">
        <f>VLOOKUP(AE548,Sheet3!K$52:L$77,2,TRUE)</f>
        <v>1</v>
      </c>
      <c r="AG548">
        <f t="shared" si="307"/>
        <v>8.5374720586701187</v>
      </c>
      <c r="AH548">
        <f t="shared" si="308"/>
        <v>0</v>
      </c>
      <c r="AI548">
        <f t="shared" si="318"/>
        <v>0</v>
      </c>
      <c r="AJ548">
        <f t="shared" si="299"/>
        <v>3.5</v>
      </c>
      <c r="AK548">
        <f t="shared" si="302"/>
        <v>64172.554346423371</v>
      </c>
      <c r="AM548">
        <f t="shared" si="309"/>
        <v>3.437472058670096</v>
      </c>
      <c r="AN548">
        <f t="shared" si="310"/>
        <v>1</v>
      </c>
      <c r="AP548">
        <f t="shared" si="303"/>
        <v>3.2</v>
      </c>
      <c r="AQ548">
        <f>VLOOKUP(AE548,Sheet3!$K$52:$L$77,2,TRUE)</f>
        <v>1</v>
      </c>
      <c r="AR548">
        <f t="shared" si="295"/>
        <v>3426.2419258838586</v>
      </c>
      <c r="AU548">
        <f t="shared" si="311"/>
        <v>67598.796272307227</v>
      </c>
      <c r="AV548">
        <f t="shared" si="312"/>
        <v>-778.7962723072269</v>
      </c>
      <c r="AW548">
        <f t="shared" si="313"/>
        <v>-16.090832072463364</v>
      </c>
      <c r="AX548">
        <f>VLOOKUP(AD548,Sheet2!$A$6:$B$262,2,TRUE)</f>
        <v>412.62857142857143</v>
      </c>
      <c r="AY548">
        <f t="shared" si="314"/>
        <v>-3.8995923177968267E-2</v>
      </c>
      <c r="AZ548">
        <f t="shared" si="315"/>
        <v>524.89847613549216</v>
      </c>
      <c r="BB548">
        <f t="shared" si="305"/>
        <v>2.5576529546201527</v>
      </c>
    </row>
    <row r="549" spans="4:54" x14ac:dyDescent="0.55000000000000004">
      <c r="D549">
        <f t="shared" si="304"/>
        <v>8085</v>
      </c>
      <c r="E549">
        <f t="shared" si="300"/>
        <v>134.75</v>
      </c>
      <c r="F549">
        <f t="shared" si="317"/>
        <v>66320</v>
      </c>
      <c r="H549">
        <f t="shared" si="319"/>
        <v>16580</v>
      </c>
      <c r="J549">
        <f t="shared" si="320"/>
        <v>1370.2479338842975</v>
      </c>
      <c r="K549">
        <f t="shared" si="321"/>
        <v>522.34082318087201</v>
      </c>
      <c r="L549">
        <f>VLOOKUP(V549, Sheet2!E$6:F$261,2,TRUE)</f>
        <v>516.26206896551719</v>
      </c>
      <c r="M549">
        <f>VLOOKUP(L549,Sheet3!A$52:B$77,2,TRUE)</f>
        <v>0.99</v>
      </c>
      <c r="N549">
        <f t="shared" si="322"/>
        <v>7.9408231808720302</v>
      </c>
      <c r="O549">
        <f t="shared" si="323"/>
        <v>7.5408231808720529</v>
      </c>
      <c r="P549">
        <v>0</v>
      </c>
      <c r="Q549">
        <f t="shared" si="298"/>
        <v>3.5</v>
      </c>
      <c r="R549">
        <f t="shared" si="324"/>
        <v>56988.715266831852</v>
      </c>
      <c r="S549">
        <f t="shared" si="301"/>
        <v>3.5</v>
      </c>
      <c r="T549">
        <f t="shared" si="325"/>
        <v>10045.219032268182</v>
      </c>
      <c r="V549">
        <f t="shared" si="326"/>
        <v>67033.93429910003</v>
      </c>
      <c r="W549">
        <f t="shared" si="327"/>
        <v>-713.93429910003033</v>
      </c>
      <c r="X549">
        <f t="shared" si="328"/>
        <v>-14.750708659091535</v>
      </c>
      <c r="Y549">
        <f>VLOOKUP(K549,Sheet2!$A$6:$B$262,2,TRUE)</f>
        <v>376.97142857142859</v>
      </c>
      <c r="Z549">
        <f t="shared" si="329"/>
        <v>-3.91295136477341E-2</v>
      </c>
      <c r="AA549">
        <f t="shared" si="330"/>
        <v>522.3016936672243</v>
      </c>
      <c r="AD549">
        <f t="shared" si="306"/>
        <v>524.89847613549216</v>
      </c>
      <c r="AE549">
        <f>VLOOKUP(AU548,Sheet2!$E$6:$F$261,2,TRUE)</f>
        <v>516.26206896551719</v>
      </c>
      <c r="AF549">
        <f>VLOOKUP(AE549,Sheet3!K$52:L$77,2,TRUE)</f>
        <v>1</v>
      </c>
      <c r="AG549">
        <f t="shared" si="307"/>
        <v>8.4984761354921829</v>
      </c>
      <c r="AH549">
        <f t="shared" si="308"/>
        <v>0</v>
      </c>
      <c r="AI549">
        <f t="shared" si="318"/>
        <v>0</v>
      </c>
      <c r="AJ549">
        <f t="shared" si="299"/>
        <v>3.5</v>
      </c>
      <c r="AK549">
        <f t="shared" si="302"/>
        <v>63733.383086576578</v>
      </c>
      <c r="AM549">
        <f t="shared" si="309"/>
        <v>3.3984761354921602</v>
      </c>
      <c r="AN549">
        <f t="shared" si="310"/>
        <v>1</v>
      </c>
      <c r="AP549">
        <f t="shared" si="303"/>
        <v>3.1</v>
      </c>
      <c r="AQ549">
        <f>VLOOKUP(AE549,Sheet3!$K$52:$L$77,2,TRUE)</f>
        <v>1</v>
      </c>
      <c r="AR549">
        <f t="shared" si="295"/>
        <v>3262.8515299100382</v>
      </c>
      <c r="AU549">
        <f t="shared" si="311"/>
        <v>66996.234616486618</v>
      </c>
      <c r="AV549">
        <f t="shared" si="312"/>
        <v>-676.2346164866176</v>
      </c>
      <c r="AW549">
        <f t="shared" si="313"/>
        <v>-13.971789596830941</v>
      </c>
      <c r="AX549">
        <f>VLOOKUP(AD549,Sheet2!$A$6:$B$262,2,TRUE)</f>
        <v>411.25714285714287</v>
      </c>
      <c r="AY549">
        <f t="shared" si="314"/>
        <v>-3.3973366394961992E-2</v>
      </c>
      <c r="AZ549">
        <f t="shared" si="315"/>
        <v>524.86450276909716</v>
      </c>
      <c r="BB549">
        <f t="shared" si="305"/>
        <v>2.5628091018728583</v>
      </c>
    </row>
    <row r="550" spans="4:54" x14ac:dyDescent="0.55000000000000004">
      <c r="D550">
        <f t="shared" si="304"/>
        <v>8100</v>
      </c>
      <c r="E550">
        <f t="shared" si="300"/>
        <v>135</v>
      </c>
      <c r="F550">
        <f t="shared" si="317"/>
        <v>65820</v>
      </c>
      <c r="H550">
        <f t="shared" si="319"/>
        <v>16455</v>
      </c>
      <c r="J550">
        <f t="shared" si="320"/>
        <v>1359.9173553719008</v>
      </c>
      <c r="K550">
        <f t="shared" si="321"/>
        <v>522.3016936672243</v>
      </c>
      <c r="L550">
        <f>VLOOKUP(V550, Sheet2!E$6:F$261,2,TRUE)</f>
        <v>516.11724137931037</v>
      </c>
      <c r="M550">
        <f>VLOOKUP(L550,Sheet3!A$52:B$77,2,TRUE)</f>
        <v>0.99</v>
      </c>
      <c r="N550">
        <f t="shared" si="322"/>
        <v>7.9016936672243219</v>
      </c>
      <c r="O550">
        <f t="shared" si="323"/>
        <v>7.5016936672243446</v>
      </c>
      <c r="P550">
        <v>0</v>
      </c>
      <c r="Q550">
        <f t="shared" si="298"/>
        <v>3.5</v>
      </c>
      <c r="R550">
        <f t="shared" si="324"/>
        <v>56568.004847744203</v>
      </c>
      <c r="S550">
        <f t="shared" si="301"/>
        <v>3.5</v>
      </c>
      <c r="T550">
        <f t="shared" si="325"/>
        <v>9967.1332228119682</v>
      </c>
      <c r="V550">
        <f t="shared" si="326"/>
        <v>66535.138070556175</v>
      </c>
      <c r="W550">
        <f t="shared" si="327"/>
        <v>-715.13807055617508</v>
      </c>
      <c r="X550">
        <f t="shared" si="328"/>
        <v>-14.775579970168906</v>
      </c>
      <c r="Y550">
        <f>VLOOKUP(K550,Sheet2!$A$6:$B$262,2,TRUE)</f>
        <v>376.97142857142859</v>
      </c>
      <c r="Z550">
        <f t="shared" si="329"/>
        <v>-3.9195490295279044E-2</v>
      </c>
      <c r="AA550">
        <f t="shared" si="330"/>
        <v>522.26249817692906</v>
      </c>
      <c r="AD550">
        <f t="shared" si="306"/>
        <v>524.86450276909716</v>
      </c>
      <c r="AE550">
        <f>VLOOKUP(AU549,Sheet2!$E$6:$F$261,2,TRUE)</f>
        <v>516.11724137931037</v>
      </c>
      <c r="AF550">
        <f>VLOOKUP(AE550,Sheet3!K$52:L$77,2,TRUE)</f>
        <v>1</v>
      </c>
      <c r="AG550">
        <f t="shared" si="307"/>
        <v>8.4645027690971801</v>
      </c>
      <c r="AH550">
        <f t="shared" si="308"/>
        <v>0</v>
      </c>
      <c r="AI550">
        <f t="shared" si="318"/>
        <v>0</v>
      </c>
      <c r="AJ550">
        <f t="shared" si="299"/>
        <v>3.5</v>
      </c>
      <c r="AK550">
        <f t="shared" si="302"/>
        <v>63351.596016625474</v>
      </c>
      <c r="AM550">
        <f t="shared" si="309"/>
        <v>3.3645027690971574</v>
      </c>
      <c r="AN550">
        <f t="shared" si="310"/>
        <v>1</v>
      </c>
      <c r="AP550">
        <f t="shared" si="303"/>
        <v>3.1</v>
      </c>
      <c r="AQ550">
        <f>VLOOKUP(AE550,Sheet3!$K$52:$L$77,2,TRUE)</f>
        <v>1</v>
      </c>
      <c r="AR550">
        <f t="shared" si="295"/>
        <v>3214.0476466703421</v>
      </c>
      <c r="AU550">
        <f t="shared" si="311"/>
        <v>66565.643663295821</v>
      </c>
      <c r="AV550">
        <f t="shared" si="312"/>
        <v>-745.64366329582117</v>
      </c>
      <c r="AW550">
        <f t="shared" si="313"/>
        <v>-15.405860811897133</v>
      </c>
      <c r="AX550">
        <f>VLOOKUP(AD550,Sheet2!$A$6:$B$262,2,TRUE)</f>
        <v>411.25714285714287</v>
      </c>
      <c r="AY550">
        <f t="shared" si="314"/>
        <v>-3.746040908825897E-2</v>
      </c>
      <c r="AZ550">
        <f t="shared" si="315"/>
        <v>524.82704236000893</v>
      </c>
      <c r="BB550">
        <f t="shared" si="305"/>
        <v>2.5645441830798745</v>
      </c>
    </row>
    <row r="551" spans="4:54" x14ac:dyDescent="0.55000000000000004">
      <c r="D551">
        <f t="shared" si="304"/>
        <v>8115</v>
      </c>
      <c r="E551">
        <f t="shared" si="300"/>
        <v>135.25</v>
      </c>
      <c r="F551">
        <f t="shared" si="317"/>
        <v>65320</v>
      </c>
      <c r="H551">
        <f t="shared" si="319"/>
        <v>16330</v>
      </c>
      <c r="J551">
        <f t="shared" si="320"/>
        <v>1349.5867768595042</v>
      </c>
      <c r="K551">
        <f t="shared" si="321"/>
        <v>522.26249817692906</v>
      </c>
      <c r="L551">
        <f>VLOOKUP(V551, Sheet2!E$6:F$261,2,TRUE)</f>
        <v>516.11724137931037</v>
      </c>
      <c r="M551">
        <f>VLOOKUP(L551,Sheet3!A$52:B$77,2,TRUE)</f>
        <v>0.99</v>
      </c>
      <c r="N551">
        <f t="shared" si="322"/>
        <v>7.8624981769290798</v>
      </c>
      <c r="O551">
        <f t="shared" si="323"/>
        <v>7.4624981769291026</v>
      </c>
      <c r="P551">
        <v>0</v>
      </c>
      <c r="Q551">
        <f t="shared" si="298"/>
        <v>3.5</v>
      </c>
      <c r="R551">
        <f t="shared" si="324"/>
        <v>56147.628101394512</v>
      </c>
      <c r="S551">
        <f t="shared" si="301"/>
        <v>3.5</v>
      </c>
      <c r="T551">
        <f t="shared" si="325"/>
        <v>9889.1196537949036</v>
      </c>
      <c r="V551">
        <f t="shared" si="326"/>
        <v>66036.747755189412</v>
      </c>
      <c r="W551">
        <f t="shared" si="327"/>
        <v>-716.74775518941169</v>
      </c>
      <c r="X551">
        <f t="shared" si="328"/>
        <v>-14.808837917136607</v>
      </c>
      <c r="Y551">
        <f>VLOOKUP(K551,Sheet2!$A$6:$B$262,2,TRUE)</f>
        <v>375.6</v>
      </c>
      <c r="Z551">
        <f t="shared" si="329"/>
        <v>-3.9427151004091068E-2</v>
      </c>
      <c r="AA551">
        <f t="shared" si="330"/>
        <v>522.22307102592492</v>
      </c>
      <c r="AD551">
        <f t="shared" si="306"/>
        <v>524.82704236000893</v>
      </c>
      <c r="AE551">
        <f>VLOOKUP(AU550,Sheet2!$E$6:$F$261,2,TRUE)</f>
        <v>516.11724137931037</v>
      </c>
      <c r="AF551">
        <f>VLOOKUP(AE551,Sheet3!K$52:L$77,2,TRUE)</f>
        <v>1</v>
      </c>
      <c r="AG551">
        <f t="shared" si="307"/>
        <v>8.4270423600089543</v>
      </c>
      <c r="AH551">
        <f t="shared" si="308"/>
        <v>0</v>
      </c>
      <c r="AI551">
        <f t="shared" si="318"/>
        <v>0</v>
      </c>
      <c r="AJ551">
        <f t="shared" si="299"/>
        <v>3.5</v>
      </c>
      <c r="AK551">
        <f t="shared" si="302"/>
        <v>62931.509482572183</v>
      </c>
      <c r="AM551">
        <f t="shared" si="309"/>
        <v>3.3270423600089316</v>
      </c>
      <c r="AN551">
        <f t="shared" si="310"/>
        <v>1</v>
      </c>
      <c r="AP551">
        <f t="shared" si="303"/>
        <v>3.1</v>
      </c>
      <c r="AQ551">
        <f>VLOOKUP(AE551,Sheet3!$K$52:$L$77,2,TRUE)</f>
        <v>1</v>
      </c>
      <c r="AR551">
        <f t="shared" si="295"/>
        <v>3160.5194772914024</v>
      </c>
      <c r="AU551">
        <f t="shared" si="311"/>
        <v>66092.028959863586</v>
      </c>
      <c r="AV551">
        <f t="shared" si="312"/>
        <v>-772.02895986358635</v>
      </c>
      <c r="AW551">
        <f t="shared" si="313"/>
        <v>-15.95101156742947</v>
      </c>
      <c r="AX551">
        <f>VLOOKUP(AD551,Sheet2!$A$6:$B$262,2,TRUE)</f>
        <v>411.25714285714287</v>
      </c>
      <c r="AY551">
        <f t="shared" si="314"/>
        <v>-3.8785980607199629E-2</v>
      </c>
      <c r="AZ551">
        <f t="shared" si="315"/>
        <v>524.78825637940179</v>
      </c>
      <c r="BB551">
        <f t="shared" si="305"/>
        <v>2.5651853534768634</v>
      </c>
    </row>
    <row r="552" spans="4:54" x14ac:dyDescent="0.55000000000000004">
      <c r="D552">
        <f t="shared" si="304"/>
        <v>8130</v>
      </c>
      <c r="E552">
        <f t="shared" si="300"/>
        <v>135.5</v>
      </c>
      <c r="F552">
        <f t="shared" si="317"/>
        <v>64820</v>
      </c>
      <c r="H552">
        <f t="shared" si="319"/>
        <v>16205</v>
      </c>
      <c r="J552">
        <f t="shared" si="320"/>
        <v>1339.2561983471073</v>
      </c>
      <c r="K552">
        <f t="shared" si="321"/>
        <v>522.22307102592492</v>
      </c>
      <c r="L552">
        <f>VLOOKUP(V552, Sheet2!E$6:F$261,2,TRUE)</f>
        <v>515.97241379310344</v>
      </c>
      <c r="M552">
        <f>VLOOKUP(L552,Sheet3!A$52:B$77,2,TRUE)</f>
        <v>1</v>
      </c>
      <c r="N552">
        <f t="shared" si="322"/>
        <v>7.8230710259249463</v>
      </c>
      <c r="O552">
        <f t="shared" si="323"/>
        <v>7.423071025924969</v>
      </c>
      <c r="P552">
        <v>0</v>
      </c>
      <c r="Q552">
        <f t="shared" si="298"/>
        <v>3.5</v>
      </c>
      <c r="R552">
        <f t="shared" si="324"/>
        <v>55725.822577692437</v>
      </c>
      <c r="S552">
        <f t="shared" si="301"/>
        <v>3.5</v>
      </c>
      <c r="T552">
        <f t="shared" si="325"/>
        <v>9810.8514209858749</v>
      </c>
      <c r="V552">
        <f t="shared" si="326"/>
        <v>65536.673998678307</v>
      </c>
      <c r="W552">
        <f t="shared" si="327"/>
        <v>-716.67399867830682</v>
      </c>
      <c r="X552">
        <f t="shared" si="328"/>
        <v>-14.807314022279066</v>
      </c>
      <c r="Y552">
        <f>VLOOKUP(K552,Sheet2!$A$6:$B$262,2,TRUE)</f>
        <v>375.6</v>
      </c>
      <c r="Z552">
        <f t="shared" si="329"/>
        <v>-3.9423093776035846E-2</v>
      </c>
      <c r="AA552">
        <f t="shared" si="330"/>
        <v>522.18364793214892</v>
      </c>
      <c r="AD552">
        <f t="shared" si="306"/>
        <v>524.78825637940179</v>
      </c>
      <c r="AE552">
        <f>VLOOKUP(AU551,Sheet2!$E$6:$F$261,2,TRUE)</f>
        <v>516.11724137931037</v>
      </c>
      <c r="AF552">
        <f>VLOOKUP(AE552,Sheet3!K$52:L$77,2,TRUE)</f>
        <v>1</v>
      </c>
      <c r="AG552">
        <f t="shared" si="307"/>
        <v>8.3882563794018097</v>
      </c>
      <c r="AH552">
        <f t="shared" si="308"/>
        <v>0</v>
      </c>
      <c r="AI552">
        <f t="shared" si="318"/>
        <v>0</v>
      </c>
      <c r="AJ552">
        <f t="shared" si="299"/>
        <v>3.5</v>
      </c>
      <c r="AK552">
        <f t="shared" si="302"/>
        <v>62497.540571834274</v>
      </c>
      <c r="AM552">
        <f t="shared" si="309"/>
        <v>3.2882563794017869</v>
      </c>
      <c r="AN552">
        <f t="shared" si="310"/>
        <v>1</v>
      </c>
      <c r="AP552">
        <f t="shared" si="303"/>
        <v>3.1</v>
      </c>
      <c r="AQ552">
        <f>VLOOKUP(AE552,Sheet3!$K$52:$L$77,2,TRUE)</f>
        <v>1</v>
      </c>
      <c r="AR552">
        <f t="shared" si="295"/>
        <v>3105.4138283284265</v>
      </c>
      <c r="AU552">
        <f t="shared" si="311"/>
        <v>65602.954400162707</v>
      </c>
      <c r="AV552">
        <f t="shared" si="312"/>
        <v>-782.95440016270732</v>
      </c>
      <c r="AW552">
        <f t="shared" si="313"/>
        <v>-16.176743805014613</v>
      </c>
      <c r="AX552">
        <f>VLOOKUP(AD552,Sheet2!$A$6:$B$262,2,TRUE)</f>
        <v>409.8857142857143</v>
      </c>
      <c r="AY552">
        <f t="shared" si="314"/>
        <v>-3.9466473802837826E-2</v>
      </c>
      <c r="AZ552">
        <f t="shared" si="315"/>
        <v>524.74878990559898</v>
      </c>
      <c r="BB552">
        <f t="shared" si="305"/>
        <v>2.5651419734500678</v>
      </c>
    </row>
    <row r="553" spans="4:54" x14ac:dyDescent="0.55000000000000004">
      <c r="D553">
        <f t="shared" si="304"/>
        <v>8145</v>
      </c>
      <c r="E553">
        <f t="shared" si="300"/>
        <v>135.75</v>
      </c>
      <c r="F553">
        <f t="shared" si="317"/>
        <v>64320</v>
      </c>
      <c r="H553">
        <f t="shared" si="319"/>
        <v>16080</v>
      </c>
      <c r="J553">
        <f t="shared" si="320"/>
        <v>1328.9256198347107</v>
      </c>
      <c r="K553">
        <f t="shared" si="321"/>
        <v>522.18364793214892</v>
      </c>
      <c r="L553">
        <f>VLOOKUP(V553, Sheet2!E$6:F$261,2,TRUE)</f>
        <v>515.97241379310344</v>
      </c>
      <c r="M553">
        <f>VLOOKUP(L553,Sheet3!A$52:B$77,2,TRUE)</f>
        <v>1</v>
      </c>
      <c r="N553">
        <f t="shared" si="322"/>
        <v>7.7836479321489378</v>
      </c>
      <c r="O553">
        <f t="shared" si="323"/>
        <v>7.3836479321489605</v>
      </c>
      <c r="P553">
        <v>0</v>
      </c>
      <c r="Q553">
        <f t="shared" si="298"/>
        <v>3.5</v>
      </c>
      <c r="R553">
        <f t="shared" si="324"/>
        <v>55863.759475234685</v>
      </c>
      <c r="S553">
        <f t="shared" si="301"/>
        <v>3.5</v>
      </c>
      <c r="T553">
        <f t="shared" si="325"/>
        <v>9831.1098924295165</v>
      </c>
      <c r="V553">
        <f t="shared" si="326"/>
        <v>65694.8693676642</v>
      </c>
      <c r="W553">
        <f t="shared" si="327"/>
        <v>-1374.8693676641997</v>
      </c>
      <c r="X553">
        <f t="shared" si="328"/>
        <v>-28.406391893888426</v>
      </c>
      <c r="Y553">
        <f>VLOOKUP(K553,Sheet2!$A$6:$B$262,2,TRUE)</f>
        <v>374.2285714285714</v>
      </c>
      <c r="Z553">
        <f t="shared" si="329"/>
        <v>-7.590652895755802E-2</v>
      </c>
      <c r="AA553">
        <f t="shared" si="330"/>
        <v>522.10774140319131</v>
      </c>
      <c r="AD553">
        <f t="shared" si="306"/>
        <v>524.74878990559898</v>
      </c>
      <c r="AE553">
        <f>VLOOKUP(AU552,Sheet2!$E$6:$F$261,2,TRUE)</f>
        <v>515.97241379310344</v>
      </c>
      <c r="AF553">
        <f>VLOOKUP(AE553,Sheet3!K$52:L$77,2,TRUE)</f>
        <v>1</v>
      </c>
      <c r="AG553">
        <f t="shared" si="307"/>
        <v>8.3487899055990056</v>
      </c>
      <c r="AH553">
        <f t="shared" si="308"/>
        <v>0</v>
      </c>
      <c r="AI553">
        <f t="shared" si="318"/>
        <v>0</v>
      </c>
      <c r="AJ553">
        <f t="shared" si="299"/>
        <v>3.5</v>
      </c>
      <c r="AK553">
        <f t="shared" si="302"/>
        <v>62056.986440752436</v>
      </c>
      <c r="AM553">
        <f t="shared" si="309"/>
        <v>3.2487899055989828</v>
      </c>
      <c r="AN553">
        <f t="shared" si="310"/>
        <v>1</v>
      </c>
      <c r="AP553">
        <f t="shared" si="303"/>
        <v>3.1</v>
      </c>
      <c r="AQ553">
        <f>VLOOKUP(AE553,Sheet3!$K$52:$L$77,2,TRUE)</f>
        <v>1</v>
      </c>
      <c r="AR553">
        <f t="shared" si="295"/>
        <v>3049.6739928452953</v>
      </c>
      <c r="AU553">
        <f t="shared" si="311"/>
        <v>65106.660433597732</v>
      </c>
      <c r="AV553">
        <f t="shared" si="312"/>
        <v>-786.66043359773175</v>
      </c>
      <c r="AW553">
        <f t="shared" si="313"/>
        <v>-16.253314743754789</v>
      </c>
      <c r="AX553">
        <f>VLOOKUP(AD553,Sheet2!$A$6:$B$262,2,TRUE)</f>
        <v>409.8857142857143</v>
      </c>
      <c r="AY553">
        <f t="shared" si="314"/>
        <v>-3.9653284262611013E-2</v>
      </c>
      <c r="AZ553">
        <f t="shared" si="315"/>
        <v>524.70913662133637</v>
      </c>
      <c r="BB553">
        <f t="shared" si="305"/>
        <v>2.6013952181450577</v>
      </c>
    </row>
    <row r="554" spans="4:54" x14ac:dyDescent="0.55000000000000004">
      <c r="D554">
        <f t="shared" si="304"/>
        <v>8160</v>
      </c>
      <c r="E554">
        <f t="shared" si="300"/>
        <v>136</v>
      </c>
      <c r="F554">
        <f t="shared" si="317"/>
        <v>63820</v>
      </c>
      <c r="H554">
        <f t="shared" si="319"/>
        <v>15955</v>
      </c>
      <c r="J554">
        <f t="shared" si="320"/>
        <v>1318.595041322314</v>
      </c>
      <c r="K554">
        <f t="shared" si="321"/>
        <v>522.10774140319131</v>
      </c>
      <c r="L554">
        <f>VLOOKUP(V554, Sheet2!E$6:F$261,2,TRUE)</f>
        <v>515.82758620689651</v>
      </c>
      <c r="M554">
        <f>VLOOKUP(L554,Sheet3!A$52:B$77,2,TRUE)</f>
        <v>1</v>
      </c>
      <c r="N554">
        <f t="shared" si="322"/>
        <v>7.7077414031913349</v>
      </c>
      <c r="O554">
        <f t="shared" si="323"/>
        <v>7.3077414031913577</v>
      </c>
      <c r="P554">
        <v>0</v>
      </c>
      <c r="Q554">
        <f t="shared" si="298"/>
        <v>3.5</v>
      </c>
      <c r="R554">
        <f t="shared" si="324"/>
        <v>55048.575700090965</v>
      </c>
      <c r="S554">
        <f t="shared" si="301"/>
        <v>3.5</v>
      </c>
      <c r="T554">
        <f t="shared" si="325"/>
        <v>9679.899226941443</v>
      </c>
      <c r="V554">
        <f t="shared" si="326"/>
        <v>64728.47492703241</v>
      </c>
      <c r="W554">
        <f t="shared" si="327"/>
        <v>-908.47492703241005</v>
      </c>
      <c r="X554">
        <f t="shared" si="328"/>
        <v>-18.77014312050434</v>
      </c>
      <c r="Y554">
        <f>VLOOKUP(K554,Sheet2!$A$6:$B$262,2,TRUE)</f>
        <v>374.2285714285714</v>
      </c>
      <c r="Z554">
        <f t="shared" si="329"/>
        <v>-5.0156894886062904E-2</v>
      </c>
      <c r="AA554">
        <f t="shared" si="330"/>
        <v>522.05758450830524</v>
      </c>
      <c r="AD554">
        <f t="shared" si="306"/>
        <v>524.70913662133637</v>
      </c>
      <c r="AE554">
        <f>VLOOKUP(AU553,Sheet2!$E$6:$F$261,2,TRUE)</f>
        <v>515.97241379310344</v>
      </c>
      <c r="AF554">
        <f>VLOOKUP(AE554,Sheet3!K$52:L$77,2,TRUE)</f>
        <v>1</v>
      </c>
      <c r="AG554">
        <f t="shared" si="307"/>
        <v>8.3091366213363926</v>
      </c>
      <c r="AH554">
        <f t="shared" si="308"/>
        <v>0</v>
      </c>
      <c r="AI554">
        <f t="shared" si="318"/>
        <v>0</v>
      </c>
      <c r="AJ554">
        <f t="shared" si="299"/>
        <v>3.5</v>
      </c>
      <c r="AK554">
        <f t="shared" si="302"/>
        <v>61615.394461509342</v>
      </c>
      <c r="AM554">
        <f t="shared" si="309"/>
        <v>3.2091366213363699</v>
      </c>
      <c r="AN554">
        <f t="shared" si="310"/>
        <v>1</v>
      </c>
      <c r="AP554">
        <f t="shared" si="303"/>
        <v>3.1</v>
      </c>
      <c r="AQ554">
        <f>VLOOKUP(AE554,Sheet3!$K$52:$L$77,2,TRUE)</f>
        <v>1</v>
      </c>
      <c r="AR554">
        <f t="shared" si="295"/>
        <v>2994.0102676038614</v>
      </c>
      <c r="AU554">
        <f t="shared" si="311"/>
        <v>64609.404729113201</v>
      </c>
      <c r="AV554">
        <f t="shared" si="312"/>
        <v>-789.40472911320103</v>
      </c>
      <c r="AW554">
        <f t="shared" si="313"/>
        <v>-16.310015064322336</v>
      </c>
      <c r="AX554">
        <f>VLOOKUP(AD554,Sheet2!$A$6:$B$262,2,TRUE)</f>
        <v>409.8857142857143</v>
      </c>
      <c r="AY554">
        <f t="shared" si="314"/>
        <v>-3.9791616286859177E-2</v>
      </c>
      <c r="AZ554">
        <f t="shared" si="315"/>
        <v>524.66934500504954</v>
      </c>
      <c r="BB554">
        <f t="shared" si="305"/>
        <v>2.6117604967442958</v>
      </c>
    </row>
    <row r="555" spans="4:54" x14ac:dyDescent="0.55000000000000004">
      <c r="D555">
        <f t="shared" si="304"/>
        <v>8175</v>
      </c>
      <c r="E555">
        <f t="shared" si="300"/>
        <v>136.25</v>
      </c>
      <c r="F555">
        <f t="shared" si="317"/>
        <v>63320</v>
      </c>
      <c r="H555">
        <f t="shared" si="319"/>
        <v>15830</v>
      </c>
      <c r="J555">
        <f t="shared" si="320"/>
        <v>1308.2644628099174</v>
      </c>
      <c r="K555">
        <f t="shared" si="321"/>
        <v>522.05758450830524</v>
      </c>
      <c r="L555">
        <f>VLOOKUP(V555, Sheet2!E$6:F$261,2,TRUE)</f>
        <v>515.82758620689651</v>
      </c>
      <c r="M555">
        <f>VLOOKUP(L555,Sheet3!A$52:B$77,2,TRUE)</f>
        <v>1</v>
      </c>
      <c r="N555">
        <f t="shared" si="322"/>
        <v>7.6575845083052627</v>
      </c>
      <c r="O555">
        <f t="shared" si="323"/>
        <v>7.2575845083052855</v>
      </c>
      <c r="P555">
        <v>0</v>
      </c>
      <c r="Q555">
        <f t="shared" si="298"/>
        <v>3.5</v>
      </c>
      <c r="R555">
        <f t="shared" si="324"/>
        <v>54512.121089264481</v>
      </c>
      <c r="S555">
        <f t="shared" si="301"/>
        <v>3.5</v>
      </c>
      <c r="T555">
        <f t="shared" si="325"/>
        <v>9580.4130201510579</v>
      </c>
      <c r="V555">
        <f t="shared" si="326"/>
        <v>64092.534109415537</v>
      </c>
      <c r="W555">
        <f t="shared" si="327"/>
        <v>-772.53410941553739</v>
      </c>
      <c r="X555">
        <f t="shared" si="328"/>
        <v>-15.961448541643335</v>
      </c>
      <c r="Y555">
        <f>VLOOKUP(K555,Sheet2!$A$6:$B$262,2,TRUE)</f>
        <v>372.85714285714283</v>
      </c>
      <c r="Z555">
        <f t="shared" si="329"/>
        <v>-4.2808482678736916E-2</v>
      </c>
      <c r="AA555">
        <f t="shared" si="330"/>
        <v>522.01477602562647</v>
      </c>
      <c r="AD555">
        <f t="shared" si="306"/>
        <v>524.66934500504954</v>
      </c>
      <c r="AE555">
        <f>VLOOKUP(AU554,Sheet2!$E$6:$F$261,2,TRUE)</f>
        <v>515.82758620689651</v>
      </c>
      <c r="AF555">
        <f>VLOOKUP(AE555,Sheet3!K$52:L$77,2,TRUE)</f>
        <v>1</v>
      </c>
      <c r="AG555">
        <f t="shared" si="307"/>
        <v>8.2693450050495585</v>
      </c>
      <c r="AH555">
        <f t="shared" si="308"/>
        <v>0</v>
      </c>
      <c r="AI555">
        <f t="shared" si="318"/>
        <v>0</v>
      </c>
      <c r="AJ555">
        <f t="shared" si="299"/>
        <v>3.5</v>
      </c>
      <c r="AK555">
        <f t="shared" si="302"/>
        <v>61173.319928756056</v>
      </c>
      <c r="AM555">
        <f t="shared" si="309"/>
        <v>3.1693450050495358</v>
      </c>
      <c r="AN555">
        <f t="shared" si="310"/>
        <v>1</v>
      </c>
      <c r="AP555">
        <f t="shared" si="303"/>
        <v>3</v>
      </c>
      <c r="AQ555">
        <f>VLOOKUP(AE555,Sheet3!$K$52:$L$77,2,TRUE)</f>
        <v>1</v>
      </c>
      <c r="AR555">
        <f t="shared" si="295"/>
        <v>2843.7067772125524</v>
      </c>
      <c r="AU555">
        <f t="shared" si="311"/>
        <v>64017.026705968608</v>
      </c>
      <c r="AV555">
        <f t="shared" si="312"/>
        <v>-697.02670596860844</v>
      </c>
      <c r="AW555">
        <f t="shared" si="313"/>
        <v>-14.401378222491909</v>
      </c>
      <c r="AX555">
        <f>VLOOKUP(AD555,Sheet2!$A$6:$B$262,2,TRUE)</f>
        <v>408.51428571428573</v>
      </c>
      <c r="AY555">
        <f t="shared" si="314"/>
        <v>-3.5253059014352828E-2</v>
      </c>
      <c r="AZ555">
        <f t="shared" si="315"/>
        <v>524.63409194603514</v>
      </c>
      <c r="BB555">
        <f t="shared" si="305"/>
        <v>2.6193159204086669</v>
      </c>
    </row>
    <row r="556" spans="4:54" x14ac:dyDescent="0.55000000000000004">
      <c r="D556">
        <f t="shared" si="304"/>
        <v>8190</v>
      </c>
      <c r="E556">
        <f t="shared" si="300"/>
        <v>136.5</v>
      </c>
      <c r="F556">
        <f t="shared" si="317"/>
        <v>62820</v>
      </c>
      <c r="H556">
        <f t="shared" si="319"/>
        <v>15705</v>
      </c>
      <c r="J556">
        <f t="shared" si="320"/>
        <v>1297.9338842975208</v>
      </c>
      <c r="K556">
        <f t="shared" si="321"/>
        <v>522.01477602562647</v>
      </c>
      <c r="L556">
        <f>VLOOKUP(V556, Sheet2!E$6:F$261,2,TRUE)</f>
        <v>515.68275862068958</v>
      </c>
      <c r="M556">
        <f>VLOOKUP(L556,Sheet3!A$52:B$77,2,TRUE)</f>
        <v>1</v>
      </c>
      <c r="N556">
        <f t="shared" si="322"/>
        <v>7.6147760256264974</v>
      </c>
      <c r="O556">
        <f t="shared" si="323"/>
        <v>7.2147760256265201</v>
      </c>
      <c r="P556">
        <v>0</v>
      </c>
      <c r="Q556">
        <f t="shared" si="298"/>
        <v>3.5</v>
      </c>
      <c r="R556">
        <f t="shared" si="324"/>
        <v>54055.648796896843</v>
      </c>
      <c r="S556">
        <f t="shared" si="301"/>
        <v>3.5</v>
      </c>
      <c r="T556">
        <f t="shared" si="325"/>
        <v>9495.7737900492466</v>
      </c>
      <c r="V556">
        <f t="shared" si="326"/>
        <v>63551.422586946093</v>
      </c>
      <c r="W556">
        <f t="shared" si="327"/>
        <v>-731.42258694609336</v>
      </c>
      <c r="X556">
        <f t="shared" si="328"/>
        <v>-15.11203692037383</v>
      </c>
      <c r="Y556">
        <f>VLOOKUP(K556,Sheet2!$A$6:$B$262,2,TRUE)</f>
        <v>372.85714285714283</v>
      </c>
      <c r="Z556">
        <f t="shared" si="329"/>
        <v>-4.0530367219393418E-2</v>
      </c>
      <c r="AA556">
        <f t="shared" si="330"/>
        <v>521.97424565840709</v>
      </c>
      <c r="AD556">
        <f t="shared" si="306"/>
        <v>524.63409194603514</v>
      </c>
      <c r="AE556">
        <f>VLOOKUP(AU555,Sheet2!$E$6:$F$261,2,TRUE)</f>
        <v>515.82758620689651</v>
      </c>
      <c r="AF556">
        <f>VLOOKUP(AE556,Sheet3!K$52:L$77,2,TRUE)</f>
        <v>1</v>
      </c>
      <c r="AG556">
        <f t="shared" si="307"/>
        <v>8.2340919460351643</v>
      </c>
      <c r="AH556">
        <f t="shared" si="308"/>
        <v>0</v>
      </c>
      <c r="AI556">
        <f t="shared" si="318"/>
        <v>0</v>
      </c>
      <c r="AJ556">
        <f t="shared" si="299"/>
        <v>3.5</v>
      </c>
      <c r="AK556">
        <f t="shared" si="302"/>
        <v>60782.555008536787</v>
      </c>
      <c r="AM556">
        <f t="shared" si="309"/>
        <v>3.1340919460351415</v>
      </c>
      <c r="AN556">
        <f t="shared" si="310"/>
        <v>1</v>
      </c>
      <c r="AP556">
        <f t="shared" si="303"/>
        <v>3</v>
      </c>
      <c r="AQ556">
        <f>VLOOKUP(AE556,Sheet3!$K$52:$L$77,2,TRUE)</f>
        <v>1</v>
      </c>
      <c r="AR556">
        <f t="shared" si="295"/>
        <v>2796.3925505245647</v>
      </c>
      <c r="AU556">
        <f t="shared" si="311"/>
        <v>63578.947559061351</v>
      </c>
      <c r="AV556">
        <f t="shared" si="312"/>
        <v>-758.94755906135106</v>
      </c>
      <c r="AW556">
        <f t="shared" si="313"/>
        <v>-15.680734691350228</v>
      </c>
      <c r="AX556">
        <f>VLOOKUP(AD556,Sheet2!$A$6:$B$262,2,TRUE)</f>
        <v>408.51428571428573</v>
      </c>
      <c r="AY556">
        <f t="shared" si="314"/>
        <v>-3.8384789075203381E-2</v>
      </c>
      <c r="AZ556">
        <f t="shared" si="315"/>
        <v>524.59570715695997</v>
      </c>
      <c r="BB556">
        <f t="shared" si="305"/>
        <v>2.6214614985528897</v>
      </c>
    </row>
    <row r="557" spans="4:54" x14ac:dyDescent="0.55000000000000004">
      <c r="D557">
        <f t="shared" si="304"/>
        <v>8205</v>
      </c>
      <c r="E557">
        <f t="shared" si="300"/>
        <v>136.75</v>
      </c>
      <c r="F557">
        <f t="shared" si="317"/>
        <v>62320</v>
      </c>
      <c r="H557">
        <f t="shared" si="319"/>
        <v>15580</v>
      </c>
      <c r="J557">
        <f t="shared" si="320"/>
        <v>1287.6033057851239</v>
      </c>
      <c r="K557">
        <f t="shared" si="321"/>
        <v>521.97424565840709</v>
      </c>
      <c r="L557">
        <f>VLOOKUP(V557, Sheet2!E$6:F$261,2,TRUE)</f>
        <v>515.68275862068958</v>
      </c>
      <c r="M557">
        <f>VLOOKUP(L557,Sheet3!A$52:B$77,2,TRUE)</f>
        <v>1</v>
      </c>
      <c r="N557">
        <f t="shared" si="322"/>
        <v>7.5742456584071078</v>
      </c>
      <c r="O557">
        <f t="shared" si="323"/>
        <v>7.1742456584071306</v>
      </c>
      <c r="P557">
        <v>0</v>
      </c>
      <c r="Q557">
        <f t="shared" si="298"/>
        <v>3.5</v>
      </c>
      <c r="R557">
        <f t="shared" si="324"/>
        <v>53624.649109183614</v>
      </c>
      <c r="S557">
        <f t="shared" si="301"/>
        <v>3.5</v>
      </c>
      <c r="T557">
        <f t="shared" si="325"/>
        <v>9415.8698178013947</v>
      </c>
      <c r="V557">
        <f t="shared" si="326"/>
        <v>63040.518926985009</v>
      </c>
      <c r="W557">
        <f t="shared" si="327"/>
        <v>-720.51892698500887</v>
      </c>
      <c r="X557">
        <f t="shared" si="328"/>
        <v>-14.886754689772911</v>
      </c>
      <c r="Y557">
        <f>VLOOKUP(K557,Sheet2!$A$6:$B$262,2,TRUE)</f>
        <v>371.48571428571427</v>
      </c>
      <c r="Z557">
        <f t="shared" si="329"/>
        <v>-4.0073559001849862E-2</v>
      </c>
      <c r="AA557">
        <f t="shared" si="330"/>
        <v>521.93417209940526</v>
      </c>
      <c r="AD557">
        <f t="shared" si="306"/>
        <v>524.59570715695997</v>
      </c>
      <c r="AE557">
        <f>VLOOKUP(AU556,Sheet2!$E$6:$F$261,2,TRUE)</f>
        <v>515.68275862068958</v>
      </c>
      <c r="AF557">
        <f>VLOOKUP(AE557,Sheet3!K$52:L$77,2,TRUE)</f>
        <v>1</v>
      </c>
      <c r="AG557">
        <f t="shared" si="307"/>
        <v>8.1957071569599975</v>
      </c>
      <c r="AH557">
        <f t="shared" si="308"/>
        <v>0</v>
      </c>
      <c r="AI557">
        <f t="shared" si="318"/>
        <v>0</v>
      </c>
      <c r="AJ557">
        <f t="shared" si="299"/>
        <v>3.5</v>
      </c>
      <c r="AK557">
        <f t="shared" si="302"/>
        <v>60358.026528334252</v>
      </c>
      <c r="AM557">
        <f t="shared" si="309"/>
        <v>3.0957071569599748</v>
      </c>
      <c r="AN557">
        <f t="shared" si="310"/>
        <v>1</v>
      </c>
      <c r="AP557">
        <f t="shared" si="303"/>
        <v>3</v>
      </c>
      <c r="AQ557">
        <f>VLOOKUP(AE557,Sheet3!$K$52:$L$77,2,TRUE)</f>
        <v>1</v>
      </c>
      <c r="AR557">
        <f t="shared" si="295"/>
        <v>2745.1769475536034</v>
      </c>
      <c r="AU557">
        <f t="shared" si="311"/>
        <v>63103.203475887858</v>
      </c>
      <c r="AV557">
        <f t="shared" si="312"/>
        <v>-783.20347588785808</v>
      </c>
      <c r="AW557">
        <f t="shared" si="313"/>
        <v>-16.181889997683019</v>
      </c>
      <c r="AX557">
        <f>VLOOKUP(AD557,Sheet2!$A$6:$B$262,2,TRUE)</f>
        <v>407.14285714285711</v>
      </c>
      <c r="AY557">
        <f t="shared" si="314"/>
        <v>-3.9744992976765314E-2</v>
      </c>
      <c r="AZ557">
        <f t="shared" si="315"/>
        <v>524.55596216398317</v>
      </c>
      <c r="BB557">
        <f t="shared" si="305"/>
        <v>2.6217900645779082</v>
      </c>
    </row>
    <row r="558" spans="4:54" x14ac:dyDescent="0.55000000000000004">
      <c r="D558">
        <f t="shared" si="304"/>
        <v>8220</v>
      </c>
      <c r="E558">
        <f t="shared" si="300"/>
        <v>137</v>
      </c>
      <c r="F558">
        <f t="shared" si="317"/>
        <v>61820</v>
      </c>
      <c r="H558">
        <f t="shared" si="319"/>
        <v>15455</v>
      </c>
      <c r="J558">
        <f t="shared" si="320"/>
        <v>1277.2727272727273</v>
      </c>
      <c r="K558">
        <f t="shared" si="321"/>
        <v>521.93417209940526</v>
      </c>
      <c r="L558">
        <f>VLOOKUP(V558, Sheet2!E$6:F$261,2,TRUE)</f>
        <v>515.53793103448277</v>
      </c>
      <c r="M558">
        <f>VLOOKUP(L558,Sheet3!A$52:B$77,2,TRUE)</f>
        <v>1</v>
      </c>
      <c r="N558">
        <f t="shared" si="322"/>
        <v>7.5341720994052821</v>
      </c>
      <c r="O558">
        <f t="shared" si="323"/>
        <v>7.1341720994053048</v>
      </c>
      <c r="P558">
        <v>0</v>
      </c>
      <c r="Q558">
        <f t="shared" si="298"/>
        <v>3.5</v>
      </c>
      <c r="R558">
        <f t="shared" si="324"/>
        <v>53199.639328648271</v>
      </c>
      <c r="S558">
        <f t="shared" si="301"/>
        <v>3.5</v>
      </c>
      <c r="T558">
        <f t="shared" si="325"/>
        <v>9337.0880141025937</v>
      </c>
      <c r="V558">
        <f t="shared" si="326"/>
        <v>62536.727342750863</v>
      </c>
      <c r="W558">
        <f t="shared" si="327"/>
        <v>-716.72734275086259</v>
      </c>
      <c r="X558">
        <f t="shared" si="328"/>
        <v>-14.808416172538484</v>
      </c>
      <c r="Y558">
        <f>VLOOKUP(K558,Sheet2!$A$6:$B$262,2,TRUE)</f>
        <v>371.48571428571427</v>
      </c>
      <c r="Z558">
        <f t="shared" si="329"/>
        <v>-3.9862680052210962E-2</v>
      </c>
      <c r="AA558">
        <f t="shared" si="330"/>
        <v>521.89430941935302</v>
      </c>
      <c r="AD558">
        <f t="shared" si="306"/>
        <v>524.55596216398317</v>
      </c>
      <c r="AE558">
        <f>VLOOKUP(AU557,Sheet2!$E$6:$F$261,2,TRUE)</f>
        <v>515.68275862068958</v>
      </c>
      <c r="AF558">
        <f>VLOOKUP(AE558,Sheet3!K$52:L$77,2,TRUE)</f>
        <v>1</v>
      </c>
      <c r="AG558">
        <f t="shared" si="307"/>
        <v>8.1559621639831903</v>
      </c>
      <c r="AH558">
        <f t="shared" si="308"/>
        <v>0</v>
      </c>
      <c r="AI558">
        <f t="shared" si="318"/>
        <v>0</v>
      </c>
      <c r="AJ558">
        <f t="shared" si="299"/>
        <v>3.5</v>
      </c>
      <c r="AK558">
        <f t="shared" si="302"/>
        <v>59919.500868962299</v>
      </c>
      <c r="AM558">
        <f t="shared" si="309"/>
        <v>3.0559621639831676</v>
      </c>
      <c r="AN558">
        <f t="shared" si="310"/>
        <v>1</v>
      </c>
      <c r="AP558">
        <f t="shared" si="303"/>
        <v>3</v>
      </c>
      <c r="AQ558">
        <f>VLOOKUP(AE558,Sheet3!$K$52:$L$77,2,TRUE)</f>
        <v>1</v>
      </c>
      <c r="AR558">
        <f t="shared" si="295"/>
        <v>2692.4800608698974</v>
      </c>
      <c r="AU558">
        <f t="shared" si="311"/>
        <v>62611.9809298322</v>
      </c>
      <c r="AV558">
        <f t="shared" si="312"/>
        <v>-791.98092983219976</v>
      </c>
      <c r="AW558">
        <f t="shared" si="313"/>
        <v>-16.363242351904955</v>
      </c>
      <c r="AX558">
        <f>VLOOKUP(AD558,Sheet2!$A$6:$B$262,2,TRUE)</f>
        <v>407.14285714285711</v>
      </c>
      <c r="AY558">
        <f t="shared" si="314"/>
        <v>-4.0190419811696382E-2</v>
      </c>
      <c r="AZ558">
        <f t="shared" si="315"/>
        <v>524.5157717441715</v>
      </c>
      <c r="BB558">
        <f t="shared" si="305"/>
        <v>2.6214623248184807</v>
      </c>
    </row>
    <row r="559" spans="4:54" x14ac:dyDescent="0.55000000000000004">
      <c r="D559">
        <f t="shared" si="304"/>
        <v>8235</v>
      </c>
      <c r="E559">
        <f t="shared" si="300"/>
        <v>137.25</v>
      </c>
      <c r="F559">
        <f t="shared" si="317"/>
        <v>61320</v>
      </c>
      <c r="H559">
        <f t="shared" si="319"/>
        <v>15330</v>
      </c>
      <c r="J559">
        <f t="shared" si="320"/>
        <v>1266.9421487603306</v>
      </c>
      <c r="K559">
        <f t="shared" si="321"/>
        <v>521.89430941935302</v>
      </c>
      <c r="L559">
        <f>VLOOKUP(V559, Sheet2!E$6:F$261,2,TRUE)</f>
        <v>515.53793103448277</v>
      </c>
      <c r="M559">
        <f>VLOOKUP(L559,Sheet3!A$52:B$77,2,TRUE)</f>
        <v>1</v>
      </c>
      <c r="N559">
        <f t="shared" si="322"/>
        <v>7.4943094193530442</v>
      </c>
      <c r="O559">
        <f t="shared" si="323"/>
        <v>7.0943094193530669</v>
      </c>
      <c r="P559">
        <v>0</v>
      </c>
      <c r="Q559">
        <f t="shared" si="298"/>
        <v>3.5</v>
      </c>
      <c r="R559">
        <f t="shared" si="324"/>
        <v>52777.985971938397</v>
      </c>
      <c r="S559">
        <f t="shared" si="301"/>
        <v>3.5</v>
      </c>
      <c r="T559">
        <f t="shared" si="325"/>
        <v>9258.9399956899215</v>
      </c>
      <c r="V559">
        <f t="shared" si="326"/>
        <v>62036.925967628318</v>
      </c>
      <c r="W559">
        <f t="shared" si="327"/>
        <v>-716.92596762831818</v>
      </c>
      <c r="X559">
        <f t="shared" si="328"/>
        <v>-14.812519992320622</v>
      </c>
      <c r="Y559">
        <f>VLOOKUP(K559,Sheet2!$A$6:$B$262,2,TRUE)</f>
        <v>370.1142857142857</v>
      </c>
      <c r="Z559">
        <f t="shared" si="329"/>
        <v>-4.0021475971222929E-2</v>
      </c>
      <c r="AA559">
        <f t="shared" si="330"/>
        <v>521.85428794338179</v>
      </c>
      <c r="AD559">
        <f t="shared" si="306"/>
        <v>524.5157717441715</v>
      </c>
      <c r="AE559">
        <f>VLOOKUP(AU558,Sheet2!$E$6:$F$261,2,TRUE)</f>
        <v>515.53793103448277</v>
      </c>
      <c r="AF559">
        <f>VLOOKUP(AE559,Sheet3!K$52:L$77,2,TRUE)</f>
        <v>1</v>
      </c>
      <c r="AG559">
        <f t="shared" si="307"/>
        <v>8.1157717441715249</v>
      </c>
      <c r="AH559">
        <f t="shared" si="308"/>
        <v>0</v>
      </c>
      <c r="AI559">
        <f t="shared" si="318"/>
        <v>0</v>
      </c>
      <c r="AJ559">
        <f t="shared" si="299"/>
        <v>3.5</v>
      </c>
      <c r="AK559">
        <f t="shared" si="302"/>
        <v>59477.145814763702</v>
      </c>
      <c r="AM559">
        <f t="shared" si="309"/>
        <v>3.0157717441715022</v>
      </c>
      <c r="AN559">
        <f t="shared" si="310"/>
        <v>1</v>
      </c>
      <c r="AP559">
        <f t="shared" si="303"/>
        <v>3</v>
      </c>
      <c r="AQ559">
        <f>VLOOKUP(AE559,Sheet3!$K$52:$L$77,2,TRUE)</f>
        <v>1</v>
      </c>
      <c r="AR559">
        <f t="shared" si="295"/>
        <v>2639.5399419265982</v>
      </c>
      <c r="AU559">
        <f t="shared" si="311"/>
        <v>62116.685756690298</v>
      </c>
      <c r="AV559">
        <f t="shared" si="312"/>
        <v>-796.68575669029815</v>
      </c>
      <c r="AW559">
        <f t="shared" si="313"/>
        <v>-16.46044951839459</v>
      </c>
      <c r="AX559">
        <f>VLOOKUP(AD559,Sheet2!$A$6:$B$262,2,TRUE)</f>
        <v>407.14285714285711</v>
      </c>
      <c r="AY559">
        <f t="shared" si="314"/>
        <v>-4.0429174255706017E-2</v>
      </c>
      <c r="AZ559">
        <f t="shared" si="315"/>
        <v>524.47534256991582</v>
      </c>
      <c r="BB559">
        <f t="shared" si="305"/>
        <v>2.6210546265340326</v>
      </c>
    </row>
    <row r="560" spans="4:54" x14ac:dyDescent="0.55000000000000004">
      <c r="D560">
        <f t="shared" si="304"/>
        <v>8250</v>
      </c>
      <c r="E560">
        <f t="shared" si="300"/>
        <v>137.5</v>
      </c>
      <c r="F560">
        <f t="shared" si="317"/>
        <v>60820</v>
      </c>
      <c r="H560">
        <f t="shared" si="319"/>
        <v>15205</v>
      </c>
      <c r="J560">
        <f t="shared" si="320"/>
        <v>1256.611570247934</v>
      </c>
      <c r="K560">
        <f t="shared" si="321"/>
        <v>521.85428794338179</v>
      </c>
      <c r="L560">
        <f>VLOOKUP(V560, Sheet2!E$6:F$261,2,TRUE)</f>
        <v>515.39310344827584</v>
      </c>
      <c r="M560">
        <f>VLOOKUP(L560,Sheet3!A$52:B$77,2,TRUE)</f>
        <v>1</v>
      </c>
      <c r="N560">
        <f t="shared" si="322"/>
        <v>7.4542879433818143</v>
      </c>
      <c r="O560">
        <f t="shared" si="323"/>
        <v>7.0542879433818371</v>
      </c>
      <c r="P560">
        <v>0</v>
      </c>
      <c r="Q560">
        <f t="shared" si="298"/>
        <v>3.5</v>
      </c>
      <c r="R560">
        <f t="shared" si="324"/>
        <v>52355.779546609367</v>
      </c>
      <c r="S560">
        <f t="shared" si="301"/>
        <v>3.5</v>
      </c>
      <c r="T560">
        <f t="shared" si="325"/>
        <v>9180.7012297920628</v>
      </c>
      <c r="V560">
        <f t="shared" si="326"/>
        <v>61536.480776401426</v>
      </c>
      <c r="W560">
        <f t="shared" si="327"/>
        <v>-716.48077640142583</v>
      </c>
      <c r="X560">
        <f t="shared" si="328"/>
        <v>-14.80332182647574</v>
      </c>
      <c r="Y560">
        <f>VLOOKUP(K560,Sheet2!$A$6:$B$262,2,TRUE)</f>
        <v>370.1142857142857</v>
      </c>
      <c r="Z560">
        <f t="shared" si="329"/>
        <v>-3.9996623739898943E-2</v>
      </c>
      <c r="AA560">
        <f t="shared" si="330"/>
        <v>521.81429131964194</v>
      </c>
      <c r="AD560">
        <f t="shared" si="306"/>
        <v>524.47534256991582</v>
      </c>
      <c r="AE560">
        <f>VLOOKUP(AU559,Sheet2!$E$6:$F$261,2,TRUE)</f>
        <v>515.53793103448277</v>
      </c>
      <c r="AF560">
        <f>VLOOKUP(AE560,Sheet3!K$52:L$77,2,TRUE)</f>
        <v>1</v>
      </c>
      <c r="AG560">
        <f t="shared" si="307"/>
        <v>8.075342569915847</v>
      </c>
      <c r="AH560">
        <f t="shared" si="308"/>
        <v>0</v>
      </c>
      <c r="AI560">
        <f t="shared" si="318"/>
        <v>0</v>
      </c>
      <c r="AJ560">
        <f t="shared" si="299"/>
        <v>3.5</v>
      </c>
      <c r="AK560">
        <f t="shared" si="302"/>
        <v>59033.266637344401</v>
      </c>
      <c r="AM560">
        <f t="shared" si="309"/>
        <v>2.9753425699158242</v>
      </c>
      <c r="AN560">
        <f t="shared" si="310"/>
        <v>1</v>
      </c>
      <c r="AP560">
        <f t="shared" si="303"/>
        <v>2.9</v>
      </c>
      <c r="AQ560">
        <f>VLOOKUP(AE560,Sheet3!$K$52:$L$77,2,TRUE)</f>
        <v>1</v>
      </c>
      <c r="AR560">
        <f t="shared" si="295"/>
        <v>2500.4187311114583</v>
      </c>
      <c r="AU560">
        <f t="shared" si="311"/>
        <v>61533.685368455859</v>
      </c>
      <c r="AV560">
        <f t="shared" si="312"/>
        <v>-713.68536845585913</v>
      </c>
      <c r="AW560">
        <f t="shared" si="313"/>
        <v>-14.745565463964033</v>
      </c>
      <c r="AX560">
        <f>VLOOKUP(AD560,Sheet2!$A$6:$B$262,2,TRUE)</f>
        <v>405.7714285714286</v>
      </c>
      <c r="AY560">
        <f t="shared" si="314"/>
        <v>-3.6339585356903334E-2</v>
      </c>
      <c r="AZ560">
        <f t="shared" si="315"/>
        <v>524.4390029845589</v>
      </c>
      <c r="BB560">
        <f t="shared" si="305"/>
        <v>2.6247116649169584</v>
      </c>
    </row>
    <row r="561" spans="4:54" x14ac:dyDescent="0.55000000000000004">
      <c r="D561">
        <f t="shared" si="304"/>
        <v>8265</v>
      </c>
      <c r="E561">
        <f t="shared" si="300"/>
        <v>137.75</v>
      </c>
      <c r="F561">
        <f t="shared" si="317"/>
        <v>60320</v>
      </c>
      <c r="H561">
        <f t="shared" si="319"/>
        <v>15080</v>
      </c>
      <c r="J561">
        <f t="shared" si="320"/>
        <v>1246.2809917355371</v>
      </c>
      <c r="K561">
        <f t="shared" si="321"/>
        <v>521.81429131964194</v>
      </c>
      <c r="L561">
        <f>VLOOKUP(V561, Sheet2!E$6:F$261,2,TRUE)</f>
        <v>515.39310344827584</v>
      </c>
      <c r="M561">
        <f>VLOOKUP(L561,Sheet3!A$52:B$77,2,TRUE)</f>
        <v>1</v>
      </c>
      <c r="N561">
        <f t="shared" si="322"/>
        <v>7.4142913196419613</v>
      </c>
      <c r="O561">
        <f t="shared" si="323"/>
        <v>7.014291319641984</v>
      </c>
      <c r="P561">
        <v>0</v>
      </c>
      <c r="Q561">
        <f t="shared" si="298"/>
        <v>3.5</v>
      </c>
      <c r="R561">
        <f t="shared" si="324"/>
        <v>51934.966125525156</v>
      </c>
      <c r="S561">
        <f t="shared" si="301"/>
        <v>3.5</v>
      </c>
      <c r="T561">
        <f t="shared" si="325"/>
        <v>9102.7324660158083</v>
      </c>
      <c r="V561">
        <f t="shared" si="326"/>
        <v>61037.69859154096</v>
      </c>
      <c r="W561">
        <f t="shared" si="327"/>
        <v>-717.69859154096048</v>
      </c>
      <c r="X561">
        <f t="shared" si="328"/>
        <v>-14.828483296300838</v>
      </c>
      <c r="Y561">
        <f>VLOOKUP(K561,Sheet2!$A$6:$B$262,2,TRUE)</f>
        <v>370.1142857142857</v>
      </c>
      <c r="Z561">
        <f t="shared" si="329"/>
        <v>-4.0064606713797232E-2</v>
      </c>
      <c r="AA561">
        <f t="shared" si="330"/>
        <v>521.77422671292811</v>
      </c>
      <c r="AD561">
        <f t="shared" si="306"/>
        <v>524.4390029845589</v>
      </c>
      <c r="AE561">
        <f>VLOOKUP(AU560,Sheet2!$E$6:$F$261,2,TRUE)</f>
        <v>515.39310344827584</v>
      </c>
      <c r="AF561">
        <f>VLOOKUP(AE561,Sheet3!K$52:L$77,2,TRUE)</f>
        <v>1</v>
      </c>
      <c r="AG561">
        <f t="shared" si="307"/>
        <v>8.0390029845589197</v>
      </c>
      <c r="AH561">
        <f t="shared" si="308"/>
        <v>0</v>
      </c>
      <c r="AI561">
        <f t="shared" si="318"/>
        <v>0</v>
      </c>
      <c r="AJ561">
        <f t="shared" si="299"/>
        <v>3.5</v>
      </c>
      <c r="AK561">
        <f t="shared" si="302"/>
        <v>58635.234758687766</v>
      </c>
      <c r="AM561">
        <f t="shared" si="309"/>
        <v>2.939002984558897</v>
      </c>
      <c r="AN561">
        <f t="shared" si="310"/>
        <v>1</v>
      </c>
      <c r="AP561">
        <f t="shared" si="303"/>
        <v>2.9</v>
      </c>
      <c r="AQ561">
        <f>VLOOKUP(AE561,Sheet3!$K$52:$L$77,2,TRUE)</f>
        <v>1</v>
      </c>
      <c r="AR561">
        <f t="shared" si="295"/>
        <v>2454.7502915087694</v>
      </c>
      <c r="AU561">
        <f t="shared" si="311"/>
        <v>61089.985050196534</v>
      </c>
      <c r="AV561">
        <f t="shared" si="312"/>
        <v>-769.98505019653385</v>
      </c>
      <c r="AW561">
        <f t="shared" si="313"/>
        <v>-15.908782028854004</v>
      </c>
      <c r="AX561">
        <f>VLOOKUP(AD561,Sheet2!$A$6:$B$262,2,TRUE)</f>
        <v>405.7714285714286</v>
      </c>
      <c r="AY561">
        <f t="shared" si="314"/>
        <v>-3.9206264681727228E-2</v>
      </c>
      <c r="AZ561">
        <f t="shared" si="315"/>
        <v>524.39979671987714</v>
      </c>
      <c r="BB561">
        <f t="shared" si="305"/>
        <v>2.6255700069490331</v>
      </c>
    </row>
    <row r="562" spans="4:54" x14ac:dyDescent="0.55000000000000004">
      <c r="D562">
        <f t="shared" si="304"/>
        <v>8280</v>
      </c>
      <c r="E562">
        <f t="shared" si="300"/>
        <v>138</v>
      </c>
      <c r="F562">
        <f t="shared" si="317"/>
        <v>59820</v>
      </c>
      <c r="H562">
        <f t="shared" si="319"/>
        <v>14955</v>
      </c>
      <c r="J562">
        <f t="shared" si="320"/>
        <v>1235.9504132231405</v>
      </c>
      <c r="K562">
        <f t="shared" si="321"/>
        <v>521.77422671292811</v>
      </c>
      <c r="L562">
        <f>VLOOKUP(V562, Sheet2!E$6:F$261,2,TRUE)</f>
        <v>515.24827586206891</v>
      </c>
      <c r="M562">
        <f>VLOOKUP(L562,Sheet3!A$52:B$77,2,TRUE)</f>
        <v>1</v>
      </c>
      <c r="N562">
        <f t="shared" si="322"/>
        <v>7.3742267129281345</v>
      </c>
      <c r="O562">
        <f t="shared" si="323"/>
        <v>6.9742267129281572</v>
      </c>
      <c r="P562">
        <v>0</v>
      </c>
      <c r="Q562">
        <f t="shared" si="298"/>
        <v>3.5</v>
      </c>
      <c r="R562">
        <f t="shared" si="324"/>
        <v>51514.573853984526</v>
      </c>
      <c r="S562">
        <f t="shared" si="301"/>
        <v>3.5</v>
      </c>
      <c r="T562">
        <f t="shared" si="325"/>
        <v>9024.8537235401272</v>
      </c>
      <c r="V562">
        <f t="shared" si="326"/>
        <v>60539.42757752465</v>
      </c>
      <c r="W562">
        <f t="shared" si="327"/>
        <v>-719.42757752464968</v>
      </c>
      <c r="X562">
        <f t="shared" si="328"/>
        <v>-14.864206147203506</v>
      </c>
      <c r="Y562">
        <f>VLOOKUP(K562,Sheet2!$A$6:$B$262,2,TRUE)</f>
        <v>368.74285714285713</v>
      </c>
      <c r="Z562">
        <f t="shared" si="329"/>
        <v>-4.0310492418419552E-2</v>
      </c>
      <c r="AA562">
        <f t="shared" si="330"/>
        <v>521.73391622050974</v>
      </c>
      <c r="AD562">
        <f t="shared" si="306"/>
        <v>524.39979671987714</v>
      </c>
      <c r="AE562">
        <f>VLOOKUP(AU561,Sheet2!$E$6:$F$261,2,TRUE)</f>
        <v>515.39310344827584</v>
      </c>
      <c r="AF562">
        <f>VLOOKUP(AE562,Sheet3!K$52:L$77,2,TRUE)</f>
        <v>1</v>
      </c>
      <c r="AG562">
        <f t="shared" si="307"/>
        <v>7.9997967198771676</v>
      </c>
      <c r="AH562">
        <f t="shared" si="308"/>
        <v>0</v>
      </c>
      <c r="AI562">
        <f t="shared" si="318"/>
        <v>0</v>
      </c>
      <c r="AJ562">
        <f t="shared" si="299"/>
        <v>3.5</v>
      </c>
      <c r="AK562">
        <f t="shared" si="302"/>
        <v>58206.811602842863</v>
      </c>
      <c r="AM562">
        <f t="shared" si="309"/>
        <v>2.8997967198771448</v>
      </c>
      <c r="AN562">
        <f t="shared" si="310"/>
        <v>1</v>
      </c>
      <c r="AP562">
        <f t="shared" si="303"/>
        <v>2.9</v>
      </c>
      <c r="AQ562">
        <f>VLOOKUP(AE562,Sheet3!$K$52:$L$77,2,TRUE)</f>
        <v>1</v>
      </c>
      <c r="AR562">
        <f t="shared" si="295"/>
        <v>2405.7949616535825</v>
      </c>
      <c r="AU562">
        <f t="shared" si="311"/>
        <v>60612.606564496447</v>
      </c>
      <c r="AV562">
        <f t="shared" si="312"/>
        <v>-792.60656449644739</v>
      </c>
      <c r="AW562">
        <f t="shared" si="313"/>
        <v>-16.376168687943128</v>
      </c>
      <c r="AX562">
        <f>VLOOKUP(AD562,Sheet2!$A$6:$B$262,2,TRUE)</f>
        <v>404.4</v>
      </c>
      <c r="AY562">
        <f t="shared" si="314"/>
        <v>-4.0494976973153136E-2</v>
      </c>
      <c r="AZ562">
        <f t="shared" si="315"/>
        <v>524.35930174290399</v>
      </c>
      <c r="BB562">
        <f t="shared" si="305"/>
        <v>2.6253855223942537</v>
      </c>
    </row>
    <row r="563" spans="4:54" x14ac:dyDescent="0.55000000000000004">
      <c r="D563">
        <f t="shared" si="304"/>
        <v>8295</v>
      </c>
      <c r="E563">
        <f t="shared" si="300"/>
        <v>138.25</v>
      </c>
      <c r="F563">
        <f t="shared" si="317"/>
        <v>59320</v>
      </c>
      <c r="H563">
        <f t="shared" si="319"/>
        <v>14830</v>
      </c>
      <c r="J563">
        <f t="shared" si="320"/>
        <v>1225.6198347107438</v>
      </c>
      <c r="K563">
        <f t="shared" si="321"/>
        <v>521.73391622050974</v>
      </c>
      <c r="L563">
        <f>VLOOKUP(V563, Sheet2!E$6:F$261,2,TRUE)</f>
        <v>515.24827586206891</v>
      </c>
      <c r="M563">
        <f>VLOOKUP(L563,Sheet3!A$52:B$77,2,TRUE)</f>
        <v>1</v>
      </c>
      <c r="N563">
        <f t="shared" si="322"/>
        <v>7.3339162205097637</v>
      </c>
      <c r="O563">
        <f t="shared" si="323"/>
        <v>6.9339162205097864</v>
      </c>
      <c r="P563">
        <v>0</v>
      </c>
      <c r="Q563">
        <f t="shared" si="298"/>
        <v>3.5</v>
      </c>
      <c r="R563">
        <f t="shared" si="324"/>
        <v>51092.75252761328</v>
      </c>
      <c r="S563">
        <f t="shared" si="301"/>
        <v>3.5</v>
      </c>
      <c r="T563">
        <f t="shared" si="325"/>
        <v>8946.7224568591591</v>
      </c>
      <c r="V563">
        <f t="shared" si="326"/>
        <v>60039.474984472443</v>
      </c>
      <c r="W563">
        <f t="shared" si="327"/>
        <v>-719.47498447244288</v>
      </c>
      <c r="X563">
        <f t="shared" si="328"/>
        <v>-14.865185629595928</v>
      </c>
      <c r="Y563">
        <f>VLOOKUP(K563,Sheet2!$A$6:$B$262,2,TRUE)</f>
        <v>368.74285714285713</v>
      </c>
      <c r="Z563">
        <f t="shared" si="329"/>
        <v>-4.0313148693309896E-2</v>
      </c>
      <c r="AA563">
        <f t="shared" si="330"/>
        <v>521.69360307181648</v>
      </c>
      <c r="AD563">
        <f t="shared" si="306"/>
        <v>524.35930174290399</v>
      </c>
      <c r="AE563">
        <f>VLOOKUP(AU562,Sheet2!$E$6:$F$261,2,TRUE)</f>
        <v>515.24827586206891</v>
      </c>
      <c r="AF563">
        <f>VLOOKUP(AE563,Sheet3!K$52:L$77,2,TRUE)</f>
        <v>1</v>
      </c>
      <c r="AG563">
        <f t="shared" si="307"/>
        <v>7.9593017429040174</v>
      </c>
      <c r="AH563">
        <f t="shared" si="308"/>
        <v>0</v>
      </c>
      <c r="AI563">
        <f t="shared" si="318"/>
        <v>0</v>
      </c>
      <c r="AJ563">
        <f t="shared" si="299"/>
        <v>3.5</v>
      </c>
      <c r="AK563">
        <f t="shared" si="302"/>
        <v>57765.406995886275</v>
      </c>
      <c r="AM563">
        <f t="shared" si="309"/>
        <v>2.8593017429039946</v>
      </c>
      <c r="AN563">
        <f t="shared" si="310"/>
        <v>1</v>
      </c>
      <c r="AP563">
        <f t="shared" si="303"/>
        <v>2.9</v>
      </c>
      <c r="AQ563">
        <f>VLOOKUP(AE563,Sheet3!$K$52:$L$77,2,TRUE)</f>
        <v>1</v>
      </c>
      <c r="AR563">
        <f t="shared" si="295"/>
        <v>2355.5767717869585</v>
      </c>
      <c r="AU563">
        <f t="shared" si="311"/>
        <v>60120.983767673235</v>
      </c>
      <c r="AV563">
        <f t="shared" si="312"/>
        <v>-800.98376767323498</v>
      </c>
      <c r="AW563">
        <f t="shared" si="313"/>
        <v>-16.549251398207332</v>
      </c>
      <c r="AX563">
        <f>VLOOKUP(AD563,Sheet2!$A$6:$B$262,2,TRUE)</f>
        <v>404.4</v>
      </c>
      <c r="AY563">
        <f t="shared" si="314"/>
        <v>-4.0922975762134849E-2</v>
      </c>
      <c r="AZ563">
        <f t="shared" si="315"/>
        <v>524.31837876714189</v>
      </c>
      <c r="BB563">
        <f t="shared" si="305"/>
        <v>2.6247756953254111</v>
      </c>
    </row>
    <row r="564" spans="4:54" x14ac:dyDescent="0.55000000000000004">
      <c r="D564">
        <f t="shared" si="304"/>
        <v>8310</v>
      </c>
      <c r="E564">
        <f t="shared" si="300"/>
        <v>138.5</v>
      </c>
      <c r="F564">
        <f t="shared" si="317"/>
        <v>58820</v>
      </c>
      <c r="H564">
        <f t="shared" si="319"/>
        <v>14705</v>
      </c>
      <c r="J564">
        <f t="shared" si="320"/>
        <v>1215.2892561983472</v>
      </c>
      <c r="K564">
        <f t="shared" si="321"/>
        <v>521.69360307181648</v>
      </c>
      <c r="L564">
        <f>VLOOKUP(V564, Sheet2!E$6:F$261,2,TRUE)</f>
        <v>515.10344827586209</v>
      </c>
      <c r="M564">
        <f>VLOOKUP(L564,Sheet3!A$52:B$77,2,TRUE)</f>
        <v>1</v>
      </c>
      <c r="N564">
        <f t="shared" si="322"/>
        <v>7.2936030718165057</v>
      </c>
      <c r="O564">
        <f t="shared" si="323"/>
        <v>6.8936030718165284</v>
      </c>
      <c r="P564">
        <v>0</v>
      </c>
      <c r="Q564">
        <f t="shared" si="298"/>
        <v>3.5</v>
      </c>
      <c r="R564">
        <f t="shared" si="324"/>
        <v>50672.06119212784</v>
      </c>
      <c r="S564">
        <f t="shared" si="301"/>
        <v>3.5</v>
      </c>
      <c r="T564">
        <f t="shared" si="325"/>
        <v>8868.8128443401274</v>
      </c>
      <c r="V564">
        <f t="shared" si="326"/>
        <v>59540.874036467969</v>
      </c>
      <c r="W564">
        <f t="shared" si="327"/>
        <v>-720.87403646796884</v>
      </c>
      <c r="X564">
        <f t="shared" si="328"/>
        <v>-14.89409166256134</v>
      </c>
      <c r="Y564">
        <f>VLOOKUP(K564,Sheet2!$A$6:$B$262,2,TRUE)</f>
        <v>367.37142857142857</v>
      </c>
      <c r="Z564">
        <f t="shared" si="329"/>
        <v>-4.0542324482007071E-2</v>
      </c>
      <c r="AA564">
        <f t="shared" si="330"/>
        <v>521.65306074733451</v>
      </c>
      <c r="AD564">
        <f t="shared" si="306"/>
        <v>524.31837876714189</v>
      </c>
      <c r="AE564">
        <f>VLOOKUP(AU563,Sheet2!$E$6:$F$261,2,TRUE)</f>
        <v>515.24827586206891</v>
      </c>
      <c r="AF564">
        <f>VLOOKUP(AE564,Sheet3!K$52:L$77,2,TRUE)</f>
        <v>1</v>
      </c>
      <c r="AG564">
        <f t="shared" si="307"/>
        <v>7.9183787671419168</v>
      </c>
      <c r="AH564">
        <f t="shared" si="308"/>
        <v>0</v>
      </c>
      <c r="AI564">
        <f t="shared" si="318"/>
        <v>0</v>
      </c>
      <c r="AJ564">
        <f t="shared" si="299"/>
        <v>3.5</v>
      </c>
      <c r="AK564">
        <f t="shared" si="302"/>
        <v>57320.476411240415</v>
      </c>
      <c r="AM564">
        <f t="shared" si="309"/>
        <v>2.8183787671418941</v>
      </c>
      <c r="AN564">
        <f t="shared" si="310"/>
        <v>1</v>
      </c>
      <c r="AP564">
        <f t="shared" si="303"/>
        <v>2.9</v>
      </c>
      <c r="AQ564">
        <f>VLOOKUP(AE564,Sheet3!$K$52:$L$77,2,TRUE)</f>
        <v>1</v>
      </c>
      <c r="AR564">
        <f t="shared" si="295"/>
        <v>2305.1878248252729</v>
      </c>
      <c r="AU564">
        <f t="shared" si="311"/>
        <v>59625.664236065692</v>
      </c>
      <c r="AV564">
        <f t="shared" si="312"/>
        <v>-805.66423606569151</v>
      </c>
      <c r="AW564">
        <f t="shared" si="313"/>
        <v>-16.645955290613461</v>
      </c>
      <c r="AX564">
        <f>VLOOKUP(AD564,Sheet2!$A$6:$B$262,2,TRUE)</f>
        <v>404.4</v>
      </c>
      <c r="AY564">
        <f t="shared" si="314"/>
        <v>-4.1162105070755343E-2</v>
      </c>
      <c r="AZ564">
        <f t="shared" si="315"/>
        <v>524.27721666207117</v>
      </c>
      <c r="BB564">
        <f t="shared" si="305"/>
        <v>2.6241559147366615</v>
      </c>
    </row>
    <row r="565" spans="4:54" x14ac:dyDescent="0.55000000000000004">
      <c r="D565">
        <f t="shared" si="304"/>
        <v>8325</v>
      </c>
      <c r="E565">
        <f t="shared" si="300"/>
        <v>138.75</v>
      </c>
      <c r="F565">
        <f t="shared" si="317"/>
        <v>58320</v>
      </c>
      <c r="H565">
        <f t="shared" si="319"/>
        <v>14580</v>
      </c>
      <c r="J565">
        <f t="shared" si="320"/>
        <v>1204.9586776859503</v>
      </c>
      <c r="K565">
        <f t="shared" si="321"/>
        <v>521.65306074733451</v>
      </c>
      <c r="L565">
        <f>VLOOKUP(V565, Sheet2!E$6:F$261,2,TRUE)</f>
        <v>515.10344827586209</v>
      </c>
      <c r="M565">
        <f>VLOOKUP(L565,Sheet3!A$52:B$77,2,TRUE)</f>
        <v>1</v>
      </c>
      <c r="N565">
        <f t="shared" si="322"/>
        <v>7.2530607473345299</v>
      </c>
      <c r="O565">
        <f t="shared" si="323"/>
        <v>6.8530607473345526</v>
      </c>
      <c r="P565">
        <v>0</v>
      </c>
      <c r="Q565">
        <f t="shared" si="298"/>
        <v>3.5</v>
      </c>
      <c r="R565">
        <f t="shared" si="324"/>
        <v>50250.149218684623</v>
      </c>
      <c r="S565">
        <f t="shared" si="301"/>
        <v>3.5</v>
      </c>
      <c r="T565">
        <f t="shared" si="325"/>
        <v>8790.6897413085044</v>
      </c>
      <c r="V565">
        <f t="shared" si="326"/>
        <v>59040.838959993125</v>
      </c>
      <c r="W565">
        <f t="shared" si="327"/>
        <v>-720.83895999312517</v>
      </c>
      <c r="X565">
        <f t="shared" si="328"/>
        <v>-14.893366942006718</v>
      </c>
      <c r="Y565">
        <f>VLOOKUP(K565,Sheet2!$A$6:$B$262,2,TRUE)</f>
        <v>367.37142857142857</v>
      </c>
      <c r="Z565">
        <f t="shared" si="329"/>
        <v>-4.054035176312297E-2</v>
      </c>
      <c r="AA565">
        <f t="shared" si="330"/>
        <v>521.61252039557144</v>
      </c>
      <c r="AD565">
        <f t="shared" si="306"/>
        <v>524.27721666207117</v>
      </c>
      <c r="AE565">
        <f>VLOOKUP(AU564,Sheet2!$E$6:$F$261,2,TRUE)</f>
        <v>515.10344827586209</v>
      </c>
      <c r="AF565">
        <f>VLOOKUP(AE565,Sheet3!K$52:L$77,2,TRUE)</f>
        <v>1</v>
      </c>
      <c r="AG565">
        <f t="shared" si="307"/>
        <v>7.8772166620711914</v>
      </c>
      <c r="AH565">
        <f t="shared" si="308"/>
        <v>0</v>
      </c>
      <c r="AI565">
        <f t="shared" si="318"/>
        <v>0</v>
      </c>
      <c r="AJ565">
        <f t="shared" si="299"/>
        <v>3.5</v>
      </c>
      <c r="AK565">
        <f t="shared" si="302"/>
        <v>56874.104251791076</v>
      </c>
      <c r="AM565">
        <f t="shared" si="309"/>
        <v>2.7772166620711687</v>
      </c>
      <c r="AN565">
        <f t="shared" si="310"/>
        <v>1</v>
      </c>
      <c r="AP565">
        <f t="shared" si="303"/>
        <v>2.8</v>
      </c>
      <c r="AQ565">
        <f>VLOOKUP(AE565,Sheet3!$K$52:$L$77,2,TRUE)</f>
        <v>1</v>
      </c>
      <c r="AR565">
        <f t="shared" si="295"/>
        <v>2177.1179390317398</v>
      </c>
      <c r="AU565">
        <f t="shared" si="311"/>
        <v>59051.222190822817</v>
      </c>
      <c r="AV565">
        <f t="shared" si="312"/>
        <v>-731.22219082281663</v>
      </c>
      <c r="AW565">
        <f t="shared" si="313"/>
        <v>-15.10789650460365</v>
      </c>
      <c r="AX565">
        <f>VLOOKUP(AD565,Sheet2!$A$6:$B$262,2,TRUE)</f>
        <v>403.02857142857141</v>
      </c>
      <c r="AY565">
        <f t="shared" si="314"/>
        <v>-3.7485919301086613E-2</v>
      </c>
      <c r="AZ565">
        <f t="shared" si="315"/>
        <v>524.23973074277012</v>
      </c>
      <c r="BB565">
        <f t="shared" si="305"/>
        <v>2.6272103471986838</v>
      </c>
    </row>
    <row r="566" spans="4:54" x14ac:dyDescent="0.55000000000000004">
      <c r="D566">
        <f t="shared" si="304"/>
        <v>8340</v>
      </c>
      <c r="E566">
        <f t="shared" si="300"/>
        <v>139</v>
      </c>
      <c r="F566">
        <f t="shared" si="317"/>
        <v>57820</v>
      </c>
      <c r="H566">
        <f t="shared" si="319"/>
        <v>14455</v>
      </c>
      <c r="J566">
        <f t="shared" si="320"/>
        <v>1194.6280991735537</v>
      </c>
      <c r="K566">
        <f t="shared" si="321"/>
        <v>521.61252039557144</v>
      </c>
      <c r="L566">
        <f>VLOOKUP(V566, Sheet2!E$6:F$261,2,TRUE)</f>
        <v>514.95862068965516</v>
      </c>
      <c r="M566">
        <f>VLOOKUP(L566,Sheet3!A$52:B$77,2,TRUE)</f>
        <v>1</v>
      </c>
      <c r="N566">
        <f t="shared" si="322"/>
        <v>7.2125203955714596</v>
      </c>
      <c r="O566">
        <f t="shared" si="323"/>
        <v>6.8125203955714824</v>
      </c>
      <c r="P566">
        <v>0</v>
      </c>
      <c r="Q566">
        <f t="shared" si="298"/>
        <v>3.5</v>
      </c>
      <c r="R566">
        <f t="shared" si="324"/>
        <v>49829.435224568362</v>
      </c>
      <c r="S566">
        <f t="shared" si="301"/>
        <v>3.5</v>
      </c>
      <c r="T566">
        <f t="shared" si="325"/>
        <v>8712.8011682867946</v>
      </c>
      <c r="V566">
        <f t="shared" si="326"/>
        <v>58542.236392855157</v>
      </c>
      <c r="W566">
        <f t="shared" si="327"/>
        <v>-722.23639285515674</v>
      </c>
      <c r="X566">
        <f t="shared" si="328"/>
        <v>-14.922239521800758</v>
      </c>
      <c r="Y566">
        <f>VLOOKUP(K566,Sheet2!$A$6:$B$262,2,TRUE)</f>
        <v>367.37142857142857</v>
      </c>
      <c r="Z566">
        <f t="shared" si="329"/>
        <v>-4.0618944101961936E-2</v>
      </c>
      <c r="AA566">
        <f t="shared" si="330"/>
        <v>521.57190145146944</v>
      </c>
      <c r="AD566">
        <f t="shared" si="306"/>
        <v>524.23973074277012</v>
      </c>
      <c r="AE566">
        <f>VLOOKUP(AU565,Sheet2!$E$6:$F$261,2,TRUE)</f>
        <v>515.10344827586209</v>
      </c>
      <c r="AF566">
        <f>VLOOKUP(AE566,Sheet3!K$52:L$77,2,TRUE)</f>
        <v>1</v>
      </c>
      <c r="AG566">
        <f t="shared" si="307"/>
        <v>7.8397307427701435</v>
      </c>
      <c r="AH566">
        <f t="shared" si="308"/>
        <v>0</v>
      </c>
      <c r="AI566">
        <f t="shared" si="318"/>
        <v>0</v>
      </c>
      <c r="AJ566">
        <f t="shared" si="299"/>
        <v>3.5</v>
      </c>
      <c r="AK566">
        <f t="shared" si="302"/>
        <v>56468.610835238491</v>
      </c>
      <c r="AM566">
        <f t="shared" si="309"/>
        <v>2.7397307427701207</v>
      </c>
      <c r="AN566">
        <f t="shared" si="310"/>
        <v>1</v>
      </c>
      <c r="AP566">
        <f t="shared" si="303"/>
        <v>2.8</v>
      </c>
      <c r="AQ566">
        <f>VLOOKUP(AE566,Sheet3!$K$52:$L$77,2,TRUE)</f>
        <v>1</v>
      </c>
      <c r="AR566">
        <f t="shared" si="295"/>
        <v>2133.1880277085429</v>
      </c>
      <c r="AU566">
        <f t="shared" si="311"/>
        <v>58601.798862947035</v>
      </c>
      <c r="AV566">
        <f t="shared" si="312"/>
        <v>-781.79886294703465</v>
      </c>
      <c r="AW566">
        <f t="shared" si="313"/>
        <v>-16.15286906915361</v>
      </c>
      <c r="AX566">
        <f>VLOOKUP(AD566,Sheet2!$A$6:$B$262,2,TRUE)</f>
        <v>403.02857142857141</v>
      </c>
      <c r="AY566">
        <f t="shared" si="314"/>
        <v>-4.0078719510873127E-2</v>
      </c>
      <c r="AZ566">
        <f t="shared" si="315"/>
        <v>524.1996520232592</v>
      </c>
      <c r="BB566">
        <f t="shared" si="305"/>
        <v>2.6277505717897611</v>
      </c>
    </row>
    <row r="567" spans="4:54" x14ac:dyDescent="0.55000000000000004">
      <c r="D567">
        <f t="shared" si="304"/>
        <v>8355</v>
      </c>
      <c r="E567">
        <f t="shared" si="300"/>
        <v>139.25</v>
      </c>
      <c r="F567">
        <f t="shared" si="317"/>
        <v>57320</v>
      </c>
      <c r="H567">
        <f t="shared" si="319"/>
        <v>14330</v>
      </c>
      <c r="J567">
        <f t="shared" si="320"/>
        <v>1184.297520661157</v>
      </c>
      <c r="K567">
        <f t="shared" si="321"/>
        <v>521.57190145146944</v>
      </c>
      <c r="L567">
        <f>VLOOKUP(V567, Sheet2!E$6:F$261,2,TRUE)</f>
        <v>514.95862068965516</v>
      </c>
      <c r="M567">
        <f>VLOOKUP(L567,Sheet3!A$52:B$77,2,TRUE)</f>
        <v>1</v>
      </c>
      <c r="N567">
        <f t="shared" si="322"/>
        <v>7.1719014514694663</v>
      </c>
      <c r="O567">
        <f t="shared" si="323"/>
        <v>6.7719014514694891</v>
      </c>
      <c r="P567">
        <v>0</v>
      </c>
      <c r="Q567">
        <f t="shared" si="298"/>
        <v>3.5</v>
      </c>
      <c r="R567">
        <f t="shared" si="324"/>
        <v>49409.08978937049</v>
      </c>
      <c r="S567">
        <f t="shared" si="301"/>
        <v>3.5</v>
      </c>
      <c r="T567">
        <f t="shared" si="325"/>
        <v>8634.9936812787491</v>
      </c>
      <c r="V567">
        <f t="shared" si="326"/>
        <v>58044.083470649239</v>
      </c>
      <c r="W567">
        <f t="shared" si="327"/>
        <v>-724.08347064923873</v>
      </c>
      <c r="X567">
        <f t="shared" si="328"/>
        <v>-14.960402286141296</v>
      </c>
      <c r="Y567">
        <f>VLOOKUP(K567,Sheet2!$A$6:$B$262,2,TRUE)</f>
        <v>366</v>
      </c>
      <c r="Z567">
        <f t="shared" si="329"/>
        <v>-4.0875416082353268E-2</v>
      </c>
      <c r="AA567">
        <f t="shared" si="330"/>
        <v>521.53102603538707</v>
      </c>
      <c r="AD567">
        <f t="shared" si="306"/>
        <v>524.1996520232592</v>
      </c>
      <c r="AE567">
        <f>VLOOKUP(AU566,Sheet2!$E$6:$F$261,2,TRUE)</f>
        <v>514.95862068965516</v>
      </c>
      <c r="AF567">
        <f>VLOOKUP(AE567,Sheet3!K$52:L$77,2,TRUE)</f>
        <v>1</v>
      </c>
      <c r="AG567">
        <f t="shared" si="307"/>
        <v>7.7996520232592275</v>
      </c>
      <c r="AH567">
        <f t="shared" si="308"/>
        <v>0</v>
      </c>
      <c r="AI567">
        <f t="shared" si="318"/>
        <v>0</v>
      </c>
      <c r="AJ567">
        <f t="shared" si="299"/>
        <v>3.5</v>
      </c>
      <c r="AK567">
        <f t="shared" si="302"/>
        <v>56036.141650152917</v>
      </c>
      <c r="AM567">
        <f t="shared" si="309"/>
        <v>2.6996520232592047</v>
      </c>
      <c r="AN567">
        <f t="shared" si="310"/>
        <v>1</v>
      </c>
      <c r="AP567">
        <f t="shared" si="303"/>
        <v>2.8</v>
      </c>
      <c r="AQ567">
        <f>VLOOKUP(AE567,Sheet3!$K$52:$L$77,2,TRUE)</f>
        <v>1</v>
      </c>
      <c r="AR567">
        <f t="shared" si="295"/>
        <v>2086.5509596249599</v>
      </c>
      <c r="AU567">
        <f t="shared" si="311"/>
        <v>58122.692609777878</v>
      </c>
      <c r="AV567">
        <f t="shared" si="312"/>
        <v>-802.69260977787781</v>
      </c>
      <c r="AW567">
        <f t="shared" si="313"/>
        <v>-16.584558053261937</v>
      </c>
      <c r="AX567">
        <f>VLOOKUP(AD567,Sheet2!$A$6:$B$262,2,TRUE)</f>
        <v>401.65714285714284</v>
      </c>
      <c r="AY567">
        <f t="shared" si="314"/>
        <v>-4.1290335173151782E-2</v>
      </c>
      <c r="AZ567">
        <f t="shared" si="315"/>
        <v>524.15836168808607</v>
      </c>
      <c r="BB567">
        <f t="shared" si="305"/>
        <v>2.6273356526990028</v>
      </c>
    </row>
    <row r="568" spans="4:54" x14ac:dyDescent="0.55000000000000004">
      <c r="D568">
        <f t="shared" si="304"/>
        <v>8370</v>
      </c>
      <c r="E568">
        <f t="shared" si="300"/>
        <v>139.5</v>
      </c>
      <c r="F568">
        <f t="shared" si="317"/>
        <v>56820</v>
      </c>
      <c r="H568">
        <f t="shared" si="319"/>
        <v>14205</v>
      </c>
      <c r="J568">
        <f t="shared" si="320"/>
        <v>1173.9669421487604</v>
      </c>
      <c r="K568">
        <f t="shared" si="321"/>
        <v>521.53102603538707</v>
      </c>
      <c r="L568">
        <f>VLOOKUP(V568, Sheet2!E$6:F$261,2,TRUE)</f>
        <v>514.81379310344823</v>
      </c>
      <c r="M568">
        <f>VLOOKUP(L568,Sheet3!A$52:B$77,2,TRUE)</f>
        <v>1</v>
      </c>
      <c r="N568">
        <f t="shared" si="322"/>
        <v>7.1310260353870945</v>
      </c>
      <c r="O568">
        <f t="shared" si="323"/>
        <v>6.7310260353871172</v>
      </c>
      <c r="P568">
        <v>0</v>
      </c>
      <c r="Q568">
        <f t="shared" si="298"/>
        <v>3.5</v>
      </c>
      <c r="R568">
        <f t="shared" si="324"/>
        <v>48987.290200795702</v>
      </c>
      <c r="S568">
        <f t="shared" si="301"/>
        <v>3.5</v>
      </c>
      <c r="T568">
        <f t="shared" si="325"/>
        <v>8556.9301254604343</v>
      </c>
      <c r="V568">
        <f t="shared" si="326"/>
        <v>57544.220326256138</v>
      </c>
      <c r="W568">
        <f t="shared" si="327"/>
        <v>-724.22032625613792</v>
      </c>
      <c r="X568">
        <f t="shared" si="328"/>
        <v>-14.963229881325162</v>
      </c>
      <c r="Y568">
        <f>VLOOKUP(K568,Sheet2!$A$6:$B$262,2,TRUE)</f>
        <v>366</v>
      </c>
      <c r="Z568">
        <f t="shared" si="329"/>
        <v>-4.0883141752254541E-2</v>
      </c>
      <c r="AA568">
        <f t="shared" si="330"/>
        <v>521.49014289363481</v>
      </c>
      <c r="AD568">
        <f t="shared" si="306"/>
        <v>524.15836168808607</v>
      </c>
      <c r="AE568">
        <f>VLOOKUP(AU567,Sheet2!$E$6:$F$261,2,TRUE)</f>
        <v>514.95862068965516</v>
      </c>
      <c r="AF568">
        <f>VLOOKUP(AE568,Sheet3!K$52:L$77,2,TRUE)</f>
        <v>1</v>
      </c>
      <c r="AG568">
        <f t="shared" si="307"/>
        <v>7.7583616880860973</v>
      </c>
      <c r="AH568">
        <f t="shared" si="308"/>
        <v>0</v>
      </c>
      <c r="AI568">
        <f t="shared" si="318"/>
        <v>0</v>
      </c>
      <c r="AJ568">
        <f t="shared" si="299"/>
        <v>3.5</v>
      </c>
      <c r="AK568">
        <f t="shared" si="302"/>
        <v>55591.759096396054</v>
      </c>
      <c r="AM568">
        <f t="shared" si="309"/>
        <v>2.6583616880860745</v>
      </c>
      <c r="AN568">
        <f t="shared" si="310"/>
        <v>1</v>
      </c>
      <c r="AP568">
        <f t="shared" si="303"/>
        <v>2.8</v>
      </c>
      <c r="AQ568">
        <f>VLOOKUP(AE568,Sheet3!$K$52:$L$77,2,TRUE)</f>
        <v>1</v>
      </c>
      <c r="AR568">
        <f t="shared" si="295"/>
        <v>2038.8647483911993</v>
      </c>
      <c r="AU568">
        <f t="shared" si="311"/>
        <v>57630.623844787253</v>
      </c>
      <c r="AV568">
        <f t="shared" si="312"/>
        <v>-810.62384478725289</v>
      </c>
      <c r="AW568">
        <f t="shared" si="313"/>
        <v>-16.748426545191176</v>
      </c>
      <c r="AX568">
        <f>VLOOKUP(AD568,Sheet2!$A$6:$B$262,2,TRUE)</f>
        <v>401.65714285714284</v>
      </c>
      <c r="AY568">
        <f t="shared" si="314"/>
        <v>-4.1698316195880721E-2</v>
      </c>
      <c r="AZ568">
        <f t="shared" si="315"/>
        <v>524.11666337189024</v>
      </c>
      <c r="BB568">
        <f t="shared" si="305"/>
        <v>2.6265204782554292</v>
      </c>
    </row>
    <row r="569" spans="4:54" x14ac:dyDescent="0.55000000000000004">
      <c r="D569">
        <f t="shared" si="304"/>
        <v>8385</v>
      </c>
      <c r="E569">
        <f t="shared" si="300"/>
        <v>139.75</v>
      </c>
      <c r="F569">
        <f t="shared" si="317"/>
        <v>56320</v>
      </c>
      <c r="H569">
        <f t="shared" si="319"/>
        <v>14080</v>
      </c>
      <c r="J569">
        <f t="shared" si="320"/>
        <v>1163.6363636363637</v>
      </c>
      <c r="K569">
        <f t="shared" si="321"/>
        <v>521.49014289363481</v>
      </c>
      <c r="L569">
        <f>VLOOKUP(V569, Sheet2!E$6:F$261,2,TRUE)</f>
        <v>514.81379310344823</v>
      </c>
      <c r="M569">
        <f>VLOOKUP(L569,Sheet3!A$52:B$77,2,TRUE)</f>
        <v>1</v>
      </c>
      <c r="N569">
        <f t="shared" si="322"/>
        <v>7.0901428936348339</v>
      </c>
      <c r="O569">
        <f t="shared" si="323"/>
        <v>6.6901428936348566</v>
      </c>
      <c r="P569">
        <v>0</v>
      </c>
      <c r="Q569">
        <f t="shared" si="298"/>
        <v>3.5</v>
      </c>
      <c r="R569">
        <f t="shared" si="324"/>
        <v>48566.618395305675</v>
      </c>
      <c r="S569">
        <f t="shared" si="301"/>
        <v>3.5</v>
      </c>
      <c r="T569">
        <f t="shared" si="325"/>
        <v>8479.0885517493225</v>
      </c>
      <c r="V569">
        <f t="shared" si="326"/>
        <v>57045.706947054998</v>
      </c>
      <c r="W569">
        <f t="shared" si="327"/>
        <v>-725.70694705499773</v>
      </c>
      <c r="X569">
        <f t="shared" si="328"/>
        <v>-14.99394518708673</v>
      </c>
      <c r="Y569">
        <f>VLOOKUP(K569,Sheet2!$A$6:$B$262,2,TRUE)</f>
        <v>364.62857142857143</v>
      </c>
      <c r="Z569">
        <f t="shared" si="329"/>
        <v>-4.1121147276918631E-2</v>
      </c>
      <c r="AA569">
        <f t="shared" si="330"/>
        <v>521.44902174635786</v>
      </c>
      <c r="AD569">
        <f t="shared" si="306"/>
        <v>524.11666337189024</v>
      </c>
      <c r="AE569">
        <f>VLOOKUP(AU568,Sheet2!$E$6:$F$261,2,TRUE)</f>
        <v>514.81379310344823</v>
      </c>
      <c r="AF569">
        <f>VLOOKUP(AE569,Sheet3!K$52:L$77,2,TRUE)</f>
        <v>1</v>
      </c>
      <c r="AG569">
        <f t="shared" si="307"/>
        <v>7.7166633718902631</v>
      </c>
      <c r="AH569">
        <f t="shared" si="308"/>
        <v>0</v>
      </c>
      <c r="AI569">
        <f t="shared" si="318"/>
        <v>0</v>
      </c>
      <c r="AJ569">
        <f t="shared" si="299"/>
        <v>3.5</v>
      </c>
      <c r="AK569">
        <f t="shared" si="302"/>
        <v>55144.18420803918</v>
      </c>
      <c r="AM569">
        <f t="shared" si="309"/>
        <v>2.6166633718902403</v>
      </c>
      <c r="AN569">
        <f t="shared" si="310"/>
        <v>1</v>
      </c>
      <c r="AP569">
        <f t="shared" si="303"/>
        <v>2.8</v>
      </c>
      <c r="AQ569">
        <f>VLOOKUP(AE569,Sheet3!$K$52:$L$77,2,TRUE)</f>
        <v>1</v>
      </c>
      <c r="AR569">
        <f t="shared" si="295"/>
        <v>1991.0817690287122</v>
      </c>
      <c r="AU569">
        <f t="shared" si="311"/>
        <v>57135.265977067895</v>
      </c>
      <c r="AV569">
        <f t="shared" si="312"/>
        <v>-815.26597706789471</v>
      </c>
      <c r="AW569">
        <f t="shared" si="313"/>
        <v>-16.844338369171378</v>
      </c>
      <c r="AX569">
        <f>VLOOKUP(AD569,Sheet2!$A$6:$B$262,2,TRUE)</f>
        <v>401.65714285714284</v>
      </c>
      <c r="AY569">
        <f t="shared" si="314"/>
        <v>-4.1937106481789603E-2</v>
      </c>
      <c r="AZ569">
        <f t="shared" si="315"/>
        <v>524.07472626540846</v>
      </c>
      <c r="BB569">
        <f t="shared" si="305"/>
        <v>2.6257045190506005</v>
      </c>
    </row>
    <row r="570" spans="4:54" x14ac:dyDescent="0.55000000000000004">
      <c r="D570">
        <f t="shared" si="304"/>
        <v>8400</v>
      </c>
      <c r="E570">
        <f t="shared" si="300"/>
        <v>140</v>
      </c>
      <c r="F570">
        <f t="shared" si="317"/>
        <v>55820</v>
      </c>
      <c r="H570">
        <f t="shared" si="319"/>
        <v>13955</v>
      </c>
      <c r="J570">
        <f t="shared" si="320"/>
        <v>1153.3057851239669</v>
      </c>
      <c r="K570">
        <f t="shared" si="321"/>
        <v>521.44902174635786</v>
      </c>
      <c r="L570">
        <f>VLOOKUP(V570, Sheet2!E$6:F$261,2,TRUE)</f>
        <v>514.6689655172413</v>
      </c>
      <c r="M570">
        <f>VLOOKUP(L570,Sheet3!A$52:B$77,2,TRUE)</f>
        <v>1</v>
      </c>
      <c r="N570">
        <f t="shared" si="322"/>
        <v>7.0490217463578801</v>
      </c>
      <c r="O570">
        <f t="shared" si="323"/>
        <v>6.6490217463579029</v>
      </c>
      <c r="P570">
        <v>0</v>
      </c>
      <c r="Q570">
        <f t="shared" si="298"/>
        <v>3.5</v>
      </c>
      <c r="R570">
        <f t="shared" si="324"/>
        <v>48144.719303688835</v>
      </c>
      <c r="S570">
        <f t="shared" si="301"/>
        <v>3.5</v>
      </c>
      <c r="T570">
        <f t="shared" si="325"/>
        <v>8401.0333755046995</v>
      </c>
      <c r="V570">
        <f t="shared" si="326"/>
        <v>56545.752679193538</v>
      </c>
      <c r="W570">
        <f t="shared" si="327"/>
        <v>-725.75267919353792</v>
      </c>
      <c r="X570">
        <f t="shared" si="328"/>
        <v>-14.994890065982188</v>
      </c>
      <c r="Y570">
        <f>VLOOKUP(K570,Sheet2!$A$6:$B$262,2,TRUE)</f>
        <v>364.62857142857143</v>
      </c>
      <c r="Z570">
        <f t="shared" si="329"/>
        <v>-4.1123738623207694E-2</v>
      </c>
      <c r="AA570">
        <f t="shared" si="330"/>
        <v>521.40789800773462</v>
      </c>
      <c r="AD570">
        <f t="shared" si="306"/>
        <v>524.07472626540846</v>
      </c>
      <c r="AE570">
        <f>VLOOKUP(AU569,Sheet2!$E$6:$F$261,2,TRUE)</f>
        <v>514.81379310344823</v>
      </c>
      <c r="AF570">
        <f>VLOOKUP(AE570,Sheet3!K$52:L$77,2,TRUE)</f>
        <v>1</v>
      </c>
      <c r="AG570">
        <f t="shared" si="307"/>
        <v>7.6747262654084807</v>
      </c>
      <c r="AH570">
        <f t="shared" si="308"/>
        <v>0</v>
      </c>
      <c r="AI570">
        <f t="shared" si="318"/>
        <v>0</v>
      </c>
      <c r="AJ570">
        <f t="shared" si="299"/>
        <v>3.5</v>
      </c>
      <c r="AK570">
        <f t="shared" si="302"/>
        <v>54695.264275551854</v>
      </c>
      <c r="AM570">
        <f t="shared" si="309"/>
        <v>2.5747262654084579</v>
      </c>
      <c r="AN570">
        <f t="shared" si="310"/>
        <v>1</v>
      </c>
      <c r="AP570">
        <f t="shared" si="303"/>
        <v>2.7</v>
      </c>
      <c r="AQ570">
        <f>VLOOKUP(AE570,Sheet3!$K$52:$L$77,2,TRUE)</f>
        <v>1</v>
      </c>
      <c r="AR570">
        <f t="shared" ref="AR570:AR633" si="331">+AP570*$AH$3*POWER(AM570,1.5)*AQ570</f>
        <v>1874.0002347541026</v>
      </c>
      <c r="AU570">
        <f t="shared" si="311"/>
        <v>56569.264510305955</v>
      </c>
      <c r="AV570">
        <f t="shared" si="312"/>
        <v>-749.2645103059549</v>
      </c>
      <c r="AW570">
        <f t="shared" si="313"/>
        <v>-15.480671700536258</v>
      </c>
      <c r="AX570">
        <f>VLOOKUP(AD570,Sheet2!$A$6:$B$262,2,TRUE)</f>
        <v>400.28571428571428</v>
      </c>
      <c r="AY570">
        <f t="shared" si="314"/>
        <v>-3.8674054926393218E-2</v>
      </c>
      <c r="AZ570">
        <f t="shared" si="315"/>
        <v>524.03605221048201</v>
      </c>
      <c r="BB570">
        <f t="shared" si="305"/>
        <v>2.6281542027473961</v>
      </c>
    </row>
    <row r="571" spans="4:54" x14ac:dyDescent="0.55000000000000004">
      <c r="D571">
        <f t="shared" si="304"/>
        <v>8415</v>
      </c>
      <c r="E571">
        <f t="shared" si="300"/>
        <v>140.25</v>
      </c>
      <c r="F571">
        <f t="shared" si="317"/>
        <v>55320</v>
      </c>
      <c r="H571">
        <f t="shared" si="319"/>
        <v>13830</v>
      </c>
      <c r="J571">
        <f t="shared" si="320"/>
        <v>1142.9752066115702</v>
      </c>
      <c r="K571">
        <f t="shared" si="321"/>
        <v>521.40789800773462</v>
      </c>
      <c r="L571">
        <f>VLOOKUP(V571, Sheet2!E$6:F$261,2,TRUE)</f>
        <v>514.6689655172413</v>
      </c>
      <c r="M571">
        <f>VLOOKUP(L571,Sheet3!A$52:B$77,2,TRUE)</f>
        <v>1</v>
      </c>
      <c r="N571">
        <f t="shared" si="322"/>
        <v>7.0078980077346387</v>
      </c>
      <c r="O571">
        <f t="shared" si="323"/>
        <v>6.6078980077346614</v>
      </c>
      <c r="P571">
        <v>0</v>
      </c>
      <c r="Q571">
        <f t="shared" si="298"/>
        <v>3.5</v>
      </c>
      <c r="R571">
        <f t="shared" si="324"/>
        <v>47724.022548093919</v>
      </c>
      <c r="S571">
        <f t="shared" si="301"/>
        <v>3.5</v>
      </c>
      <c r="T571">
        <f t="shared" si="325"/>
        <v>8323.2142992898989</v>
      </c>
      <c r="V571">
        <f t="shared" si="326"/>
        <v>56047.236847383814</v>
      </c>
      <c r="W571">
        <f t="shared" si="327"/>
        <v>-727.23684738381417</v>
      </c>
      <c r="X571">
        <f t="shared" si="328"/>
        <v>-15.025554698012689</v>
      </c>
      <c r="Y571">
        <f>VLOOKUP(K571,Sheet2!$A$6:$B$262,2,TRUE)</f>
        <v>364.62857142857143</v>
      </c>
      <c r="Z571">
        <f t="shared" si="329"/>
        <v>-4.1207836893154999E-2</v>
      </c>
      <c r="AA571">
        <f t="shared" si="330"/>
        <v>521.36669017084148</v>
      </c>
      <c r="AD571">
        <f t="shared" si="306"/>
        <v>524.03605221048201</v>
      </c>
      <c r="AE571">
        <f>VLOOKUP(AU570,Sheet2!$E$6:$F$261,2,TRUE)</f>
        <v>514.6689655172413</v>
      </c>
      <c r="AF571">
        <f>VLOOKUP(AE571,Sheet3!K$52:L$77,2,TRUE)</f>
        <v>1</v>
      </c>
      <c r="AG571">
        <f t="shared" si="307"/>
        <v>7.6360522104820348</v>
      </c>
      <c r="AH571">
        <f t="shared" si="308"/>
        <v>0</v>
      </c>
      <c r="AI571">
        <f t="shared" si="318"/>
        <v>0</v>
      </c>
      <c r="AJ571">
        <f t="shared" si="299"/>
        <v>3.5</v>
      </c>
      <c r="AK571">
        <f t="shared" si="302"/>
        <v>54282.359528973371</v>
      </c>
      <c r="AM571">
        <f t="shared" si="309"/>
        <v>2.536052210482012</v>
      </c>
      <c r="AN571">
        <f t="shared" si="310"/>
        <v>1</v>
      </c>
      <c r="AP571">
        <f t="shared" si="303"/>
        <v>2.7</v>
      </c>
      <c r="AQ571">
        <f>VLOOKUP(AE571,Sheet3!$K$52:$L$77,2,TRUE)</f>
        <v>1</v>
      </c>
      <c r="AR571">
        <f t="shared" si="331"/>
        <v>1831.936143672041</v>
      </c>
      <c r="AU571">
        <f t="shared" si="311"/>
        <v>56114.295672645414</v>
      </c>
      <c r="AV571">
        <f t="shared" si="312"/>
        <v>-794.29567264541402</v>
      </c>
      <c r="AW571">
        <f t="shared" si="313"/>
        <v>-16.411067616640786</v>
      </c>
      <c r="AX571">
        <f>VLOOKUP(AD571,Sheet2!$A$6:$B$262,2,TRUE)</f>
        <v>400.28571428571428</v>
      </c>
      <c r="AY571">
        <f t="shared" si="314"/>
        <v>-4.0998384481258206E-2</v>
      </c>
      <c r="AZ571">
        <f t="shared" si="315"/>
        <v>523.9950538260008</v>
      </c>
      <c r="BB571">
        <f t="shared" si="305"/>
        <v>2.628363655159319</v>
      </c>
    </row>
    <row r="572" spans="4:54" x14ac:dyDescent="0.55000000000000004">
      <c r="D572">
        <f t="shared" si="304"/>
        <v>8430</v>
      </c>
      <c r="E572">
        <f t="shared" si="300"/>
        <v>140.5</v>
      </c>
      <c r="F572">
        <f t="shared" si="317"/>
        <v>54820</v>
      </c>
      <c r="H572">
        <f t="shared" si="319"/>
        <v>13705</v>
      </c>
      <c r="J572">
        <f t="shared" si="320"/>
        <v>1132.6446280991736</v>
      </c>
      <c r="K572">
        <f t="shared" si="321"/>
        <v>521.36669017084148</v>
      </c>
      <c r="L572">
        <f>VLOOKUP(V572, Sheet2!E$6:F$261,2,TRUE)</f>
        <v>514.52413793103449</v>
      </c>
      <c r="M572">
        <f>VLOOKUP(L572,Sheet3!A$52:B$77,2,TRUE)</f>
        <v>1</v>
      </c>
      <c r="N572">
        <f t="shared" si="322"/>
        <v>6.9666901708415025</v>
      </c>
      <c r="O572">
        <f t="shared" si="323"/>
        <v>6.5666901708415253</v>
      </c>
      <c r="P572">
        <v>0</v>
      </c>
      <c r="Q572">
        <f t="shared" si="298"/>
        <v>3.5</v>
      </c>
      <c r="R572">
        <f t="shared" si="324"/>
        <v>47303.701813576263</v>
      </c>
      <c r="S572">
        <f t="shared" si="301"/>
        <v>3.5</v>
      </c>
      <c r="T572">
        <f t="shared" si="325"/>
        <v>8245.4786005965707</v>
      </c>
      <c r="V572">
        <f t="shared" si="326"/>
        <v>55549.180414172835</v>
      </c>
      <c r="W572">
        <f t="shared" si="327"/>
        <v>-729.1804141728353</v>
      </c>
      <c r="X572">
        <f t="shared" si="328"/>
        <v>-15.065711036628826</v>
      </c>
      <c r="Y572">
        <f>VLOOKUP(K572,Sheet2!$A$6:$B$262,2,TRUE)</f>
        <v>363.25714285714287</v>
      </c>
      <c r="Z572">
        <f t="shared" si="329"/>
        <v>-4.1473956762781886E-2</v>
      </c>
      <c r="AA572">
        <f t="shared" si="330"/>
        <v>521.32521621407875</v>
      </c>
      <c r="AD572">
        <f t="shared" si="306"/>
        <v>523.9950538260008</v>
      </c>
      <c r="AE572">
        <f>VLOOKUP(AU571,Sheet2!$E$6:$F$261,2,TRUE)</f>
        <v>514.6689655172413</v>
      </c>
      <c r="AF572">
        <f>VLOOKUP(AE572,Sheet3!K$52:L$77,2,TRUE)</f>
        <v>1</v>
      </c>
      <c r="AG572">
        <f t="shared" si="307"/>
        <v>7.5950538260008216</v>
      </c>
      <c r="AH572">
        <f t="shared" si="308"/>
        <v>0</v>
      </c>
      <c r="AI572">
        <f t="shared" si="318"/>
        <v>0</v>
      </c>
      <c r="AJ572">
        <f t="shared" si="299"/>
        <v>3.5</v>
      </c>
      <c r="AK572">
        <f t="shared" si="302"/>
        <v>53845.779386478673</v>
      </c>
      <c r="AM572">
        <f t="shared" si="309"/>
        <v>2.4950538260007988</v>
      </c>
      <c r="AN572">
        <f t="shared" si="310"/>
        <v>1</v>
      </c>
      <c r="AP572">
        <f t="shared" si="303"/>
        <v>2.5</v>
      </c>
      <c r="AQ572">
        <f>VLOOKUP(AE572,Sheet3!$K$52:$L$77,2,TRUE)</f>
        <v>1</v>
      </c>
      <c r="AR572">
        <f t="shared" si="331"/>
        <v>1655.2712390624013</v>
      </c>
      <c r="AU572">
        <f t="shared" si="311"/>
        <v>55501.050625541073</v>
      </c>
      <c r="AV572">
        <f t="shared" si="312"/>
        <v>-681.0506255410728</v>
      </c>
      <c r="AW572">
        <f t="shared" si="313"/>
        <v>-14.071293916137869</v>
      </c>
      <c r="AX572">
        <f>VLOOKUP(AD572,Sheet2!$A$6:$B$262,2,TRUE)</f>
        <v>398.91428571428571</v>
      </c>
      <c r="AY572">
        <f t="shared" si="314"/>
        <v>-3.5273978446127015E-2</v>
      </c>
      <c r="AZ572">
        <f t="shared" si="315"/>
        <v>523.95977984755473</v>
      </c>
      <c r="BB572">
        <f t="shared" si="305"/>
        <v>2.6345636334759774</v>
      </c>
    </row>
    <row r="573" spans="4:54" x14ac:dyDescent="0.55000000000000004">
      <c r="D573">
        <f t="shared" si="304"/>
        <v>8445</v>
      </c>
      <c r="E573">
        <f t="shared" si="300"/>
        <v>140.75</v>
      </c>
      <c r="F573">
        <f t="shared" si="317"/>
        <v>54320</v>
      </c>
      <c r="H573">
        <f t="shared" si="319"/>
        <v>13580</v>
      </c>
      <c r="J573">
        <f t="shared" si="320"/>
        <v>1122.3140495867769</v>
      </c>
      <c r="K573">
        <f t="shared" si="321"/>
        <v>521.32521621407875</v>
      </c>
      <c r="L573">
        <f>VLOOKUP(V573, Sheet2!E$6:F$261,2,TRUE)</f>
        <v>514.52413793103449</v>
      </c>
      <c r="M573">
        <f>VLOOKUP(L573,Sheet3!A$52:B$77,2,TRUE)</f>
        <v>1</v>
      </c>
      <c r="N573">
        <f t="shared" si="322"/>
        <v>6.9252162140787732</v>
      </c>
      <c r="O573">
        <f t="shared" si="323"/>
        <v>6.5252162140787959</v>
      </c>
      <c r="P573">
        <v>0</v>
      </c>
      <c r="Q573">
        <f t="shared" si="298"/>
        <v>3.5</v>
      </c>
      <c r="R573">
        <f t="shared" si="324"/>
        <v>46881.919972716154</v>
      </c>
      <c r="S573">
        <f t="shared" si="301"/>
        <v>3.5</v>
      </c>
      <c r="T573">
        <f t="shared" si="325"/>
        <v>8167.4867768692257</v>
      </c>
      <c r="V573">
        <f t="shared" si="326"/>
        <v>55049.406749585381</v>
      </c>
      <c r="W573">
        <f t="shared" si="327"/>
        <v>-729.40674958538148</v>
      </c>
      <c r="X573">
        <f t="shared" si="328"/>
        <v>-15.070387388127717</v>
      </c>
      <c r="Y573">
        <f>VLOOKUP(K573,Sheet2!$A$6:$B$262,2,TRUE)</f>
        <v>363.25714285714287</v>
      </c>
      <c r="Z573">
        <f t="shared" si="329"/>
        <v>-4.1486830154512357E-2</v>
      </c>
      <c r="AA573">
        <f t="shared" si="330"/>
        <v>521.2837293839242</v>
      </c>
      <c r="AD573">
        <f t="shared" si="306"/>
        <v>523.95977984755473</v>
      </c>
      <c r="AE573">
        <f>VLOOKUP(AU572,Sheet2!$E$6:$F$261,2,TRUE)</f>
        <v>514.52413793103449</v>
      </c>
      <c r="AF573">
        <f>VLOOKUP(AE573,Sheet3!K$52:L$77,2,TRUE)</f>
        <v>1</v>
      </c>
      <c r="AG573">
        <f t="shared" si="307"/>
        <v>7.5597798475547506</v>
      </c>
      <c r="AH573">
        <f t="shared" si="308"/>
        <v>0</v>
      </c>
      <c r="AI573">
        <f t="shared" si="318"/>
        <v>0</v>
      </c>
      <c r="AJ573">
        <f t="shared" si="299"/>
        <v>3.5</v>
      </c>
      <c r="AK573">
        <f t="shared" si="302"/>
        <v>53471.098465589334</v>
      </c>
      <c r="AM573">
        <f t="shared" si="309"/>
        <v>2.4597798475547279</v>
      </c>
      <c r="AN573">
        <f t="shared" si="310"/>
        <v>1</v>
      </c>
      <c r="AP573">
        <f t="shared" si="303"/>
        <v>2.5</v>
      </c>
      <c r="AQ573">
        <f>VLOOKUP(AE573,Sheet3!$K$52:$L$77,2,TRUE)</f>
        <v>1</v>
      </c>
      <c r="AR573">
        <f t="shared" si="331"/>
        <v>1620.2933480727281</v>
      </c>
      <c r="AU573">
        <f t="shared" si="311"/>
        <v>55091.391813662063</v>
      </c>
      <c r="AV573">
        <f t="shared" si="312"/>
        <v>-771.39181366206321</v>
      </c>
      <c r="AW573">
        <f t="shared" si="313"/>
        <v>-15.937847389712051</v>
      </c>
      <c r="AX573">
        <f>VLOOKUP(AD573,Sheet2!$A$6:$B$262,2,TRUE)</f>
        <v>398.91428571428571</v>
      </c>
      <c r="AY573">
        <f t="shared" si="314"/>
        <v>-3.995306250106874E-2</v>
      </c>
      <c r="AZ573">
        <f t="shared" si="315"/>
        <v>523.91982678505371</v>
      </c>
      <c r="BB573">
        <f t="shared" si="305"/>
        <v>2.6360974011295184</v>
      </c>
    </row>
    <row r="574" spans="4:54" x14ac:dyDescent="0.55000000000000004">
      <c r="D574">
        <f t="shared" si="304"/>
        <v>8460</v>
      </c>
      <c r="E574">
        <f t="shared" si="300"/>
        <v>141</v>
      </c>
      <c r="F574">
        <f t="shared" si="317"/>
        <v>53820</v>
      </c>
      <c r="H574">
        <f t="shared" si="319"/>
        <v>13455</v>
      </c>
      <c r="J574">
        <f t="shared" si="320"/>
        <v>1111.9834710743801</v>
      </c>
      <c r="K574">
        <f t="shared" si="321"/>
        <v>521.2837293839242</v>
      </c>
      <c r="L574">
        <f>VLOOKUP(V574, Sheet2!E$6:F$261,2,TRUE)</f>
        <v>514.37931034482756</v>
      </c>
      <c r="M574">
        <f>VLOOKUP(L574,Sheet3!A$52:B$77,2,TRUE)</f>
        <v>1</v>
      </c>
      <c r="N574">
        <f t="shared" si="322"/>
        <v>6.8837293839242193</v>
      </c>
      <c r="O574">
        <f t="shared" si="323"/>
        <v>6.483729383924242</v>
      </c>
      <c r="P574">
        <v>0</v>
      </c>
      <c r="Q574">
        <f t="shared" si="298"/>
        <v>3.5</v>
      </c>
      <c r="R574">
        <f t="shared" si="324"/>
        <v>46461.268906529498</v>
      </c>
      <c r="S574">
        <f t="shared" si="301"/>
        <v>3.5</v>
      </c>
      <c r="T574">
        <f t="shared" si="325"/>
        <v>8089.7183239678434</v>
      </c>
      <c r="V574">
        <f t="shared" si="326"/>
        <v>54550.98723049734</v>
      </c>
      <c r="W574">
        <f t="shared" si="327"/>
        <v>-730.98723049733962</v>
      </c>
      <c r="X574">
        <f t="shared" si="328"/>
        <v>-15.103041952424373</v>
      </c>
      <c r="Y574">
        <f>VLOOKUP(K574,Sheet2!$A$6:$B$262,2,TRUE)</f>
        <v>361.8857142857143</v>
      </c>
      <c r="Z574">
        <f t="shared" si="329"/>
        <v>-4.1734286146759281E-2</v>
      </c>
      <c r="AA574">
        <f t="shared" si="330"/>
        <v>521.24199509777748</v>
      </c>
      <c r="AD574">
        <f t="shared" si="306"/>
        <v>523.91982678505371</v>
      </c>
      <c r="AE574">
        <f>VLOOKUP(AU573,Sheet2!$E$6:$F$261,2,TRUE)</f>
        <v>514.52413793103449</v>
      </c>
      <c r="AF574">
        <f>VLOOKUP(AE574,Sheet3!K$52:L$77,2,TRUE)</f>
        <v>1</v>
      </c>
      <c r="AG574">
        <f t="shared" si="307"/>
        <v>7.5198267850537377</v>
      </c>
      <c r="AH574">
        <f t="shared" si="308"/>
        <v>0</v>
      </c>
      <c r="AI574">
        <f t="shared" si="318"/>
        <v>0</v>
      </c>
      <c r="AJ574">
        <f t="shared" si="299"/>
        <v>3.5</v>
      </c>
      <c r="AK574">
        <f t="shared" si="302"/>
        <v>53047.770851731126</v>
      </c>
      <c r="AM574">
        <f t="shared" si="309"/>
        <v>2.419826785053715</v>
      </c>
      <c r="AN574">
        <f t="shared" si="310"/>
        <v>1</v>
      </c>
      <c r="AP574">
        <f t="shared" si="303"/>
        <v>2.5</v>
      </c>
      <c r="AQ574">
        <f>VLOOKUP(AE574,Sheet3!$K$52:$L$77,2,TRUE)</f>
        <v>1</v>
      </c>
      <c r="AR574">
        <f t="shared" si="331"/>
        <v>1580.9775750054566</v>
      </c>
      <c r="AU574">
        <f t="shared" si="311"/>
        <v>54628.74842673658</v>
      </c>
      <c r="AV574">
        <f t="shared" si="312"/>
        <v>-808.74842673657986</v>
      </c>
      <c r="AW574">
        <f t="shared" si="313"/>
        <v>-16.709678238359086</v>
      </c>
      <c r="AX574">
        <f>VLOOKUP(AD574,Sheet2!$A$6:$B$262,2,TRUE)</f>
        <v>398.91428571428571</v>
      </c>
      <c r="AY574">
        <f t="shared" si="314"/>
        <v>-4.1887891300857183E-2</v>
      </c>
      <c r="AZ574">
        <f t="shared" si="315"/>
        <v>523.87793889375291</v>
      </c>
      <c r="BB574">
        <f t="shared" si="305"/>
        <v>2.6359437959754359</v>
      </c>
    </row>
    <row r="575" spans="4:54" x14ac:dyDescent="0.55000000000000004">
      <c r="D575">
        <f t="shared" si="304"/>
        <v>8475</v>
      </c>
      <c r="E575">
        <f t="shared" si="300"/>
        <v>141.25</v>
      </c>
      <c r="F575">
        <f t="shared" si="317"/>
        <v>53320</v>
      </c>
      <c r="H575">
        <f t="shared" si="319"/>
        <v>13330</v>
      </c>
      <c r="J575">
        <f t="shared" si="320"/>
        <v>1101.6528925619834</v>
      </c>
      <c r="K575">
        <f t="shared" si="321"/>
        <v>521.24199509777748</v>
      </c>
      <c r="L575">
        <f>VLOOKUP(V575, Sheet2!E$6:F$261,2,TRUE)</f>
        <v>514.37931034482756</v>
      </c>
      <c r="M575">
        <f>VLOOKUP(L575,Sheet3!A$52:B$77,2,TRUE)</f>
        <v>1</v>
      </c>
      <c r="N575">
        <f t="shared" si="322"/>
        <v>6.8419950977774988</v>
      </c>
      <c r="O575">
        <f t="shared" si="323"/>
        <v>6.4419950977775216</v>
      </c>
      <c r="P575">
        <v>0</v>
      </c>
      <c r="Q575">
        <f t="shared" si="298"/>
        <v>3.5</v>
      </c>
      <c r="R575">
        <f t="shared" si="324"/>
        <v>46039.385829141836</v>
      </c>
      <c r="S575">
        <f t="shared" si="301"/>
        <v>3.5</v>
      </c>
      <c r="T575">
        <f t="shared" si="325"/>
        <v>8011.7366435951808</v>
      </c>
      <c r="V575">
        <f t="shared" si="326"/>
        <v>54051.122472737014</v>
      </c>
      <c r="W575">
        <f t="shared" si="327"/>
        <v>-731.1224727370136</v>
      </c>
      <c r="X575">
        <f t="shared" si="328"/>
        <v>-15.10583621357466</v>
      </c>
      <c r="Y575">
        <f>VLOOKUP(K575,Sheet2!$A$6:$B$262,2,TRUE)</f>
        <v>361.8857142857143</v>
      </c>
      <c r="Z575">
        <f t="shared" si="329"/>
        <v>-4.1742007537905662E-2</v>
      </c>
      <c r="AA575">
        <f t="shared" si="330"/>
        <v>521.20025309023958</v>
      </c>
      <c r="AD575">
        <f t="shared" si="306"/>
        <v>523.87793889375291</v>
      </c>
      <c r="AE575">
        <f>VLOOKUP(AU574,Sheet2!$E$6:$F$261,2,TRUE)</f>
        <v>514.37931034482756</v>
      </c>
      <c r="AF575">
        <f>VLOOKUP(AE575,Sheet3!K$52:L$77,2,TRUE)</f>
        <v>1</v>
      </c>
      <c r="AG575">
        <f t="shared" si="307"/>
        <v>7.4779388937529347</v>
      </c>
      <c r="AH575">
        <f t="shared" si="308"/>
        <v>0</v>
      </c>
      <c r="AI575">
        <f t="shared" si="318"/>
        <v>0</v>
      </c>
      <c r="AJ575">
        <f t="shared" si="299"/>
        <v>3.5</v>
      </c>
      <c r="AK575">
        <f t="shared" si="302"/>
        <v>52605.148559057088</v>
      </c>
      <c r="AM575">
        <f t="shared" si="309"/>
        <v>2.377938893752912</v>
      </c>
      <c r="AN575">
        <f t="shared" si="310"/>
        <v>1</v>
      </c>
      <c r="AP575">
        <f t="shared" si="303"/>
        <v>2.5</v>
      </c>
      <c r="AQ575">
        <f>VLOOKUP(AE575,Sheet3!$K$52:$L$77,2,TRUE)</f>
        <v>1</v>
      </c>
      <c r="AR575">
        <f t="shared" si="331"/>
        <v>1540.1049823694082</v>
      </c>
      <c r="AU575">
        <f t="shared" si="311"/>
        <v>54145.253541426493</v>
      </c>
      <c r="AV575">
        <f t="shared" si="312"/>
        <v>-825.25354142649303</v>
      </c>
      <c r="AW575">
        <f t="shared" si="313"/>
        <v>-17.050693004679609</v>
      </c>
      <c r="AX575">
        <f>VLOOKUP(AD575,Sheet2!$A$6:$B$262,2,TRUE)</f>
        <v>397.54285714285714</v>
      </c>
      <c r="AY575">
        <f t="shared" si="314"/>
        <v>-4.2890200888586048E-2</v>
      </c>
      <c r="AZ575">
        <f t="shared" si="315"/>
        <v>523.83504869286435</v>
      </c>
      <c r="BB575">
        <f t="shared" si="305"/>
        <v>2.634795602624763</v>
      </c>
    </row>
    <row r="576" spans="4:54" x14ac:dyDescent="0.55000000000000004">
      <c r="D576">
        <f t="shared" si="304"/>
        <v>8490</v>
      </c>
      <c r="E576">
        <f t="shared" si="300"/>
        <v>141.5</v>
      </c>
      <c r="F576">
        <f t="shared" si="317"/>
        <v>52820</v>
      </c>
      <c r="H576">
        <f t="shared" si="319"/>
        <v>13205</v>
      </c>
      <c r="J576">
        <f t="shared" si="320"/>
        <v>1091.3223140495868</v>
      </c>
      <c r="K576">
        <f t="shared" si="321"/>
        <v>521.20025309023958</v>
      </c>
      <c r="L576">
        <f>VLOOKUP(V576, Sheet2!E$6:F$261,2,TRUE)</f>
        <v>514.23448275862063</v>
      </c>
      <c r="M576">
        <f>VLOOKUP(L576,Sheet3!A$52:B$77,2,TRUE)</f>
        <v>1</v>
      </c>
      <c r="N576">
        <f t="shared" si="322"/>
        <v>6.8002530902396074</v>
      </c>
      <c r="O576">
        <f t="shared" si="323"/>
        <v>6.4002530902396302</v>
      </c>
      <c r="P576">
        <v>0</v>
      </c>
      <c r="Q576">
        <f t="shared" si="298"/>
        <v>3.5</v>
      </c>
      <c r="R576">
        <f t="shared" si="324"/>
        <v>45618.70978580114</v>
      </c>
      <c r="S576">
        <f t="shared" si="301"/>
        <v>3.5</v>
      </c>
      <c r="T576">
        <f t="shared" si="325"/>
        <v>7933.9927993500651</v>
      </c>
      <c r="V576">
        <f t="shared" si="326"/>
        <v>53552.702585151208</v>
      </c>
      <c r="W576">
        <f t="shared" si="327"/>
        <v>-732.70258515120804</v>
      </c>
      <c r="X576">
        <f t="shared" si="328"/>
        <v>-15.138483164281158</v>
      </c>
      <c r="Y576">
        <f>VLOOKUP(K576,Sheet2!$A$6:$B$262,2,TRUE)</f>
        <v>361.8857142857143</v>
      </c>
      <c r="Z576">
        <f t="shared" si="329"/>
        <v>-4.1832220965564541E-2</v>
      </c>
      <c r="AA576">
        <f t="shared" si="330"/>
        <v>521.15842086927398</v>
      </c>
      <c r="AD576">
        <f t="shared" si="306"/>
        <v>523.83504869286435</v>
      </c>
      <c r="AE576">
        <f>VLOOKUP(AU575,Sheet2!$E$6:$F$261,2,TRUE)</f>
        <v>514.37931034482756</v>
      </c>
      <c r="AF576">
        <f>VLOOKUP(AE576,Sheet3!K$52:L$77,2,TRUE)</f>
        <v>1</v>
      </c>
      <c r="AG576">
        <f t="shared" si="307"/>
        <v>7.4350486928643704</v>
      </c>
      <c r="AH576">
        <f t="shared" si="308"/>
        <v>0</v>
      </c>
      <c r="AI576">
        <f t="shared" si="318"/>
        <v>0</v>
      </c>
      <c r="AJ576">
        <f t="shared" si="299"/>
        <v>3.5</v>
      </c>
      <c r="AK576">
        <f t="shared" si="302"/>
        <v>52153.217797397607</v>
      </c>
      <c r="AM576">
        <f t="shared" si="309"/>
        <v>2.3350486928643477</v>
      </c>
      <c r="AN576">
        <f t="shared" si="310"/>
        <v>1</v>
      </c>
      <c r="AP576">
        <f t="shared" si="303"/>
        <v>2.5</v>
      </c>
      <c r="AQ576">
        <f>VLOOKUP(AE576,Sheet3!$K$52:$L$77,2,TRUE)</f>
        <v>1</v>
      </c>
      <c r="AR576">
        <f t="shared" si="331"/>
        <v>1498.6257910005361</v>
      </c>
      <c r="AU576">
        <f t="shared" si="311"/>
        <v>53651.843588398144</v>
      </c>
      <c r="AV576">
        <f t="shared" si="312"/>
        <v>-831.84358839814377</v>
      </c>
      <c r="AW576">
        <f t="shared" si="313"/>
        <v>-17.186850999961646</v>
      </c>
      <c r="AX576">
        <f>VLOOKUP(AD576,Sheet2!$A$6:$B$262,2,TRUE)</f>
        <v>397.54285714285714</v>
      </c>
      <c r="AY576">
        <f t="shared" si="314"/>
        <v>-4.3232699798667354E-2</v>
      </c>
      <c r="AZ576">
        <f t="shared" si="315"/>
        <v>523.79181599306571</v>
      </c>
      <c r="BB576">
        <f t="shared" si="305"/>
        <v>2.633395123791729</v>
      </c>
    </row>
    <row r="577" spans="4:54" x14ac:dyDescent="0.55000000000000004">
      <c r="D577">
        <f t="shared" si="304"/>
        <v>8505</v>
      </c>
      <c r="E577">
        <f t="shared" si="300"/>
        <v>141.75</v>
      </c>
      <c r="F577">
        <f t="shared" si="317"/>
        <v>52320</v>
      </c>
      <c r="H577">
        <f t="shared" si="319"/>
        <v>13080</v>
      </c>
      <c r="J577">
        <f t="shared" si="320"/>
        <v>1080.9917355371902</v>
      </c>
      <c r="K577">
        <f t="shared" si="321"/>
        <v>521.15842086927398</v>
      </c>
      <c r="L577">
        <f>VLOOKUP(V577, Sheet2!E$6:F$261,2,TRUE)</f>
        <v>514.23448275862063</v>
      </c>
      <c r="M577">
        <f>VLOOKUP(L577,Sheet3!A$52:B$77,2,TRUE)</f>
        <v>1</v>
      </c>
      <c r="N577">
        <f t="shared" si="322"/>
        <v>6.7584208692740049</v>
      </c>
      <c r="O577">
        <f t="shared" si="323"/>
        <v>6.3584208692740276</v>
      </c>
      <c r="P577">
        <v>0</v>
      </c>
      <c r="Q577">
        <f t="shared" si="298"/>
        <v>3.5</v>
      </c>
      <c r="R577">
        <f t="shared" si="324"/>
        <v>45198.417901474299</v>
      </c>
      <c r="S577">
        <f t="shared" si="301"/>
        <v>3.5</v>
      </c>
      <c r="T577">
        <f t="shared" si="325"/>
        <v>7856.3348641282282</v>
      </c>
      <c r="V577">
        <f t="shared" si="326"/>
        <v>53054.752765602527</v>
      </c>
      <c r="W577">
        <f t="shared" si="327"/>
        <v>-734.75276560252678</v>
      </c>
      <c r="X577">
        <f t="shared" si="328"/>
        <v>-15.180842264515016</v>
      </c>
      <c r="Y577">
        <f>VLOOKUP(K577,Sheet2!$A$6:$B$262,2,TRUE)</f>
        <v>360.51428571428573</v>
      </c>
      <c r="Z577">
        <f t="shared" si="329"/>
        <v>-4.2108850789192069E-2</v>
      </c>
      <c r="AA577">
        <f t="shared" si="330"/>
        <v>521.11631201848479</v>
      </c>
      <c r="AD577">
        <f t="shared" si="306"/>
        <v>523.79181599306571</v>
      </c>
      <c r="AE577">
        <f>VLOOKUP(AU576,Sheet2!$E$6:$F$261,2,TRUE)</f>
        <v>514.23448275862063</v>
      </c>
      <c r="AF577">
        <f>VLOOKUP(AE577,Sheet3!K$52:L$77,2,TRUE)</f>
        <v>1</v>
      </c>
      <c r="AG577">
        <f t="shared" si="307"/>
        <v>7.3918159930657339</v>
      </c>
      <c r="AH577">
        <f t="shared" si="308"/>
        <v>0</v>
      </c>
      <c r="AI577">
        <f t="shared" si="318"/>
        <v>0</v>
      </c>
      <c r="AJ577">
        <f t="shared" si="299"/>
        <v>3.5</v>
      </c>
      <c r="AK577">
        <f t="shared" si="302"/>
        <v>51698.995436705038</v>
      </c>
      <c r="AM577">
        <f t="shared" si="309"/>
        <v>2.2918159930657112</v>
      </c>
      <c r="AN577">
        <f t="shared" si="310"/>
        <v>1</v>
      </c>
      <c r="AP577">
        <f t="shared" si="303"/>
        <v>2.4</v>
      </c>
      <c r="AQ577">
        <f>VLOOKUP(AE577,Sheet3!$K$52:$L$77,2,TRUE)</f>
        <v>1</v>
      </c>
      <c r="AR577">
        <f t="shared" si="331"/>
        <v>1398.9111833171487</v>
      </c>
      <c r="AU577">
        <f t="shared" si="311"/>
        <v>53097.906620022186</v>
      </c>
      <c r="AV577">
        <f t="shared" si="312"/>
        <v>-777.90662002218596</v>
      </c>
      <c r="AW577">
        <f t="shared" si="313"/>
        <v>-16.072450826904671</v>
      </c>
      <c r="AX577">
        <f>VLOOKUP(AD577,Sheet2!$A$6:$B$262,2,TRUE)</f>
        <v>396.17142857142858</v>
      </c>
      <c r="AY577">
        <f t="shared" si="314"/>
        <v>-4.0569434511875342E-2</v>
      </c>
      <c r="AZ577">
        <f t="shared" si="315"/>
        <v>523.75124655855382</v>
      </c>
      <c r="BB577">
        <f t="shared" si="305"/>
        <v>2.6349345400690254</v>
      </c>
    </row>
    <row r="578" spans="4:54" x14ac:dyDescent="0.55000000000000004">
      <c r="D578">
        <f t="shared" si="304"/>
        <v>8520</v>
      </c>
      <c r="E578">
        <f t="shared" si="300"/>
        <v>142</v>
      </c>
      <c r="F578">
        <f t="shared" si="317"/>
        <v>51820</v>
      </c>
      <c r="H578">
        <f t="shared" si="319"/>
        <v>12955</v>
      </c>
      <c r="J578">
        <f t="shared" si="320"/>
        <v>1070.6611570247933</v>
      </c>
      <c r="K578">
        <f t="shared" si="321"/>
        <v>521.11631201848479</v>
      </c>
      <c r="L578">
        <f>VLOOKUP(V578, Sheet2!E$6:F$261,2,TRUE)</f>
        <v>514.0896551724137</v>
      </c>
      <c r="M578">
        <f>VLOOKUP(L578,Sheet3!A$52:B$77,2,TRUE)</f>
        <v>1</v>
      </c>
      <c r="N578">
        <f t="shared" si="322"/>
        <v>6.716312018484814</v>
      </c>
      <c r="O578">
        <f t="shared" si="323"/>
        <v>6.3163120184848367</v>
      </c>
      <c r="P578">
        <v>0</v>
      </c>
      <c r="Q578">
        <f t="shared" si="298"/>
        <v>3.5</v>
      </c>
      <c r="R578">
        <f t="shared" si="324"/>
        <v>44776.658337664121</v>
      </c>
      <c r="S578">
        <f t="shared" si="301"/>
        <v>3.5</v>
      </c>
      <c r="T578">
        <f t="shared" si="325"/>
        <v>7778.4209650649773</v>
      </c>
      <c r="V578">
        <f t="shared" si="326"/>
        <v>52555.0793027291</v>
      </c>
      <c r="W578">
        <f t="shared" si="327"/>
        <v>-735.07930272910016</v>
      </c>
      <c r="X578">
        <f t="shared" si="328"/>
        <v>-15.187588899361574</v>
      </c>
      <c r="Y578">
        <f>VLOOKUP(K578,Sheet2!$A$6:$B$262,2,TRUE)</f>
        <v>360.51428571428573</v>
      </c>
      <c r="Z578">
        <f t="shared" si="329"/>
        <v>-4.2127564707374783E-2</v>
      </c>
      <c r="AA578">
        <f t="shared" si="330"/>
        <v>521.07418445377743</v>
      </c>
      <c r="AD578">
        <f t="shared" si="306"/>
        <v>523.75124655855382</v>
      </c>
      <c r="AE578">
        <f>VLOOKUP(AU577,Sheet2!$E$6:$F$261,2,TRUE)</f>
        <v>514.23448275862063</v>
      </c>
      <c r="AF578">
        <f>VLOOKUP(AE578,Sheet3!K$52:L$77,2,TRUE)</f>
        <v>1</v>
      </c>
      <c r="AG578">
        <f t="shared" si="307"/>
        <v>7.3512465585538393</v>
      </c>
      <c r="AH578">
        <f t="shared" si="308"/>
        <v>0</v>
      </c>
      <c r="AI578">
        <f t="shared" si="318"/>
        <v>0</v>
      </c>
      <c r="AJ578">
        <f t="shared" si="299"/>
        <v>3.5</v>
      </c>
      <c r="AK578">
        <f t="shared" si="302"/>
        <v>51273.9608067218</v>
      </c>
      <c r="AM578">
        <f t="shared" si="309"/>
        <v>2.2512465585538166</v>
      </c>
      <c r="AN578">
        <f t="shared" si="310"/>
        <v>1</v>
      </c>
      <c r="AP578">
        <f t="shared" si="303"/>
        <v>2.4</v>
      </c>
      <c r="AQ578">
        <f>VLOOKUP(AE578,Sheet3!$K$52:$L$77,2,TRUE)</f>
        <v>1</v>
      </c>
      <c r="AR578">
        <f t="shared" si="331"/>
        <v>1361.9310345395115</v>
      </c>
      <c r="AU578">
        <f t="shared" si="311"/>
        <v>52635.891841261313</v>
      </c>
      <c r="AV578">
        <f t="shared" si="312"/>
        <v>-815.89184126131295</v>
      </c>
      <c r="AW578">
        <f t="shared" si="313"/>
        <v>-16.857269447547786</v>
      </c>
      <c r="AX578">
        <f>VLOOKUP(AD578,Sheet2!$A$6:$B$262,2,TRUE)</f>
        <v>396.17142857142858</v>
      </c>
      <c r="AY578">
        <f t="shared" si="314"/>
        <v>-4.2550442136461308E-2</v>
      </c>
      <c r="AZ578">
        <f t="shared" si="315"/>
        <v>523.7086961164174</v>
      </c>
      <c r="BB578">
        <f t="shared" si="305"/>
        <v>2.6345116626399658</v>
      </c>
    </row>
    <row r="579" spans="4:54" x14ac:dyDescent="0.55000000000000004">
      <c r="D579">
        <f t="shared" si="304"/>
        <v>8535</v>
      </c>
      <c r="E579">
        <f t="shared" si="300"/>
        <v>142.25</v>
      </c>
      <c r="F579">
        <f t="shared" si="317"/>
        <v>51320</v>
      </c>
      <c r="H579">
        <f t="shared" si="319"/>
        <v>12830</v>
      </c>
      <c r="J579">
        <f t="shared" si="320"/>
        <v>1060.3305785123966</v>
      </c>
      <c r="K579">
        <f t="shared" si="321"/>
        <v>521.07418445377743</v>
      </c>
      <c r="L579">
        <f>VLOOKUP(V579, Sheet2!E$6:F$261,2,TRUE)</f>
        <v>514.0896551724137</v>
      </c>
      <c r="M579">
        <f>VLOOKUP(L579,Sheet3!A$52:B$77,2,TRUE)</f>
        <v>1</v>
      </c>
      <c r="N579">
        <f t="shared" si="322"/>
        <v>6.6741844537774568</v>
      </c>
      <c r="O579">
        <f t="shared" si="323"/>
        <v>6.2741844537774796</v>
      </c>
      <c r="P579">
        <v>0</v>
      </c>
      <c r="Q579">
        <f t="shared" si="298"/>
        <v>3.5</v>
      </c>
      <c r="R579">
        <f t="shared" si="324"/>
        <v>44356.032293565317</v>
      </c>
      <c r="S579">
        <f t="shared" si="301"/>
        <v>3.5</v>
      </c>
      <c r="T579">
        <f t="shared" si="325"/>
        <v>7700.7318953853255</v>
      </c>
      <c r="V579">
        <f t="shared" si="326"/>
        <v>52056.764188950641</v>
      </c>
      <c r="W579">
        <f t="shared" si="327"/>
        <v>-736.76418895064126</v>
      </c>
      <c r="X579">
        <f t="shared" si="328"/>
        <v>-15.222400598153746</v>
      </c>
      <c r="Y579">
        <f>VLOOKUP(K579,Sheet2!$A$6:$B$262,2,TRUE)</f>
        <v>359.14285714285717</v>
      </c>
      <c r="Z579">
        <f t="shared" si="329"/>
        <v>-4.2385363638455138E-2</v>
      </c>
      <c r="AA579">
        <f t="shared" si="330"/>
        <v>521.03179909013897</v>
      </c>
      <c r="AD579">
        <f t="shared" si="306"/>
        <v>523.7086961164174</v>
      </c>
      <c r="AE579">
        <f>VLOOKUP(AU578,Sheet2!$E$6:$F$261,2,TRUE)</f>
        <v>514.0896551724137</v>
      </c>
      <c r="AF579">
        <f>VLOOKUP(AE579,Sheet3!K$52:L$77,2,TRUE)</f>
        <v>1</v>
      </c>
      <c r="AG579">
        <f t="shared" si="307"/>
        <v>7.3086961164174227</v>
      </c>
      <c r="AH579">
        <f t="shared" si="308"/>
        <v>0</v>
      </c>
      <c r="AI579">
        <f t="shared" si="318"/>
        <v>0</v>
      </c>
      <c r="AJ579">
        <f t="shared" si="299"/>
        <v>3.5</v>
      </c>
      <c r="AK579">
        <f t="shared" si="302"/>
        <v>50829.430162011435</v>
      </c>
      <c r="AM579">
        <f t="shared" si="309"/>
        <v>2.2086961164173999</v>
      </c>
      <c r="AN579">
        <f t="shared" si="310"/>
        <v>1</v>
      </c>
      <c r="AP579">
        <f t="shared" si="303"/>
        <v>2.4</v>
      </c>
      <c r="AQ579">
        <f>VLOOKUP(AE579,Sheet3!$K$52:$L$77,2,TRUE)</f>
        <v>1</v>
      </c>
      <c r="AR579">
        <f t="shared" si="331"/>
        <v>1323.501612495638</v>
      </c>
      <c r="AU579">
        <f t="shared" si="311"/>
        <v>52152.931774507073</v>
      </c>
      <c r="AV579">
        <f t="shared" si="312"/>
        <v>-832.93177450707299</v>
      </c>
      <c r="AW579">
        <f t="shared" si="313"/>
        <v>-17.209334184030432</v>
      </c>
      <c r="AX579">
        <f>VLOOKUP(AD579,Sheet2!$A$6:$B$262,2,TRUE)</f>
        <v>396.17142857142858</v>
      </c>
      <c r="AY579">
        <f t="shared" si="314"/>
        <v>-4.3439109796701653E-2</v>
      </c>
      <c r="AZ579">
        <f t="shared" si="315"/>
        <v>523.66525700662066</v>
      </c>
      <c r="BB579">
        <f t="shared" si="305"/>
        <v>2.6334579164816887</v>
      </c>
    </row>
    <row r="580" spans="4:54" x14ac:dyDescent="0.55000000000000004">
      <c r="D580">
        <f t="shared" si="304"/>
        <v>8550</v>
      </c>
      <c r="E580">
        <f t="shared" si="300"/>
        <v>142.5</v>
      </c>
      <c r="F580">
        <f t="shared" si="317"/>
        <v>50820</v>
      </c>
      <c r="H580">
        <f t="shared" si="319"/>
        <v>12705</v>
      </c>
      <c r="J580">
        <f t="shared" si="320"/>
        <v>1050</v>
      </c>
      <c r="K580">
        <f t="shared" si="321"/>
        <v>521.03179909013897</v>
      </c>
      <c r="L580">
        <f>VLOOKUP(V580, Sheet2!E$6:F$261,2,TRUE)</f>
        <v>513.94482758620688</v>
      </c>
      <c r="M580">
        <f>VLOOKUP(L580,Sheet3!A$52:B$77,2,TRUE)</f>
        <v>1</v>
      </c>
      <c r="N580">
        <f t="shared" si="322"/>
        <v>6.6317990901389976</v>
      </c>
      <c r="O580">
        <f t="shared" si="323"/>
        <v>6.2317990901390203</v>
      </c>
      <c r="P580">
        <v>0</v>
      </c>
      <c r="Q580">
        <f t="shared" si="298"/>
        <v>3.5</v>
      </c>
      <c r="R580">
        <f t="shared" si="324"/>
        <v>43934.169848437174</v>
      </c>
      <c r="S580">
        <f t="shared" si="301"/>
        <v>3.5</v>
      </c>
      <c r="T580">
        <f t="shared" si="325"/>
        <v>7622.8301885354404</v>
      </c>
      <c r="V580">
        <f t="shared" si="326"/>
        <v>51557.000036972611</v>
      </c>
      <c r="W580">
        <f t="shared" si="327"/>
        <v>-737.00003697261127</v>
      </c>
      <c r="X580">
        <f t="shared" si="328"/>
        <v>-15.227273491169653</v>
      </c>
      <c r="Y580">
        <f>VLOOKUP(K580,Sheet2!$A$6:$B$262,2,TRUE)</f>
        <v>359.14285714285717</v>
      </c>
      <c r="Z580">
        <f t="shared" si="329"/>
        <v>-4.2398931757433395E-2</v>
      </c>
      <c r="AA580">
        <f t="shared" si="330"/>
        <v>520.9894001583815</v>
      </c>
      <c r="AD580">
        <f t="shared" si="306"/>
        <v>523.66525700662066</v>
      </c>
      <c r="AE580">
        <f>VLOOKUP(AU579,Sheet2!$E$6:$F$261,2,TRUE)</f>
        <v>514.0896551724137</v>
      </c>
      <c r="AF580">
        <f>VLOOKUP(AE580,Sheet3!K$52:L$77,2,TRUE)</f>
        <v>1</v>
      </c>
      <c r="AG580">
        <f t="shared" si="307"/>
        <v>7.2652570066206863</v>
      </c>
      <c r="AH580">
        <f t="shared" si="308"/>
        <v>0</v>
      </c>
      <c r="AI580">
        <f t="shared" si="318"/>
        <v>0</v>
      </c>
      <c r="AJ580">
        <f t="shared" si="299"/>
        <v>3.5</v>
      </c>
      <c r="AK580">
        <f t="shared" si="302"/>
        <v>50376.94839407401</v>
      </c>
      <c r="AM580">
        <f t="shared" si="309"/>
        <v>2.1652570066206636</v>
      </c>
      <c r="AN580">
        <f t="shared" si="310"/>
        <v>1</v>
      </c>
      <c r="AP580">
        <f t="shared" si="303"/>
        <v>2.4</v>
      </c>
      <c r="AQ580">
        <f>VLOOKUP(AE580,Sheet3!$K$52:$L$77,2,TRUE)</f>
        <v>1</v>
      </c>
      <c r="AR580">
        <f t="shared" si="331"/>
        <v>1284.6496484117311</v>
      </c>
      <c r="AU580">
        <f t="shared" si="311"/>
        <v>51661.598042485741</v>
      </c>
      <c r="AV580">
        <f t="shared" si="312"/>
        <v>-841.59804248574073</v>
      </c>
      <c r="AW580">
        <f t="shared" si="313"/>
        <v>-17.388389307556626</v>
      </c>
      <c r="AX580">
        <f>VLOOKUP(AD580,Sheet2!$A$6:$B$262,2,TRUE)</f>
        <v>394.8</v>
      </c>
      <c r="AY580">
        <f t="shared" si="314"/>
        <v>-4.4043539279525395E-2</v>
      </c>
      <c r="AZ580">
        <f t="shared" si="315"/>
        <v>523.62121346734114</v>
      </c>
      <c r="BB580">
        <f t="shared" si="305"/>
        <v>2.6318133089596358</v>
      </c>
    </row>
    <row r="581" spans="4:54" x14ac:dyDescent="0.55000000000000004">
      <c r="D581">
        <f t="shared" si="304"/>
        <v>8565</v>
      </c>
      <c r="E581">
        <f t="shared" si="300"/>
        <v>142.75</v>
      </c>
      <c r="F581">
        <f t="shared" si="317"/>
        <v>50320</v>
      </c>
      <c r="H581">
        <f t="shared" si="319"/>
        <v>12580</v>
      </c>
      <c r="J581">
        <f t="shared" si="320"/>
        <v>1039.6694214876034</v>
      </c>
      <c r="K581">
        <f t="shared" si="321"/>
        <v>520.9894001583815</v>
      </c>
      <c r="L581">
        <f>VLOOKUP(V581, Sheet2!E$6:F$261,2,TRUE)</f>
        <v>513.94482758620688</v>
      </c>
      <c r="M581">
        <f>VLOOKUP(L581,Sheet3!A$52:B$77,2,TRUE)</f>
        <v>1</v>
      </c>
      <c r="N581">
        <f t="shared" si="322"/>
        <v>6.5894001583815225</v>
      </c>
      <c r="O581">
        <f t="shared" si="323"/>
        <v>6.1894001583815452</v>
      </c>
      <c r="P581">
        <v>0</v>
      </c>
      <c r="Q581">
        <f t="shared" si="298"/>
        <v>3.5</v>
      </c>
      <c r="R581">
        <f t="shared" si="324"/>
        <v>43513.518971766534</v>
      </c>
      <c r="S581">
        <f t="shared" si="301"/>
        <v>3.5</v>
      </c>
      <c r="T581">
        <f t="shared" si="325"/>
        <v>7545.1681458537059</v>
      </c>
      <c r="V581">
        <f t="shared" si="326"/>
        <v>51058.68711762024</v>
      </c>
      <c r="W581">
        <f t="shared" si="327"/>
        <v>-738.68711762024031</v>
      </c>
      <c r="X581">
        <f t="shared" si="328"/>
        <v>-15.262130529343809</v>
      </c>
      <c r="Y581">
        <f>VLOOKUP(K581,Sheet2!$A$6:$B$262,2,TRUE)</f>
        <v>357.7714285714286</v>
      </c>
      <c r="Z581">
        <f t="shared" si="329"/>
        <v>-4.2658885843078843E-2</v>
      </c>
      <c r="AA581">
        <f t="shared" si="330"/>
        <v>520.94674127253847</v>
      </c>
      <c r="AD581">
        <f t="shared" si="306"/>
        <v>523.62121346734114</v>
      </c>
      <c r="AE581">
        <f>VLOOKUP(AU580,Sheet2!$E$6:$F$261,2,TRUE)</f>
        <v>513.94482758620688</v>
      </c>
      <c r="AF581">
        <f>VLOOKUP(AE581,Sheet3!K$52:L$77,2,TRUE)</f>
        <v>1</v>
      </c>
      <c r="AG581">
        <f t="shared" si="307"/>
        <v>7.2212134673411583</v>
      </c>
      <c r="AH581">
        <f t="shared" si="308"/>
        <v>0</v>
      </c>
      <c r="AI581">
        <f t="shared" si="318"/>
        <v>0</v>
      </c>
      <c r="AJ581">
        <f t="shared" si="299"/>
        <v>3.5</v>
      </c>
      <c r="AK581">
        <f t="shared" si="302"/>
        <v>49919.549635869553</v>
      </c>
      <c r="AM581">
        <f t="shared" si="309"/>
        <v>2.1212134673411356</v>
      </c>
      <c r="AN581">
        <f t="shared" si="310"/>
        <v>1</v>
      </c>
      <c r="AP581">
        <f t="shared" si="303"/>
        <v>2.4</v>
      </c>
      <c r="AQ581">
        <f>VLOOKUP(AE581,Sheet3!$K$52:$L$77,2,TRUE)</f>
        <v>1</v>
      </c>
      <c r="AR581">
        <f t="shared" si="331"/>
        <v>1245.6530250960602</v>
      </c>
      <c r="AU581">
        <f t="shared" si="311"/>
        <v>51165.20266096561</v>
      </c>
      <c r="AV581">
        <f t="shared" si="312"/>
        <v>-845.20266096560954</v>
      </c>
      <c r="AW581">
        <f t="shared" si="313"/>
        <v>-17.462864895983667</v>
      </c>
      <c r="AX581">
        <f>VLOOKUP(AD581,Sheet2!$A$6:$B$262,2,TRUE)</f>
        <v>394.8</v>
      </c>
      <c r="AY581">
        <f t="shared" si="314"/>
        <v>-4.4232180587597938E-2</v>
      </c>
      <c r="AZ581">
        <f t="shared" si="315"/>
        <v>523.57698128675349</v>
      </c>
      <c r="BB581">
        <f t="shared" si="305"/>
        <v>2.6302400142150191</v>
      </c>
    </row>
    <row r="582" spans="4:54" x14ac:dyDescent="0.55000000000000004">
      <c r="D582">
        <f t="shared" si="304"/>
        <v>8580</v>
      </c>
      <c r="E582">
        <f t="shared" si="300"/>
        <v>143</v>
      </c>
      <c r="F582">
        <f t="shared" si="317"/>
        <v>49820</v>
      </c>
      <c r="H582">
        <f t="shared" si="319"/>
        <v>12455</v>
      </c>
      <c r="J582">
        <f t="shared" si="320"/>
        <v>1029.3388429752067</v>
      </c>
      <c r="K582">
        <f t="shared" si="321"/>
        <v>520.94674127253847</v>
      </c>
      <c r="L582">
        <f>VLOOKUP(V582, Sheet2!E$6:F$261,2,TRUE)</f>
        <v>513.79999999999995</v>
      </c>
      <c r="M582">
        <f>VLOOKUP(L582,Sheet3!A$52:B$77,2,TRUE)</f>
        <v>1</v>
      </c>
      <c r="N582">
        <f t="shared" si="322"/>
        <v>6.5467412725384975</v>
      </c>
      <c r="O582">
        <f t="shared" si="323"/>
        <v>6.1467412725385202</v>
      </c>
      <c r="P582">
        <v>0</v>
      </c>
      <c r="Q582">
        <f t="shared" si="298"/>
        <v>3.5</v>
      </c>
      <c r="R582">
        <f t="shared" si="324"/>
        <v>43091.652636677696</v>
      </c>
      <c r="S582">
        <f t="shared" si="301"/>
        <v>3.5</v>
      </c>
      <c r="T582">
        <f t="shared" si="325"/>
        <v>7467.2979435082543</v>
      </c>
      <c r="V582">
        <f t="shared" si="326"/>
        <v>50558.950580185949</v>
      </c>
      <c r="W582">
        <f t="shared" si="327"/>
        <v>-738.95058018594864</v>
      </c>
      <c r="X582">
        <f t="shared" si="328"/>
        <v>-15.267573970784063</v>
      </c>
      <c r="Y582">
        <f>VLOOKUP(K582,Sheet2!$A$6:$B$262,2,TRUE)</f>
        <v>357.7714285714286</v>
      </c>
      <c r="Z582">
        <f t="shared" si="329"/>
        <v>-4.2674100700961684E-2</v>
      </c>
      <c r="AA582">
        <f t="shared" si="330"/>
        <v>520.90406717183748</v>
      </c>
      <c r="AD582">
        <f t="shared" si="306"/>
        <v>523.57698128675349</v>
      </c>
      <c r="AE582">
        <f>VLOOKUP(AU581,Sheet2!$E$6:$F$261,2,TRUE)</f>
        <v>513.94482758620688</v>
      </c>
      <c r="AF582">
        <f>VLOOKUP(AE582,Sheet3!K$52:L$77,2,TRUE)</f>
        <v>1</v>
      </c>
      <c r="AG582">
        <f t="shared" si="307"/>
        <v>7.1769812867535165</v>
      </c>
      <c r="AH582">
        <f t="shared" si="308"/>
        <v>0</v>
      </c>
      <c r="AI582">
        <f t="shared" si="318"/>
        <v>0</v>
      </c>
      <c r="AJ582">
        <f t="shared" si="299"/>
        <v>3.5</v>
      </c>
      <c r="AK582">
        <f t="shared" si="302"/>
        <v>49461.593538477115</v>
      </c>
      <c r="AM582">
        <f t="shared" si="309"/>
        <v>2.0769812867534938</v>
      </c>
      <c r="AN582">
        <f t="shared" si="310"/>
        <v>1</v>
      </c>
      <c r="AP582">
        <f t="shared" si="303"/>
        <v>2.2999999999999998</v>
      </c>
      <c r="AQ582">
        <f>VLOOKUP(AE582,Sheet3!$K$52:$L$77,2,TRUE)</f>
        <v>1</v>
      </c>
      <c r="AR582">
        <f t="shared" si="331"/>
        <v>1156.6074708185749</v>
      </c>
      <c r="AU582">
        <f t="shared" si="311"/>
        <v>50618.201009295692</v>
      </c>
      <c r="AV582">
        <f t="shared" si="312"/>
        <v>-798.20100929569162</v>
      </c>
      <c r="AW582">
        <f t="shared" si="313"/>
        <v>-16.491756390406852</v>
      </c>
      <c r="AX582">
        <f>VLOOKUP(AD582,Sheet2!$A$6:$B$262,2,TRUE)</f>
        <v>393.42857142857144</v>
      </c>
      <c r="AY582">
        <f t="shared" si="314"/>
        <v>-4.191804456530427E-2</v>
      </c>
      <c r="AZ582">
        <f t="shared" si="315"/>
        <v>523.53506324218824</v>
      </c>
      <c r="BB582">
        <f t="shared" si="305"/>
        <v>2.6309960703507613</v>
      </c>
    </row>
    <row r="583" spans="4:54" x14ac:dyDescent="0.55000000000000004">
      <c r="D583">
        <f t="shared" si="304"/>
        <v>8595</v>
      </c>
      <c r="E583">
        <f t="shared" si="300"/>
        <v>143.25</v>
      </c>
      <c r="F583">
        <f t="shared" si="317"/>
        <v>49320</v>
      </c>
      <c r="H583">
        <f t="shared" si="319"/>
        <v>12330</v>
      </c>
      <c r="J583">
        <f t="shared" si="320"/>
        <v>1019.00826446281</v>
      </c>
      <c r="K583">
        <f t="shared" si="321"/>
        <v>520.90406717183748</v>
      </c>
      <c r="L583">
        <f>VLOOKUP(V583, Sheet2!E$6:F$261,2,TRUE)</f>
        <v>513.79999999999995</v>
      </c>
      <c r="M583">
        <f>VLOOKUP(L583,Sheet3!A$52:B$77,2,TRUE)</f>
        <v>1</v>
      </c>
      <c r="N583">
        <f t="shared" si="322"/>
        <v>6.5040671718375052</v>
      </c>
      <c r="O583">
        <f t="shared" si="323"/>
        <v>6.1040671718375279</v>
      </c>
      <c r="P583">
        <v>0</v>
      </c>
      <c r="Q583">
        <f t="shared" si="298"/>
        <v>3.5</v>
      </c>
      <c r="R583">
        <f t="shared" si="324"/>
        <v>42671.00879363592</v>
      </c>
      <c r="S583">
        <f t="shared" si="301"/>
        <v>3.5</v>
      </c>
      <c r="T583">
        <f t="shared" si="325"/>
        <v>7389.6698582795098</v>
      </c>
      <c r="V583">
        <f t="shared" si="326"/>
        <v>50060.678651915427</v>
      </c>
      <c r="W583">
        <f t="shared" si="327"/>
        <v>-740.6786519154266</v>
      </c>
      <c r="X583">
        <f t="shared" si="328"/>
        <v>-15.303277932136913</v>
      </c>
      <c r="Y583">
        <f>VLOOKUP(K583,Sheet2!$A$6:$B$262,2,TRUE)</f>
        <v>357.7714285714286</v>
      </c>
      <c r="Z583">
        <f t="shared" si="329"/>
        <v>-4.2773896152754502E-2</v>
      </c>
      <c r="AA583">
        <f t="shared" si="330"/>
        <v>520.86129327568472</v>
      </c>
      <c r="AD583">
        <f t="shared" si="306"/>
        <v>523.53506324218824</v>
      </c>
      <c r="AE583">
        <f>VLOOKUP(AU582,Sheet2!$E$6:$F$261,2,TRUE)</f>
        <v>513.79999999999995</v>
      </c>
      <c r="AF583">
        <f>VLOOKUP(AE583,Sheet3!K$52:L$77,2,TRUE)</f>
        <v>1</v>
      </c>
      <c r="AG583">
        <f t="shared" si="307"/>
        <v>7.1350632421882665</v>
      </c>
      <c r="AH583">
        <f t="shared" si="308"/>
        <v>0</v>
      </c>
      <c r="AI583">
        <f t="shared" si="318"/>
        <v>0</v>
      </c>
      <c r="AJ583">
        <f t="shared" si="299"/>
        <v>3.5</v>
      </c>
      <c r="AK583">
        <f t="shared" si="302"/>
        <v>49028.897076758483</v>
      </c>
      <c r="AM583">
        <f t="shared" si="309"/>
        <v>2.0350632421882437</v>
      </c>
      <c r="AN583">
        <f t="shared" si="310"/>
        <v>1</v>
      </c>
      <c r="AP583">
        <f t="shared" si="303"/>
        <v>2.2999999999999998</v>
      </c>
      <c r="AQ583">
        <f>VLOOKUP(AE583,Sheet3!$K$52:$L$77,2,TRUE)</f>
        <v>1</v>
      </c>
      <c r="AR583">
        <f t="shared" si="331"/>
        <v>1121.7704171164391</v>
      </c>
      <c r="AU583">
        <f t="shared" si="311"/>
        <v>50150.66749387492</v>
      </c>
      <c r="AV583">
        <f t="shared" si="312"/>
        <v>-830.66749387492018</v>
      </c>
      <c r="AW583">
        <f t="shared" si="313"/>
        <v>-17.162551526341325</v>
      </c>
      <c r="AX583">
        <f>VLOOKUP(AD583,Sheet2!$A$6:$B$262,2,TRUE)</f>
        <v>393.42857142857144</v>
      </c>
      <c r="AY583">
        <f t="shared" si="314"/>
        <v>-4.3623043095275697E-2</v>
      </c>
      <c r="AZ583">
        <f t="shared" si="315"/>
        <v>523.49144019909295</v>
      </c>
      <c r="BB583">
        <f t="shared" si="305"/>
        <v>2.6301469234082333</v>
      </c>
    </row>
    <row r="584" spans="4:54" x14ac:dyDescent="0.55000000000000004">
      <c r="D584">
        <f t="shared" si="304"/>
        <v>8610</v>
      </c>
      <c r="E584">
        <f t="shared" si="300"/>
        <v>143.5</v>
      </c>
      <c r="F584">
        <f t="shared" si="317"/>
        <v>48820</v>
      </c>
      <c r="H584">
        <f t="shared" si="319"/>
        <v>12205</v>
      </c>
      <c r="J584">
        <f t="shared" si="320"/>
        <v>1008.6776859504132</v>
      </c>
      <c r="K584">
        <f t="shared" si="321"/>
        <v>520.86129327568472</v>
      </c>
      <c r="L584">
        <f>VLOOKUP(V584, Sheet2!E$6:F$261,2,TRUE)</f>
        <v>513.55999999999995</v>
      </c>
      <c r="M584">
        <f>VLOOKUP(L584,Sheet3!A$52:B$77,2,TRUE)</f>
        <v>1</v>
      </c>
      <c r="N584">
        <f t="shared" si="322"/>
        <v>6.4612932756847385</v>
      </c>
      <c r="O584">
        <f t="shared" si="323"/>
        <v>6.0612932756847613</v>
      </c>
      <c r="P584">
        <v>0</v>
      </c>
      <c r="Q584">
        <f t="shared" si="298"/>
        <v>3.5</v>
      </c>
      <c r="R584">
        <f t="shared" si="324"/>
        <v>42250.763792729267</v>
      </c>
      <c r="S584">
        <f t="shared" si="301"/>
        <v>3.5</v>
      </c>
      <c r="T584">
        <f t="shared" si="325"/>
        <v>7312.1320682164105</v>
      </c>
      <c r="V584">
        <f t="shared" si="326"/>
        <v>49562.895860945675</v>
      </c>
      <c r="W584">
        <f t="shared" si="327"/>
        <v>-742.89586094567494</v>
      </c>
      <c r="X584">
        <f t="shared" si="328"/>
        <v>-15.349088036067666</v>
      </c>
      <c r="Y584">
        <f>VLOOKUP(K584,Sheet2!$A$6:$B$262,2,TRUE)</f>
        <v>356.4</v>
      </c>
      <c r="Z584">
        <f t="shared" si="329"/>
        <v>-4.3067025914892441E-2</v>
      </c>
      <c r="AA584">
        <f t="shared" si="330"/>
        <v>520.81822624976985</v>
      </c>
      <c r="AD584">
        <f t="shared" si="306"/>
        <v>523.49144019909295</v>
      </c>
      <c r="AE584">
        <f>VLOOKUP(AU583,Sheet2!$E$6:$F$261,2,TRUE)</f>
        <v>513.79999999999995</v>
      </c>
      <c r="AF584">
        <f>VLOOKUP(AE584,Sheet3!K$52:L$77,2,TRUE)</f>
        <v>1</v>
      </c>
      <c r="AG584">
        <f t="shared" si="307"/>
        <v>7.0914401990929719</v>
      </c>
      <c r="AH584">
        <f t="shared" si="308"/>
        <v>0</v>
      </c>
      <c r="AI584">
        <f t="shared" si="318"/>
        <v>0</v>
      </c>
      <c r="AJ584">
        <f t="shared" si="299"/>
        <v>3.5</v>
      </c>
      <c r="AK584">
        <f t="shared" si="302"/>
        <v>48579.948582455741</v>
      </c>
      <c r="AM584">
        <f t="shared" si="309"/>
        <v>1.9914401990929491</v>
      </c>
      <c r="AN584">
        <f t="shared" si="310"/>
        <v>1</v>
      </c>
      <c r="AP584">
        <f t="shared" si="303"/>
        <v>2.2999999999999998</v>
      </c>
      <c r="AQ584">
        <f>VLOOKUP(AE584,Sheet3!$K$52:$L$77,2,TRUE)</f>
        <v>1</v>
      </c>
      <c r="AR584">
        <f t="shared" si="331"/>
        <v>1085.8954715776658</v>
      </c>
      <c r="AU584">
        <f t="shared" si="311"/>
        <v>49665.844054033405</v>
      </c>
      <c r="AV584">
        <f t="shared" si="312"/>
        <v>-845.84405403340497</v>
      </c>
      <c r="AW584">
        <f t="shared" si="313"/>
        <v>-17.476116818872004</v>
      </c>
      <c r="AX584">
        <f>VLOOKUP(AD584,Sheet2!$A$6:$B$262,2,TRUE)</f>
        <v>392.05714285714288</v>
      </c>
      <c r="AY584">
        <f t="shared" si="314"/>
        <v>-4.4575432783888654E-2</v>
      </c>
      <c r="AZ584">
        <f t="shared" si="315"/>
        <v>523.44686476630909</v>
      </c>
      <c r="BB584">
        <f t="shared" si="305"/>
        <v>2.6286385165392403</v>
      </c>
    </row>
    <row r="585" spans="4:54" x14ac:dyDescent="0.55000000000000004">
      <c r="D585">
        <f t="shared" si="304"/>
        <v>8625</v>
      </c>
      <c r="E585">
        <f t="shared" si="300"/>
        <v>143.75</v>
      </c>
      <c r="F585">
        <f>+F584-500</f>
        <v>48320</v>
      </c>
      <c r="H585">
        <f t="shared" si="319"/>
        <v>12080</v>
      </c>
      <c r="J585">
        <f t="shared" si="320"/>
        <v>998.34710743801656</v>
      </c>
      <c r="K585">
        <f t="shared" si="321"/>
        <v>520.81822624976985</v>
      </c>
      <c r="L585">
        <f>VLOOKUP(V585, Sheet2!E$6:F$261,2,TRUE)</f>
        <v>513.55999999999995</v>
      </c>
      <c r="M585">
        <f>VLOOKUP(L585,Sheet3!A$52:B$77,2,TRUE)</f>
        <v>1</v>
      </c>
      <c r="N585">
        <f t="shared" si="322"/>
        <v>6.418226249769873</v>
      </c>
      <c r="O585">
        <f t="shared" si="323"/>
        <v>6.0182262497698957</v>
      </c>
      <c r="P585">
        <v>0</v>
      </c>
      <c r="Q585">
        <f t="shared" si="298"/>
        <v>3.5</v>
      </c>
      <c r="R585">
        <f t="shared" si="324"/>
        <v>41829.041892324356</v>
      </c>
      <c r="S585">
        <f t="shared" si="301"/>
        <v>3.5</v>
      </c>
      <c r="T585">
        <f t="shared" si="325"/>
        <v>7234.3388348015624</v>
      </c>
      <c r="V585">
        <f t="shared" si="326"/>
        <v>49063.380727125921</v>
      </c>
      <c r="W585">
        <f t="shared" si="327"/>
        <v>-743.38072712592111</v>
      </c>
      <c r="X585">
        <f t="shared" si="328"/>
        <v>-15.35910593235374</v>
      </c>
      <c r="Y585">
        <f>VLOOKUP(K585,Sheet2!$A$6:$B$262,2,TRUE)</f>
        <v>356.4</v>
      </c>
      <c r="Z585">
        <f t="shared" si="329"/>
        <v>-4.309513449033036E-2</v>
      </c>
      <c r="AA585">
        <f t="shared" si="330"/>
        <v>520.77513111527946</v>
      </c>
      <c r="AD585">
        <f t="shared" si="306"/>
        <v>523.44686476630909</v>
      </c>
      <c r="AE585">
        <f>VLOOKUP(AU584,Sheet2!$E$6:$F$261,2,TRUE)</f>
        <v>513.55999999999995</v>
      </c>
      <c r="AF585">
        <f>VLOOKUP(AE585,Sheet3!K$52:L$77,2,TRUE)</f>
        <v>1</v>
      </c>
      <c r="AG585">
        <f t="shared" si="307"/>
        <v>7.0468647663091133</v>
      </c>
      <c r="AH585">
        <f t="shared" si="308"/>
        <v>0</v>
      </c>
      <c r="AI585">
        <f t="shared" si="318"/>
        <v>0</v>
      </c>
      <c r="AJ585">
        <f t="shared" si="299"/>
        <v>3.5</v>
      </c>
      <c r="AK585">
        <f t="shared" si="302"/>
        <v>48122.622779216101</v>
      </c>
      <c r="AM585">
        <f t="shared" si="309"/>
        <v>1.9468647663090906</v>
      </c>
      <c r="AN585">
        <f t="shared" si="310"/>
        <v>1</v>
      </c>
      <c r="AP585">
        <f t="shared" si="303"/>
        <v>2.2999999999999998</v>
      </c>
      <c r="AQ585">
        <f>VLOOKUP(AE585,Sheet3!$K$52:$L$77,2,TRUE)</f>
        <v>1</v>
      </c>
      <c r="AR585">
        <f t="shared" si="331"/>
        <v>1049.6410232763978</v>
      </c>
      <c r="AU585">
        <f t="shared" si="311"/>
        <v>49172.263802492496</v>
      </c>
      <c r="AV585">
        <f t="shared" si="312"/>
        <v>-852.26380249249632</v>
      </c>
      <c r="AW585">
        <f t="shared" si="313"/>
        <v>-17.608756249844966</v>
      </c>
      <c r="AX585">
        <f>VLOOKUP(AD585,Sheet2!$A$6:$B$262,2,TRUE)</f>
        <v>392.05714285714288</v>
      </c>
      <c r="AY585">
        <f t="shared" si="314"/>
        <v>-4.4913749361942409E-2</v>
      </c>
      <c r="AZ585">
        <f t="shared" si="315"/>
        <v>523.40195101694712</v>
      </c>
      <c r="BB585">
        <f t="shared" si="305"/>
        <v>2.626819901667659</v>
      </c>
    </row>
    <row r="586" spans="4:54" x14ac:dyDescent="0.55000000000000004">
      <c r="D586">
        <f t="shared" si="304"/>
        <v>8640</v>
      </c>
      <c r="E586">
        <f t="shared" si="300"/>
        <v>144</v>
      </c>
      <c r="F586">
        <f>+F585-500</f>
        <v>47820</v>
      </c>
      <c r="G586">
        <f>+SUM(F491:F586)/96</f>
        <v>86004.791666666672</v>
      </c>
      <c r="H586">
        <f t="shared" si="319"/>
        <v>11955</v>
      </c>
      <c r="J586">
        <f t="shared" si="320"/>
        <v>988.01652892561981</v>
      </c>
      <c r="K586">
        <f t="shared" si="321"/>
        <v>520.77513111527946</v>
      </c>
      <c r="L586">
        <f>VLOOKUP(V586, Sheet2!E$6:F$261,2,TRUE)</f>
        <v>513.31999999999994</v>
      </c>
      <c r="M586">
        <f>VLOOKUP(L586,Sheet3!A$52:B$77,2,TRUE)</f>
        <v>1</v>
      </c>
      <c r="N586">
        <f t="shared" si="322"/>
        <v>6.3751311152794869</v>
      </c>
      <c r="O586">
        <f t="shared" si="323"/>
        <v>5.9751311152795097</v>
      </c>
      <c r="P586">
        <v>0</v>
      </c>
      <c r="Q586">
        <f t="shared" ref="Q586:Q649" si="332">VLOOKUP(N586,$A$8:$B$28,2,TRUE)</f>
        <v>3.5</v>
      </c>
      <c r="R586">
        <f t="shared" si="324"/>
        <v>41408.458668650412</v>
      </c>
      <c r="S586">
        <f t="shared" si="301"/>
        <v>3.5</v>
      </c>
      <c r="T586">
        <f t="shared" si="325"/>
        <v>7156.7729527938154</v>
      </c>
      <c r="V586">
        <f t="shared" si="326"/>
        <v>48565.231621444225</v>
      </c>
      <c r="W586">
        <f t="shared" si="327"/>
        <v>-745.23162144422531</v>
      </c>
      <c r="X586">
        <f t="shared" si="328"/>
        <v>-15.397347550500523</v>
      </c>
      <c r="Y586">
        <f>VLOOKUP(K586,Sheet2!$A$6:$B$262,2,TRUE)</f>
        <v>355.02857142857141</v>
      </c>
      <c r="Z586">
        <f t="shared" si="329"/>
        <v>-4.3369319512917941E-2</v>
      </c>
      <c r="AA586">
        <f t="shared" si="330"/>
        <v>520.7317617957666</v>
      </c>
      <c r="AD586">
        <f t="shared" si="306"/>
        <v>523.40195101694712</v>
      </c>
      <c r="AE586">
        <f>VLOOKUP(AU585,Sheet2!$E$6:$F$261,2,TRUE)</f>
        <v>513.55999999999995</v>
      </c>
      <c r="AF586">
        <f>VLOOKUP(AE586,Sheet3!K$52:L$77,2,TRUE)</f>
        <v>1</v>
      </c>
      <c r="AG586">
        <f t="shared" si="307"/>
        <v>7.0019510169471459</v>
      </c>
      <c r="AH586">
        <f t="shared" si="308"/>
        <v>0</v>
      </c>
      <c r="AI586">
        <f t="shared" si="318"/>
        <v>0</v>
      </c>
      <c r="AJ586">
        <f t="shared" ref="AJ586:AJ649" si="333">VLOOKUP(AG586,$A$8:$B$28,2,TRUE)</f>
        <v>3.5</v>
      </c>
      <c r="AK586">
        <f t="shared" si="302"/>
        <v>47663.286625246867</v>
      </c>
      <c r="AM586">
        <f t="shared" si="309"/>
        <v>1.9019510169471232</v>
      </c>
      <c r="AN586">
        <f t="shared" si="310"/>
        <v>1</v>
      </c>
      <c r="AP586">
        <f t="shared" si="303"/>
        <v>2.2999999999999998</v>
      </c>
      <c r="AQ586">
        <f>VLOOKUP(AE586,Sheet3!$K$52:$L$77,2,TRUE)</f>
        <v>1</v>
      </c>
      <c r="AR586">
        <f t="shared" si="331"/>
        <v>1013.528836477547</v>
      </c>
      <c r="AU586">
        <f t="shared" si="311"/>
        <v>48676.815461724414</v>
      </c>
      <c r="AV586">
        <f t="shared" si="312"/>
        <v>-856.81546172441449</v>
      </c>
      <c r="AW586">
        <f t="shared" si="313"/>
        <v>-17.702798795958977</v>
      </c>
      <c r="AX586">
        <f>VLOOKUP(AD586,Sheet2!$A$6:$B$262,2,TRUE)</f>
        <v>392.05714285714288</v>
      </c>
      <c r="AY586">
        <f t="shared" si="314"/>
        <v>-4.5153618849917226E-2</v>
      </c>
      <c r="AZ586">
        <f t="shared" si="315"/>
        <v>523.35679739809723</v>
      </c>
      <c r="BB586">
        <f t="shared" si="305"/>
        <v>2.6250356023306267</v>
      </c>
    </row>
    <row r="587" spans="4:54" x14ac:dyDescent="0.55000000000000004">
      <c r="D587">
        <f t="shared" si="304"/>
        <v>8655</v>
      </c>
      <c r="E587">
        <f t="shared" ref="E587:E650" si="334">+D587/60</f>
        <v>144.25</v>
      </c>
      <c r="F587">
        <f>F586-400</f>
        <v>47420</v>
      </c>
      <c r="H587">
        <f t="shared" si="319"/>
        <v>11855</v>
      </c>
      <c r="J587">
        <f t="shared" si="320"/>
        <v>979.75206611570252</v>
      </c>
      <c r="K587">
        <f t="shared" si="321"/>
        <v>520.7317617957666</v>
      </c>
      <c r="L587">
        <f>VLOOKUP(V587, Sheet2!E$6:F$261,2,TRUE)</f>
        <v>513.31999999999994</v>
      </c>
      <c r="M587">
        <f>VLOOKUP(L587,Sheet3!A$52:B$77,2,TRUE)</f>
        <v>1</v>
      </c>
      <c r="N587">
        <f t="shared" si="322"/>
        <v>6.3317617957666243</v>
      </c>
      <c r="O587">
        <f t="shared" si="323"/>
        <v>5.9317617957666471</v>
      </c>
      <c r="P587">
        <v>0</v>
      </c>
      <c r="Q587">
        <f t="shared" si="332"/>
        <v>3.5</v>
      </c>
      <c r="R587">
        <f t="shared" si="324"/>
        <v>40986.632297669348</v>
      </c>
      <c r="S587">
        <f t="shared" ref="S587:S650" si="335">VLOOKUP(O587,$A$8:$B$28,2,TRUE)</f>
        <v>3.5</v>
      </c>
      <c r="T587">
        <f t="shared" si="325"/>
        <v>7078.9954611420017</v>
      </c>
      <c r="V587">
        <f t="shared" si="326"/>
        <v>48065.627758811352</v>
      </c>
      <c r="W587">
        <f t="shared" si="327"/>
        <v>-645.62775881135167</v>
      </c>
      <c r="X587">
        <f t="shared" si="328"/>
        <v>-13.339416504366769</v>
      </c>
      <c r="Y587">
        <f>VLOOKUP(K587,Sheet2!$A$6:$B$262,2,TRUE)</f>
        <v>355.02857142857141</v>
      </c>
      <c r="Z587">
        <f t="shared" si="329"/>
        <v>-3.7572797171482125E-2</v>
      </c>
      <c r="AA587">
        <f t="shared" si="330"/>
        <v>520.69418899859511</v>
      </c>
      <c r="AD587">
        <f t="shared" si="306"/>
        <v>523.35679739809723</v>
      </c>
      <c r="AE587">
        <f>VLOOKUP(AU586,Sheet2!$E$6:$F$261,2,TRUE)</f>
        <v>513.31999999999994</v>
      </c>
      <c r="AF587">
        <f>VLOOKUP(AE587,Sheet3!K$52:L$77,2,TRUE)</f>
        <v>1</v>
      </c>
      <c r="AG587">
        <f t="shared" si="307"/>
        <v>6.9567973980972511</v>
      </c>
      <c r="AH587">
        <f t="shared" si="308"/>
        <v>0</v>
      </c>
      <c r="AI587">
        <f t="shared" si="318"/>
        <v>0</v>
      </c>
      <c r="AJ587">
        <f t="shared" si="333"/>
        <v>3.5</v>
      </c>
      <c r="AK587">
        <f t="shared" ref="AK587:AK650" si="336">+AJ587*$AD$3*POWER(AG587,1.5)*AF587</f>
        <v>47202.979965938728</v>
      </c>
      <c r="AM587">
        <f t="shared" si="309"/>
        <v>1.8567973980972283</v>
      </c>
      <c r="AN587">
        <f t="shared" si="310"/>
        <v>1</v>
      </c>
      <c r="AP587">
        <f t="shared" ref="AP587:AP650" si="337">+VLOOKUP(AM587,$A$8:$B$28,2,TRUE)</f>
        <v>2.2000000000000002</v>
      </c>
      <c r="AQ587">
        <f>VLOOKUP(AE587,Sheet3!$K$52:$L$77,2,TRUE)</f>
        <v>1</v>
      </c>
      <c r="AR587">
        <f t="shared" si="331"/>
        <v>935.14453647622474</v>
      </c>
      <c r="AU587">
        <f t="shared" si="311"/>
        <v>48138.124502414954</v>
      </c>
      <c r="AV587">
        <f t="shared" si="312"/>
        <v>-718.12450241495389</v>
      </c>
      <c r="AW587">
        <f t="shared" si="313"/>
        <v>-14.83728310774698</v>
      </c>
      <c r="AX587">
        <f>VLOOKUP(AD587,Sheet2!$A$6:$B$262,2,TRUE)</f>
        <v>390.68571428571431</v>
      </c>
      <c r="AY587">
        <f t="shared" si="314"/>
        <v>-3.7977541960738943E-2</v>
      </c>
      <c r="AZ587">
        <f t="shared" si="315"/>
        <v>523.31881985613654</v>
      </c>
      <c r="BB587">
        <f t="shared" si="305"/>
        <v>2.6246308575414332</v>
      </c>
    </row>
    <row r="588" spans="4:54" x14ac:dyDescent="0.55000000000000004">
      <c r="D588">
        <f t="shared" ref="D588:D651" si="338">+D587+15</f>
        <v>8670</v>
      </c>
      <c r="E588">
        <f t="shared" si="334"/>
        <v>144.5</v>
      </c>
      <c r="F588">
        <f t="shared" ref="F588:F595" si="339">F587-400</f>
        <v>47020</v>
      </c>
      <c r="H588">
        <f t="shared" si="319"/>
        <v>11755</v>
      </c>
      <c r="J588">
        <f t="shared" si="320"/>
        <v>971.48760330578511</v>
      </c>
      <c r="K588">
        <f t="shared" si="321"/>
        <v>520.69418899859511</v>
      </c>
      <c r="L588">
        <f>VLOOKUP(V588, Sheet2!E$6:F$261,2,TRUE)</f>
        <v>513.07999999999993</v>
      </c>
      <c r="M588">
        <f>VLOOKUP(L588,Sheet3!A$52:B$77,2,TRUE)</f>
        <v>1</v>
      </c>
      <c r="N588">
        <f t="shared" si="322"/>
        <v>6.294188998595132</v>
      </c>
      <c r="O588">
        <f t="shared" si="323"/>
        <v>5.8941889985951548</v>
      </c>
      <c r="P588">
        <v>0</v>
      </c>
      <c r="Q588">
        <f t="shared" si="332"/>
        <v>3.5</v>
      </c>
      <c r="R588">
        <f t="shared" si="324"/>
        <v>40622.350845889829</v>
      </c>
      <c r="S588">
        <f t="shared" si="335"/>
        <v>3.5</v>
      </c>
      <c r="T588">
        <f t="shared" si="325"/>
        <v>7011.8427237999285</v>
      </c>
      <c r="V588">
        <f t="shared" si="326"/>
        <v>47634.193569689756</v>
      </c>
      <c r="W588">
        <f t="shared" si="327"/>
        <v>-614.19356968975626</v>
      </c>
      <c r="X588">
        <f t="shared" si="328"/>
        <v>-12.689949786978435</v>
      </c>
      <c r="Y588">
        <f>VLOOKUP(K588,Sheet2!$A$6:$B$262,2,TRUE)</f>
        <v>353.65714285714284</v>
      </c>
      <c r="Z588">
        <f t="shared" si="329"/>
        <v>-3.588206839103613E-2</v>
      </c>
      <c r="AA588">
        <f t="shared" si="330"/>
        <v>520.65830693020405</v>
      </c>
      <c r="AD588">
        <f t="shared" si="306"/>
        <v>523.31881985613654</v>
      </c>
      <c r="AE588">
        <f>VLOOKUP(AU587,Sheet2!$E$6:$F$261,2,TRUE)</f>
        <v>513.31999999999994</v>
      </c>
      <c r="AF588">
        <f>VLOOKUP(AE588,Sheet3!K$52:L$77,2,TRUE)</f>
        <v>1</v>
      </c>
      <c r="AG588">
        <f t="shared" si="307"/>
        <v>6.9188198561365652</v>
      </c>
      <c r="AH588">
        <f t="shared" si="308"/>
        <v>0</v>
      </c>
      <c r="AI588">
        <f t="shared" si="318"/>
        <v>0</v>
      </c>
      <c r="AJ588">
        <f t="shared" si="333"/>
        <v>3.5</v>
      </c>
      <c r="AK588">
        <f t="shared" si="336"/>
        <v>46816.982443411398</v>
      </c>
      <c r="AM588">
        <f t="shared" si="309"/>
        <v>1.8188198561365425</v>
      </c>
      <c r="AN588">
        <f t="shared" si="310"/>
        <v>1</v>
      </c>
      <c r="AP588">
        <f t="shared" si="337"/>
        <v>2.2000000000000002</v>
      </c>
      <c r="AQ588">
        <f>VLOOKUP(AE588,Sheet3!$K$52:$L$77,2,TRUE)</f>
        <v>1</v>
      </c>
      <c r="AR588">
        <f t="shared" si="331"/>
        <v>906.60162405692051</v>
      </c>
      <c r="AU588">
        <f t="shared" si="311"/>
        <v>47723.58406746832</v>
      </c>
      <c r="AV588">
        <f t="shared" si="312"/>
        <v>-703.58406746832043</v>
      </c>
      <c r="AW588">
        <f t="shared" si="313"/>
        <v>-14.536860898105795</v>
      </c>
      <c r="AX588">
        <f>VLOOKUP(AD588,Sheet2!$A$6:$B$262,2,TRUE)</f>
        <v>390.68571428571431</v>
      </c>
      <c r="AY588">
        <f t="shared" si="314"/>
        <v>-3.7208580622619773E-2</v>
      </c>
      <c r="AZ588">
        <f t="shared" si="315"/>
        <v>523.28161127551391</v>
      </c>
      <c r="BB588">
        <f t="shared" ref="BB588:BB651" si="340">+AZ588-AA588</f>
        <v>2.6233043453098617</v>
      </c>
    </row>
    <row r="589" spans="4:54" x14ac:dyDescent="0.55000000000000004">
      <c r="D589">
        <f t="shared" si="338"/>
        <v>8685</v>
      </c>
      <c r="E589">
        <f t="shared" si="334"/>
        <v>144.75</v>
      </c>
      <c r="F589">
        <f t="shared" si="339"/>
        <v>46620</v>
      </c>
      <c r="H589">
        <f t="shared" si="319"/>
        <v>11655</v>
      </c>
      <c r="J589">
        <f t="shared" si="320"/>
        <v>963.22314049586782</v>
      </c>
      <c r="K589">
        <f t="shared" si="321"/>
        <v>520.65830693020405</v>
      </c>
      <c r="L589">
        <f>VLOOKUP(V589, Sheet2!E$6:F$261,2,TRUE)</f>
        <v>513.07999999999993</v>
      </c>
      <c r="M589">
        <f>VLOOKUP(L589,Sheet3!A$52:B$77,2,TRUE)</f>
        <v>1</v>
      </c>
      <c r="N589">
        <f t="shared" si="322"/>
        <v>6.2583069302040713</v>
      </c>
      <c r="O589">
        <f t="shared" si="323"/>
        <v>5.858306930204094</v>
      </c>
      <c r="P589">
        <v>0</v>
      </c>
      <c r="Q589">
        <f t="shared" si="332"/>
        <v>3.5</v>
      </c>
      <c r="R589">
        <f t="shared" si="324"/>
        <v>40275.475038755772</v>
      </c>
      <c r="S589">
        <f t="shared" si="335"/>
        <v>3.5</v>
      </c>
      <c r="T589">
        <f t="shared" si="325"/>
        <v>6947.911252848683</v>
      </c>
      <c r="V589">
        <f t="shared" si="326"/>
        <v>47223.386291604453</v>
      </c>
      <c r="W589">
        <f t="shared" si="327"/>
        <v>-603.38629160445271</v>
      </c>
      <c r="X589">
        <f t="shared" si="328"/>
        <v>-12.46665891744737</v>
      </c>
      <c r="Y589">
        <f>VLOOKUP(K589,Sheet2!$A$6:$B$262,2,TRUE)</f>
        <v>353.65714285714284</v>
      </c>
      <c r="Z589">
        <f t="shared" si="329"/>
        <v>-3.5250691720040229E-2</v>
      </c>
      <c r="AA589">
        <f t="shared" si="330"/>
        <v>520.62305623848397</v>
      </c>
      <c r="AD589">
        <f t="shared" ref="AD589:AD652" si="341">+AZ588</f>
        <v>523.28161127551391</v>
      </c>
      <c r="AE589">
        <f>VLOOKUP(AU588,Sheet2!$E$6:$F$261,2,TRUE)</f>
        <v>513.07999999999993</v>
      </c>
      <c r="AF589">
        <f>VLOOKUP(AE589,Sheet3!K$52:L$77,2,TRUE)</f>
        <v>1</v>
      </c>
      <c r="AG589">
        <f t="shared" ref="AG589:AG652" si="342">+AD589-$AF$3</f>
        <v>6.8816112755139329</v>
      </c>
      <c r="AH589">
        <f t="shared" ref="AH589:AH652" si="343">VLOOKUP(F589, $AM$3:$AN$5,2,TRUE)</f>
        <v>0</v>
      </c>
      <c r="AI589">
        <f t="shared" si="318"/>
        <v>0</v>
      </c>
      <c r="AJ589">
        <f t="shared" si="333"/>
        <v>3.5</v>
      </c>
      <c r="AK589">
        <f t="shared" si="336"/>
        <v>46439.826510610488</v>
      </c>
      <c r="AM589">
        <f t="shared" ref="AM589:AM652" si="344">+AD589-$AO$3</f>
        <v>1.7816112755139102</v>
      </c>
      <c r="AN589">
        <f t="shared" ref="AN589:AN652" si="345">+VLOOKUP(AM589,$AQ$3:$AR$5,2,TRUE)</f>
        <v>1</v>
      </c>
      <c r="AP589">
        <f t="shared" si="337"/>
        <v>2.2000000000000002</v>
      </c>
      <c r="AQ589">
        <f>VLOOKUP(AE589,Sheet3!$K$52:$L$77,2,TRUE)</f>
        <v>1</v>
      </c>
      <c r="AR589">
        <f t="shared" si="331"/>
        <v>878.92413748539366</v>
      </c>
      <c r="AU589">
        <f t="shared" ref="AU589:AU652" si="346">+AI589+AK589+AR589</f>
        <v>47318.750648095884</v>
      </c>
      <c r="AV589">
        <f t="shared" ref="AV589:AV652" si="347">+F589-AU589</f>
        <v>-698.75064809588366</v>
      </c>
      <c r="AW589">
        <f t="shared" ref="AW589:AW652" si="348">+AV589*0.25*3600/43560</f>
        <v>-14.4369968614852</v>
      </c>
      <c r="AX589">
        <f>VLOOKUP(AD589,Sheet2!$A$6:$B$262,2,TRUE)</f>
        <v>389.31428571428569</v>
      </c>
      <c r="AY589">
        <f t="shared" ref="AY589:AY652" si="349">+AW589/AX589</f>
        <v>-3.7083141798912526E-2</v>
      </c>
      <c r="AZ589">
        <f t="shared" ref="AZ589:AZ652" si="350">+AD589+AY589</f>
        <v>523.24452813371499</v>
      </c>
      <c r="BB589">
        <f t="shared" si="340"/>
        <v>2.621471895231025</v>
      </c>
    </row>
    <row r="590" spans="4:54" x14ac:dyDescent="0.55000000000000004">
      <c r="D590">
        <f t="shared" si="338"/>
        <v>8700</v>
      </c>
      <c r="E590">
        <f t="shared" si="334"/>
        <v>145</v>
      </c>
      <c r="F590">
        <f t="shared" si="339"/>
        <v>46220</v>
      </c>
      <c r="H590">
        <f t="shared" si="319"/>
        <v>11555</v>
      </c>
      <c r="J590">
        <f t="shared" si="320"/>
        <v>954.95867768595042</v>
      </c>
      <c r="K590">
        <f t="shared" si="321"/>
        <v>520.62305623848397</v>
      </c>
      <c r="L590">
        <f>VLOOKUP(V590, Sheet2!E$6:F$261,2,TRUE)</f>
        <v>512.83999999999992</v>
      </c>
      <c r="M590">
        <f>VLOOKUP(L590,Sheet3!A$52:B$77,2,TRUE)</f>
        <v>1</v>
      </c>
      <c r="N590">
        <f t="shared" si="322"/>
        <v>6.2230562384839914</v>
      </c>
      <c r="O590">
        <f t="shared" si="323"/>
        <v>5.8230562384840141</v>
      </c>
      <c r="P590">
        <v>0</v>
      </c>
      <c r="Q590">
        <f t="shared" si="332"/>
        <v>3.5</v>
      </c>
      <c r="R590">
        <f t="shared" si="324"/>
        <v>39935.66973446653</v>
      </c>
      <c r="S590">
        <f t="shared" si="335"/>
        <v>3.5</v>
      </c>
      <c r="T590">
        <f t="shared" si="325"/>
        <v>6885.295070857379</v>
      </c>
      <c r="V590">
        <f t="shared" si="326"/>
        <v>46820.964805323907</v>
      </c>
      <c r="W590">
        <f t="shared" si="327"/>
        <v>-600.96480532390706</v>
      </c>
      <c r="X590">
        <f t="shared" si="328"/>
        <v>-12.416628209171634</v>
      </c>
      <c r="Y590">
        <f>VLOOKUP(K590,Sheet2!$A$6:$B$262,2,TRUE)</f>
        <v>353.65714285714284</v>
      </c>
      <c r="Z590">
        <f t="shared" si="329"/>
        <v>-3.5109225021894265E-2</v>
      </c>
      <c r="AA590">
        <f t="shared" si="330"/>
        <v>520.5879470134621</v>
      </c>
      <c r="AD590">
        <f t="shared" si="341"/>
        <v>523.24452813371499</v>
      </c>
      <c r="AE590">
        <f>VLOOKUP(AU589,Sheet2!$E$6:$F$261,2,TRUE)</f>
        <v>513.07999999999993</v>
      </c>
      <c r="AF590">
        <f>VLOOKUP(AE590,Sheet3!K$52:L$77,2,TRUE)</f>
        <v>1</v>
      </c>
      <c r="AG590">
        <f t="shared" si="342"/>
        <v>6.8445281337150163</v>
      </c>
      <c r="AH590">
        <f t="shared" si="343"/>
        <v>0</v>
      </c>
      <c r="AI590">
        <f t="shared" si="318"/>
        <v>0</v>
      </c>
      <c r="AJ590">
        <f t="shared" si="333"/>
        <v>3.5</v>
      </c>
      <c r="AK590">
        <f t="shared" si="336"/>
        <v>46064.955171897607</v>
      </c>
      <c r="AM590">
        <f t="shared" si="344"/>
        <v>1.7445281337149936</v>
      </c>
      <c r="AN590">
        <f t="shared" si="345"/>
        <v>1</v>
      </c>
      <c r="AP590">
        <f t="shared" si="337"/>
        <v>2.2000000000000002</v>
      </c>
      <c r="AQ590">
        <f>VLOOKUP(AE590,Sheet3!$K$52:$L$77,2,TRUE)</f>
        <v>1</v>
      </c>
      <c r="AR590">
        <f t="shared" si="331"/>
        <v>851.6260335210203</v>
      </c>
      <c r="AU590">
        <f t="shared" si="346"/>
        <v>46916.581205418624</v>
      </c>
      <c r="AV590">
        <f t="shared" si="347"/>
        <v>-696.58120541862445</v>
      </c>
      <c r="AW590">
        <f t="shared" si="348"/>
        <v>-14.39217366567406</v>
      </c>
      <c r="AX590">
        <f>VLOOKUP(AD590,Sheet2!$A$6:$B$262,2,TRUE)</f>
        <v>389.31428571428569</v>
      </c>
      <c r="AY590">
        <f t="shared" si="349"/>
        <v>-3.6968008094715406E-2</v>
      </c>
      <c r="AZ590">
        <f t="shared" si="350"/>
        <v>523.20756012562026</v>
      </c>
      <c r="BB590">
        <f t="shared" si="340"/>
        <v>2.6196131121581629</v>
      </c>
    </row>
    <row r="591" spans="4:54" x14ac:dyDescent="0.55000000000000004">
      <c r="D591">
        <f t="shared" si="338"/>
        <v>8715</v>
      </c>
      <c r="E591">
        <f t="shared" si="334"/>
        <v>145.25</v>
      </c>
      <c r="F591">
        <f t="shared" si="339"/>
        <v>45820</v>
      </c>
      <c r="H591">
        <f t="shared" si="319"/>
        <v>11455</v>
      </c>
      <c r="J591">
        <f t="shared" si="320"/>
        <v>946.69421487603302</v>
      </c>
      <c r="K591">
        <f t="shared" si="321"/>
        <v>520.5879470134621</v>
      </c>
      <c r="L591">
        <f>VLOOKUP(V591, Sheet2!E$6:F$261,2,TRUE)</f>
        <v>512.83999999999992</v>
      </c>
      <c r="M591">
        <f>VLOOKUP(L591,Sheet3!A$52:B$77,2,TRUE)</f>
        <v>1</v>
      </c>
      <c r="N591">
        <f t="shared" si="322"/>
        <v>6.1879470134621215</v>
      </c>
      <c r="O591">
        <f t="shared" si="323"/>
        <v>5.7879470134621442</v>
      </c>
      <c r="P591">
        <v>0</v>
      </c>
      <c r="Q591">
        <f t="shared" si="332"/>
        <v>3.5</v>
      </c>
      <c r="R591">
        <f t="shared" si="324"/>
        <v>39598.183403290081</v>
      </c>
      <c r="S591">
        <f t="shared" si="335"/>
        <v>3.5</v>
      </c>
      <c r="T591">
        <f t="shared" si="325"/>
        <v>6823.118281514362</v>
      </c>
      <c r="V591">
        <f t="shared" si="326"/>
        <v>46421.301684804443</v>
      </c>
      <c r="W591">
        <f t="shared" si="327"/>
        <v>-601.30168480444263</v>
      </c>
      <c r="X591">
        <f t="shared" si="328"/>
        <v>-12.423588529017408</v>
      </c>
      <c r="Y591">
        <f>VLOOKUP(K591,Sheet2!$A$6:$B$262,2,TRUE)</f>
        <v>352.28571428571428</v>
      </c>
      <c r="Z591">
        <f t="shared" si="329"/>
        <v>-3.5265660869068072E-2</v>
      </c>
      <c r="AA591">
        <f t="shared" si="330"/>
        <v>520.55268135259303</v>
      </c>
      <c r="AD591">
        <f t="shared" si="341"/>
        <v>523.20756012562026</v>
      </c>
      <c r="AE591">
        <f>VLOOKUP(AU590,Sheet2!$E$6:$F$261,2,TRUE)</f>
        <v>512.83999999999992</v>
      </c>
      <c r="AF591">
        <f>VLOOKUP(AE591,Sheet3!K$52:L$77,2,TRUE)</f>
        <v>1</v>
      </c>
      <c r="AG591">
        <f t="shared" si="342"/>
        <v>6.8075601256202845</v>
      </c>
      <c r="AH591">
        <f t="shared" si="343"/>
        <v>0</v>
      </c>
      <c r="AI591">
        <f t="shared" si="318"/>
        <v>0</v>
      </c>
      <c r="AJ591">
        <f t="shared" si="333"/>
        <v>3.5</v>
      </c>
      <c r="AK591">
        <f t="shared" si="336"/>
        <v>45692.257134135158</v>
      </c>
      <c r="AM591">
        <f t="shared" si="344"/>
        <v>1.7075601256202617</v>
      </c>
      <c r="AN591">
        <f t="shared" si="345"/>
        <v>1</v>
      </c>
      <c r="AP591">
        <f t="shared" si="337"/>
        <v>2.2000000000000002</v>
      </c>
      <c r="AQ591">
        <f>VLOOKUP(AE591,Sheet3!$K$52:$L$77,2,TRUE)</f>
        <v>1</v>
      </c>
      <c r="AR591">
        <f t="shared" si="331"/>
        <v>824.69995273266238</v>
      </c>
      <c r="AU591">
        <f t="shared" si="346"/>
        <v>46516.95708686782</v>
      </c>
      <c r="AV591">
        <f t="shared" si="347"/>
        <v>-696.95708686782018</v>
      </c>
      <c r="AW591">
        <f t="shared" si="348"/>
        <v>-14.3999398113186</v>
      </c>
      <c r="AX591">
        <f>VLOOKUP(AD591,Sheet2!$A$6:$B$262,2,TRUE)</f>
        <v>389.31428571428569</v>
      </c>
      <c r="AY591">
        <f t="shared" si="349"/>
        <v>-3.6987956362553281E-2</v>
      </c>
      <c r="AZ591">
        <f t="shared" si="350"/>
        <v>523.17057216925775</v>
      </c>
      <c r="BB591">
        <f t="shared" si="340"/>
        <v>2.6178908166647261</v>
      </c>
    </row>
    <row r="592" spans="4:54" x14ac:dyDescent="0.55000000000000004">
      <c r="D592">
        <f t="shared" si="338"/>
        <v>8730</v>
      </c>
      <c r="E592">
        <f t="shared" si="334"/>
        <v>145.5</v>
      </c>
      <c r="F592">
        <f t="shared" si="339"/>
        <v>45420</v>
      </c>
      <c r="H592">
        <f t="shared" si="319"/>
        <v>11355</v>
      </c>
      <c r="J592">
        <f t="shared" si="320"/>
        <v>938.42975206611573</v>
      </c>
      <c r="K592">
        <f t="shared" si="321"/>
        <v>520.55268135259303</v>
      </c>
      <c r="L592">
        <f>VLOOKUP(V592, Sheet2!E$6:F$261,2,TRUE)</f>
        <v>512.83999999999992</v>
      </c>
      <c r="M592">
        <f>VLOOKUP(L592,Sheet3!A$52:B$77,2,TRUE)</f>
        <v>1</v>
      </c>
      <c r="N592">
        <f t="shared" si="322"/>
        <v>6.1526813525930493</v>
      </c>
      <c r="O592">
        <f t="shared" si="323"/>
        <v>5.752681352593072</v>
      </c>
      <c r="P592">
        <v>0</v>
      </c>
      <c r="Q592">
        <f t="shared" si="332"/>
        <v>3.5</v>
      </c>
      <c r="R592">
        <f t="shared" si="324"/>
        <v>39260.155804293943</v>
      </c>
      <c r="S592">
        <f t="shared" si="335"/>
        <v>3.5</v>
      </c>
      <c r="T592">
        <f t="shared" si="325"/>
        <v>6760.8540077295756</v>
      </c>
      <c r="V592">
        <f t="shared" si="326"/>
        <v>46021.00981202352</v>
      </c>
      <c r="W592">
        <f t="shared" si="327"/>
        <v>-601.00981202351977</v>
      </c>
      <c r="X592">
        <f t="shared" si="328"/>
        <v>-12.4175580996595</v>
      </c>
      <c r="Y592">
        <f>VLOOKUP(K592,Sheet2!$A$6:$B$262,2,TRUE)</f>
        <v>352.28571428571428</v>
      </c>
      <c r="Z592">
        <f t="shared" si="329"/>
        <v>-3.5248542861969386E-2</v>
      </c>
      <c r="AA592">
        <f t="shared" si="330"/>
        <v>520.51743280973108</v>
      </c>
      <c r="AD592">
        <f t="shared" si="341"/>
        <v>523.17057216925775</v>
      </c>
      <c r="AE592">
        <f>VLOOKUP(AU591,Sheet2!$E$6:$F$261,2,TRUE)</f>
        <v>512.83999999999992</v>
      </c>
      <c r="AF592">
        <f>VLOOKUP(AE592,Sheet3!K$52:L$77,2,TRUE)</f>
        <v>1</v>
      </c>
      <c r="AG592">
        <f t="shared" si="342"/>
        <v>6.7705721692577754</v>
      </c>
      <c r="AH592">
        <f t="shared" si="343"/>
        <v>0</v>
      </c>
      <c r="AI592">
        <f t="shared" si="318"/>
        <v>0</v>
      </c>
      <c r="AJ592">
        <f t="shared" si="333"/>
        <v>3.5</v>
      </c>
      <c r="AK592">
        <f t="shared" si="336"/>
        <v>45320.36939103224</v>
      </c>
      <c r="AM592">
        <f t="shared" si="344"/>
        <v>1.6705721692577526</v>
      </c>
      <c r="AN592">
        <f t="shared" si="345"/>
        <v>1</v>
      </c>
      <c r="AP592">
        <f t="shared" si="337"/>
        <v>2.1</v>
      </c>
      <c r="AQ592">
        <f>VLOOKUP(AE592,Sheet3!$K$52:$L$77,2,TRUE)</f>
        <v>1</v>
      </c>
      <c r="AR592">
        <f t="shared" si="331"/>
        <v>761.77451531746976</v>
      </c>
      <c r="AU592">
        <f t="shared" si="346"/>
        <v>46082.143906349709</v>
      </c>
      <c r="AV592">
        <f t="shared" si="347"/>
        <v>-662.14390634970914</v>
      </c>
      <c r="AW592">
        <f t="shared" si="348"/>
        <v>-13.680659222101429</v>
      </c>
      <c r="AX592">
        <f>VLOOKUP(AD592,Sheet2!$A$6:$B$262,2,TRUE)</f>
        <v>387.94285714285712</v>
      </c>
      <c r="AY592">
        <f t="shared" si="349"/>
        <v>-3.5264624596667404E-2</v>
      </c>
      <c r="AZ592">
        <f t="shared" si="350"/>
        <v>523.13530754466103</v>
      </c>
      <c r="BB592">
        <f t="shared" si="340"/>
        <v>2.6178747349299556</v>
      </c>
    </row>
    <row r="593" spans="4:54" x14ac:dyDescent="0.55000000000000004">
      <c r="D593">
        <f t="shared" si="338"/>
        <v>8745</v>
      </c>
      <c r="E593">
        <f t="shared" si="334"/>
        <v>145.75</v>
      </c>
      <c r="F593">
        <f t="shared" si="339"/>
        <v>45020</v>
      </c>
      <c r="H593">
        <f t="shared" si="319"/>
        <v>11255</v>
      </c>
      <c r="J593">
        <f t="shared" si="320"/>
        <v>930.16528925619832</v>
      </c>
      <c r="K593">
        <f t="shared" si="321"/>
        <v>520.51743280973108</v>
      </c>
      <c r="L593">
        <f>VLOOKUP(V593, Sheet2!E$6:F$261,2,TRUE)</f>
        <v>512.59999999999991</v>
      </c>
      <c r="M593">
        <f>VLOOKUP(L593,Sheet3!A$52:B$77,2,TRUE)</f>
        <v>1</v>
      </c>
      <c r="N593">
        <f t="shared" si="322"/>
        <v>6.117432809731099</v>
      </c>
      <c r="O593">
        <f t="shared" si="323"/>
        <v>5.7174328097311218</v>
      </c>
      <c r="P593">
        <v>0</v>
      </c>
      <c r="Q593">
        <f t="shared" si="332"/>
        <v>3.5</v>
      </c>
      <c r="R593">
        <f t="shared" si="324"/>
        <v>38923.258942545704</v>
      </c>
      <c r="S593">
        <f t="shared" si="335"/>
        <v>3.5</v>
      </c>
      <c r="T593">
        <f t="shared" si="325"/>
        <v>6698.8103763345225</v>
      </c>
      <c r="V593">
        <f t="shared" si="326"/>
        <v>45622.069318880225</v>
      </c>
      <c r="W593">
        <f t="shared" si="327"/>
        <v>-602.06931888022518</v>
      </c>
      <c r="X593">
        <f t="shared" si="328"/>
        <v>-12.439448737194734</v>
      </c>
      <c r="Y593">
        <f>VLOOKUP(K593,Sheet2!$A$6:$B$262,2,TRUE)</f>
        <v>352.28571428571428</v>
      </c>
      <c r="Z593">
        <f t="shared" si="329"/>
        <v>-3.5310681735751477E-2</v>
      </c>
      <c r="AA593">
        <f t="shared" si="330"/>
        <v>520.48212212799535</v>
      </c>
      <c r="AD593">
        <f t="shared" si="341"/>
        <v>523.13530754466103</v>
      </c>
      <c r="AE593">
        <f>VLOOKUP(AU592,Sheet2!$E$6:$F$261,2,TRUE)</f>
        <v>512.83999999999992</v>
      </c>
      <c r="AF593">
        <f>VLOOKUP(AE593,Sheet3!K$52:L$77,2,TRUE)</f>
        <v>1</v>
      </c>
      <c r="AG593">
        <f t="shared" si="342"/>
        <v>6.7353075446610546</v>
      </c>
      <c r="AH593">
        <f t="shared" si="343"/>
        <v>0</v>
      </c>
      <c r="AI593">
        <f t="shared" si="318"/>
        <v>0</v>
      </c>
      <c r="AJ593">
        <f t="shared" si="333"/>
        <v>3.5</v>
      </c>
      <c r="AK593">
        <f t="shared" si="336"/>
        <v>44966.753132267171</v>
      </c>
      <c r="AM593">
        <f t="shared" si="344"/>
        <v>1.6353075446610319</v>
      </c>
      <c r="AN593">
        <f t="shared" si="345"/>
        <v>1</v>
      </c>
      <c r="AP593">
        <f t="shared" si="337"/>
        <v>2.1</v>
      </c>
      <c r="AQ593">
        <f>VLOOKUP(AE593,Sheet3!$K$52:$L$77,2,TRUE)</f>
        <v>1</v>
      </c>
      <c r="AR593">
        <f t="shared" si="331"/>
        <v>737.78145933812652</v>
      </c>
      <c r="AU593">
        <f t="shared" si="346"/>
        <v>45704.534591605297</v>
      </c>
      <c r="AV593">
        <f t="shared" si="347"/>
        <v>-684.53459160529746</v>
      </c>
      <c r="AW593">
        <f t="shared" si="348"/>
        <v>-14.143276686059865</v>
      </c>
      <c r="AX593">
        <f>VLOOKUP(AD593,Sheet2!$A$6:$B$262,2,TRUE)</f>
        <v>387.94285714285712</v>
      </c>
      <c r="AY593">
        <f t="shared" si="349"/>
        <v>-3.6457113272359357E-2</v>
      </c>
      <c r="AZ593">
        <f t="shared" si="350"/>
        <v>523.09885043138866</v>
      </c>
      <c r="BB593">
        <f t="shared" si="340"/>
        <v>2.6167283033933018</v>
      </c>
    </row>
    <row r="594" spans="4:54" x14ac:dyDescent="0.55000000000000004">
      <c r="D594">
        <f t="shared" si="338"/>
        <v>8760</v>
      </c>
      <c r="E594">
        <f t="shared" si="334"/>
        <v>146</v>
      </c>
      <c r="F594">
        <f t="shared" si="339"/>
        <v>44620</v>
      </c>
      <c r="H594">
        <f t="shared" si="319"/>
        <v>11155</v>
      </c>
      <c r="J594">
        <f t="shared" si="320"/>
        <v>921.90082644628103</v>
      </c>
      <c r="K594">
        <f t="shared" si="321"/>
        <v>520.48212212799535</v>
      </c>
      <c r="L594">
        <f>VLOOKUP(V594, Sheet2!E$6:F$261,2,TRUE)</f>
        <v>512.59999999999991</v>
      </c>
      <c r="M594">
        <f>VLOOKUP(L594,Sheet3!A$52:B$77,2,TRUE)</f>
        <v>1</v>
      </c>
      <c r="N594">
        <f t="shared" si="322"/>
        <v>6.0821221279953761</v>
      </c>
      <c r="O594">
        <f t="shared" si="323"/>
        <v>5.6821221279953988</v>
      </c>
      <c r="P594">
        <v>0</v>
      </c>
      <c r="Q594">
        <f t="shared" si="332"/>
        <v>3.5</v>
      </c>
      <c r="R594">
        <f t="shared" si="324"/>
        <v>38586.739943020992</v>
      </c>
      <c r="S594">
        <f t="shared" si="335"/>
        <v>3.5</v>
      </c>
      <c r="T594">
        <f t="shared" si="325"/>
        <v>6636.8488342193723</v>
      </c>
      <c r="V594">
        <f t="shared" si="326"/>
        <v>45223.588777240366</v>
      </c>
      <c r="W594">
        <f t="shared" si="327"/>
        <v>-603.58877724036574</v>
      </c>
      <c r="X594">
        <f t="shared" si="328"/>
        <v>-12.470842504966235</v>
      </c>
      <c r="Y594">
        <f>VLOOKUP(K594,Sheet2!$A$6:$B$262,2,TRUE)</f>
        <v>350.91428571428571</v>
      </c>
      <c r="Z594">
        <f t="shared" si="329"/>
        <v>-3.5538144249618812E-2</v>
      </c>
      <c r="AA594">
        <f t="shared" si="330"/>
        <v>520.44658398374577</v>
      </c>
      <c r="AD594">
        <f t="shared" si="341"/>
        <v>523.09885043138866</v>
      </c>
      <c r="AE594">
        <f>VLOOKUP(AU593,Sheet2!$E$6:$F$261,2,TRUE)</f>
        <v>512.59999999999991</v>
      </c>
      <c r="AF594">
        <f>VLOOKUP(AE594,Sheet3!K$52:L$77,2,TRUE)</f>
        <v>1</v>
      </c>
      <c r="AG594">
        <f t="shared" si="342"/>
        <v>6.6988504313886779</v>
      </c>
      <c r="AH594">
        <f t="shared" si="343"/>
        <v>0</v>
      </c>
      <c r="AI594">
        <f t="shared" si="318"/>
        <v>0</v>
      </c>
      <c r="AJ594">
        <f t="shared" si="333"/>
        <v>3.5</v>
      </c>
      <c r="AK594">
        <f t="shared" si="336"/>
        <v>44602.151159238696</v>
      </c>
      <c r="AM594">
        <f t="shared" si="344"/>
        <v>1.5988504313886551</v>
      </c>
      <c r="AN594">
        <f t="shared" si="345"/>
        <v>1</v>
      </c>
      <c r="AP594">
        <f t="shared" si="337"/>
        <v>2.1</v>
      </c>
      <c r="AQ594">
        <f>VLOOKUP(AE594,Sheet3!$K$52:$L$77,2,TRUE)</f>
        <v>1</v>
      </c>
      <c r="AR594">
        <f t="shared" si="331"/>
        <v>713.24762487318446</v>
      </c>
      <c r="AU594">
        <f t="shared" si="346"/>
        <v>45315.39878411188</v>
      </c>
      <c r="AV594">
        <f t="shared" si="347"/>
        <v>-695.39878411187965</v>
      </c>
      <c r="AW594">
        <f t="shared" si="348"/>
        <v>-14.367743473385945</v>
      </c>
      <c r="AX594">
        <f>VLOOKUP(AD594,Sheet2!$A$6:$B$262,2,TRUE)</f>
        <v>386.57142857142856</v>
      </c>
      <c r="AY594">
        <f t="shared" si="349"/>
        <v>-3.7167111719771474E-2</v>
      </c>
      <c r="AZ594">
        <f t="shared" si="350"/>
        <v>523.06168331966887</v>
      </c>
      <c r="BB594">
        <f t="shared" si="340"/>
        <v>2.6150993359231052</v>
      </c>
    </row>
    <row r="595" spans="4:54" x14ac:dyDescent="0.55000000000000004">
      <c r="D595">
        <f t="shared" si="338"/>
        <v>8775</v>
      </c>
      <c r="E595">
        <f t="shared" si="334"/>
        <v>146.25</v>
      </c>
      <c r="F595">
        <f t="shared" si="339"/>
        <v>44220</v>
      </c>
      <c r="H595">
        <f t="shared" si="319"/>
        <v>11055</v>
      </c>
      <c r="J595">
        <f t="shared" si="320"/>
        <v>913.63636363636363</v>
      </c>
      <c r="K595">
        <f t="shared" si="321"/>
        <v>520.44658398374577</v>
      </c>
      <c r="L595">
        <f>VLOOKUP(V595, Sheet2!E$6:F$261,2,TRUE)</f>
        <v>512.36</v>
      </c>
      <c r="M595">
        <f>VLOOKUP(L595,Sheet3!A$52:B$77,2,TRUE)</f>
        <v>1</v>
      </c>
      <c r="N595">
        <f t="shared" si="322"/>
        <v>6.0465839837457906</v>
      </c>
      <c r="O595">
        <f t="shared" si="323"/>
        <v>5.6465839837458134</v>
      </c>
      <c r="P595">
        <v>0</v>
      </c>
      <c r="Q595">
        <f t="shared" si="332"/>
        <v>3.5</v>
      </c>
      <c r="R595">
        <f t="shared" si="324"/>
        <v>38249.038068312955</v>
      </c>
      <c r="S595">
        <f t="shared" si="335"/>
        <v>3.5</v>
      </c>
      <c r="T595">
        <f t="shared" si="325"/>
        <v>6574.6822415807101</v>
      </c>
      <c r="V595">
        <f t="shared" si="326"/>
        <v>44823.720309893666</v>
      </c>
      <c r="W595">
        <f t="shared" si="327"/>
        <v>-603.72030989366613</v>
      </c>
      <c r="X595">
        <f t="shared" si="328"/>
        <v>-12.47356012176996</v>
      </c>
      <c r="Y595">
        <f>VLOOKUP(K595,Sheet2!$A$6:$B$262,2,TRUE)</f>
        <v>350.91428571428571</v>
      </c>
      <c r="Z595">
        <f t="shared" si="329"/>
        <v>-3.5545888638816858E-2</v>
      </c>
      <c r="AA595">
        <f t="shared" si="330"/>
        <v>520.41103809510696</v>
      </c>
      <c r="AD595">
        <f t="shared" si="341"/>
        <v>523.06168331966887</v>
      </c>
      <c r="AE595">
        <f>VLOOKUP(AU594,Sheet2!$E$6:$F$261,2,TRUE)</f>
        <v>512.59999999999991</v>
      </c>
      <c r="AF595">
        <f>VLOOKUP(AE595,Sheet3!K$52:L$77,2,TRUE)</f>
        <v>1</v>
      </c>
      <c r="AG595">
        <f t="shared" si="342"/>
        <v>6.6616833196688958</v>
      </c>
      <c r="AH595">
        <f t="shared" si="343"/>
        <v>0</v>
      </c>
      <c r="AI595">
        <f t="shared" si="318"/>
        <v>0</v>
      </c>
      <c r="AJ595">
        <f t="shared" si="333"/>
        <v>3.5</v>
      </c>
      <c r="AK595">
        <f t="shared" si="336"/>
        <v>44231.468540953487</v>
      </c>
      <c r="AM595">
        <f t="shared" si="344"/>
        <v>1.5616833196688731</v>
      </c>
      <c r="AN595">
        <f t="shared" si="345"/>
        <v>1</v>
      </c>
      <c r="AP595">
        <f t="shared" si="337"/>
        <v>2.1</v>
      </c>
      <c r="AQ595">
        <f>VLOOKUP(AE595,Sheet3!$K$52:$L$77,2,TRUE)</f>
        <v>1</v>
      </c>
      <c r="AR595">
        <f t="shared" si="331"/>
        <v>688.52233655887244</v>
      </c>
      <c r="AU595">
        <f t="shared" si="346"/>
        <v>44919.990877512362</v>
      </c>
      <c r="AV595">
        <f t="shared" si="347"/>
        <v>-699.9908775123622</v>
      </c>
      <c r="AW595">
        <f t="shared" si="348"/>
        <v>-14.462621436205833</v>
      </c>
      <c r="AX595">
        <f>VLOOKUP(AD595,Sheet2!$A$6:$B$262,2,TRUE)</f>
        <v>386.57142857142856</v>
      </c>
      <c r="AY595">
        <f t="shared" si="349"/>
        <v>-3.7412546213392767E-2</v>
      </c>
      <c r="AZ595">
        <f t="shared" si="350"/>
        <v>523.02427077345544</v>
      </c>
      <c r="BB595">
        <f t="shared" si="340"/>
        <v>2.6132326783484814</v>
      </c>
    </row>
    <row r="596" spans="4:54" x14ac:dyDescent="0.55000000000000004">
      <c r="D596">
        <f t="shared" si="338"/>
        <v>8790</v>
      </c>
      <c r="E596">
        <f t="shared" si="334"/>
        <v>146.5</v>
      </c>
      <c r="F596">
        <f>F595-300</f>
        <v>43920</v>
      </c>
      <c r="H596">
        <f t="shared" si="319"/>
        <v>10980</v>
      </c>
      <c r="J596">
        <f t="shared" si="320"/>
        <v>907.43801652892557</v>
      </c>
      <c r="K596">
        <f t="shared" si="321"/>
        <v>520.41103809510696</v>
      </c>
      <c r="L596">
        <f>VLOOKUP(V596, Sheet2!E$6:F$261,2,TRUE)</f>
        <v>512.36</v>
      </c>
      <c r="M596">
        <f>VLOOKUP(L596,Sheet3!A$52:B$77,2,TRUE)</f>
        <v>1</v>
      </c>
      <c r="N596">
        <f t="shared" si="322"/>
        <v>6.0110380951069828</v>
      </c>
      <c r="O596">
        <f t="shared" si="323"/>
        <v>5.6110380951070056</v>
      </c>
      <c r="P596">
        <v>0</v>
      </c>
      <c r="Q596">
        <f t="shared" si="332"/>
        <v>3.5</v>
      </c>
      <c r="R596">
        <f t="shared" si="324"/>
        <v>37912.253877217277</v>
      </c>
      <c r="S596">
        <f t="shared" si="335"/>
        <v>3.5</v>
      </c>
      <c r="T596">
        <f t="shared" si="325"/>
        <v>6512.697489372119</v>
      </c>
      <c r="V596">
        <f t="shared" si="326"/>
        <v>44424.951366589397</v>
      </c>
      <c r="W596">
        <f t="shared" si="327"/>
        <v>-504.95136658939737</v>
      </c>
      <c r="X596">
        <f t="shared" si="328"/>
        <v>-10.43287947498755</v>
      </c>
      <c r="Y596">
        <f>VLOOKUP(K596,Sheet2!$A$6:$B$262,2,TRUE)</f>
        <v>350.91428571428571</v>
      </c>
      <c r="Z596">
        <f t="shared" si="329"/>
        <v>-2.9730563558424055E-2</v>
      </c>
      <c r="AA596">
        <f t="shared" si="330"/>
        <v>520.38130753154849</v>
      </c>
      <c r="AD596">
        <f t="shared" si="341"/>
        <v>523.02427077345544</v>
      </c>
      <c r="AE596">
        <f>VLOOKUP(AU595,Sheet2!$E$6:$F$261,2,TRUE)</f>
        <v>512.36</v>
      </c>
      <c r="AF596">
        <f>VLOOKUP(AE596,Sheet3!K$52:L$77,2,TRUE)</f>
        <v>1</v>
      </c>
      <c r="AG596">
        <f t="shared" si="342"/>
        <v>6.6242707734554642</v>
      </c>
      <c r="AH596">
        <f t="shared" si="343"/>
        <v>0</v>
      </c>
      <c r="AI596">
        <f t="shared" si="318"/>
        <v>0</v>
      </c>
      <c r="AJ596">
        <f t="shared" si="333"/>
        <v>3.5</v>
      </c>
      <c r="AK596">
        <f t="shared" si="336"/>
        <v>43859.380988904661</v>
      </c>
      <c r="AM596">
        <f t="shared" si="344"/>
        <v>1.5242707734554415</v>
      </c>
      <c r="AN596">
        <f t="shared" si="345"/>
        <v>1</v>
      </c>
      <c r="AP596">
        <f t="shared" si="337"/>
        <v>2.1</v>
      </c>
      <c r="AQ596">
        <f>VLOOKUP(AE596,Sheet3!$K$52:$L$77,2,TRUE)</f>
        <v>1</v>
      </c>
      <c r="AR596">
        <f t="shared" si="331"/>
        <v>663.92918564420586</v>
      </c>
      <c r="AU596">
        <f t="shared" si="346"/>
        <v>44523.310174548868</v>
      </c>
      <c r="AV596">
        <f t="shared" si="347"/>
        <v>-603.31017454886751</v>
      </c>
      <c r="AW596">
        <f t="shared" si="348"/>
        <v>-12.465086251009661</v>
      </c>
      <c r="AX596">
        <f>VLOOKUP(AD596,Sheet2!$A$6:$B$262,2,TRUE)</f>
        <v>386.57142857142856</v>
      </c>
      <c r="AY596">
        <f t="shared" si="349"/>
        <v>-3.2245234204385673E-2</v>
      </c>
      <c r="AZ596">
        <f t="shared" si="350"/>
        <v>522.99202553925102</v>
      </c>
      <c r="BB596">
        <f t="shared" si="340"/>
        <v>2.6107180077025305</v>
      </c>
    </row>
    <row r="597" spans="4:54" x14ac:dyDescent="0.55000000000000004">
      <c r="D597">
        <f t="shared" si="338"/>
        <v>8805</v>
      </c>
      <c r="E597">
        <f t="shared" si="334"/>
        <v>146.75</v>
      </c>
      <c r="F597">
        <f t="shared" ref="F597:F606" si="351">F596-300</f>
        <v>43620</v>
      </c>
      <c r="H597">
        <f t="shared" si="319"/>
        <v>10905</v>
      </c>
      <c r="J597">
        <f t="shared" si="320"/>
        <v>901.23966942148763</v>
      </c>
      <c r="K597">
        <f t="shared" si="321"/>
        <v>520.38130753154849</v>
      </c>
      <c r="L597">
        <f>VLOOKUP(V597, Sheet2!E$6:F$261,2,TRUE)</f>
        <v>512.36</v>
      </c>
      <c r="M597">
        <f>VLOOKUP(L597,Sheet3!A$52:B$77,2,TRUE)</f>
        <v>1</v>
      </c>
      <c r="N597">
        <f t="shared" si="322"/>
        <v>5.9813075315485094</v>
      </c>
      <c r="O597">
        <f t="shared" si="323"/>
        <v>5.5813075315485321</v>
      </c>
      <c r="P597">
        <v>0</v>
      </c>
      <c r="Q597">
        <f t="shared" si="332"/>
        <v>3.5</v>
      </c>
      <c r="R597">
        <f t="shared" si="324"/>
        <v>37631.331235769554</v>
      </c>
      <c r="S597">
        <f t="shared" si="335"/>
        <v>3.5</v>
      </c>
      <c r="T597">
        <f t="shared" si="325"/>
        <v>6461.0039924931516</v>
      </c>
      <c r="V597">
        <f t="shared" si="326"/>
        <v>44092.335228262702</v>
      </c>
      <c r="W597">
        <f t="shared" si="327"/>
        <v>-472.335228262702</v>
      </c>
      <c r="X597">
        <f t="shared" si="328"/>
        <v>-9.7589923194773149</v>
      </c>
      <c r="Y597">
        <f>VLOOKUP(K597,Sheet2!$A$6:$B$262,2,TRUE)</f>
        <v>349.54285714285714</v>
      </c>
      <c r="Z597">
        <f t="shared" si="329"/>
        <v>-2.7919301224595881E-2</v>
      </c>
      <c r="AA597">
        <f t="shared" si="330"/>
        <v>520.35338823032384</v>
      </c>
      <c r="AD597">
        <f t="shared" si="341"/>
        <v>522.99202553925102</v>
      </c>
      <c r="AE597">
        <f>VLOOKUP(AU596,Sheet2!$E$6:$F$261,2,TRUE)</f>
        <v>512.36</v>
      </c>
      <c r="AF597">
        <f>VLOOKUP(AE597,Sheet3!K$52:L$77,2,TRUE)</f>
        <v>1</v>
      </c>
      <c r="AG597">
        <f t="shared" si="342"/>
        <v>6.5920255392510398</v>
      </c>
      <c r="AH597">
        <f t="shared" si="343"/>
        <v>0</v>
      </c>
      <c r="AI597">
        <f t="shared" si="318"/>
        <v>0</v>
      </c>
      <c r="AJ597">
        <f t="shared" si="333"/>
        <v>3.5</v>
      </c>
      <c r="AK597">
        <f t="shared" si="336"/>
        <v>43539.526863777013</v>
      </c>
      <c r="AM597">
        <f t="shared" si="344"/>
        <v>1.4920255392510171</v>
      </c>
      <c r="AN597">
        <f t="shared" si="345"/>
        <v>1</v>
      </c>
      <c r="AP597">
        <f t="shared" si="337"/>
        <v>2</v>
      </c>
      <c r="AQ597">
        <f>VLOOKUP(AE597,Sheet3!$K$52:$L$77,2,TRUE)</f>
        <v>1</v>
      </c>
      <c r="AR597">
        <f t="shared" si="331"/>
        <v>612.35555657435532</v>
      </c>
      <c r="AU597">
        <f t="shared" si="346"/>
        <v>44151.882420351365</v>
      </c>
      <c r="AV597">
        <f t="shared" si="347"/>
        <v>-531.882420351365</v>
      </c>
      <c r="AW597">
        <f t="shared" si="348"/>
        <v>-10.989306205606715</v>
      </c>
      <c r="AX597">
        <f>VLOOKUP(AD597,Sheet2!$A$6:$B$262,2,TRUE)</f>
        <v>385.2</v>
      </c>
      <c r="AY597">
        <f t="shared" si="349"/>
        <v>-2.8528832309467071E-2</v>
      </c>
      <c r="AZ597">
        <f t="shared" si="350"/>
        <v>522.96349670694156</v>
      </c>
      <c r="BB597">
        <f t="shared" si="340"/>
        <v>2.6101084766177109</v>
      </c>
    </row>
    <row r="598" spans="4:54" x14ac:dyDescent="0.55000000000000004">
      <c r="D598">
        <f t="shared" si="338"/>
        <v>8820</v>
      </c>
      <c r="E598">
        <f t="shared" si="334"/>
        <v>147</v>
      </c>
      <c r="F598">
        <f t="shared" si="351"/>
        <v>43320</v>
      </c>
      <c r="H598">
        <f t="shared" si="319"/>
        <v>10830</v>
      </c>
      <c r="J598">
        <f t="shared" si="320"/>
        <v>895.04132231404958</v>
      </c>
      <c r="K598">
        <f t="shared" si="321"/>
        <v>520.35338823032384</v>
      </c>
      <c r="L598">
        <f>VLOOKUP(V598, Sheet2!E$6:F$261,2,TRUE)</f>
        <v>512.12</v>
      </c>
      <c r="M598">
        <f>VLOOKUP(L598,Sheet3!A$52:B$77,2,TRUE)</f>
        <v>1</v>
      </c>
      <c r="N598">
        <f t="shared" si="322"/>
        <v>5.953388230323867</v>
      </c>
      <c r="O598">
        <f t="shared" si="323"/>
        <v>5.5533882303238897</v>
      </c>
      <c r="P598">
        <v>0</v>
      </c>
      <c r="Q598">
        <f t="shared" si="332"/>
        <v>3.5</v>
      </c>
      <c r="R598">
        <f t="shared" si="324"/>
        <v>37368.157972110552</v>
      </c>
      <c r="S598">
        <f t="shared" si="335"/>
        <v>3.5</v>
      </c>
      <c r="T598">
        <f t="shared" si="325"/>
        <v>6412.5849775826455</v>
      </c>
      <c r="V598">
        <f t="shared" si="326"/>
        <v>43780.742949693195</v>
      </c>
      <c r="W598">
        <f t="shared" si="327"/>
        <v>-460.74294969319453</v>
      </c>
      <c r="X598">
        <f t="shared" si="328"/>
        <v>-9.5194824316775737</v>
      </c>
      <c r="Y598">
        <f>VLOOKUP(K598,Sheet2!$A$6:$B$262,2,TRUE)</f>
        <v>349.54285714285714</v>
      </c>
      <c r="Z598">
        <f t="shared" si="329"/>
        <v>-2.7234092292685554E-2</v>
      </c>
      <c r="AA598">
        <f t="shared" si="330"/>
        <v>520.32615413803114</v>
      </c>
      <c r="AD598">
        <f t="shared" si="341"/>
        <v>522.96349670694156</v>
      </c>
      <c r="AE598">
        <f>VLOOKUP(AU597,Sheet2!$E$6:$F$261,2,TRUE)</f>
        <v>512.36</v>
      </c>
      <c r="AF598">
        <f>VLOOKUP(AE598,Sheet3!K$52:L$77,2,TRUE)</f>
        <v>1</v>
      </c>
      <c r="AG598">
        <f t="shared" si="342"/>
        <v>6.5634967069415779</v>
      </c>
      <c r="AH598">
        <f t="shared" si="343"/>
        <v>0</v>
      </c>
      <c r="AI598">
        <f t="shared" si="318"/>
        <v>0</v>
      </c>
      <c r="AJ598">
        <f t="shared" si="333"/>
        <v>3.5</v>
      </c>
      <c r="AK598">
        <f t="shared" si="336"/>
        <v>43257.188689212955</v>
      </c>
      <c r="AM598">
        <f t="shared" si="344"/>
        <v>1.4634967069415552</v>
      </c>
      <c r="AN598">
        <f t="shared" si="345"/>
        <v>1</v>
      </c>
      <c r="AP598">
        <f t="shared" si="337"/>
        <v>2</v>
      </c>
      <c r="AQ598">
        <f>VLOOKUP(AE598,Sheet3!$K$52:$L$77,2,TRUE)</f>
        <v>1</v>
      </c>
      <c r="AR598">
        <f t="shared" si="331"/>
        <v>594.87662166407006</v>
      </c>
      <c r="AU598">
        <f t="shared" si="346"/>
        <v>43852.065310877028</v>
      </c>
      <c r="AV598">
        <f t="shared" si="347"/>
        <v>-532.06531087702751</v>
      </c>
      <c r="AW598">
        <f t="shared" si="348"/>
        <v>-10.993084935475775</v>
      </c>
      <c r="AX598">
        <f>VLOOKUP(AD598,Sheet2!$A$6:$B$262,2,TRUE)</f>
        <v>385.2</v>
      </c>
      <c r="AY598">
        <f t="shared" si="349"/>
        <v>-2.8538642096250715E-2</v>
      </c>
      <c r="AZ598">
        <f t="shared" si="350"/>
        <v>522.93495806484532</v>
      </c>
      <c r="BB598">
        <f t="shared" si="340"/>
        <v>2.6088039268141756</v>
      </c>
    </row>
    <row r="599" spans="4:54" x14ac:dyDescent="0.55000000000000004">
      <c r="D599">
        <f t="shared" si="338"/>
        <v>8835</v>
      </c>
      <c r="E599">
        <f t="shared" si="334"/>
        <v>147.25</v>
      </c>
      <c r="F599">
        <f t="shared" si="351"/>
        <v>43020</v>
      </c>
      <c r="H599">
        <f t="shared" si="319"/>
        <v>10755</v>
      </c>
      <c r="J599">
        <f t="shared" si="320"/>
        <v>888.84297520661153</v>
      </c>
      <c r="K599">
        <f t="shared" si="321"/>
        <v>520.32615413803114</v>
      </c>
      <c r="L599">
        <f>VLOOKUP(V599, Sheet2!E$6:F$261,2,TRUE)</f>
        <v>512.12</v>
      </c>
      <c r="M599">
        <f>VLOOKUP(L599,Sheet3!A$52:B$77,2,TRUE)</f>
        <v>1</v>
      </c>
      <c r="N599">
        <f t="shared" si="322"/>
        <v>5.9261541380311655</v>
      </c>
      <c r="O599">
        <f t="shared" si="323"/>
        <v>5.5261541380311883</v>
      </c>
      <c r="P599">
        <v>0</v>
      </c>
      <c r="Q599">
        <f t="shared" si="332"/>
        <v>3.5</v>
      </c>
      <c r="R599">
        <f t="shared" si="324"/>
        <v>37112.037490477029</v>
      </c>
      <c r="S599">
        <f t="shared" si="335"/>
        <v>3.5</v>
      </c>
      <c r="T599">
        <f t="shared" si="325"/>
        <v>6365.4714038686943</v>
      </c>
      <c r="V599">
        <f t="shared" si="326"/>
        <v>43477.508894345723</v>
      </c>
      <c r="W599">
        <f t="shared" si="327"/>
        <v>-457.50889434572309</v>
      </c>
      <c r="X599">
        <f t="shared" si="328"/>
        <v>-9.4526631063165922</v>
      </c>
      <c r="Y599">
        <f>VLOOKUP(K599,Sheet2!$A$6:$B$262,2,TRUE)</f>
        <v>349.54285714285714</v>
      </c>
      <c r="Z599">
        <f t="shared" si="329"/>
        <v>-2.7042930253480525E-2</v>
      </c>
      <c r="AA599">
        <f t="shared" si="330"/>
        <v>520.29911120777763</v>
      </c>
      <c r="AD599">
        <f t="shared" si="341"/>
        <v>522.93495806484532</v>
      </c>
      <c r="AE599">
        <f>VLOOKUP(AU598,Sheet2!$E$6:$F$261,2,TRUE)</f>
        <v>512.12</v>
      </c>
      <c r="AF599">
        <f>VLOOKUP(AE599,Sheet3!K$52:L$77,2,TRUE)</f>
        <v>1</v>
      </c>
      <c r="AG599">
        <f t="shared" si="342"/>
        <v>6.5349580648453411</v>
      </c>
      <c r="AH599">
        <f t="shared" si="343"/>
        <v>0</v>
      </c>
      <c r="AI599">
        <f t="shared" si="318"/>
        <v>0</v>
      </c>
      <c r="AJ599">
        <f t="shared" si="333"/>
        <v>3.5</v>
      </c>
      <c r="AK599">
        <f t="shared" si="336"/>
        <v>42975.366686905996</v>
      </c>
      <c r="AM599">
        <f t="shared" si="344"/>
        <v>1.4349580648453184</v>
      </c>
      <c r="AN599">
        <f t="shared" si="345"/>
        <v>1</v>
      </c>
      <c r="AP599">
        <f t="shared" si="337"/>
        <v>2</v>
      </c>
      <c r="AQ599">
        <f>VLOOKUP(AE599,Sheet3!$K$52:$L$77,2,TRUE)</f>
        <v>1</v>
      </c>
      <c r="AR599">
        <f t="shared" si="331"/>
        <v>577.56130839469915</v>
      </c>
      <c r="AU599">
        <f t="shared" si="346"/>
        <v>43552.927995300692</v>
      </c>
      <c r="AV599">
        <f t="shared" si="347"/>
        <v>-532.92799530069169</v>
      </c>
      <c r="AW599">
        <f t="shared" si="348"/>
        <v>-11.010908993815944</v>
      </c>
      <c r="AX599">
        <f>VLOOKUP(AD599,Sheet2!$A$6:$B$262,2,TRUE)</f>
        <v>385.2</v>
      </c>
      <c r="AY599">
        <f t="shared" si="349"/>
        <v>-2.8584914314163927E-2</v>
      </c>
      <c r="AZ599">
        <f t="shared" si="350"/>
        <v>522.90637315053118</v>
      </c>
      <c r="BB599">
        <f t="shared" si="340"/>
        <v>2.6072619427535528</v>
      </c>
    </row>
    <row r="600" spans="4:54" x14ac:dyDescent="0.55000000000000004">
      <c r="D600">
        <f t="shared" si="338"/>
        <v>8850</v>
      </c>
      <c r="E600">
        <f t="shared" si="334"/>
        <v>147.5</v>
      </c>
      <c r="F600">
        <f t="shared" si="351"/>
        <v>42720</v>
      </c>
      <c r="H600">
        <f t="shared" si="319"/>
        <v>10680</v>
      </c>
      <c r="J600">
        <f t="shared" si="320"/>
        <v>882.64462809917359</v>
      </c>
      <c r="K600">
        <f t="shared" si="321"/>
        <v>520.29911120777763</v>
      </c>
      <c r="L600">
        <f>VLOOKUP(V600, Sheet2!E$6:F$261,2,TRUE)</f>
        <v>512.12</v>
      </c>
      <c r="M600">
        <f>VLOOKUP(L600,Sheet3!A$52:B$77,2,TRUE)</f>
        <v>1</v>
      </c>
      <c r="N600">
        <f t="shared" si="322"/>
        <v>5.8991112077776506</v>
      </c>
      <c r="O600">
        <f t="shared" si="323"/>
        <v>5.4991112077776734</v>
      </c>
      <c r="P600">
        <v>0</v>
      </c>
      <c r="Q600">
        <f t="shared" si="332"/>
        <v>3.5</v>
      </c>
      <c r="R600">
        <f t="shared" si="324"/>
        <v>36858.296433049109</v>
      </c>
      <c r="S600">
        <f t="shared" si="335"/>
        <v>3.5</v>
      </c>
      <c r="T600">
        <f t="shared" si="325"/>
        <v>6318.8032624027419</v>
      </c>
      <c r="V600">
        <f t="shared" si="326"/>
        <v>43177.099695451849</v>
      </c>
      <c r="W600">
        <f t="shared" si="327"/>
        <v>-457.09969545184867</v>
      </c>
      <c r="X600">
        <f t="shared" si="328"/>
        <v>-9.4442085837158825</v>
      </c>
      <c r="Y600">
        <f>VLOOKUP(K600,Sheet2!$A$6:$B$262,2,TRUE)</f>
        <v>348.17142857142858</v>
      </c>
      <c r="Z600">
        <f t="shared" si="329"/>
        <v>-2.7125168261123902E-2</v>
      </c>
      <c r="AA600">
        <f t="shared" si="330"/>
        <v>520.27198603951649</v>
      </c>
      <c r="AD600">
        <f t="shared" si="341"/>
        <v>522.90637315053118</v>
      </c>
      <c r="AE600">
        <f>VLOOKUP(AU599,Sheet2!$E$6:$F$261,2,TRUE)</f>
        <v>512.12</v>
      </c>
      <c r="AF600">
        <f>VLOOKUP(AE600,Sheet3!K$52:L$77,2,TRUE)</f>
        <v>1</v>
      </c>
      <c r="AG600">
        <f t="shared" si="342"/>
        <v>6.5063731505312035</v>
      </c>
      <c r="AH600">
        <f t="shared" si="343"/>
        <v>0</v>
      </c>
      <c r="AI600">
        <f t="shared" si="318"/>
        <v>0</v>
      </c>
      <c r="AJ600">
        <f t="shared" si="333"/>
        <v>3.5</v>
      </c>
      <c r="AK600">
        <f t="shared" si="336"/>
        <v>42693.703937070321</v>
      </c>
      <c r="AM600">
        <f t="shared" si="344"/>
        <v>1.4063731505311807</v>
      </c>
      <c r="AN600">
        <f t="shared" si="345"/>
        <v>1</v>
      </c>
      <c r="AP600">
        <f t="shared" si="337"/>
        <v>2</v>
      </c>
      <c r="AQ600">
        <f>VLOOKUP(AE600,Sheet3!$K$52:$L$77,2,TRUE)</f>
        <v>1</v>
      </c>
      <c r="AR600">
        <f t="shared" si="331"/>
        <v>560.38967795930137</v>
      </c>
      <c r="AU600">
        <f t="shared" si="346"/>
        <v>43254.093615029618</v>
      </c>
      <c r="AV600">
        <f t="shared" si="347"/>
        <v>-534.09361502961838</v>
      </c>
      <c r="AW600">
        <f t="shared" si="348"/>
        <v>-11.034992046066495</v>
      </c>
      <c r="AX600">
        <f>VLOOKUP(AD600,Sheet2!$A$6:$B$262,2,TRUE)</f>
        <v>385.2</v>
      </c>
      <c r="AY600">
        <f t="shared" si="349"/>
        <v>-2.8647435218241164E-2</v>
      </c>
      <c r="AZ600">
        <f t="shared" si="350"/>
        <v>522.87772571531298</v>
      </c>
      <c r="BB600">
        <f t="shared" si="340"/>
        <v>2.6057396757964852</v>
      </c>
    </row>
    <row r="601" spans="4:54" x14ac:dyDescent="0.55000000000000004">
      <c r="D601">
        <f t="shared" si="338"/>
        <v>8865</v>
      </c>
      <c r="E601">
        <f t="shared" si="334"/>
        <v>147.75</v>
      </c>
      <c r="F601">
        <f t="shared" si="351"/>
        <v>42420</v>
      </c>
      <c r="H601">
        <f t="shared" si="319"/>
        <v>10605</v>
      </c>
      <c r="J601">
        <f t="shared" si="320"/>
        <v>876.44628099173553</v>
      </c>
      <c r="K601">
        <f t="shared" si="321"/>
        <v>520.27198603951649</v>
      </c>
      <c r="L601">
        <f>VLOOKUP(V601, Sheet2!E$6:F$261,2,TRUE)</f>
        <v>511.88</v>
      </c>
      <c r="M601">
        <f>VLOOKUP(L601,Sheet3!A$52:B$77,2,TRUE)</f>
        <v>1</v>
      </c>
      <c r="N601">
        <f t="shared" si="322"/>
        <v>5.8719860395165142</v>
      </c>
      <c r="O601">
        <f t="shared" si="323"/>
        <v>5.4719860395165369</v>
      </c>
      <c r="P601">
        <v>0</v>
      </c>
      <c r="Q601">
        <f t="shared" si="332"/>
        <v>3.5</v>
      </c>
      <c r="R601">
        <f t="shared" si="324"/>
        <v>36604.367338987111</v>
      </c>
      <c r="S601">
        <f t="shared" si="335"/>
        <v>3.5</v>
      </c>
      <c r="T601">
        <f t="shared" si="325"/>
        <v>6272.1083350779945</v>
      </c>
      <c r="V601">
        <f t="shared" si="326"/>
        <v>42876.475674065106</v>
      </c>
      <c r="W601">
        <f t="shared" si="327"/>
        <v>-456.47567406510643</v>
      </c>
      <c r="X601">
        <f t="shared" si="328"/>
        <v>-9.4313155798575714</v>
      </c>
      <c r="Y601">
        <f>VLOOKUP(K601,Sheet2!$A$6:$B$262,2,TRUE)</f>
        <v>348.17142857142858</v>
      </c>
      <c r="Z601">
        <f t="shared" si="329"/>
        <v>-2.7088137641146807E-2</v>
      </c>
      <c r="AA601">
        <f t="shared" si="330"/>
        <v>520.24489790187533</v>
      </c>
      <c r="AD601">
        <f t="shared" si="341"/>
        <v>522.87772571531298</v>
      </c>
      <c r="AE601">
        <f>VLOOKUP(AU600,Sheet2!$E$6:$F$261,2,TRUE)</f>
        <v>512.12</v>
      </c>
      <c r="AF601">
        <f>VLOOKUP(AE601,Sheet3!K$52:L$77,2,TRUE)</f>
        <v>1</v>
      </c>
      <c r="AG601">
        <f t="shared" si="342"/>
        <v>6.4777257153129995</v>
      </c>
      <c r="AH601">
        <f t="shared" si="343"/>
        <v>0</v>
      </c>
      <c r="AI601">
        <f t="shared" si="318"/>
        <v>0</v>
      </c>
      <c r="AJ601">
        <f t="shared" si="333"/>
        <v>3.5</v>
      </c>
      <c r="AK601">
        <f t="shared" si="336"/>
        <v>42412.045211794175</v>
      </c>
      <c r="AM601">
        <f t="shared" si="344"/>
        <v>1.3777257153129767</v>
      </c>
      <c r="AN601">
        <f t="shared" si="345"/>
        <v>1</v>
      </c>
      <c r="AP601">
        <f t="shared" si="337"/>
        <v>1.9</v>
      </c>
      <c r="AQ601">
        <f>VLOOKUP(AE601,Sheet3!$K$52:$L$77,2,TRUE)</f>
        <v>1</v>
      </c>
      <c r="AR601">
        <f t="shared" si="331"/>
        <v>516.18696055165981</v>
      </c>
      <c r="AU601">
        <f t="shared" si="346"/>
        <v>42928.232172345837</v>
      </c>
      <c r="AV601">
        <f t="shared" si="347"/>
        <v>-508.23217234583717</v>
      </c>
      <c r="AW601">
        <f t="shared" si="348"/>
        <v>-10.500664717889197</v>
      </c>
      <c r="AX601">
        <f>VLOOKUP(AD601,Sheet2!$A$6:$B$262,2,TRUE)</f>
        <v>383.82857142857142</v>
      </c>
      <c r="AY601">
        <f t="shared" si="349"/>
        <v>-2.7357694292550389E-2</v>
      </c>
      <c r="AZ601">
        <f t="shared" si="350"/>
        <v>522.85036802102047</v>
      </c>
      <c r="BB601">
        <f t="shared" si="340"/>
        <v>2.6054701191451386</v>
      </c>
    </row>
    <row r="602" spans="4:54" x14ac:dyDescent="0.55000000000000004">
      <c r="D602">
        <f t="shared" si="338"/>
        <v>8880</v>
      </c>
      <c r="E602">
        <f t="shared" si="334"/>
        <v>148</v>
      </c>
      <c r="F602">
        <f t="shared" si="351"/>
        <v>42120</v>
      </c>
      <c r="H602">
        <f t="shared" si="319"/>
        <v>10530</v>
      </c>
      <c r="J602">
        <f t="shared" si="320"/>
        <v>870.24793388429748</v>
      </c>
      <c r="K602">
        <f t="shared" si="321"/>
        <v>520.24489790187533</v>
      </c>
      <c r="L602">
        <f>VLOOKUP(V602, Sheet2!E$6:F$261,2,TRUE)</f>
        <v>511.88</v>
      </c>
      <c r="M602">
        <f>VLOOKUP(L602,Sheet3!A$52:B$77,2,TRUE)</f>
        <v>1</v>
      </c>
      <c r="N602">
        <f t="shared" si="322"/>
        <v>5.8448979018753562</v>
      </c>
      <c r="O602">
        <f t="shared" si="323"/>
        <v>5.4448979018753789</v>
      </c>
      <c r="P602">
        <v>0</v>
      </c>
      <c r="Q602">
        <f t="shared" si="332"/>
        <v>3.5</v>
      </c>
      <c r="R602">
        <f t="shared" si="324"/>
        <v>36351.369530335229</v>
      </c>
      <c r="S602">
        <f t="shared" si="335"/>
        <v>3.5</v>
      </c>
      <c r="T602">
        <f t="shared" si="325"/>
        <v>6225.5925105015058</v>
      </c>
      <c r="V602">
        <f t="shared" si="326"/>
        <v>42576.962040836734</v>
      </c>
      <c r="W602">
        <f t="shared" si="327"/>
        <v>-456.96204083673365</v>
      </c>
      <c r="X602">
        <f t="shared" si="328"/>
        <v>-9.4413644800978034</v>
      </c>
      <c r="Y602">
        <f>VLOOKUP(K602,Sheet2!$A$6:$B$262,2,TRUE)</f>
        <v>348.17142857142858</v>
      </c>
      <c r="Z602">
        <f t="shared" si="329"/>
        <v>-2.7116999573561718E-2</v>
      </c>
      <c r="AA602">
        <f t="shared" si="330"/>
        <v>520.2177809023018</v>
      </c>
      <c r="AD602">
        <f t="shared" si="341"/>
        <v>522.85036802102047</v>
      </c>
      <c r="AE602">
        <f>VLOOKUP(AU601,Sheet2!$E$6:$F$261,2,TRUE)</f>
        <v>511.88</v>
      </c>
      <c r="AF602">
        <f>VLOOKUP(AE602,Sheet3!K$52:L$77,2,TRUE)</f>
        <v>1</v>
      </c>
      <c r="AG602">
        <f t="shared" si="342"/>
        <v>6.4503680210204948</v>
      </c>
      <c r="AH602">
        <f t="shared" si="343"/>
        <v>0</v>
      </c>
      <c r="AI602">
        <f t="shared" si="318"/>
        <v>0</v>
      </c>
      <c r="AJ602">
        <f t="shared" si="333"/>
        <v>3.5</v>
      </c>
      <c r="AK602">
        <f t="shared" si="336"/>
        <v>42143.64781329214</v>
      </c>
      <c r="AM602">
        <f t="shared" si="344"/>
        <v>1.350368021020472</v>
      </c>
      <c r="AN602">
        <f t="shared" si="345"/>
        <v>1</v>
      </c>
      <c r="AP602">
        <f t="shared" si="337"/>
        <v>1.9</v>
      </c>
      <c r="AQ602">
        <f>VLOOKUP(AE602,Sheet3!$K$52:$L$77,2,TRUE)</f>
        <v>1</v>
      </c>
      <c r="AR602">
        <f t="shared" si="331"/>
        <v>500.88854475149355</v>
      </c>
      <c r="AU602">
        <f t="shared" si="346"/>
        <v>42644.536358043631</v>
      </c>
      <c r="AV602">
        <f t="shared" si="347"/>
        <v>-524.53635804363148</v>
      </c>
      <c r="AW602">
        <f t="shared" si="348"/>
        <v>-10.837528058752717</v>
      </c>
      <c r="AX602">
        <f>VLOOKUP(AD602,Sheet2!$A$6:$B$262,2,TRUE)</f>
        <v>383.82857142857142</v>
      </c>
      <c r="AY602">
        <f t="shared" si="349"/>
        <v>-2.8235334379659454E-2</v>
      </c>
      <c r="AZ602">
        <f t="shared" si="350"/>
        <v>522.82213268664077</v>
      </c>
      <c r="BB602">
        <f t="shared" si="340"/>
        <v>2.6043517843389736</v>
      </c>
    </row>
    <row r="603" spans="4:54" x14ac:dyDescent="0.55000000000000004">
      <c r="D603">
        <f t="shared" si="338"/>
        <v>8895</v>
      </c>
      <c r="E603">
        <f t="shared" si="334"/>
        <v>148.25</v>
      </c>
      <c r="F603">
        <f t="shared" si="351"/>
        <v>41820</v>
      </c>
      <c r="H603">
        <f t="shared" si="319"/>
        <v>10455</v>
      </c>
      <c r="J603">
        <f t="shared" si="320"/>
        <v>864.04958677685954</v>
      </c>
      <c r="K603">
        <f t="shared" si="321"/>
        <v>520.2177809023018</v>
      </c>
      <c r="L603">
        <f>VLOOKUP(V603, Sheet2!E$6:F$261,2,TRUE)</f>
        <v>511.88</v>
      </c>
      <c r="M603">
        <f>VLOOKUP(L603,Sheet3!A$52:B$77,2,TRUE)</f>
        <v>1</v>
      </c>
      <c r="N603">
        <f t="shared" si="322"/>
        <v>5.8177809023018199</v>
      </c>
      <c r="O603">
        <f t="shared" si="323"/>
        <v>5.4177809023018426</v>
      </c>
      <c r="P603">
        <v>0</v>
      </c>
      <c r="Q603">
        <f t="shared" si="332"/>
        <v>3.5</v>
      </c>
      <c r="R603">
        <f t="shared" si="324"/>
        <v>36098.688674802885</v>
      </c>
      <c r="S603">
        <f t="shared" si="335"/>
        <v>3.5</v>
      </c>
      <c r="T603">
        <f t="shared" si="325"/>
        <v>6179.1428727003695</v>
      </c>
      <c r="V603">
        <f t="shared" si="326"/>
        <v>42277.831547503258</v>
      </c>
      <c r="W603">
        <f t="shared" si="327"/>
        <v>-457.83154750325775</v>
      </c>
      <c r="X603">
        <f t="shared" si="328"/>
        <v>-9.459329493868962</v>
      </c>
      <c r="Y603">
        <f>VLOOKUP(K603,Sheet2!$A$6:$B$262,2,TRUE)</f>
        <v>348.17142857142858</v>
      </c>
      <c r="Z603">
        <f t="shared" si="329"/>
        <v>-2.7168597758527299E-2</v>
      </c>
      <c r="AA603">
        <f t="shared" si="330"/>
        <v>520.19061230454327</v>
      </c>
      <c r="AD603">
        <f t="shared" si="341"/>
        <v>522.82213268664077</v>
      </c>
      <c r="AE603">
        <f>VLOOKUP(AU602,Sheet2!$E$6:$F$261,2,TRUE)</f>
        <v>511.88</v>
      </c>
      <c r="AF603">
        <f>VLOOKUP(AE603,Sheet3!K$52:L$77,2,TRUE)</f>
        <v>1</v>
      </c>
      <c r="AG603">
        <f t="shared" si="342"/>
        <v>6.4221326866407935</v>
      </c>
      <c r="AH603">
        <f t="shared" si="343"/>
        <v>0</v>
      </c>
      <c r="AI603">
        <f t="shared" ref="AI603:AI666" si="352">4500*AH603</f>
        <v>0</v>
      </c>
      <c r="AJ603">
        <f t="shared" si="333"/>
        <v>3.5</v>
      </c>
      <c r="AK603">
        <f t="shared" si="336"/>
        <v>41867.236410468009</v>
      </c>
      <c r="AM603">
        <f t="shared" si="344"/>
        <v>1.3221326866407708</v>
      </c>
      <c r="AN603">
        <f t="shared" si="345"/>
        <v>1</v>
      </c>
      <c r="AP603">
        <f t="shared" si="337"/>
        <v>1.9</v>
      </c>
      <c r="AQ603">
        <f>VLOOKUP(AE603,Sheet3!$K$52:$L$77,2,TRUE)</f>
        <v>1</v>
      </c>
      <c r="AR603">
        <f t="shared" si="331"/>
        <v>485.26106396211026</v>
      </c>
      <c r="AU603">
        <f t="shared" si="346"/>
        <v>42352.497474430122</v>
      </c>
      <c r="AV603">
        <f t="shared" si="347"/>
        <v>-532.49747443012166</v>
      </c>
      <c r="AW603">
        <f t="shared" si="348"/>
        <v>-11.002013934506646</v>
      </c>
      <c r="AX603">
        <f>VLOOKUP(AD603,Sheet2!$A$6:$B$262,2,TRUE)</f>
        <v>383.82857142857142</v>
      </c>
      <c r="AY603">
        <f t="shared" si="349"/>
        <v>-2.8663874326911764E-2</v>
      </c>
      <c r="AZ603">
        <f t="shared" si="350"/>
        <v>522.7934688123139</v>
      </c>
      <c r="BB603">
        <f t="shared" si="340"/>
        <v>2.6028565077706389</v>
      </c>
    </row>
    <row r="604" spans="4:54" x14ac:dyDescent="0.55000000000000004">
      <c r="D604">
        <f t="shared" si="338"/>
        <v>8910</v>
      </c>
      <c r="E604">
        <f t="shared" si="334"/>
        <v>148.5</v>
      </c>
      <c r="F604">
        <f t="shared" si="351"/>
        <v>41520</v>
      </c>
      <c r="H604">
        <f t="shared" si="319"/>
        <v>10380</v>
      </c>
      <c r="J604">
        <f t="shared" si="320"/>
        <v>857.85123966942149</v>
      </c>
      <c r="K604">
        <f t="shared" si="321"/>
        <v>520.19061230454327</v>
      </c>
      <c r="L604">
        <f>VLOOKUP(V604, Sheet2!E$6:F$261,2,TRUE)</f>
        <v>511.64</v>
      </c>
      <c r="M604">
        <f>VLOOKUP(L604,Sheet3!A$52:B$77,2,TRUE)</f>
        <v>1</v>
      </c>
      <c r="N604">
        <f t="shared" si="322"/>
        <v>5.7906123045432878</v>
      </c>
      <c r="O604">
        <f t="shared" si="323"/>
        <v>5.3906123045433105</v>
      </c>
      <c r="P604">
        <v>0</v>
      </c>
      <c r="Q604">
        <f t="shared" si="332"/>
        <v>3.5</v>
      </c>
      <c r="R604">
        <f t="shared" si="324"/>
        <v>35846.116894964631</v>
      </c>
      <c r="S604">
        <f t="shared" si="335"/>
        <v>3.5</v>
      </c>
      <c r="T604">
        <f t="shared" si="325"/>
        <v>6132.7212819262286</v>
      </c>
      <c r="V604">
        <f t="shared" si="326"/>
        <v>41978.838176890858</v>
      </c>
      <c r="W604">
        <f t="shared" si="327"/>
        <v>-458.83817689085845</v>
      </c>
      <c r="X604">
        <f t="shared" si="328"/>
        <v>-9.4801276217119508</v>
      </c>
      <c r="Y604">
        <f>VLOOKUP(K604,Sheet2!$A$6:$B$262,2,TRUE)</f>
        <v>346.8</v>
      </c>
      <c r="Z604">
        <f t="shared" si="329"/>
        <v>-2.7336008136424308E-2</v>
      </c>
      <c r="AA604">
        <f t="shared" si="330"/>
        <v>520.16327629640682</v>
      </c>
      <c r="AD604">
        <f t="shared" si="341"/>
        <v>522.7934688123139</v>
      </c>
      <c r="AE604">
        <f>VLOOKUP(AU603,Sheet2!$E$6:$F$261,2,TRUE)</f>
        <v>511.88</v>
      </c>
      <c r="AF604">
        <f>VLOOKUP(AE604,Sheet3!K$52:L$77,2,TRUE)</f>
        <v>1</v>
      </c>
      <c r="AG604">
        <f t="shared" si="342"/>
        <v>6.3934688123139267</v>
      </c>
      <c r="AH604">
        <f t="shared" si="343"/>
        <v>0</v>
      </c>
      <c r="AI604">
        <f t="shared" si="352"/>
        <v>0</v>
      </c>
      <c r="AJ604">
        <f t="shared" si="333"/>
        <v>3.5</v>
      </c>
      <c r="AK604">
        <f t="shared" si="336"/>
        <v>41587.250651328162</v>
      </c>
      <c r="AM604">
        <f t="shared" si="344"/>
        <v>1.293468812313904</v>
      </c>
      <c r="AN604">
        <f t="shared" si="345"/>
        <v>1</v>
      </c>
      <c r="AP604">
        <f t="shared" si="337"/>
        <v>1.8</v>
      </c>
      <c r="AQ604">
        <f>VLOOKUP(AE604,Sheet3!$K$52:$L$77,2,TRUE)</f>
        <v>1</v>
      </c>
      <c r="AR604">
        <f t="shared" si="331"/>
        <v>444.85218622947554</v>
      </c>
      <c r="AU604">
        <f t="shared" si="346"/>
        <v>42032.102837557635</v>
      </c>
      <c r="AV604">
        <f t="shared" si="347"/>
        <v>-512.10283755763521</v>
      </c>
      <c r="AW604">
        <f t="shared" si="348"/>
        <v>-10.580637139620563</v>
      </c>
      <c r="AX604">
        <f>VLOOKUP(AD604,Sheet2!$A$6:$B$262,2,TRUE)</f>
        <v>382.45714285714286</v>
      </c>
      <c r="AY604">
        <f t="shared" si="349"/>
        <v>-2.7664896151704744E-2</v>
      </c>
      <c r="AZ604">
        <f t="shared" si="350"/>
        <v>522.76580391616221</v>
      </c>
      <c r="BB604">
        <f t="shared" si="340"/>
        <v>2.6025276197553922</v>
      </c>
    </row>
    <row r="605" spans="4:54" x14ac:dyDescent="0.55000000000000004">
      <c r="D605">
        <f t="shared" si="338"/>
        <v>8925</v>
      </c>
      <c r="E605">
        <f t="shared" si="334"/>
        <v>148.75</v>
      </c>
      <c r="F605">
        <f t="shared" si="351"/>
        <v>41220</v>
      </c>
      <c r="H605">
        <f t="shared" si="319"/>
        <v>10305</v>
      </c>
      <c r="J605">
        <f t="shared" si="320"/>
        <v>851.65289256198344</v>
      </c>
      <c r="K605">
        <f t="shared" si="321"/>
        <v>520.16327629640682</v>
      </c>
      <c r="L605">
        <f>VLOOKUP(V605, Sheet2!E$6:F$261,2,TRUE)</f>
        <v>511.64</v>
      </c>
      <c r="M605">
        <f>VLOOKUP(L605,Sheet3!A$52:B$77,2,TRUE)</f>
        <v>1</v>
      </c>
      <c r="N605">
        <f t="shared" si="322"/>
        <v>5.7632762964068434</v>
      </c>
      <c r="O605">
        <f t="shared" si="323"/>
        <v>5.3632762964068661</v>
      </c>
      <c r="P605">
        <v>0</v>
      </c>
      <c r="Q605">
        <f t="shared" si="332"/>
        <v>3.5</v>
      </c>
      <c r="R605">
        <f t="shared" si="324"/>
        <v>35592.586095227176</v>
      </c>
      <c r="S605">
        <f t="shared" si="335"/>
        <v>3.5</v>
      </c>
      <c r="T605">
        <f t="shared" si="325"/>
        <v>6086.131563464528</v>
      </c>
      <c r="V605">
        <f t="shared" si="326"/>
        <v>41678.717658691705</v>
      </c>
      <c r="W605">
        <f t="shared" si="327"/>
        <v>-458.71765869170486</v>
      </c>
      <c r="X605">
        <f t="shared" si="328"/>
        <v>-9.4776375762748941</v>
      </c>
      <c r="Y605">
        <f>VLOOKUP(K605,Sheet2!$A$6:$B$262,2,TRUE)</f>
        <v>346.8</v>
      </c>
      <c r="Z605">
        <f t="shared" si="329"/>
        <v>-2.7328828074610421E-2</v>
      </c>
      <c r="AA605">
        <f t="shared" si="330"/>
        <v>520.13594746833223</v>
      </c>
      <c r="AD605">
        <f t="shared" si="341"/>
        <v>522.76580391616221</v>
      </c>
      <c r="AE605">
        <f>VLOOKUP(AU604,Sheet2!$E$6:$F$261,2,TRUE)</f>
        <v>511.88</v>
      </c>
      <c r="AF605">
        <f>VLOOKUP(AE605,Sheet3!K$52:L$77,2,TRUE)</f>
        <v>1</v>
      </c>
      <c r="AG605">
        <f t="shared" si="342"/>
        <v>6.3658039161622355</v>
      </c>
      <c r="AH605">
        <f t="shared" si="343"/>
        <v>0</v>
      </c>
      <c r="AI605">
        <f t="shared" si="352"/>
        <v>0</v>
      </c>
      <c r="AJ605">
        <f t="shared" si="333"/>
        <v>3.5</v>
      </c>
      <c r="AK605">
        <f t="shared" si="336"/>
        <v>41317.61732826104</v>
      </c>
      <c r="AM605">
        <f t="shared" si="344"/>
        <v>1.2658039161622128</v>
      </c>
      <c r="AN605">
        <f t="shared" si="345"/>
        <v>1</v>
      </c>
      <c r="AP605">
        <f t="shared" si="337"/>
        <v>1.8</v>
      </c>
      <c r="AQ605">
        <f>VLOOKUP(AE605,Sheet3!$K$52:$L$77,2,TRUE)</f>
        <v>1</v>
      </c>
      <c r="AR605">
        <f t="shared" si="331"/>
        <v>430.65692914420936</v>
      </c>
      <c r="AU605">
        <f t="shared" si="346"/>
        <v>41748.274257405246</v>
      </c>
      <c r="AV605">
        <f t="shared" si="347"/>
        <v>-528.27425740524632</v>
      </c>
      <c r="AW605">
        <f t="shared" si="348"/>
        <v>-10.914757384405917</v>
      </c>
      <c r="AX605">
        <f>VLOOKUP(AD605,Sheet2!$A$6:$B$262,2,TRUE)</f>
        <v>382.45714285714286</v>
      </c>
      <c r="AY605">
        <f t="shared" si="349"/>
        <v>-2.8538511015554092E-2</v>
      </c>
      <c r="AZ605">
        <f t="shared" si="350"/>
        <v>522.73726540514667</v>
      </c>
      <c r="BB605">
        <f t="shared" si="340"/>
        <v>2.6013179368144392</v>
      </c>
    </row>
    <row r="606" spans="4:54" x14ac:dyDescent="0.55000000000000004">
      <c r="D606">
        <f t="shared" si="338"/>
        <v>8940</v>
      </c>
      <c r="E606">
        <f t="shared" si="334"/>
        <v>149</v>
      </c>
      <c r="F606">
        <f t="shared" si="351"/>
        <v>40920</v>
      </c>
      <c r="H606">
        <f t="shared" si="319"/>
        <v>10230</v>
      </c>
      <c r="J606">
        <f t="shared" si="320"/>
        <v>845.4545454545455</v>
      </c>
      <c r="K606">
        <f t="shared" si="321"/>
        <v>520.13594746833223</v>
      </c>
      <c r="L606">
        <f>VLOOKUP(V606, Sheet2!E$6:F$261,2,TRUE)</f>
        <v>511.64</v>
      </c>
      <c r="M606">
        <f>VLOOKUP(L606,Sheet3!A$52:B$77,2,TRUE)</f>
        <v>1</v>
      </c>
      <c r="N606">
        <f t="shared" si="322"/>
        <v>5.735947468332256</v>
      </c>
      <c r="O606">
        <f t="shared" si="323"/>
        <v>5.3359474683322787</v>
      </c>
      <c r="P606">
        <v>0</v>
      </c>
      <c r="Q606">
        <f t="shared" si="332"/>
        <v>3.5</v>
      </c>
      <c r="R606">
        <f t="shared" si="324"/>
        <v>35339.722205960388</v>
      </c>
      <c r="S606">
        <f t="shared" si="335"/>
        <v>3.5</v>
      </c>
      <c r="T606">
        <f t="shared" si="325"/>
        <v>6039.672615958666</v>
      </c>
      <c r="V606">
        <f t="shared" si="326"/>
        <v>41379.394821919057</v>
      </c>
      <c r="W606">
        <f t="shared" si="327"/>
        <v>-459.39482191905699</v>
      </c>
      <c r="X606">
        <f t="shared" si="328"/>
        <v>-9.4916285520466328</v>
      </c>
      <c r="Y606">
        <f>VLOOKUP(K606,Sheet2!$A$6:$B$262,2,TRUE)</f>
        <v>346.8</v>
      </c>
      <c r="Z606">
        <f t="shared" si="329"/>
        <v>-2.7369171142002977E-2</v>
      </c>
      <c r="AA606">
        <f t="shared" si="330"/>
        <v>520.10857829719021</v>
      </c>
      <c r="AD606">
        <f t="shared" si="341"/>
        <v>522.73726540514667</v>
      </c>
      <c r="AE606">
        <f>VLOOKUP(AU605,Sheet2!$E$6:$F$261,2,TRUE)</f>
        <v>511.64</v>
      </c>
      <c r="AF606">
        <f>VLOOKUP(AE606,Sheet3!K$52:L$77,2,TRUE)</f>
        <v>1</v>
      </c>
      <c r="AG606">
        <f t="shared" si="342"/>
        <v>6.3372654051466952</v>
      </c>
      <c r="AH606">
        <f t="shared" si="343"/>
        <v>0</v>
      </c>
      <c r="AI606">
        <f t="shared" si="352"/>
        <v>0</v>
      </c>
      <c r="AJ606">
        <f t="shared" si="333"/>
        <v>3.5</v>
      </c>
      <c r="AK606">
        <f t="shared" si="336"/>
        <v>41040.082687587099</v>
      </c>
      <c r="AM606">
        <f t="shared" si="344"/>
        <v>1.2372654051466725</v>
      </c>
      <c r="AN606">
        <f t="shared" si="345"/>
        <v>1</v>
      </c>
      <c r="AP606">
        <f t="shared" si="337"/>
        <v>1.8</v>
      </c>
      <c r="AQ606">
        <f>VLOOKUP(AE606,Sheet3!$K$52:$L$77,2,TRUE)</f>
        <v>1</v>
      </c>
      <c r="AR606">
        <f t="shared" si="331"/>
        <v>416.17509915867595</v>
      </c>
      <c r="AU606">
        <f t="shared" si="346"/>
        <v>41456.257786745773</v>
      </c>
      <c r="AV606">
        <f t="shared" si="347"/>
        <v>-536.25778674577305</v>
      </c>
      <c r="AW606">
        <f t="shared" si="348"/>
        <v>-11.079706337722584</v>
      </c>
      <c r="AX606">
        <f>VLOOKUP(AD606,Sheet2!$A$6:$B$262,2,TRUE)</f>
        <v>382.45714285714286</v>
      </c>
      <c r="AY606">
        <f t="shared" si="349"/>
        <v>-2.8969798432712569E-2</v>
      </c>
      <c r="AZ606">
        <f t="shared" si="350"/>
        <v>522.70829560671393</v>
      </c>
      <c r="BB606">
        <f t="shared" si="340"/>
        <v>2.5997173095237258</v>
      </c>
    </row>
    <row r="607" spans="4:54" x14ac:dyDescent="0.55000000000000004">
      <c r="D607">
        <f t="shared" si="338"/>
        <v>8955</v>
      </c>
      <c r="E607">
        <f t="shared" si="334"/>
        <v>149.25</v>
      </c>
      <c r="F607">
        <f>F606-260</f>
        <v>40660</v>
      </c>
      <c r="H607">
        <f t="shared" ref="H607:H670" si="353">+F607*0.25</f>
        <v>10165</v>
      </c>
      <c r="J607">
        <f t="shared" ref="J607:J670" si="354">+H607*3600/43560</f>
        <v>840.08264462809916</v>
      </c>
      <c r="K607">
        <f t="shared" ref="K607:K670" si="355">+AA606</f>
        <v>520.10857829719021</v>
      </c>
      <c r="L607">
        <f>VLOOKUP(V607, Sheet2!E$6:F$261,2,TRUE)</f>
        <v>511.64</v>
      </c>
      <c r="M607">
        <f>VLOOKUP(L607,Sheet3!A$52:B$77,2,TRUE)</f>
        <v>1</v>
      </c>
      <c r="N607">
        <f t="shared" ref="N607:N670" si="356">+(K607-J$3)</f>
        <v>5.708578297190229</v>
      </c>
      <c r="O607">
        <f t="shared" ref="O607:O670" si="357">+K607-O$3</f>
        <v>5.3085782971902518</v>
      </c>
      <c r="P607">
        <v>0</v>
      </c>
      <c r="Q607">
        <f t="shared" si="332"/>
        <v>3.5</v>
      </c>
      <c r="R607">
        <f t="shared" ref="R607:R670" si="358">+Q607*H$3*POWER(N607,1.5)*M606</f>
        <v>35087.088038038579</v>
      </c>
      <c r="S607">
        <f t="shared" si="335"/>
        <v>3.5</v>
      </c>
      <c r="T607">
        <f t="shared" ref="T607:T670" si="359">S607*L$3*POWER(O607,1.5)*M606</f>
        <v>5993.2641700145632</v>
      </c>
      <c r="V607">
        <f t="shared" ref="V607:V670" si="360">+R607+T607</f>
        <v>41080.35220805314</v>
      </c>
      <c r="W607">
        <f t="shared" ref="W607:W670" si="361">+F607-V607</f>
        <v>-420.3522080531402</v>
      </c>
      <c r="X607">
        <f t="shared" ref="X607:X670" si="362">+W607*0.25*3600/43560</f>
        <v>-8.6849629763045488</v>
      </c>
      <c r="Y607">
        <f>VLOOKUP(K607,Sheet2!$A$6:$B$262,2,TRUE)</f>
        <v>346.8</v>
      </c>
      <c r="Z607">
        <f t="shared" ref="Z607:Z670" si="363">+X607/Y607</f>
        <v>-2.5043145837095007E-2</v>
      </c>
      <c r="AA607">
        <f t="shared" ref="AA607:AA670" si="364">+K607+Z607</f>
        <v>520.08353515135309</v>
      </c>
      <c r="AD607">
        <f t="shared" si="341"/>
        <v>522.70829560671393</v>
      </c>
      <c r="AE607">
        <f>VLOOKUP(AU606,Sheet2!$E$6:$F$261,2,TRUE)</f>
        <v>511.64</v>
      </c>
      <c r="AF607">
        <f>VLOOKUP(AE607,Sheet3!K$52:L$77,2,TRUE)</f>
        <v>1</v>
      </c>
      <c r="AG607">
        <f t="shared" si="342"/>
        <v>6.3082956067139548</v>
      </c>
      <c r="AH607">
        <f t="shared" si="343"/>
        <v>0</v>
      </c>
      <c r="AI607">
        <f t="shared" si="352"/>
        <v>0</v>
      </c>
      <c r="AJ607">
        <f t="shared" si="333"/>
        <v>3.5</v>
      </c>
      <c r="AK607">
        <f t="shared" si="336"/>
        <v>40758.992248577924</v>
      </c>
      <c r="AM607">
        <f t="shared" si="344"/>
        <v>1.2082956067139321</v>
      </c>
      <c r="AN607">
        <f t="shared" si="345"/>
        <v>1</v>
      </c>
      <c r="AP607">
        <f t="shared" si="337"/>
        <v>1.8</v>
      </c>
      <c r="AQ607">
        <f>VLOOKUP(AE607,Sheet3!$K$52:$L$77,2,TRUE)</f>
        <v>1</v>
      </c>
      <c r="AR607">
        <f t="shared" si="331"/>
        <v>401.64427547093061</v>
      </c>
      <c r="AU607">
        <f t="shared" si="346"/>
        <v>41160.636524048852</v>
      </c>
      <c r="AV607">
        <f t="shared" si="347"/>
        <v>-500.63652404885215</v>
      </c>
      <c r="AW607">
        <f t="shared" si="348"/>
        <v>-10.343729835720087</v>
      </c>
      <c r="AX607">
        <f>VLOOKUP(AD607,Sheet2!$A$6:$B$262,2,TRUE)</f>
        <v>382.45714285714286</v>
      </c>
      <c r="AY607">
        <f t="shared" si="349"/>
        <v>-2.7045461246840208E-2</v>
      </c>
      <c r="AZ607">
        <f t="shared" si="350"/>
        <v>522.68125014546706</v>
      </c>
      <c r="BB607">
        <f t="shared" si="340"/>
        <v>2.5977149941139714</v>
      </c>
    </row>
    <row r="608" spans="4:54" x14ac:dyDescent="0.55000000000000004">
      <c r="D608">
        <f t="shared" si="338"/>
        <v>8970</v>
      </c>
      <c r="E608">
        <f t="shared" si="334"/>
        <v>149.5</v>
      </c>
      <c r="F608">
        <f>+F607-200</f>
        <v>40460</v>
      </c>
      <c r="H608">
        <f t="shared" si="353"/>
        <v>10115</v>
      </c>
      <c r="J608">
        <f t="shared" si="354"/>
        <v>835.95041322314046</v>
      </c>
      <c r="K608">
        <f t="shared" si="355"/>
        <v>520.08353515135309</v>
      </c>
      <c r="L608">
        <f>VLOOKUP(V608, Sheet2!E$6:F$261,2,TRUE)</f>
        <v>511.4</v>
      </c>
      <c r="M608">
        <f>VLOOKUP(L608,Sheet3!A$52:B$77,2,TRUE)</f>
        <v>1</v>
      </c>
      <c r="N608">
        <f t="shared" si="356"/>
        <v>5.6835351513531123</v>
      </c>
      <c r="O608">
        <f t="shared" si="357"/>
        <v>5.283535151353135</v>
      </c>
      <c r="P608">
        <v>0</v>
      </c>
      <c r="Q608">
        <f t="shared" si="332"/>
        <v>3.5</v>
      </c>
      <c r="R608">
        <f t="shared" si="358"/>
        <v>34856.454431451748</v>
      </c>
      <c r="S608">
        <f t="shared" si="335"/>
        <v>3.5</v>
      </c>
      <c r="T608">
        <f t="shared" si="359"/>
        <v>5950.904513041467</v>
      </c>
      <c r="V608">
        <f t="shared" si="360"/>
        <v>40807.358944493215</v>
      </c>
      <c r="W608">
        <f t="shared" si="361"/>
        <v>-347.35894449321495</v>
      </c>
      <c r="X608">
        <f t="shared" si="362"/>
        <v>-7.1768376961408045</v>
      </c>
      <c r="Y608">
        <f>VLOOKUP(K608,Sheet2!$A$6:$B$262,2,TRUE)</f>
        <v>345.42857142857144</v>
      </c>
      <c r="Z608">
        <f t="shared" si="363"/>
        <v>-2.0776618640606134E-2</v>
      </c>
      <c r="AA608">
        <f t="shared" si="364"/>
        <v>520.06275853271245</v>
      </c>
      <c r="AD608">
        <f t="shared" si="341"/>
        <v>522.68125014546706</v>
      </c>
      <c r="AE608">
        <f>VLOOKUP(AU607,Sheet2!$E$6:$F$261,2,TRUE)</f>
        <v>511.64</v>
      </c>
      <c r="AF608">
        <f>VLOOKUP(AE608,Sheet3!K$52:L$77,2,TRUE)</f>
        <v>1</v>
      </c>
      <c r="AG608">
        <f t="shared" si="342"/>
        <v>6.2812501454670837</v>
      </c>
      <c r="AH608">
        <f t="shared" si="343"/>
        <v>0</v>
      </c>
      <c r="AI608">
        <f t="shared" si="352"/>
        <v>0</v>
      </c>
      <c r="AJ608">
        <f t="shared" si="333"/>
        <v>3.5</v>
      </c>
      <c r="AK608">
        <f t="shared" si="336"/>
        <v>40497.155268172814</v>
      </c>
      <c r="AM608">
        <f t="shared" si="344"/>
        <v>1.181250145467061</v>
      </c>
      <c r="AN608">
        <f t="shared" si="345"/>
        <v>1</v>
      </c>
      <c r="AP608">
        <f t="shared" si="337"/>
        <v>1.7</v>
      </c>
      <c r="AQ608">
        <f>VLOOKUP(AE608,Sheet3!$K$52:$L$77,2,TRUE)</f>
        <v>1</v>
      </c>
      <c r="AR608">
        <f t="shared" si="331"/>
        <v>366.66631642898489</v>
      </c>
      <c r="AU608">
        <f t="shared" si="346"/>
        <v>40863.821584601799</v>
      </c>
      <c r="AV608">
        <f t="shared" si="347"/>
        <v>-403.82158460179926</v>
      </c>
      <c r="AW608">
        <f t="shared" si="348"/>
        <v>-8.3434211694586615</v>
      </c>
      <c r="AX608">
        <f>VLOOKUP(AD608,Sheet2!$A$6:$B$262,2,TRUE)</f>
        <v>381.08571428571429</v>
      </c>
      <c r="AY608">
        <f t="shared" si="349"/>
        <v>-2.1893817733622218E-2</v>
      </c>
      <c r="AZ608">
        <f t="shared" si="350"/>
        <v>522.65935632773346</v>
      </c>
      <c r="BB608">
        <f t="shared" si="340"/>
        <v>2.5965977950210117</v>
      </c>
    </row>
    <row r="609" spans="4:54" x14ac:dyDescent="0.55000000000000004">
      <c r="D609">
        <f t="shared" si="338"/>
        <v>8985</v>
      </c>
      <c r="E609">
        <f t="shared" si="334"/>
        <v>149.75</v>
      </c>
      <c r="F609">
        <f>+F608-200</f>
        <v>40260</v>
      </c>
      <c r="H609">
        <f t="shared" si="353"/>
        <v>10065</v>
      </c>
      <c r="J609">
        <f t="shared" si="354"/>
        <v>831.81818181818187</v>
      </c>
      <c r="K609">
        <f t="shared" si="355"/>
        <v>520.06275853271245</v>
      </c>
      <c r="L609">
        <f>VLOOKUP(V609, Sheet2!E$6:F$261,2,TRUE)</f>
        <v>511.4</v>
      </c>
      <c r="M609">
        <f>VLOOKUP(L609,Sheet3!A$52:B$77,2,TRUE)</f>
        <v>1</v>
      </c>
      <c r="N609">
        <f t="shared" si="356"/>
        <v>5.6627585327124734</v>
      </c>
      <c r="O609">
        <f t="shared" si="357"/>
        <v>5.2627585327124962</v>
      </c>
      <c r="P609">
        <v>0</v>
      </c>
      <c r="Q609">
        <f t="shared" si="332"/>
        <v>3.5</v>
      </c>
      <c r="R609">
        <f t="shared" si="358"/>
        <v>34665.498363870443</v>
      </c>
      <c r="S609">
        <f t="shared" si="335"/>
        <v>3.5</v>
      </c>
      <c r="T609">
        <f t="shared" si="359"/>
        <v>5915.8376376737469</v>
      </c>
      <c r="V609">
        <f t="shared" si="360"/>
        <v>40581.336001544187</v>
      </c>
      <c r="W609">
        <f t="shared" si="361"/>
        <v>-321.33600154418673</v>
      </c>
      <c r="X609">
        <f t="shared" si="362"/>
        <v>-6.6391735856236931</v>
      </c>
      <c r="Y609">
        <f>VLOOKUP(K609,Sheet2!$A$6:$B$262,2,TRUE)</f>
        <v>345.42857142857144</v>
      </c>
      <c r="Z609">
        <f t="shared" si="363"/>
        <v>-1.9220105500151304E-2</v>
      </c>
      <c r="AA609">
        <f t="shared" si="364"/>
        <v>520.0435384272123</v>
      </c>
      <c r="AD609">
        <f t="shared" si="341"/>
        <v>522.65935632773346</v>
      </c>
      <c r="AE609">
        <f>VLOOKUP(AU608,Sheet2!$E$6:$F$261,2,TRUE)</f>
        <v>511.4</v>
      </c>
      <c r="AF609">
        <f>VLOOKUP(AE609,Sheet3!K$52:L$77,2,TRUE)</f>
        <v>1</v>
      </c>
      <c r="AG609">
        <f t="shared" si="342"/>
        <v>6.2593563277334852</v>
      </c>
      <c r="AH609">
        <f t="shared" si="343"/>
        <v>0</v>
      </c>
      <c r="AI609">
        <f t="shared" si="352"/>
        <v>0</v>
      </c>
      <c r="AJ609">
        <f t="shared" si="333"/>
        <v>3.5</v>
      </c>
      <c r="AK609">
        <f t="shared" si="336"/>
        <v>40285.605595513254</v>
      </c>
      <c r="AM609">
        <f t="shared" si="344"/>
        <v>1.1593563277334624</v>
      </c>
      <c r="AN609">
        <f t="shared" si="345"/>
        <v>1</v>
      </c>
      <c r="AP609">
        <f t="shared" si="337"/>
        <v>1.7</v>
      </c>
      <c r="AQ609">
        <f>VLOOKUP(AE609,Sheet3!$K$52:$L$77,2,TRUE)</f>
        <v>1</v>
      </c>
      <c r="AR609">
        <f t="shared" si="331"/>
        <v>356.51976221562603</v>
      </c>
      <c r="AU609">
        <f t="shared" si="346"/>
        <v>40642.125357728881</v>
      </c>
      <c r="AV609">
        <f t="shared" si="347"/>
        <v>-382.12535772888077</v>
      </c>
      <c r="AW609">
        <f t="shared" si="348"/>
        <v>-7.8951520191917526</v>
      </c>
      <c r="AX609">
        <f>VLOOKUP(AD609,Sheet2!$A$6:$B$262,2,TRUE)</f>
        <v>381.08571428571429</v>
      </c>
      <c r="AY609">
        <f t="shared" si="349"/>
        <v>-2.0717522917357276E-2</v>
      </c>
      <c r="AZ609">
        <f t="shared" si="350"/>
        <v>522.63863880481608</v>
      </c>
      <c r="BB609">
        <f t="shared" si="340"/>
        <v>2.5951003776037851</v>
      </c>
    </row>
    <row r="610" spans="4:54" x14ac:dyDescent="0.55000000000000004">
      <c r="D610">
        <f t="shared" si="338"/>
        <v>9000</v>
      </c>
      <c r="E610">
        <f t="shared" si="334"/>
        <v>150</v>
      </c>
      <c r="F610">
        <f>+F609-200</f>
        <v>40060</v>
      </c>
      <c r="H610">
        <f t="shared" si="353"/>
        <v>10015</v>
      </c>
      <c r="J610">
        <f t="shared" si="354"/>
        <v>827.68595041322317</v>
      </c>
      <c r="K610">
        <f t="shared" si="355"/>
        <v>520.0435384272123</v>
      </c>
      <c r="L610">
        <f>VLOOKUP(V610, Sheet2!E$6:F$261,2,TRUE)</f>
        <v>511.4</v>
      </c>
      <c r="M610">
        <f>VLOOKUP(L610,Sheet3!A$52:B$77,2,TRUE)</f>
        <v>1</v>
      </c>
      <c r="N610">
        <f t="shared" si="356"/>
        <v>5.6435384272123201</v>
      </c>
      <c r="O610">
        <f t="shared" si="357"/>
        <v>5.2435384272123429</v>
      </c>
      <c r="P610">
        <v>0</v>
      </c>
      <c r="Q610">
        <f t="shared" si="332"/>
        <v>3.5</v>
      </c>
      <c r="R610">
        <f t="shared" si="358"/>
        <v>34489.159696837844</v>
      </c>
      <c r="S610">
        <f t="shared" si="335"/>
        <v>3.5</v>
      </c>
      <c r="T610">
        <f t="shared" si="359"/>
        <v>5883.4594240677679</v>
      </c>
      <c r="V610">
        <f t="shared" si="360"/>
        <v>40372.619120905612</v>
      </c>
      <c r="W610">
        <f t="shared" si="361"/>
        <v>-312.61912090561236</v>
      </c>
      <c r="X610">
        <f t="shared" si="362"/>
        <v>-6.4590727459837263</v>
      </c>
      <c r="Y610">
        <f>VLOOKUP(K610,Sheet2!$A$6:$B$262,2,TRUE)</f>
        <v>345.42857142857144</v>
      </c>
      <c r="Z610">
        <f t="shared" si="363"/>
        <v>-1.8698721762566619E-2</v>
      </c>
      <c r="AA610">
        <f t="shared" si="364"/>
        <v>520.02483970544972</v>
      </c>
      <c r="AD610">
        <f t="shared" si="341"/>
        <v>522.63863880481608</v>
      </c>
      <c r="AE610">
        <f>VLOOKUP(AU609,Sheet2!$E$6:$F$261,2,TRUE)</f>
        <v>511.4</v>
      </c>
      <c r="AF610">
        <f>VLOOKUP(AE610,Sheet3!K$52:L$77,2,TRUE)</f>
        <v>1</v>
      </c>
      <c r="AG610">
        <f t="shared" si="342"/>
        <v>6.2386388048161052</v>
      </c>
      <c r="AH610">
        <f t="shared" si="343"/>
        <v>0</v>
      </c>
      <c r="AI610">
        <f t="shared" si="352"/>
        <v>0</v>
      </c>
      <c r="AJ610">
        <f t="shared" si="333"/>
        <v>3.5</v>
      </c>
      <c r="AK610">
        <f t="shared" si="336"/>
        <v>40085.762292803833</v>
      </c>
      <c r="AM610">
        <f t="shared" si="344"/>
        <v>1.1386388048160825</v>
      </c>
      <c r="AN610">
        <f t="shared" si="345"/>
        <v>1</v>
      </c>
      <c r="AP610">
        <f t="shared" si="337"/>
        <v>1.7</v>
      </c>
      <c r="AQ610">
        <f>VLOOKUP(AE610,Sheet3!$K$52:$L$77,2,TRUE)</f>
        <v>1</v>
      </c>
      <c r="AR610">
        <f t="shared" si="331"/>
        <v>347.00615156619654</v>
      </c>
      <c r="AU610">
        <f t="shared" si="346"/>
        <v>40432.768444370027</v>
      </c>
      <c r="AV610">
        <f t="shared" si="347"/>
        <v>-372.76844437002728</v>
      </c>
      <c r="AW610">
        <f t="shared" si="348"/>
        <v>-7.7018273630170926</v>
      </c>
      <c r="AX610">
        <f>VLOOKUP(AD610,Sheet2!$A$6:$B$262,2,TRUE)</f>
        <v>381.08571428571429</v>
      </c>
      <c r="AY610">
        <f t="shared" si="349"/>
        <v>-2.0210223249782444E-2</v>
      </c>
      <c r="AZ610">
        <f t="shared" si="350"/>
        <v>522.61842858156626</v>
      </c>
      <c r="BB610">
        <f t="shared" si="340"/>
        <v>2.5935888761165415</v>
      </c>
    </row>
    <row r="611" spans="4:54" x14ac:dyDescent="0.55000000000000004">
      <c r="D611">
        <f t="shared" si="338"/>
        <v>9015</v>
      </c>
      <c r="E611">
        <f t="shared" si="334"/>
        <v>150.25</v>
      </c>
      <c r="F611">
        <f>+F610-200</f>
        <v>39860</v>
      </c>
      <c r="H611">
        <f t="shared" si="353"/>
        <v>9965</v>
      </c>
      <c r="J611">
        <f t="shared" si="354"/>
        <v>823.55371900826447</v>
      </c>
      <c r="K611">
        <f t="shared" si="355"/>
        <v>520.02483970544972</v>
      </c>
      <c r="L611">
        <f>VLOOKUP(V611, Sheet2!E$6:F$261,2,TRUE)</f>
        <v>511.4</v>
      </c>
      <c r="M611">
        <f>VLOOKUP(L611,Sheet3!A$52:B$77,2,TRUE)</f>
        <v>1</v>
      </c>
      <c r="N611">
        <f t="shared" si="356"/>
        <v>5.6248397054497445</v>
      </c>
      <c r="O611">
        <f t="shared" si="357"/>
        <v>5.2248397054497673</v>
      </c>
      <c r="P611">
        <v>0</v>
      </c>
      <c r="Q611">
        <f t="shared" si="332"/>
        <v>3.5</v>
      </c>
      <c r="R611">
        <f t="shared" si="358"/>
        <v>34317.892487910933</v>
      </c>
      <c r="S611">
        <f t="shared" si="335"/>
        <v>3.5</v>
      </c>
      <c r="T611">
        <f t="shared" si="359"/>
        <v>5852.0164292839754</v>
      </c>
      <c r="V611">
        <f t="shared" si="360"/>
        <v>40169.908917194909</v>
      </c>
      <c r="W611">
        <f t="shared" si="361"/>
        <v>-309.90891719490901</v>
      </c>
      <c r="X611">
        <f t="shared" si="362"/>
        <v>-6.403076801547706</v>
      </c>
      <c r="Y611">
        <f>VLOOKUP(K611,Sheet2!$A$6:$B$262,2,TRUE)</f>
        <v>345.42857142857144</v>
      </c>
      <c r="Z611">
        <f t="shared" si="363"/>
        <v>-1.8536616050799811E-2</v>
      </c>
      <c r="AA611">
        <f t="shared" si="364"/>
        <v>520.0063030893989</v>
      </c>
      <c r="AD611">
        <f t="shared" si="341"/>
        <v>522.61842858156626</v>
      </c>
      <c r="AE611">
        <f>VLOOKUP(AU610,Sheet2!$E$6:$F$261,2,TRUE)</f>
        <v>511.4</v>
      </c>
      <c r="AF611">
        <f>VLOOKUP(AE611,Sheet3!K$52:L$77,2,TRUE)</f>
        <v>1</v>
      </c>
      <c r="AG611">
        <f t="shared" si="342"/>
        <v>6.2184285815662861</v>
      </c>
      <c r="AH611">
        <f t="shared" si="343"/>
        <v>0</v>
      </c>
      <c r="AI611">
        <f t="shared" si="352"/>
        <v>0</v>
      </c>
      <c r="AJ611">
        <f t="shared" si="333"/>
        <v>3.5</v>
      </c>
      <c r="AK611">
        <f t="shared" si="336"/>
        <v>39891.131919855725</v>
      </c>
      <c r="AM611">
        <f t="shared" si="344"/>
        <v>1.1184285815662633</v>
      </c>
      <c r="AN611">
        <f t="shared" si="345"/>
        <v>1</v>
      </c>
      <c r="AP611">
        <f t="shared" si="337"/>
        <v>1.7</v>
      </c>
      <c r="AQ611">
        <f>VLOOKUP(AE611,Sheet3!$K$52:$L$77,2,TRUE)</f>
        <v>1</v>
      </c>
      <c r="AR611">
        <f t="shared" si="331"/>
        <v>337.80851198953678</v>
      </c>
      <c r="AU611">
        <f t="shared" si="346"/>
        <v>40228.940431845258</v>
      </c>
      <c r="AV611">
        <f t="shared" si="347"/>
        <v>-368.94043184525799</v>
      </c>
      <c r="AW611">
        <f t="shared" si="348"/>
        <v>-7.6227361951499581</v>
      </c>
      <c r="AX611">
        <f>VLOOKUP(AD611,Sheet2!$A$6:$B$262,2,TRUE)</f>
        <v>381.08571428571429</v>
      </c>
      <c r="AY611">
        <f t="shared" si="349"/>
        <v>-2.0002681573717838E-2</v>
      </c>
      <c r="AZ611">
        <f t="shared" si="350"/>
        <v>522.59842589999255</v>
      </c>
      <c r="BB611">
        <f t="shared" si="340"/>
        <v>2.5921228105936507</v>
      </c>
    </row>
    <row r="612" spans="4:54" x14ac:dyDescent="0.55000000000000004">
      <c r="D612">
        <f t="shared" si="338"/>
        <v>9030</v>
      </c>
      <c r="E612">
        <f t="shared" si="334"/>
        <v>150.5</v>
      </c>
      <c r="F612">
        <f>+F611-200</f>
        <v>39660</v>
      </c>
      <c r="H612">
        <f t="shared" si="353"/>
        <v>9915</v>
      </c>
      <c r="J612">
        <f t="shared" si="354"/>
        <v>819.42148760330576</v>
      </c>
      <c r="K612">
        <f t="shared" si="355"/>
        <v>520.0063030893989</v>
      </c>
      <c r="L612">
        <f>VLOOKUP(V612, Sheet2!E$6:F$261,2,TRUE)</f>
        <v>511.15999999999997</v>
      </c>
      <c r="M612">
        <f>VLOOKUP(L612,Sheet3!A$52:B$77,2,TRUE)</f>
        <v>1</v>
      </c>
      <c r="N612">
        <f t="shared" si="356"/>
        <v>5.6063030893989207</v>
      </c>
      <c r="O612">
        <f t="shared" si="357"/>
        <v>5.2063030893989435</v>
      </c>
      <c r="P612">
        <v>0</v>
      </c>
      <c r="Q612">
        <f t="shared" si="332"/>
        <v>3.5</v>
      </c>
      <c r="R612">
        <f t="shared" si="358"/>
        <v>34148.390801156434</v>
      </c>
      <c r="S612">
        <f t="shared" si="335"/>
        <v>3.5</v>
      </c>
      <c r="T612">
        <f t="shared" si="359"/>
        <v>5820.9015096279891</v>
      </c>
      <c r="V612">
        <f t="shared" si="360"/>
        <v>39969.292310784425</v>
      </c>
      <c r="W612">
        <f t="shared" si="361"/>
        <v>-309.29231078442535</v>
      </c>
      <c r="X612">
        <f t="shared" si="362"/>
        <v>-6.39033699967821</v>
      </c>
      <c r="Y612">
        <f>VLOOKUP(K612,Sheet2!$A$6:$B$262,2,TRUE)</f>
        <v>345.42857142857144</v>
      </c>
      <c r="Z612">
        <f t="shared" si="363"/>
        <v>-1.8499734903948496E-2</v>
      </c>
      <c r="AA612">
        <f t="shared" si="364"/>
        <v>519.98780335449499</v>
      </c>
      <c r="AD612">
        <f t="shared" si="341"/>
        <v>522.59842589999255</v>
      </c>
      <c r="AE612">
        <f>VLOOKUP(AU611,Sheet2!$E$6:$F$261,2,TRUE)</f>
        <v>511.4</v>
      </c>
      <c r="AF612">
        <f>VLOOKUP(AE612,Sheet3!K$52:L$77,2,TRUE)</f>
        <v>1</v>
      </c>
      <c r="AG612">
        <f t="shared" si="342"/>
        <v>6.1984258999925714</v>
      </c>
      <c r="AH612">
        <f t="shared" si="343"/>
        <v>0</v>
      </c>
      <c r="AI612">
        <f t="shared" si="352"/>
        <v>0</v>
      </c>
      <c r="AJ612">
        <f t="shared" si="333"/>
        <v>3.5</v>
      </c>
      <c r="AK612">
        <f t="shared" si="336"/>
        <v>39698.811404174397</v>
      </c>
      <c r="AM612">
        <f t="shared" si="344"/>
        <v>1.0984258999925487</v>
      </c>
      <c r="AN612">
        <f t="shared" si="345"/>
        <v>1</v>
      </c>
      <c r="AP612">
        <f t="shared" si="337"/>
        <v>1.55</v>
      </c>
      <c r="AQ612">
        <f>VLOOKUP(AE612,Sheet3!$K$52:$L$77,2,TRUE)</f>
        <v>1</v>
      </c>
      <c r="AR612">
        <f t="shared" si="331"/>
        <v>299.77618395702507</v>
      </c>
      <c r="AU612">
        <f t="shared" si="346"/>
        <v>39998.58758813142</v>
      </c>
      <c r="AV612">
        <f t="shared" si="347"/>
        <v>-338.58758813142049</v>
      </c>
      <c r="AW612">
        <f t="shared" si="348"/>
        <v>-6.9956113250293495</v>
      </c>
      <c r="AX612">
        <f>VLOOKUP(AD612,Sheet2!$A$6:$B$262,2,TRUE)</f>
        <v>379.71428571428572</v>
      </c>
      <c r="AY612">
        <f t="shared" si="349"/>
        <v>-1.8423355634012584E-2</v>
      </c>
      <c r="AZ612">
        <f t="shared" si="350"/>
        <v>522.58000254435854</v>
      </c>
      <c r="BB612">
        <f t="shared" si="340"/>
        <v>2.5921991898635497</v>
      </c>
    </row>
    <row r="613" spans="4:54" x14ac:dyDescent="0.55000000000000004">
      <c r="D613">
        <f t="shared" si="338"/>
        <v>9045</v>
      </c>
      <c r="E613">
        <f t="shared" si="334"/>
        <v>150.75</v>
      </c>
      <c r="F613">
        <f t="shared" ref="F613:F647" si="365">+F612-200</f>
        <v>39460</v>
      </c>
      <c r="H613">
        <f t="shared" si="353"/>
        <v>9865</v>
      </c>
      <c r="J613">
        <f t="shared" si="354"/>
        <v>815.28925619834706</v>
      </c>
      <c r="K613">
        <f t="shared" si="355"/>
        <v>519.98780335449499</v>
      </c>
      <c r="L613">
        <f>VLOOKUP(V613, Sheet2!E$6:F$261,2,TRUE)</f>
        <v>511.15999999999997</v>
      </c>
      <c r="M613">
        <f>VLOOKUP(L613,Sheet3!A$52:B$77,2,TRUE)</f>
        <v>1</v>
      </c>
      <c r="N613">
        <f t="shared" si="356"/>
        <v>5.5878033544950085</v>
      </c>
      <c r="O613">
        <f t="shared" si="357"/>
        <v>5.1878033544950313</v>
      </c>
      <c r="P613">
        <v>0</v>
      </c>
      <c r="Q613">
        <f t="shared" si="332"/>
        <v>3.5</v>
      </c>
      <c r="R613">
        <f t="shared" si="358"/>
        <v>33979.505514049437</v>
      </c>
      <c r="S613">
        <f t="shared" si="335"/>
        <v>3.5</v>
      </c>
      <c r="T613">
        <f t="shared" si="359"/>
        <v>5789.9036741381642</v>
      </c>
      <c r="V613">
        <f t="shared" si="360"/>
        <v>39769.409188187601</v>
      </c>
      <c r="W613">
        <f t="shared" si="361"/>
        <v>-309.4091881876011</v>
      </c>
      <c r="X613">
        <f t="shared" si="362"/>
        <v>-6.392751822057873</v>
      </c>
      <c r="Y613">
        <f>VLOOKUP(K613,Sheet2!$A$6:$B$262,2,TRUE)</f>
        <v>344.05714285714288</v>
      </c>
      <c r="Z613">
        <f t="shared" si="363"/>
        <v>-1.8580494417208566E-2</v>
      </c>
      <c r="AA613">
        <f t="shared" si="364"/>
        <v>519.96922286007782</v>
      </c>
      <c r="AD613">
        <f t="shared" si="341"/>
        <v>522.58000254435854</v>
      </c>
      <c r="AE613">
        <f>VLOOKUP(AU612,Sheet2!$E$6:$F$261,2,TRUE)</f>
        <v>511.15999999999997</v>
      </c>
      <c r="AF613">
        <f>VLOOKUP(AE613,Sheet3!K$52:L$77,2,TRUE)</f>
        <v>1</v>
      </c>
      <c r="AG613">
        <f t="shared" si="342"/>
        <v>6.1800025443585582</v>
      </c>
      <c r="AH613">
        <f t="shared" si="343"/>
        <v>0</v>
      </c>
      <c r="AI613">
        <f t="shared" si="352"/>
        <v>0</v>
      </c>
      <c r="AJ613">
        <f t="shared" si="333"/>
        <v>3.5</v>
      </c>
      <c r="AK613">
        <f t="shared" si="336"/>
        <v>39521.949989149172</v>
      </c>
      <c r="AM613">
        <f t="shared" si="344"/>
        <v>1.0800025443585355</v>
      </c>
      <c r="AN613">
        <f t="shared" si="345"/>
        <v>1</v>
      </c>
      <c r="AP613">
        <f t="shared" si="337"/>
        <v>1.55</v>
      </c>
      <c r="AQ613">
        <f>VLOOKUP(AE613,Sheet3!$K$52:$L$77,2,TRUE)</f>
        <v>1</v>
      </c>
      <c r="AR613">
        <f t="shared" si="331"/>
        <v>292.26590044387154</v>
      </c>
      <c r="AU613">
        <f t="shared" si="346"/>
        <v>39814.215889593041</v>
      </c>
      <c r="AV613">
        <f t="shared" si="347"/>
        <v>-354.21588959304063</v>
      </c>
      <c r="AW613">
        <f t="shared" si="348"/>
        <v>-7.3185101155586896</v>
      </c>
      <c r="AX613">
        <f>VLOOKUP(AD613,Sheet2!$A$6:$B$262,2,TRUE)</f>
        <v>379.71428571428572</v>
      </c>
      <c r="AY613">
        <f t="shared" si="349"/>
        <v>-1.9273728671524014E-2</v>
      </c>
      <c r="AZ613">
        <f t="shared" si="350"/>
        <v>522.56072881568696</v>
      </c>
      <c r="BB613">
        <f t="shared" si="340"/>
        <v>2.5915059556091364</v>
      </c>
    </row>
    <row r="614" spans="4:54" x14ac:dyDescent="0.55000000000000004">
      <c r="D614">
        <f t="shared" si="338"/>
        <v>9060</v>
      </c>
      <c r="E614">
        <f t="shared" si="334"/>
        <v>151</v>
      </c>
      <c r="F614">
        <f t="shared" si="365"/>
        <v>39260</v>
      </c>
      <c r="H614">
        <f t="shared" si="353"/>
        <v>9815</v>
      </c>
      <c r="J614">
        <f t="shared" si="354"/>
        <v>811.15702479338847</v>
      </c>
      <c r="K614">
        <f t="shared" si="355"/>
        <v>519.96922286007782</v>
      </c>
      <c r="L614">
        <f>VLOOKUP(V614, Sheet2!E$6:F$261,2,TRUE)</f>
        <v>511.15999999999997</v>
      </c>
      <c r="M614">
        <f>VLOOKUP(L614,Sheet3!A$52:B$77,2,TRUE)</f>
        <v>1</v>
      </c>
      <c r="N614">
        <f t="shared" si="356"/>
        <v>5.5692228600778435</v>
      </c>
      <c r="O614">
        <f t="shared" si="357"/>
        <v>5.1692228600778662</v>
      </c>
      <c r="P614">
        <v>0</v>
      </c>
      <c r="Q614">
        <f t="shared" si="332"/>
        <v>3.5</v>
      </c>
      <c r="R614">
        <f t="shared" si="358"/>
        <v>33810.164136869171</v>
      </c>
      <c r="S614">
        <f t="shared" si="335"/>
        <v>3.5</v>
      </c>
      <c r="T614">
        <f t="shared" si="359"/>
        <v>5758.8261017359382</v>
      </c>
      <c r="V614">
        <f t="shared" si="360"/>
        <v>39568.990238605111</v>
      </c>
      <c r="W614">
        <f t="shared" si="361"/>
        <v>-308.99023860511079</v>
      </c>
      <c r="X614">
        <f t="shared" si="362"/>
        <v>-6.3840958389485705</v>
      </c>
      <c r="Y614">
        <f>VLOOKUP(K614,Sheet2!$A$6:$B$262,2,TRUE)</f>
        <v>344.05714285714288</v>
      </c>
      <c r="Z614">
        <f t="shared" si="363"/>
        <v>-1.8555335854774951E-2</v>
      </c>
      <c r="AA614">
        <f t="shared" si="364"/>
        <v>519.95066752422304</v>
      </c>
      <c r="AD614">
        <f t="shared" si="341"/>
        <v>522.56072881568696</v>
      </c>
      <c r="AE614">
        <f>VLOOKUP(AU613,Sheet2!$E$6:$F$261,2,TRUE)</f>
        <v>511.15999999999997</v>
      </c>
      <c r="AF614">
        <f>VLOOKUP(AE614,Sheet3!K$52:L$77,2,TRUE)</f>
        <v>1</v>
      </c>
      <c r="AG614">
        <f t="shared" si="342"/>
        <v>6.1607288156869799</v>
      </c>
      <c r="AH614">
        <f t="shared" si="343"/>
        <v>0</v>
      </c>
      <c r="AI614">
        <f t="shared" si="352"/>
        <v>0</v>
      </c>
      <c r="AJ614">
        <f t="shared" si="333"/>
        <v>3.5</v>
      </c>
      <c r="AK614">
        <f t="shared" si="336"/>
        <v>39337.207074718215</v>
      </c>
      <c r="AM614">
        <f t="shared" si="344"/>
        <v>1.0607288156869572</v>
      </c>
      <c r="AN614">
        <f t="shared" si="345"/>
        <v>1</v>
      </c>
      <c r="AP614">
        <f t="shared" si="337"/>
        <v>1.55</v>
      </c>
      <c r="AQ614">
        <f>VLOOKUP(AE614,Sheet3!$K$52:$L$77,2,TRUE)</f>
        <v>1</v>
      </c>
      <c r="AR614">
        <f t="shared" si="331"/>
        <v>284.4772430478165</v>
      </c>
      <c r="AU614">
        <f t="shared" si="346"/>
        <v>39621.684317766034</v>
      </c>
      <c r="AV614">
        <f t="shared" si="347"/>
        <v>-361.68431776603393</v>
      </c>
      <c r="AW614">
        <f t="shared" si="348"/>
        <v>-7.4728164827692964</v>
      </c>
      <c r="AX614">
        <f>VLOOKUP(AD614,Sheet2!$A$6:$B$262,2,TRUE)</f>
        <v>379.71428571428572</v>
      </c>
      <c r="AY614">
        <f t="shared" si="349"/>
        <v>-1.9680103603982344E-2</v>
      </c>
      <c r="AZ614">
        <f t="shared" si="350"/>
        <v>522.54104871208301</v>
      </c>
      <c r="BB614">
        <f t="shared" si="340"/>
        <v>2.5903811878599754</v>
      </c>
    </row>
    <row r="615" spans="4:54" x14ac:dyDescent="0.55000000000000004">
      <c r="D615">
        <f t="shared" si="338"/>
        <v>9075</v>
      </c>
      <c r="E615">
        <f t="shared" si="334"/>
        <v>151.25</v>
      </c>
      <c r="F615">
        <f t="shared" si="365"/>
        <v>39060</v>
      </c>
      <c r="H615">
        <f t="shared" si="353"/>
        <v>9765</v>
      </c>
      <c r="J615">
        <f t="shared" si="354"/>
        <v>807.02479338842977</v>
      </c>
      <c r="K615">
        <f t="shared" si="355"/>
        <v>519.95066752422304</v>
      </c>
      <c r="L615">
        <f>VLOOKUP(V615, Sheet2!E$6:F$261,2,TRUE)</f>
        <v>511.15999999999997</v>
      </c>
      <c r="M615">
        <f>VLOOKUP(L615,Sheet3!A$52:B$77,2,TRUE)</f>
        <v>1</v>
      </c>
      <c r="N615">
        <f t="shared" si="356"/>
        <v>5.5506675242230585</v>
      </c>
      <c r="O615">
        <f t="shared" si="357"/>
        <v>5.1506675242230813</v>
      </c>
      <c r="P615">
        <v>0</v>
      </c>
      <c r="Q615">
        <f t="shared" si="332"/>
        <v>3.5</v>
      </c>
      <c r="R615">
        <f t="shared" si="358"/>
        <v>33641.333730069462</v>
      </c>
      <c r="S615">
        <f t="shared" si="335"/>
        <v>3.5</v>
      </c>
      <c r="T615">
        <f t="shared" si="359"/>
        <v>5727.8462992554641</v>
      </c>
      <c r="V615">
        <f t="shared" si="360"/>
        <v>39369.180029324925</v>
      </c>
      <c r="W615">
        <f t="shared" si="361"/>
        <v>-309.18002932492527</v>
      </c>
      <c r="X615">
        <f t="shared" si="362"/>
        <v>-6.3880171348125057</v>
      </c>
      <c r="Y615">
        <f>VLOOKUP(K615,Sheet2!$A$6:$B$262,2,TRUE)</f>
        <v>344.05714285714288</v>
      </c>
      <c r="Z615">
        <f t="shared" si="363"/>
        <v>-1.8566733077432129E-2</v>
      </c>
      <c r="AA615">
        <f t="shared" si="364"/>
        <v>519.93210079114556</v>
      </c>
      <c r="AD615">
        <f t="shared" si="341"/>
        <v>522.54104871208301</v>
      </c>
      <c r="AE615">
        <f>VLOOKUP(AU614,Sheet2!$E$6:$F$261,2,TRUE)</f>
        <v>511.15999999999997</v>
      </c>
      <c r="AF615">
        <f>VLOOKUP(AE615,Sheet3!K$52:L$77,2,TRUE)</f>
        <v>1</v>
      </c>
      <c r="AG615">
        <f t="shared" si="342"/>
        <v>6.1410487120830339</v>
      </c>
      <c r="AH615">
        <f t="shared" si="343"/>
        <v>0</v>
      </c>
      <c r="AI615">
        <f t="shared" si="352"/>
        <v>0</v>
      </c>
      <c r="AJ615">
        <f t="shared" si="333"/>
        <v>3.5</v>
      </c>
      <c r="AK615">
        <f t="shared" si="336"/>
        <v>39148.866924221547</v>
      </c>
      <c r="AM615">
        <f t="shared" si="344"/>
        <v>1.0410487120830112</v>
      </c>
      <c r="AN615">
        <f t="shared" si="345"/>
        <v>1</v>
      </c>
      <c r="AP615">
        <f t="shared" si="337"/>
        <v>1.55</v>
      </c>
      <c r="AQ615">
        <f>VLOOKUP(AE615,Sheet3!$K$52:$L$77,2,TRUE)</f>
        <v>1</v>
      </c>
      <c r="AR615">
        <f t="shared" si="331"/>
        <v>276.59705816226261</v>
      </c>
      <c r="AU615">
        <f t="shared" si="346"/>
        <v>39425.463982383808</v>
      </c>
      <c r="AV615">
        <f t="shared" si="347"/>
        <v>-365.46398238380789</v>
      </c>
      <c r="AW615">
        <f t="shared" si="348"/>
        <v>-7.5509087269381796</v>
      </c>
      <c r="AX615">
        <f>VLOOKUP(AD615,Sheet2!$A$6:$B$262,2,TRUE)</f>
        <v>379.71428571428572</v>
      </c>
      <c r="AY615">
        <f t="shared" si="349"/>
        <v>-1.988576414167316E-2</v>
      </c>
      <c r="AZ615">
        <f t="shared" si="350"/>
        <v>522.52116294794132</v>
      </c>
      <c r="BB615">
        <f t="shared" si="340"/>
        <v>2.5890621567957623</v>
      </c>
    </row>
    <row r="616" spans="4:54" x14ac:dyDescent="0.55000000000000004">
      <c r="D616">
        <f t="shared" si="338"/>
        <v>9090</v>
      </c>
      <c r="E616">
        <f t="shared" si="334"/>
        <v>151.5</v>
      </c>
      <c r="F616">
        <f t="shared" si="365"/>
        <v>38860</v>
      </c>
      <c r="H616">
        <f t="shared" si="353"/>
        <v>9715</v>
      </c>
      <c r="J616">
        <f t="shared" si="354"/>
        <v>802.89256198347107</v>
      </c>
      <c r="K616">
        <f t="shared" si="355"/>
        <v>519.93210079114556</v>
      </c>
      <c r="L616">
        <f>VLOOKUP(V616, Sheet2!E$6:F$261,2,TRUE)</f>
        <v>511.15999999999997</v>
      </c>
      <c r="M616">
        <f>VLOOKUP(L616,Sheet3!A$52:B$77,2,TRUE)</f>
        <v>1</v>
      </c>
      <c r="N616">
        <f t="shared" si="356"/>
        <v>5.5321007911455808</v>
      </c>
      <c r="O616">
        <f t="shared" si="357"/>
        <v>5.1321007911456036</v>
      </c>
      <c r="P616">
        <v>0</v>
      </c>
      <c r="Q616">
        <f t="shared" si="332"/>
        <v>3.5</v>
      </c>
      <c r="R616">
        <f t="shared" si="358"/>
        <v>33472.681839107172</v>
      </c>
      <c r="S616">
        <f t="shared" si="335"/>
        <v>3.5</v>
      </c>
      <c r="T616">
        <f t="shared" si="359"/>
        <v>5696.9032718857525</v>
      </c>
      <c r="V616">
        <f t="shared" si="360"/>
        <v>39169.585110992921</v>
      </c>
      <c r="W616">
        <f t="shared" si="361"/>
        <v>-309.58511099292082</v>
      </c>
      <c r="X616">
        <f t="shared" si="362"/>
        <v>-6.3963865907628268</v>
      </c>
      <c r="Y616">
        <f>VLOOKUP(K616,Sheet2!$A$6:$B$262,2,TRUE)</f>
        <v>344.05714285714288</v>
      </c>
      <c r="Z616">
        <f t="shared" si="363"/>
        <v>-1.8591058850415124E-2</v>
      </c>
      <c r="AA616">
        <f t="shared" si="364"/>
        <v>519.9135097322951</v>
      </c>
      <c r="AD616">
        <f t="shared" si="341"/>
        <v>522.52116294794132</v>
      </c>
      <c r="AE616">
        <f>VLOOKUP(AU615,Sheet2!$E$6:$F$261,2,TRUE)</f>
        <v>511.15999999999997</v>
      </c>
      <c r="AF616">
        <f>VLOOKUP(AE616,Sheet3!K$52:L$77,2,TRUE)</f>
        <v>1</v>
      </c>
      <c r="AG616">
        <f t="shared" si="342"/>
        <v>6.1211629479413432</v>
      </c>
      <c r="AH616">
        <f t="shared" si="343"/>
        <v>0</v>
      </c>
      <c r="AI616">
        <f t="shared" si="352"/>
        <v>0</v>
      </c>
      <c r="AJ616">
        <f t="shared" si="333"/>
        <v>3.5</v>
      </c>
      <c r="AK616">
        <f t="shared" si="336"/>
        <v>38958.864874850442</v>
      </c>
      <c r="AM616">
        <f t="shared" si="344"/>
        <v>1.0211629479413205</v>
      </c>
      <c r="AN616">
        <f t="shared" si="345"/>
        <v>1</v>
      </c>
      <c r="AP616">
        <f t="shared" si="337"/>
        <v>1.55</v>
      </c>
      <c r="AQ616">
        <f>VLOOKUP(AE616,Sheet3!$K$52:$L$77,2,TRUE)</f>
        <v>1</v>
      </c>
      <c r="AR616">
        <f t="shared" si="331"/>
        <v>268.70982895985765</v>
      </c>
      <c r="AU616">
        <f t="shared" si="346"/>
        <v>39227.5747038103</v>
      </c>
      <c r="AV616">
        <f t="shared" si="347"/>
        <v>-367.57470381029998</v>
      </c>
      <c r="AW616">
        <f t="shared" si="348"/>
        <v>-7.5945186737665287</v>
      </c>
      <c r="AX616">
        <f>VLOOKUP(AD616,Sheet2!$A$6:$B$262,2,TRUE)</f>
        <v>379.71428571428572</v>
      </c>
      <c r="AY616">
        <f t="shared" si="349"/>
        <v>-2.0000613512552935E-2</v>
      </c>
      <c r="AZ616">
        <f t="shared" si="350"/>
        <v>522.50116233442873</v>
      </c>
      <c r="BB616">
        <f t="shared" si="340"/>
        <v>2.5876526021336304</v>
      </c>
    </row>
    <row r="617" spans="4:54" x14ac:dyDescent="0.55000000000000004">
      <c r="D617">
        <f t="shared" si="338"/>
        <v>9105</v>
      </c>
      <c r="E617">
        <f t="shared" si="334"/>
        <v>151.75</v>
      </c>
      <c r="F617">
        <f t="shared" si="365"/>
        <v>38660</v>
      </c>
      <c r="H617">
        <f t="shared" si="353"/>
        <v>9665</v>
      </c>
      <c r="J617">
        <f t="shared" si="354"/>
        <v>798.76033057851237</v>
      </c>
      <c r="K617">
        <f t="shared" si="355"/>
        <v>519.9135097322951</v>
      </c>
      <c r="L617">
        <f>VLOOKUP(V617, Sheet2!E$6:F$261,2,TRUE)</f>
        <v>510.91999999999996</v>
      </c>
      <c r="M617">
        <f>VLOOKUP(L617,Sheet3!A$52:B$77,2,TRUE)</f>
        <v>1</v>
      </c>
      <c r="N617">
        <f t="shared" si="356"/>
        <v>5.5135097322951196</v>
      </c>
      <c r="O617">
        <f t="shared" si="357"/>
        <v>5.1135097322951424</v>
      </c>
      <c r="P617">
        <v>0</v>
      </c>
      <c r="Q617">
        <f t="shared" si="332"/>
        <v>3.5</v>
      </c>
      <c r="R617">
        <f t="shared" si="358"/>
        <v>33304.092316125003</v>
      </c>
      <c r="S617">
        <f t="shared" si="335"/>
        <v>3.5</v>
      </c>
      <c r="T617">
        <f t="shared" si="359"/>
        <v>5665.9757353508339</v>
      </c>
      <c r="V617">
        <f t="shared" si="360"/>
        <v>38970.068051475835</v>
      </c>
      <c r="W617">
        <f t="shared" si="361"/>
        <v>-310.06805147583509</v>
      </c>
      <c r="X617">
        <f t="shared" si="362"/>
        <v>-6.4063646999139472</v>
      </c>
      <c r="Y617">
        <f>VLOOKUP(K617,Sheet2!$A$6:$B$262,2,TRUE)</f>
        <v>344.05714285714288</v>
      </c>
      <c r="Z617">
        <f t="shared" si="363"/>
        <v>-1.8620060164174401E-2</v>
      </c>
      <c r="AA617">
        <f t="shared" si="364"/>
        <v>519.89488967213094</v>
      </c>
      <c r="AD617">
        <f t="shared" si="341"/>
        <v>522.50116233442873</v>
      </c>
      <c r="AE617">
        <f>VLOOKUP(AU616,Sheet2!$E$6:$F$261,2,TRUE)</f>
        <v>511.15999999999997</v>
      </c>
      <c r="AF617">
        <f>VLOOKUP(AE617,Sheet3!K$52:L$77,2,TRUE)</f>
        <v>1</v>
      </c>
      <c r="AG617">
        <f t="shared" si="342"/>
        <v>6.10116233442875</v>
      </c>
      <c r="AH617">
        <f t="shared" si="343"/>
        <v>0</v>
      </c>
      <c r="AI617">
        <f t="shared" si="352"/>
        <v>0</v>
      </c>
      <c r="AJ617">
        <f t="shared" si="333"/>
        <v>3.5</v>
      </c>
      <c r="AK617">
        <f t="shared" si="336"/>
        <v>38768.076533331041</v>
      </c>
      <c r="AM617">
        <f t="shared" si="344"/>
        <v>1.0011623344287273</v>
      </c>
      <c r="AN617">
        <f t="shared" si="345"/>
        <v>1</v>
      </c>
      <c r="AP617">
        <f t="shared" si="337"/>
        <v>1.55</v>
      </c>
      <c r="AQ617">
        <f>VLOOKUP(AE617,Sheet3!$K$52:$L$77,2,TRUE)</f>
        <v>1</v>
      </c>
      <c r="AR617">
        <f t="shared" si="331"/>
        <v>260.85413972954706</v>
      </c>
      <c r="AU617">
        <f t="shared" si="346"/>
        <v>39028.930673060589</v>
      </c>
      <c r="AV617">
        <f t="shared" si="347"/>
        <v>-368.93067306058947</v>
      </c>
      <c r="AW617">
        <f t="shared" si="348"/>
        <v>-7.6225345673675511</v>
      </c>
      <c r="AX617">
        <f>VLOOKUP(AD617,Sheet2!$A$6:$B$262,2,TRUE)</f>
        <v>379.71428571428572</v>
      </c>
      <c r="AY617">
        <f t="shared" si="349"/>
        <v>-2.0074395023165107E-2</v>
      </c>
      <c r="AZ617">
        <f t="shared" si="350"/>
        <v>522.4810879394056</v>
      </c>
      <c r="BB617">
        <f t="shared" si="340"/>
        <v>2.5861982672746535</v>
      </c>
    </row>
    <row r="618" spans="4:54" x14ac:dyDescent="0.55000000000000004">
      <c r="D618">
        <f t="shared" si="338"/>
        <v>9120</v>
      </c>
      <c r="E618">
        <f t="shared" si="334"/>
        <v>152</v>
      </c>
      <c r="F618">
        <f t="shared" si="365"/>
        <v>38460</v>
      </c>
      <c r="H618">
        <f t="shared" si="353"/>
        <v>9615</v>
      </c>
      <c r="J618">
        <f t="shared" si="354"/>
        <v>794.62809917355366</v>
      </c>
      <c r="K618">
        <f t="shared" si="355"/>
        <v>519.89488967213094</v>
      </c>
      <c r="L618">
        <f>VLOOKUP(V618, Sheet2!E$6:F$261,2,TRUE)</f>
        <v>510.91999999999996</v>
      </c>
      <c r="M618">
        <f>VLOOKUP(L618,Sheet3!A$52:B$77,2,TRUE)</f>
        <v>1</v>
      </c>
      <c r="N618">
        <f t="shared" si="356"/>
        <v>5.4948896721309666</v>
      </c>
      <c r="O618">
        <f t="shared" si="357"/>
        <v>5.0948896721309893</v>
      </c>
      <c r="P618">
        <v>0</v>
      </c>
      <c r="Q618">
        <f t="shared" si="332"/>
        <v>3.5</v>
      </c>
      <c r="R618">
        <f t="shared" si="358"/>
        <v>33135.524460595669</v>
      </c>
      <c r="S618">
        <f t="shared" si="335"/>
        <v>3.5</v>
      </c>
      <c r="T618">
        <f t="shared" si="359"/>
        <v>5635.0562549004017</v>
      </c>
      <c r="V618">
        <f t="shared" si="360"/>
        <v>38770.580715496071</v>
      </c>
      <c r="W618">
        <f t="shared" si="361"/>
        <v>-310.58071549607121</v>
      </c>
      <c r="X618">
        <f t="shared" si="362"/>
        <v>-6.4169569317370074</v>
      </c>
      <c r="Y618">
        <f>VLOOKUP(K618,Sheet2!$A$6:$B$262,2,TRUE)</f>
        <v>342.68571428571431</v>
      </c>
      <c r="Z618">
        <f t="shared" si="363"/>
        <v>-1.8725487127796835E-2</v>
      </c>
      <c r="AA618">
        <f t="shared" si="364"/>
        <v>519.87616418500318</v>
      </c>
      <c r="AD618">
        <f t="shared" si="341"/>
        <v>522.4810879394056</v>
      </c>
      <c r="AE618">
        <f>VLOOKUP(AU617,Sheet2!$E$6:$F$261,2,TRUE)</f>
        <v>511.15999999999997</v>
      </c>
      <c r="AF618">
        <f>VLOOKUP(AE618,Sheet3!K$52:L$77,2,TRUE)</f>
        <v>1</v>
      </c>
      <c r="AG618">
        <f t="shared" si="342"/>
        <v>6.0810879394056201</v>
      </c>
      <c r="AH618">
        <f t="shared" si="343"/>
        <v>0</v>
      </c>
      <c r="AI618">
        <f t="shared" si="352"/>
        <v>0</v>
      </c>
      <c r="AJ618">
        <f t="shared" si="333"/>
        <v>3.5</v>
      </c>
      <c r="AK618">
        <f t="shared" si="336"/>
        <v>38576.898574605533</v>
      </c>
      <c r="AM618">
        <f t="shared" si="344"/>
        <v>0.98108793940559735</v>
      </c>
      <c r="AN618">
        <f t="shared" si="345"/>
        <v>1</v>
      </c>
      <c r="AP618">
        <f t="shared" si="337"/>
        <v>1.55</v>
      </c>
      <c r="AQ618">
        <f>VLOOKUP(AE618,Sheet3!$K$52:$L$77,2,TRUE)</f>
        <v>1</v>
      </c>
      <c r="AR618">
        <f t="shared" si="331"/>
        <v>253.04798609582534</v>
      </c>
      <c r="AU618">
        <f t="shared" si="346"/>
        <v>38829.946560701355</v>
      </c>
      <c r="AV618">
        <f t="shared" si="347"/>
        <v>-369.94656070135534</v>
      </c>
      <c r="AW618">
        <f t="shared" si="348"/>
        <v>-7.6435239814329616</v>
      </c>
      <c r="AX618">
        <f>VLOOKUP(AD618,Sheet2!$A$6:$B$262,2,TRUE)</f>
        <v>378.34285714285716</v>
      </c>
      <c r="AY618">
        <f t="shared" si="349"/>
        <v>-2.0202638525158863E-2</v>
      </c>
      <c r="AZ618">
        <f t="shared" si="350"/>
        <v>522.46088530088048</v>
      </c>
      <c r="BB618">
        <f t="shared" si="340"/>
        <v>2.5847211158773007</v>
      </c>
    </row>
    <row r="619" spans="4:54" x14ac:dyDescent="0.55000000000000004">
      <c r="D619">
        <f t="shared" si="338"/>
        <v>9135</v>
      </c>
      <c r="E619">
        <f t="shared" si="334"/>
        <v>152.25</v>
      </c>
      <c r="F619">
        <f t="shared" si="365"/>
        <v>38260</v>
      </c>
      <c r="H619">
        <f t="shared" si="353"/>
        <v>9565</v>
      </c>
      <c r="J619">
        <f t="shared" si="354"/>
        <v>790.49586776859508</v>
      </c>
      <c r="K619">
        <f t="shared" si="355"/>
        <v>519.87616418500318</v>
      </c>
      <c r="L619">
        <f>VLOOKUP(V619, Sheet2!E$6:F$261,2,TRUE)</f>
        <v>510.91999999999996</v>
      </c>
      <c r="M619">
        <f>VLOOKUP(L619,Sheet3!A$52:B$77,2,TRUE)</f>
        <v>1</v>
      </c>
      <c r="N619">
        <f t="shared" si="356"/>
        <v>5.4761641850031992</v>
      </c>
      <c r="O619">
        <f t="shared" si="357"/>
        <v>5.076164185003222</v>
      </c>
      <c r="P619">
        <v>0</v>
      </c>
      <c r="Q619">
        <f t="shared" si="332"/>
        <v>3.5</v>
      </c>
      <c r="R619">
        <f t="shared" si="358"/>
        <v>32966.289965603683</v>
      </c>
      <c r="S619">
        <f t="shared" si="335"/>
        <v>3.5</v>
      </c>
      <c r="T619">
        <f t="shared" si="359"/>
        <v>5604.0186370761094</v>
      </c>
      <c r="V619">
        <f t="shared" si="360"/>
        <v>38570.30860267979</v>
      </c>
      <c r="W619">
        <f t="shared" si="361"/>
        <v>-310.30860267979006</v>
      </c>
      <c r="X619">
        <f t="shared" si="362"/>
        <v>-6.4113347661113638</v>
      </c>
      <c r="Y619">
        <f>VLOOKUP(K619,Sheet2!$A$6:$B$262,2,TRUE)</f>
        <v>342.68571428571431</v>
      </c>
      <c r="Z619">
        <f t="shared" si="363"/>
        <v>-1.8709080941628958E-2</v>
      </c>
      <c r="AA619">
        <f t="shared" si="364"/>
        <v>519.8574551040615</v>
      </c>
      <c r="AD619">
        <f t="shared" si="341"/>
        <v>522.46088530088048</v>
      </c>
      <c r="AE619">
        <f>VLOOKUP(AU618,Sheet2!$E$6:$F$261,2,TRUE)</f>
        <v>510.91999999999996</v>
      </c>
      <c r="AF619">
        <f>VLOOKUP(AE619,Sheet3!K$52:L$77,2,TRUE)</f>
        <v>1</v>
      </c>
      <c r="AG619">
        <f t="shared" si="342"/>
        <v>6.0608853008804999</v>
      </c>
      <c r="AH619">
        <f t="shared" si="343"/>
        <v>0</v>
      </c>
      <c r="AI619">
        <f t="shared" si="352"/>
        <v>0</v>
      </c>
      <c r="AJ619">
        <f t="shared" si="333"/>
        <v>3.5</v>
      </c>
      <c r="AK619">
        <f t="shared" si="336"/>
        <v>38384.817611970007</v>
      </c>
      <c r="AM619">
        <f t="shared" si="344"/>
        <v>0.96088530088047719</v>
      </c>
      <c r="AN619">
        <f t="shared" si="345"/>
        <v>1</v>
      </c>
      <c r="AP619">
        <f t="shared" si="337"/>
        <v>1.55</v>
      </c>
      <c r="AQ619">
        <f>VLOOKUP(AE619,Sheet3!$K$52:$L$77,2,TRUE)</f>
        <v>1</v>
      </c>
      <c r="AR619">
        <f t="shared" si="331"/>
        <v>245.27218761904138</v>
      </c>
      <c r="AU619">
        <f t="shared" si="346"/>
        <v>38630.089799589048</v>
      </c>
      <c r="AV619">
        <f t="shared" si="347"/>
        <v>-370.0897995890482</v>
      </c>
      <c r="AW619">
        <f t="shared" si="348"/>
        <v>-7.6464834625836398</v>
      </c>
      <c r="AX619">
        <f>VLOOKUP(AD619,Sheet2!$A$6:$B$262,2,TRUE)</f>
        <v>378.34285714285716</v>
      </c>
      <c r="AY619">
        <f t="shared" si="349"/>
        <v>-2.0210460745387963E-2</v>
      </c>
      <c r="AZ619">
        <f t="shared" si="350"/>
        <v>522.4406748401351</v>
      </c>
      <c r="BB619">
        <f t="shared" si="340"/>
        <v>2.5832197360736018</v>
      </c>
    </row>
    <row r="620" spans="4:54" x14ac:dyDescent="0.55000000000000004">
      <c r="D620">
        <f t="shared" si="338"/>
        <v>9150</v>
      </c>
      <c r="E620">
        <f t="shared" si="334"/>
        <v>152.5</v>
      </c>
      <c r="F620">
        <f t="shared" si="365"/>
        <v>38060</v>
      </c>
      <c r="H620">
        <f t="shared" si="353"/>
        <v>9515</v>
      </c>
      <c r="J620">
        <f t="shared" si="354"/>
        <v>786.36363636363637</v>
      </c>
      <c r="K620">
        <f t="shared" si="355"/>
        <v>519.8574551040615</v>
      </c>
      <c r="L620">
        <f>VLOOKUP(V620, Sheet2!E$6:F$261,2,TRUE)</f>
        <v>510.91999999999996</v>
      </c>
      <c r="M620">
        <f>VLOOKUP(L620,Sheet3!A$52:B$77,2,TRUE)</f>
        <v>1</v>
      </c>
      <c r="N620">
        <f t="shared" si="356"/>
        <v>5.4574551040615233</v>
      </c>
      <c r="O620">
        <f t="shared" si="357"/>
        <v>5.0574551040615461</v>
      </c>
      <c r="P620">
        <v>0</v>
      </c>
      <c r="Q620">
        <f t="shared" si="332"/>
        <v>3.5</v>
      </c>
      <c r="R620">
        <f t="shared" si="358"/>
        <v>32797.492462024471</v>
      </c>
      <c r="S620">
        <f t="shared" si="335"/>
        <v>3.5</v>
      </c>
      <c r="T620">
        <f t="shared" si="359"/>
        <v>5573.0653321834179</v>
      </c>
      <c r="V620">
        <f t="shared" si="360"/>
        <v>38370.557794207889</v>
      </c>
      <c r="W620">
        <f t="shared" si="361"/>
        <v>-310.55779420788895</v>
      </c>
      <c r="X620">
        <f t="shared" si="362"/>
        <v>-6.4164833514026638</v>
      </c>
      <c r="Y620">
        <f>VLOOKUP(K620,Sheet2!$A$6:$B$262,2,TRUE)</f>
        <v>342.68571428571431</v>
      </c>
      <c r="Z620">
        <f t="shared" si="363"/>
        <v>-1.8724105160838188E-2</v>
      </c>
      <c r="AA620">
        <f t="shared" si="364"/>
        <v>519.8387309989007</v>
      </c>
      <c r="AD620">
        <f t="shared" si="341"/>
        <v>522.4406748401351</v>
      </c>
      <c r="AE620">
        <f>VLOOKUP(AU619,Sheet2!$E$6:$F$261,2,TRUE)</f>
        <v>510.91999999999996</v>
      </c>
      <c r="AF620">
        <f>VLOOKUP(AE620,Sheet3!K$52:L$77,2,TRUE)</f>
        <v>1</v>
      </c>
      <c r="AG620">
        <f t="shared" si="342"/>
        <v>6.0406748401351251</v>
      </c>
      <c r="AH620">
        <f t="shared" si="343"/>
        <v>0</v>
      </c>
      <c r="AI620">
        <f t="shared" si="352"/>
        <v>0</v>
      </c>
      <c r="AJ620">
        <f t="shared" si="333"/>
        <v>3.5</v>
      </c>
      <c r="AK620">
        <f t="shared" si="336"/>
        <v>38192.982327552199</v>
      </c>
      <c r="AM620">
        <f t="shared" si="344"/>
        <v>0.94067484013510239</v>
      </c>
      <c r="AN620">
        <f t="shared" si="345"/>
        <v>1</v>
      </c>
      <c r="AP620">
        <f t="shared" si="337"/>
        <v>1.55</v>
      </c>
      <c r="AQ620">
        <f>VLOOKUP(AE620,Sheet3!$K$52:$L$77,2,TRUE)</f>
        <v>1</v>
      </c>
      <c r="AR620">
        <f t="shared" si="331"/>
        <v>237.57474528394016</v>
      </c>
      <c r="AU620">
        <f t="shared" si="346"/>
        <v>38430.557072836142</v>
      </c>
      <c r="AV620">
        <f t="shared" si="347"/>
        <v>-370.55707283614174</v>
      </c>
      <c r="AW620">
        <f t="shared" si="348"/>
        <v>-7.6561378685153256</v>
      </c>
      <c r="AX620">
        <f>VLOOKUP(AD620,Sheet2!$A$6:$B$262,2,TRUE)</f>
        <v>378.34285714285716</v>
      </c>
      <c r="AY620">
        <f t="shared" si="349"/>
        <v>-2.0235978356595408E-2</v>
      </c>
      <c r="AZ620">
        <f t="shared" si="350"/>
        <v>522.42043886177851</v>
      </c>
      <c r="BB620">
        <f t="shared" si="340"/>
        <v>2.5817078628778063</v>
      </c>
    </row>
    <row r="621" spans="4:54" x14ac:dyDescent="0.55000000000000004">
      <c r="D621">
        <f t="shared" si="338"/>
        <v>9165</v>
      </c>
      <c r="E621">
        <f t="shared" si="334"/>
        <v>152.75</v>
      </c>
      <c r="F621">
        <f t="shared" si="365"/>
        <v>37860</v>
      </c>
      <c r="H621">
        <f t="shared" si="353"/>
        <v>9465</v>
      </c>
      <c r="J621">
        <f t="shared" si="354"/>
        <v>782.23140495867767</v>
      </c>
      <c r="K621">
        <f t="shared" si="355"/>
        <v>519.8387309989007</v>
      </c>
      <c r="L621">
        <f>VLOOKUP(V621, Sheet2!E$6:F$261,2,TRUE)</f>
        <v>510.91999999999996</v>
      </c>
      <c r="M621">
        <f>VLOOKUP(L621,Sheet3!A$52:B$77,2,TRUE)</f>
        <v>1</v>
      </c>
      <c r="N621">
        <f t="shared" si="356"/>
        <v>5.4387309989007235</v>
      </c>
      <c r="O621">
        <f t="shared" si="357"/>
        <v>5.0387309989007463</v>
      </c>
      <c r="P621">
        <v>0</v>
      </c>
      <c r="Q621">
        <f t="shared" si="332"/>
        <v>3.5</v>
      </c>
      <c r="R621">
        <f t="shared" si="358"/>
        <v>32628.848840855389</v>
      </c>
      <c r="S621">
        <f t="shared" si="335"/>
        <v>3.5</v>
      </c>
      <c r="T621">
        <f t="shared" si="359"/>
        <v>5542.1444394424097</v>
      </c>
      <c r="V621">
        <f t="shared" si="360"/>
        <v>38170.9932802978</v>
      </c>
      <c r="W621">
        <f t="shared" si="361"/>
        <v>-310.99328029780008</v>
      </c>
      <c r="X621">
        <f t="shared" si="362"/>
        <v>-6.4254809978884317</v>
      </c>
      <c r="Y621">
        <f>VLOOKUP(K621,Sheet2!$A$6:$B$262,2,TRUE)</f>
        <v>342.68571428571431</v>
      </c>
      <c r="Z621">
        <f t="shared" si="363"/>
        <v>-1.8750361424553535E-2</v>
      </c>
      <c r="AA621">
        <f t="shared" si="364"/>
        <v>519.81998063747619</v>
      </c>
      <c r="AD621">
        <f t="shared" si="341"/>
        <v>522.42043886177851</v>
      </c>
      <c r="AE621">
        <f>VLOOKUP(AU620,Sheet2!$E$6:$F$261,2,TRUE)</f>
        <v>510.91999999999996</v>
      </c>
      <c r="AF621">
        <f>VLOOKUP(AE621,Sheet3!K$52:L$77,2,TRUE)</f>
        <v>1</v>
      </c>
      <c r="AG621">
        <f t="shared" si="342"/>
        <v>6.0204388617785298</v>
      </c>
      <c r="AH621">
        <f t="shared" si="343"/>
        <v>0</v>
      </c>
      <c r="AI621">
        <f t="shared" si="352"/>
        <v>0</v>
      </c>
      <c r="AJ621">
        <f t="shared" si="333"/>
        <v>3.5</v>
      </c>
      <c r="AK621">
        <f t="shared" si="336"/>
        <v>38001.226087370051</v>
      </c>
      <c r="AM621">
        <f t="shared" si="344"/>
        <v>0.92043886177850709</v>
      </c>
      <c r="AN621">
        <f t="shared" si="345"/>
        <v>1</v>
      </c>
      <c r="AP621">
        <f t="shared" si="337"/>
        <v>1.55</v>
      </c>
      <c r="AQ621">
        <f>VLOOKUP(AE621,Sheet3!$K$52:$L$77,2,TRUE)</f>
        <v>1</v>
      </c>
      <c r="AR621">
        <f t="shared" si="331"/>
        <v>229.94999260455674</v>
      </c>
      <c r="AU621">
        <f t="shared" si="346"/>
        <v>38231.176079974604</v>
      </c>
      <c r="AV621">
        <f t="shared" si="347"/>
        <v>-371.17607997460436</v>
      </c>
      <c r="AW621">
        <f t="shared" si="348"/>
        <v>-7.668927272202569</v>
      </c>
      <c r="AX621">
        <f>VLOOKUP(AD621,Sheet2!$A$6:$B$262,2,TRUE)</f>
        <v>378.34285714285716</v>
      </c>
      <c r="AY621">
        <f t="shared" si="349"/>
        <v>-2.0269782096895478E-2</v>
      </c>
      <c r="AZ621">
        <f t="shared" si="350"/>
        <v>522.40016907968163</v>
      </c>
      <c r="BB621">
        <f t="shared" si="340"/>
        <v>2.58018844220544</v>
      </c>
    </row>
    <row r="622" spans="4:54" x14ac:dyDescent="0.55000000000000004">
      <c r="D622">
        <f t="shared" si="338"/>
        <v>9180</v>
      </c>
      <c r="E622">
        <f t="shared" si="334"/>
        <v>153</v>
      </c>
      <c r="F622">
        <f t="shared" si="365"/>
        <v>37660</v>
      </c>
      <c r="H622">
        <f t="shared" si="353"/>
        <v>9415</v>
      </c>
      <c r="J622">
        <f t="shared" si="354"/>
        <v>778.09917355371897</v>
      </c>
      <c r="K622">
        <f t="shared" si="355"/>
        <v>519.81998063747619</v>
      </c>
      <c r="L622">
        <f>VLOOKUP(V622, Sheet2!E$6:F$261,2,TRUE)</f>
        <v>510.68</v>
      </c>
      <c r="M622">
        <f>VLOOKUP(L622,Sheet3!A$52:B$77,2,TRUE)</f>
        <v>1</v>
      </c>
      <c r="N622">
        <f t="shared" si="356"/>
        <v>5.4199806374762147</v>
      </c>
      <c r="O622">
        <f t="shared" si="357"/>
        <v>5.0199806374762375</v>
      </c>
      <c r="P622">
        <v>0</v>
      </c>
      <c r="Q622">
        <f t="shared" si="332"/>
        <v>3.5</v>
      </c>
      <c r="R622">
        <f t="shared" si="358"/>
        <v>32460.259394587953</v>
      </c>
      <c r="S622">
        <f t="shared" si="335"/>
        <v>3.5</v>
      </c>
      <c r="T622">
        <f t="shared" si="359"/>
        <v>5511.2377064108814</v>
      </c>
      <c r="V622">
        <f t="shared" si="360"/>
        <v>37971.497100998837</v>
      </c>
      <c r="W622">
        <f t="shared" si="361"/>
        <v>-311.49710099883669</v>
      </c>
      <c r="X622">
        <f t="shared" si="362"/>
        <v>-6.4358905165048901</v>
      </c>
      <c r="Y622">
        <f>VLOOKUP(K622,Sheet2!$A$6:$B$262,2,TRUE)</f>
        <v>342.68571428571431</v>
      </c>
      <c r="Z622">
        <f t="shared" si="363"/>
        <v>-1.8780737708660258E-2</v>
      </c>
      <c r="AA622">
        <f t="shared" si="364"/>
        <v>519.80119989976754</v>
      </c>
      <c r="AD622">
        <f t="shared" si="341"/>
        <v>522.40016907968163</v>
      </c>
      <c r="AE622">
        <f>VLOOKUP(AU621,Sheet2!$E$6:$F$261,2,TRUE)</f>
        <v>510.91999999999996</v>
      </c>
      <c r="AF622">
        <f>VLOOKUP(AE622,Sheet3!K$52:L$77,2,TRUE)</f>
        <v>1</v>
      </c>
      <c r="AG622">
        <f t="shared" si="342"/>
        <v>6.0001690796816547</v>
      </c>
      <c r="AH622">
        <f t="shared" si="343"/>
        <v>0</v>
      </c>
      <c r="AI622">
        <f t="shared" si="352"/>
        <v>0</v>
      </c>
      <c r="AJ622">
        <f t="shared" si="333"/>
        <v>3.5</v>
      </c>
      <c r="AK622">
        <f t="shared" si="336"/>
        <v>37809.472326949748</v>
      </c>
      <c r="AM622">
        <f t="shared" si="344"/>
        <v>0.90016907968163196</v>
      </c>
      <c r="AN622">
        <f t="shared" si="345"/>
        <v>1</v>
      </c>
      <c r="AP622">
        <f t="shared" si="337"/>
        <v>1.55</v>
      </c>
      <c r="AQ622">
        <f>VLOOKUP(AE622,Sheet3!$K$52:$L$77,2,TRUE)</f>
        <v>1</v>
      </c>
      <c r="AR622">
        <f t="shared" si="331"/>
        <v>222.39607411278752</v>
      </c>
      <c r="AU622">
        <f t="shared" si="346"/>
        <v>38031.868401062537</v>
      </c>
      <c r="AV622">
        <f t="shared" si="347"/>
        <v>-371.86840106253658</v>
      </c>
      <c r="AW622">
        <f t="shared" si="348"/>
        <v>-7.6832314269119122</v>
      </c>
      <c r="AX622">
        <f>VLOOKUP(AD622,Sheet2!$A$6:$B$262,2,TRUE)</f>
        <v>378.34285714285716</v>
      </c>
      <c r="AY622">
        <f t="shared" si="349"/>
        <v>-2.0307589483606472E-2</v>
      </c>
      <c r="AZ622">
        <f t="shared" si="350"/>
        <v>522.37986149019798</v>
      </c>
      <c r="BB622">
        <f t="shared" si="340"/>
        <v>2.5786615904304426</v>
      </c>
    </row>
    <row r="623" spans="4:54" x14ac:dyDescent="0.55000000000000004">
      <c r="D623">
        <f t="shared" si="338"/>
        <v>9195</v>
      </c>
      <c r="E623">
        <f t="shared" si="334"/>
        <v>153.25</v>
      </c>
      <c r="F623">
        <f t="shared" si="365"/>
        <v>37460</v>
      </c>
      <c r="H623">
        <f t="shared" si="353"/>
        <v>9365</v>
      </c>
      <c r="J623">
        <f t="shared" si="354"/>
        <v>773.96694214876038</v>
      </c>
      <c r="K623">
        <f t="shared" si="355"/>
        <v>519.80119989976754</v>
      </c>
      <c r="L623">
        <f>VLOOKUP(V623, Sheet2!E$6:F$261,2,TRUE)</f>
        <v>510.68</v>
      </c>
      <c r="M623">
        <f>VLOOKUP(L623,Sheet3!A$52:B$77,2,TRUE)</f>
        <v>1</v>
      </c>
      <c r="N623">
        <f t="shared" si="356"/>
        <v>5.4011998997675619</v>
      </c>
      <c r="O623">
        <f t="shared" si="357"/>
        <v>5.0011998997675846</v>
      </c>
      <c r="P623">
        <v>0</v>
      </c>
      <c r="Q623">
        <f t="shared" si="332"/>
        <v>3.5</v>
      </c>
      <c r="R623">
        <f t="shared" si="358"/>
        <v>32291.688900831221</v>
      </c>
      <c r="S623">
        <f t="shared" si="335"/>
        <v>3.5</v>
      </c>
      <c r="T623">
        <f t="shared" si="359"/>
        <v>5480.3387104058856</v>
      </c>
      <c r="V623">
        <f t="shared" si="360"/>
        <v>37772.027611237107</v>
      </c>
      <c r="W623">
        <f t="shared" si="361"/>
        <v>-312.02761123710661</v>
      </c>
      <c r="X623">
        <f t="shared" si="362"/>
        <v>-6.4468514718410459</v>
      </c>
      <c r="Y623">
        <f>VLOOKUP(K623,Sheet2!$A$6:$B$262,2,TRUE)</f>
        <v>342.68571428571431</v>
      </c>
      <c r="Z623">
        <f t="shared" si="363"/>
        <v>-1.8812723154446938E-2</v>
      </c>
      <c r="AA623">
        <f t="shared" si="364"/>
        <v>519.78238717661304</v>
      </c>
      <c r="AD623">
        <f t="shared" si="341"/>
        <v>522.37986149019798</v>
      </c>
      <c r="AE623">
        <f>VLOOKUP(AU622,Sheet2!$E$6:$F$261,2,TRUE)</f>
        <v>510.91999999999996</v>
      </c>
      <c r="AF623">
        <f>VLOOKUP(AE623,Sheet3!K$52:L$77,2,TRUE)</f>
        <v>1</v>
      </c>
      <c r="AG623">
        <f t="shared" si="342"/>
        <v>5.9798614901980045</v>
      </c>
      <c r="AH623">
        <f t="shared" si="343"/>
        <v>0</v>
      </c>
      <c r="AI623">
        <f t="shared" si="352"/>
        <v>0</v>
      </c>
      <c r="AJ623">
        <f t="shared" si="333"/>
        <v>3.5</v>
      </c>
      <c r="AK623">
        <f t="shared" si="336"/>
        <v>37617.68543047781</v>
      </c>
      <c r="AM623">
        <f t="shared" si="344"/>
        <v>0.87986149019798177</v>
      </c>
      <c r="AN623">
        <f t="shared" si="345"/>
        <v>1</v>
      </c>
      <c r="AP623">
        <f t="shared" si="337"/>
        <v>1.55</v>
      </c>
      <c r="AQ623">
        <f>VLOOKUP(AE623,Sheet3!$K$52:$L$77,2,TRUE)</f>
        <v>1</v>
      </c>
      <c r="AR623">
        <f t="shared" si="331"/>
        <v>214.91288032835533</v>
      </c>
      <c r="AU623">
        <f t="shared" si="346"/>
        <v>37832.598310806163</v>
      </c>
      <c r="AV623">
        <f t="shared" si="347"/>
        <v>-372.59831080616277</v>
      </c>
      <c r="AW623">
        <f t="shared" si="348"/>
        <v>-7.6983122067389003</v>
      </c>
      <c r="AX623">
        <f>VLOOKUP(AD623,Sheet2!$A$6:$B$262,2,TRUE)</f>
        <v>376.97142857142859</v>
      </c>
      <c r="AY623">
        <f t="shared" si="349"/>
        <v>-2.0421473945419242E-2</v>
      </c>
      <c r="AZ623">
        <f t="shared" si="350"/>
        <v>522.35944001625251</v>
      </c>
      <c r="BB623">
        <f t="shared" si="340"/>
        <v>2.5770528396394639</v>
      </c>
    </row>
    <row r="624" spans="4:54" x14ac:dyDescent="0.55000000000000004">
      <c r="D624">
        <f t="shared" si="338"/>
        <v>9210</v>
      </c>
      <c r="E624">
        <f t="shared" si="334"/>
        <v>153.5</v>
      </c>
      <c r="F624">
        <f t="shared" si="365"/>
        <v>37260</v>
      </c>
      <c r="H624">
        <f t="shared" si="353"/>
        <v>9315</v>
      </c>
      <c r="J624">
        <f t="shared" si="354"/>
        <v>769.83471074380168</v>
      </c>
      <c r="K624">
        <f t="shared" si="355"/>
        <v>519.78238717661304</v>
      </c>
      <c r="L624">
        <f>VLOOKUP(V624, Sheet2!E$6:F$261,2,TRUE)</f>
        <v>510.68</v>
      </c>
      <c r="M624">
        <f>VLOOKUP(L624,Sheet3!A$52:B$77,2,TRUE)</f>
        <v>1</v>
      </c>
      <c r="N624">
        <f t="shared" si="356"/>
        <v>5.3823871766130651</v>
      </c>
      <c r="O624">
        <f t="shared" si="357"/>
        <v>4.9823871766130878</v>
      </c>
      <c r="P624">
        <v>0</v>
      </c>
      <c r="Q624">
        <f t="shared" si="332"/>
        <v>3.5</v>
      </c>
      <c r="R624">
        <f t="shared" si="358"/>
        <v>32123.124881261527</v>
      </c>
      <c r="S624">
        <f t="shared" si="335"/>
        <v>3.5</v>
      </c>
      <c r="T624">
        <f t="shared" si="359"/>
        <v>5449.4452009277429</v>
      </c>
      <c r="V624">
        <f t="shared" si="360"/>
        <v>37572.570082189268</v>
      </c>
      <c r="W624">
        <f t="shared" si="361"/>
        <v>-312.57008218926785</v>
      </c>
      <c r="X624">
        <f t="shared" si="362"/>
        <v>-6.4580595493650383</v>
      </c>
      <c r="Y624">
        <f>VLOOKUP(K624,Sheet2!$A$6:$B$262,2,TRUE)</f>
        <v>341.31428571428569</v>
      </c>
      <c r="Z624">
        <f t="shared" si="363"/>
        <v>-1.8921152203898908E-2</v>
      </c>
      <c r="AA624">
        <f t="shared" si="364"/>
        <v>519.76346602440913</v>
      </c>
      <c r="AD624">
        <f t="shared" si="341"/>
        <v>522.35944001625251</v>
      </c>
      <c r="AE624">
        <f>VLOOKUP(AU623,Sheet2!$E$6:$F$261,2,TRUE)</f>
        <v>510.68</v>
      </c>
      <c r="AF624">
        <f>VLOOKUP(AE624,Sheet3!K$52:L$77,2,TRUE)</f>
        <v>1</v>
      </c>
      <c r="AG624">
        <f t="shared" si="342"/>
        <v>5.9594400162525289</v>
      </c>
      <c r="AH624">
        <f t="shared" si="343"/>
        <v>0</v>
      </c>
      <c r="AI624">
        <f t="shared" si="352"/>
        <v>0</v>
      </c>
      <c r="AJ624">
        <f t="shared" si="333"/>
        <v>3.5</v>
      </c>
      <c r="AK624">
        <f t="shared" si="336"/>
        <v>37425.151119011833</v>
      </c>
      <c r="AM624">
        <f t="shared" si="344"/>
        <v>0.85944001625250621</v>
      </c>
      <c r="AN624">
        <f t="shared" si="345"/>
        <v>1</v>
      </c>
      <c r="AP624">
        <f t="shared" si="337"/>
        <v>1.55</v>
      </c>
      <c r="AQ624">
        <f>VLOOKUP(AE624,Sheet3!$K$52:$L$77,2,TRUE)</f>
        <v>1</v>
      </c>
      <c r="AR624">
        <f t="shared" si="331"/>
        <v>207.47431352445213</v>
      </c>
      <c r="AU624">
        <f t="shared" si="346"/>
        <v>37632.625432536282</v>
      </c>
      <c r="AV624">
        <f t="shared" si="347"/>
        <v>-372.62543253628246</v>
      </c>
      <c r="AW624">
        <f t="shared" si="348"/>
        <v>-7.6988725730636869</v>
      </c>
      <c r="AX624">
        <f>VLOOKUP(AD624,Sheet2!$A$6:$B$262,2,TRUE)</f>
        <v>376.97142857142859</v>
      </c>
      <c r="AY624">
        <f t="shared" si="349"/>
        <v>-2.0422960440899578E-2</v>
      </c>
      <c r="AZ624">
        <f t="shared" si="350"/>
        <v>522.33901705581161</v>
      </c>
      <c r="BB624">
        <f t="shared" si="340"/>
        <v>2.5755510314024832</v>
      </c>
    </row>
    <row r="625" spans="4:54" x14ac:dyDescent="0.55000000000000004">
      <c r="D625">
        <f t="shared" si="338"/>
        <v>9225</v>
      </c>
      <c r="E625">
        <f t="shared" si="334"/>
        <v>153.75</v>
      </c>
      <c r="F625">
        <f t="shared" si="365"/>
        <v>37060</v>
      </c>
      <c r="H625">
        <f t="shared" si="353"/>
        <v>9265</v>
      </c>
      <c r="J625">
        <f t="shared" si="354"/>
        <v>765.70247933884298</v>
      </c>
      <c r="K625">
        <f t="shared" si="355"/>
        <v>519.76346602440913</v>
      </c>
      <c r="L625">
        <f>VLOOKUP(V625, Sheet2!E$6:F$261,2,TRUE)</f>
        <v>510.68</v>
      </c>
      <c r="M625">
        <f>VLOOKUP(L625,Sheet3!A$52:B$77,2,TRUE)</f>
        <v>1</v>
      </c>
      <c r="N625">
        <f t="shared" si="356"/>
        <v>5.3634660244091492</v>
      </c>
      <c r="O625">
        <f t="shared" si="357"/>
        <v>4.963466024409172</v>
      </c>
      <c r="P625">
        <v>0</v>
      </c>
      <c r="Q625">
        <f t="shared" si="332"/>
        <v>3.5</v>
      </c>
      <c r="R625">
        <f t="shared" si="358"/>
        <v>31953.886205098581</v>
      </c>
      <c r="S625">
        <f t="shared" si="335"/>
        <v>3.5</v>
      </c>
      <c r="T625">
        <f t="shared" si="359"/>
        <v>5418.4324081397745</v>
      </c>
      <c r="V625">
        <f t="shared" si="360"/>
        <v>37372.318613238356</v>
      </c>
      <c r="W625">
        <f t="shared" si="361"/>
        <v>-312.31861323835619</v>
      </c>
      <c r="X625">
        <f t="shared" si="362"/>
        <v>-6.4528639098833924</v>
      </c>
      <c r="Y625">
        <f>VLOOKUP(K625,Sheet2!$A$6:$B$262,2,TRUE)</f>
        <v>341.31428571428569</v>
      </c>
      <c r="Z625">
        <f t="shared" si="363"/>
        <v>-1.8905929754387974E-2</v>
      </c>
      <c r="AA625">
        <f t="shared" si="364"/>
        <v>519.74456009465473</v>
      </c>
      <c r="AD625">
        <f t="shared" si="341"/>
        <v>522.33901705581161</v>
      </c>
      <c r="AE625">
        <f>VLOOKUP(AU624,Sheet2!$E$6:$F$261,2,TRUE)</f>
        <v>510.68</v>
      </c>
      <c r="AF625">
        <f>VLOOKUP(AE625,Sheet3!K$52:L$77,2,TRUE)</f>
        <v>1</v>
      </c>
      <c r="AG625">
        <f t="shared" si="342"/>
        <v>5.9390170558116324</v>
      </c>
      <c r="AH625">
        <f t="shared" si="343"/>
        <v>0</v>
      </c>
      <c r="AI625">
        <f t="shared" si="352"/>
        <v>0</v>
      </c>
      <c r="AJ625">
        <f t="shared" si="333"/>
        <v>3.5</v>
      </c>
      <c r="AK625">
        <f t="shared" si="336"/>
        <v>37232.932429736633</v>
      </c>
      <c r="AM625">
        <f t="shared" si="344"/>
        <v>0.83901705581160968</v>
      </c>
      <c r="AN625">
        <f t="shared" si="345"/>
        <v>1</v>
      </c>
      <c r="AP625">
        <f t="shared" si="337"/>
        <v>1.55</v>
      </c>
      <c r="AQ625">
        <f>VLOOKUP(AE625,Sheet3!$K$52:$L$77,2,TRUE)</f>
        <v>1</v>
      </c>
      <c r="AR625">
        <f t="shared" si="331"/>
        <v>200.12307341449693</v>
      </c>
      <c r="AU625">
        <f t="shared" si="346"/>
        <v>37433.055503151132</v>
      </c>
      <c r="AV625">
        <f t="shared" si="347"/>
        <v>-373.05550315113214</v>
      </c>
      <c r="AW625">
        <f t="shared" si="348"/>
        <v>-7.7077583295688461</v>
      </c>
      <c r="AX625">
        <f>VLOOKUP(AD625,Sheet2!$A$6:$B$262,2,TRUE)</f>
        <v>376.97142857142859</v>
      </c>
      <c r="AY625">
        <f t="shared" si="349"/>
        <v>-2.0446531873193088E-2</v>
      </c>
      <c r="AZ625">
        <f t="shared" si="350"/>
        <v>522.31857052393843</v>
      </c>
      <c r="BB625">
        <f t="shared" si="340"/>
        <v>2.5740104292837032</v>
      </c>
    </row>
    <row r="626" spans="4:54" x14ac:dyDescent="0.55000000000000004">
      <c r="D626">
        <f t="shared" si="338"/>
        <v>9240</v>
      </c>
      <c r="E626">
        <f t="shared" si="334"/>
        <v>154</v>
      </c>
      <c r="F626">
        <f t="shared" si="365"/>
        <v>36860</v>
      </c>
      <c r="H626">
        <f t="shared" si="353"/>
        <v>9215</v>
      </c>
      <c r="J626">
        <f t="shared" si="354"/>
        <v>761.57024793388427</v>
      </c>
      <c r="K626">
        <f t="shared" si="355"/>
        <v>519.74456009465473</v>
      </c>
      <c r="L626">
        <f>VLOOKUP(V626, Sheet2!E$6:F$261,2,TRUE)</f>
        <v>510.68</v>
      </c>
      <c r="M626">
        <f>VLOOKUP(L626,Sheet3!A$52:B$77,2,TRUE)</f>
        <v>1</v>
      </c>
      <c r="N626">
        <f t="shared" si="356"/>
        <v>5.3445600946547529</v>
      </c>
      <c r="O626">
        <f t="shared" si="357"/>
        <v>4.9445600946547756</v>
      </c>
      <c r="P626">
        <v>0</v>
      </c>
      <c r="Q626">
        <f t="shared" si="332"/>
        <v>3.5</v>
      </c>
      <c r="R626">
        <f t="shared" si="358"/>
        <v>31785.081581026774</v>
      </c>
      <c r="S626">
        <f t="shared" si="335"/>
        <v>3.5</v>
      </c>
      <c r="T626">
        <f t="shared" si="359"/>
        <v>5387.5035499951155</v>
      </c>
      <c r="V626">
        <f t="shared" si="360"/>
        <v>37172.585131021886</v>
      </c>
      <c r="W626">
        <f t="shared" si="361"/>
        <v>-312.5851310218859</v>
      </c>
      <c r="X626">
        <f t="shared" si="362"/>
        <v>-6.4583704756587998</v>
      </c>
      <c r="Y626">
        <f>VLOOKUP(K626,Sheet2!$A$6:$B$262,2,TRUE)</f>
        <v>341.31428571428569</v>
      </c>
      <c r="Z626">
        <f t="shared" si="363"/>
        <v>-1.8922063171610416E-2</v>
      </c>
      <c r="AA626">
        <f t="shared" si="364"/>
        <v>519.72563803148307</v>
      </c>
      <c r="AD626">
        <f t="shared" si="341"/>
        <v>522.31857052393843</v>
      </c>
      <c r="AE626">
        <f>VLOOKUP(AU625,Sheet2!$E$6:$F$261,2,TRUE)</f>
        <v>510.68</v>
      </c>
      <c r="AF626">
        <f>VLOOKUP(AE626,Sheet3!K$52:L$77,2,TRUE)</f>
        <v>1</v>
      </c>
      <c r="AG626">
        <f t="shared" si="342"/>
        <v>5.9185705239384561</v>
      </c>
      <c r="AH626">
        <f t="shared" si="343"/>
        <v>0</v>
      </c>
      <c r="AI626">
        <f t="shared" si="352"/>
        <v>0</v>
      </c>
      <c r="AJ626">
        <f t="shared" si="333"/>
        <v>3.5</v>
      </c>
      <c r="AK626">
        <f t="shared" si="336"/>
        <v>37040.822676029376</v>
      </c>
      <c r="AM626">
        <f t="shared" si="344"/>
        <v>0.81857052393843333</v>
      </c>
      <c r="AN626">
        <f t="shared" si="345"/>
        <v>1</v>
      </c>
      <c r="AP626">
        <f t="shared" si="337"/>
        <v>1.55</v>
      </c>
      <c r="AQ626">
        <f>VLOOKUP(AE626,Sheet3!$K$52:$L$77,2,TRUE)</f>
        <v>1</v>
      </c>
      <c r="AR626">
        <f t="shared" si="331"/>
        <v>192.85243773232645</v>
      </c>
      <c r="AU626">
        <f t="shared" si="346"/>
        <v>37233.675113761703</v>
      </c>
      <c r="AV626">
        <f t="shared" si="347"/>
        <v>-373.67511376170296</v>
      </c>
      <c r="AW626">
        <f t="shared" si="348"/>
        <v>-7.7205602016880785</v>
      </c>
      <c r="AX626">
        <f>VLOOKUP(AD626,Sheet2!$A$6:$B$262,2,TRUE)</f>
        <v>376.97142857142859</v>
      </c>
      <c r="AY626">
        <f t="shared" si="349"/>
        <v>-2.0480491667355067E-2</v>
      </c>
      <c r="AZ626">
        <f t="shared" si="350"/>
        <v>522.29809003227103</v>
      </c>
      <c r="BB626">
        <f t="shared" si="340"/>
        <v>2.5724520007879619</v>
      </c>
    </row>
    <row r="627" spans="4:54" x14ac:dyDescent="0.55000000000000004">
      <c r="D627">
        <f t="shared" si="338"/>
        <v>9255</v>
      </c>
      <c r="E627">
        <f t="shared" si="334"/>
        <v>154.25</v>
      </c>
      <c r="F627">
        <f t="shared" si="365"/>
        <v>36660</v>
      </c>
      <c r="H627">
        <f t="shared" si="353"/>
        <v>9165</v>
      </c>
      <c r="J627">
        <f t="shared" si="354"/>
        <v>757.43801652892557</v>
      </c>
      <c r="K627">
        <f t="shared" si="355"/>
        <v>519.72563803148307</v>
      </c>
      <c r="L627">
        <f>VLOOKUP(V627, Sheet2!E$6:F$261,2,TRUE)</f>
        <v>510.44</v>
      </c>
      <c r="M627">
        <f>VLOOKUP(L627,Sheet3!A$52:B$77,2,TRUE)</f>
        <v>1</v>
      </c>
      <c r="N627">
        <f t="shared" si="356"/>
        <v>5.3256380314830949</v>
      </c>
      <c r="O627">
        <f t="shared" si="357"/>
        <v>4.9256380314831176</v>
      </c>
      <c r="P627">
        <v>0</v>
      </c>
      <c r="Q627">
        <f t="shared" si="332"/>
        <v>3.5</v>
      </c>
      <c r="R627">
        <f t="shared" si="358"/>
        <v>31616.431591879093</v>
      </c>
      <c r="S627">
        <f t="shared" si="335"/>
        <v>3.5</v>
      </c>
      <c r="T627">
        <f t="shared" si="359"/>
        <v>5356.6074474405223</v>
      </c>
      <c r="V627">
        <f t="shared" si="360"/>
        <v>36973.039039319614</v>
      </c>
      <c r="W627">
        <f t="shared" si="361"/>
        <v>-313.03903931961395</v>
      </c>
      <c r="X627">
        <f t="shared" si="362"/>
        <v>-6.4677487462730152</v>
      </c>
      <c r="Y627">
        <f>VLOOKUP(K627,Sheet2!$A$6:$B$262,2,TRUE)</f>
        <v>341.31428571428569</v>
      </c>
      <c r="Z627">
        <f t="shared" si="363"/>
        <v>-1.8949540107111633E-2</v>
      </c>
      <c r="AA627">
        <f t="shared" si="364"/>
        <v>519.70668849137598</v>
      </c>
      <c r="AD627">
        <f t="shared" si="341"/>
        <v>522.29809003227103</v>
      </c>
      <c r="AE627">
        <f>VLOOKUP(AU626,Sheet2!$E$6:$F$261,2,TRUE)</f>
        <v>510.68</v>
      </c>
      <c r="AF627">
        <f>VLOOKUP(AE627,Sheet3!K$52:L$77,2,TRUE)</f>
        <v>1</v>
      </c>
      <c r="AG627">
        <f t="shared" si="342"/>
        <v>5.8980900322710568</v>
      </c>
      <c r="AH627">
        <f t="shared" si="343"/>
        <v>0</v>
      </c>
      <c r="AI627">
        <f t="shared" si="352"/>
        <v>0</v>
      </c>
      <c r="AJ627">
        <f t="shared" si="333"/>
        <v>3.5</v>
      </c>
      <c r="AK627">
        <f t="shared" si="336"/>
        <v>36848.726221721125</v>
      </c>
      <c r="AM627">
        <f t="shared" si="344"/>
        <v>0.79809003227103403</v>
      </c>
      <c r="AN627">
        <f t="shared" si="345"/>
        <v>1</v>
      </c>
      <c r="AP627">
        <f t="shared" si="337"/>
        <v>1.55</v>
      </c>
      <c r="AQ627">
        <f>VLOOKUP(AE627,Sheet3!$K$52:$L$77,2,TRUE)</f>
        <v>1</v>
      </c>
      <c r="AR627">
        <f t="shared" si="331"/>
        <v>185.66019830547404</v>
      </c>
      <c r="AU627">
        <f t="shared" si="346"/>
        <v>37034.386420026596</v>
      </c>
      <c r="AV627">
        <f t="shared" si="347"/>
        <v>-374.38642002659617</v>
      </c>
      <c r="AW627">
        <f t="shared" si="348"/>
        <v>-7.7352566121197555</v>
      </c>
      <c r="AX627">
        <f>VLOOKUP(AD627,Sheet2!$A$6:$B$262,2,TRUE)</f>
        <v>375.6</v>
      </c>
      <c r="AY627">
        <f t="shared" si="349"/>
        <v>-2.0594399925771445E-2</v>
      </c>
      <c r="AZ627">
        <f t="shared" si="350"/>
        <v>522.27749563234522</v>
      </c>
      <c r="BB627">
        <f t="shared" si="340"/>
        <v>2.5708071409692366</v>
      </c>
    </row>
    <row r="628" spans="4:54" x14ac:dyDescent="0.55000000000000004">
      <c r="D628">
        <f t="shared" si="338"/>
        <v>9270</v>
      </c>
      <c r="E628">
        <f t="shared" si="334"/>
        <v>154.5</v>
      </c>
      <c r="F628">
        <f t="shared" si="365"/>
        <v>36460</v>
      </c>
      <c r="H628">
        <f t="shared" si="353"/>
        <v>9115</v>
      </c>
      <c r="J628">
        <f t="shared" si="354"/>
        <v>753.30578512396698</v>
      </c>
      <c r="K628">
        <f t="shared" si="355"/>
        <v>519.70668849137598</v>
      </c>
      <c r="L628">
        <f>VLOOKUP(V628, Sheet2!E$6:F$261,2,TRUE)</f>
        <v>510.44</v>
      </c>
      <c r="M628">
        <f>VLOOKUP(L628,Sheet3!A$52:B$77,2,TRUE)</f>
        <v>1</v>
      </c>
      <c r="N628">
        <f t="shared" si="356"/>
        <v>5.3066884913760077</v>
      </c>
      <c r="O628">
        <f t="shared" si="357"/>
        <v>4.9066884913760305</v>
      </c>
      <c r="P628">
        <v>0</v>
      </c>
      <c r="Q628">
        <f t="shared" si="332"/>
        <v>3.5</v>
      </c>
      <c r="R628">
        <f t="shared" si="358"/>
        <v>31447.836699159729</v>
      </c>
      <c r="S628">
        <f t="shared" si="335"/>
        <v>3.5</v>
      </c>
      <c r="T628">
        <f t="shared" si="359"/>
        <v>5325.7258971183792</v>
      </c>
      <c r="V628">
        <f t="shared" si="360"/>
        <v>36773.562596278105</v>
      </c>
      <c r="W628">
        <f t="shared" si="361"/>
        <v>-313.56259627810505</v>
      </c>
      <c r="X628">
        <f t="shared" si="362"/>
        <v>-6.4785660388038231</v>
      </c>
      <c r="Y628">
        <f>VLOOKUP(K628,Sheet2!$A$6:$B$262,2,TRUE)</f>
        <v>341.31428571428569</v>
      </c>
      <c r="Z628">
        <f t="shared" si="363"/>
        <v>-1.8981233162408656E-2</v>
      </c>
      <c r="AA628">
        <f t="shared" si="364"/>
        <v>519.68770725821355</v>
      </c>
      <c r="AD628">
        <f t="shared" si="341"/>
        <v>522.27749563234522</v>
      </c>
      <c r="AE628">
        <f>VLOOKUP(AU627,Sheet2!$E$6:$F$261,2,TRUE)</f>
        <v>510.68</v>
      </c>
      <c r="AF628">
        <f>VLOOKUP(AE628,Sheet3!K$52:L$77,2,TRUE)</f>
        <v>1</v>
      </c>
      <c r="AG628">
        <f t="shared" si="342"/>
        <v>5.8774956323452443</v>
      </c>
      <c r="AH628">
        <f t="shared" si="343"/>
        <v>0</v>
      </c>
      <c r="AI628">
        <f t="shared" si="352"/>
        <v>0</v>
      </c>
      <c r="AJ628">
        <f t="shared" si="333"/>
        <v>3.5</v>
      </c>
      <c r="AK628">
        <f t="shared" si="336"/>
        <v>36655.897381344614</v>
      </c>
      <c r="AM628">
        <f t="shared" si="344"/>
        <v>0.77749563234522157</v>
      </c>
      <c r="AN628">
        <f t="shared" si="345"/>
        <v>1</v>
      </c>
      <c r="AP628">
        <f t="shared" si="337"/>
        <v>1.55</v>
      </c>
      <c r="AQ628">
        <f>VLOOKUP(AE628,Sheet3!$K$52:$L$77,2,TRUE)</f>
        <v>1</v>
      </c>
      <c r="AR628">
        <f t="shared" si="331"/>
        <v>178.52042698695516</v>
      </c>
      <c r="AU628">
        <f t="shared" si="346"/>
        <v>36834.417808331571</v>
      </c>
      <c r="AV628">
        <f t="shared" si="347"/>
        <v>-374.417808331571</v>
      </c>
      <c r="AW628">
        <f t="shared" si="348"/>
        <v>-7.7359051308175832</v>
      </c>
      <c r="AX628">
        <f>VLOOKUP(AD628,Sheet2!$A$6:$B$262,2,TRUE)</f>
        <v>375.6</v>
      </c>
      <c r="AY628">
        <f t="shared" si="349"/>
        <v>-2.0596126546372689E-2</v>
      </c>
      <c r="AZ628">
        <f t="shared" si="350"/>
        <v>522.25689950579886</v>
      </c>
      <c r="BB628">
        <f t="shared" si="340"/>
        <v>2.5691922475853062</v>
      </c>
    </row>
    <row r="629" spans="4:54" x14ac:dyDescent="0.55000000000000004">
      <c r="D629">
        <f t="shared" si="338"/>
        <v>9285</v>
      </c>
      <c r="E629">
        <f t="shared" si="334"/>
        <v>154.75</v>
      </c>
      <c r="F629">
        <f t="shared" si="365"/>
        <v>36260</v>
      </c>
      <c r="H629">
        <f t="shared" si="353"/>
        <v>9065</v>
      </c>
      <c r="J629">
        <f t="shared" si="354"/>
        <v>749.17355371900828</v>
      </c>
      <c r="K629">
        <f t="shared" si="355"/>
        <v>519.68770725821355</v>
      </c>
      <c r="L629">
        <f>VLOOKUP(V629, Sheet2!E$6:F$261,2,TRUE)</f>
        <v>510.44</v>
      </c>
      <c r="M629">
        <f>VLOOKUP(L629,Sheet3!A$52:B$77,2,TRUE)</f>
        <v>1</v>
      </c>
      <c r="N629">
        <f t="shared" si="356"/>
        <v>5.2877072582135725</v>
      </c>
      <c r="O629">
        <f t="shared" si="357"/>
        <v>4.8877072582135952</v>
      </c>
      <c r="P629">
        <v>0</v>
      </c>
      <c r="Q629">
        <f t="shared" si="332"/>
        <v>3.5</v>
      </c>
      <c r="R629">
        <f t="shared" si="358"/>
        <v>31279.261335011557</v>
      </c>
      <c r="S629">
        <f t="shared" si="335"/>
        <v>3.5</v>
      </c>
      <c r="T629">
        <f t="shared" si="359"/>
        <v>5294.8524216521291</v>
      </c>
      <c r="V629">
        <f t="shared" si="360"/>
        <v>36574.11375666369</v>
      </c>
      <c r="W629">
        <f t="shared" si="361"/>
        <v>-314.11375666368986</v>
      </c>
      <c r="X629">
        <f t="shared" si="362"/>
        <v>-6.4899536500762363</v>
      </c>
      <c r="Y629">
        <f>VLOOKUP(K629,Sheet2!$A$6:$B$262,2,TRUE)</f>
        <v>339.94285714285712</v>
      </c>
      <c r="Z629">
        <f t="shared" si="363"/>
        <v>-1.9091307593937491E-2</v>
      </c>
      <c r="AA629">
        <f t="shared" si="364"/>
        <v>519.6686159506196</v>
      </c>
      <c r="AD629">
        <f t="shared" si="341"/>
        <v>522.25689950579886</v>
      </c>
      <c r="AE629">
        <f>VLOOKUP(AU628,Sheet2!$E$6:$F$261,2,TRUE)</f>
        <v>510.44</v>
      </c>
      <c r="AF629">
        <f>VLOOKUP(AE629,Sheet3!K$52:L$77,2,TRUE)</f>
        <v>1</v>
      </c>
      <c r="AG629">
        <f t="shared" si="342"/>
        <v>5.8568995057988786</v>
      </c>
      <c r="AH629">
        <f t="shared" si="343"/>
        <v>0</v>
      </c>
      <c r="AI629">
        <f t="shared" si="352"/>
        <v>0</v>
      </c>
      <c r="AJ629">
        <f t="shared" si="333"/>
        <v>3.5</v>
      </c>
      <c r="AK629">
        <f t="shared" si="336"/>
        <v>36463.389952022924</v>
      </c>
      <c r="AM629">
        <f t="shared" si="344"/>
        <v>0.7568995057988559</v>
      </c>
      <c r="AN629">
        <f t="shared" si="345"/>
        <v>1</v>
      </c>
      <c r="AP629">
        <f t="shared" si="337"/>
        <v>1.55</v>
      </c>
      <c r="AQ629">
        <f>VLOOKUP(AE629,Sheet3!$K$52:$L$77,2,TRUE)</f>
        <v>1</v>
      </c>
      <c r="AR629">
        <f t="shared" si="331"/>
        <v>171.47401325960624</v>
      </c>
      <c r="AU629">
        <f t="shared" si="346"/>
        <v>36634.86396528253</v>
      </c>
      <c r="AV629">
        <f t="shared" si="347"/>
        <v>-374.86396528252953</v>
      </c>
      <c r="AW629">
        <f t="shared" si="348"/>
        <v>-7.7451232496390405</v>
      </c>
      <c r="AX629">
        <f>VLOOKUP(AD629,Sheet2!$A$6:$B$262,2,TRUE)</f>
        <v>375.6</v>
      </c>
      <c r="AY629">
        <f t="shared" si="349"/>
        <v>-2.0620668928751439E-2</v>
      </c>
      <c r="AZ629">
        <f t="shared" si="350"/>
        <v>522.23627883687016</v>
      </c>
      <c r="BB629">
        <f t="shared" si="340"/>
        <v>2.5676628862505595</v>
      </c>
    </row>
    <row r="630" spans="4:54" x14ac:dyDescent="0.55000000000000004">
      <c r="D630">
        <f t="shared" si="338"/>
        <v>9300</v>
      </c>
      <c r="E630">
        <f t="shared" si="334"/>
        <v>155</v>
      </c>
      <c r="F630">
        <f t="shared" si="365"/>
        <v>36060</v>
      </c>
      <c r="H630">
        <f t="shared" si="353"/>
        <v>9015</v>
      </c>
      <c r="J630">
        <f t="shared" si="354"/>
        <v>745.04132231404958</v>
      </c>
      <c r="K630">
        <f t="shared" si="355"/>
        <v>519.6686159506196</v>
      </c>
      <c r="L630">
        <f>VLOOKUP(V630, Sheet2!E$6:F$261,2,TRUE)</f>
        <v>510.44</v>
      </c>
      <c r="M630">
        <f>VLOOKUP(L630,Sheet3!A$52:B$77,2,TRUE)</f>
        <v>1</v>
      </c>
      <c r="N630">
        <f t="shared" si="356"/>
        <v>5.2686159506196191</v>
      </c>
      <c r="O630">
        <f t="shared" si="357"/>
        <v>4.8686159506196418</v>
      </c>
      <c r="P630">
        <v>0</v>
      </c>
      <c r="Q630">
        <f t="shared" si="332"/>
        <v>3.5</v>
      </c>
      <c r="R630">
        <f t="shared" si="358"/>
        <v>31110.013313788928</v>
      </c>
      <c r="S630">
        <f t="shared" si="335"/>
        <v>3.5</v>
      </c>
      <c r="T630">
        <f t="shared" si="359"/>
        <v>5263.8603193805193</v>
      </c>
      <c r="V630">
        <f t="shared" si="360"/>
        <v>36373.873633169445</v>
      </c>
      <c r="W630">
        <f t="shared" si="361"/>
        <v>-313.87363316944538</v>
      </c>
      <c r="X630">
        <f t="shared" si="362"/>
        <v>-6.4849924208563099</v>
      </c>
      <c r="Y630">
        <f>VLOOKUP(K630,Sheet2!$A$6:$B$262,2,TRUE)</f>
        <v>339.94285714285712</v>
      </c>
      <c r="Z630">
        <f t="shared" si="363"/>
        <v>-1.9076713290466538E-2</v>
      </c>
      <c r="AA630">
        <f t="shared" si="364"/>
        <v>519.64953923732912</v>
      </c>
      <c r="AD630">
        <f t="shared" si="341"/>
        <v>522.23627883687016</v>
      </c>
      <c r="AE630">
        <f>VLOOKUP(AU629,Sheet2!$E$6:$F$261,2,TRUE)</f>
        <v>510.44</v>
      </c>
      <c r="AF630">
        <f>VLOOKUP(AE630,Sheet3!K$52:L$77,2,TRUE)</f>
        <v>1</v>
      </c>
      <c r="AG630">
        <f t="shared" si="342"/>
        <v>5.8362788368701786</v>
      </c>
      <c r="AH630">
        <f t="shared" si="343"/>
        <v>0</v>
      </c>
      <c r="AI630">
        <f t="shared" si="352"/>
        <v>0</v>
      </c>
      <c r="AJ630">
        <f t="shared" si="333"/>
        <v>3.5</v>
      </c>
      <c r="AK630">
        <f t="shared" si="336"/>
        <v>36270.991920333341</v>
      </c>
      <c r="AM630">
        <f t="shared" si="344"/>
        <v>0.73627883687015583</v>
      </c>
      <c r="AN630">
        <f t="shared" si="345"/>
        <v>1</v>
      </c>
      <c r="AP630">
        <f t="shared" si="337"/>
        <v>1.55</v>
      </c>
      <c r="AQ630">
        <f>VLOOKUP(AE630,Sheet3!$K$52:$L$77,2,TRUE)</f>
        <v>1</v>
      </c>
      <c r="AR630">
        <f t="shared" si="331"/>
        <v>164.51460393715914</v>
      </c>
      <c r="AU630">
        <f t="shared" si="346"/>
        <v>36435.506524270502</v>
      </c>
      <c r="AV630">
        <f t="shared" si="347"/>
        <v>-375.50652427050227</v>
      </c>
      <c r="AW630">
        <f t="shared" si="348"/>
        <v>-7.758399261787237</v>
      </c>
      <c r="AX630">
        <f>VLOOKUP(AD630,Sheet2!$A$6:$B$262,2,TRUE)</f>
        <v>375.6</v>
      </c>
      <c r="AY630">
        <f t="shared" si="349"/>
        <v>-2.0656015073980929E-2</v>
      </c>
      <c r="AZ630">
        <f t="shared" si="350"/>
        <v>522.21562282179616</v>
      </c>
      <c r="BB630">
        <f t="shared" si="340"/>
        <v>2.5660835844670373</v>
      </c>
    </row>
    <row r="631" spans="4:54" x14ac:dyDescent="0.55000000000000004">
      <c r="D631">
        <f t="shared" si="338"/>
        <v>9315</v>
      </c>
      <c r="E631">
        <f t="shared" si="334"/>
        <v>155.25</v>
      </c>
      <c r="F631">
        <f t="shared" si="365"/>
        <v>35860</v>
      </c>
      <c r="H631">
        <f t="shared" si="353"/>
        <v>8965</v>
      </c>
      <c r="J631">
        <f t="shared" si="354"/>
        <v>740.90909090909088</v>
      </c>
      <c r="K631">
        <f t="shared" si="355"/>
        <v>519.64953923732912</v>
      </c>
      <c r="L631">
        <f>VLOOKUP(V631, Sheet2!E$6:F$261,2,TRUE)</f>
        <v>510.44</v>
      </c>
      <c r="M631">
        <f>VLOOKUP(L631,Sheet3!A$52:B$77,2,TRUE)</f>
        <v>1</v>
      </c>
      <c r="N631">
        <f t="shared" si="356"/>
        <v>5.2495392373291452</v>
      </c>
      <c r="O631">
        <f t="shared" si="357"/>
        <v>4.8495392373291679</v>
      </c>
      <c r="P631">
        <v>0</v>
      </c>
      <c r="Q631">
        <f t="shared" si="332"/>
        <v>3.5</v>
      </c>
      <c r="R631">
        <f t="shared" si="358"/>
        <v>30941.200688108493</v>
      </c>
      <c r="S631">
        <f t="shared" si="335"/>
        <v>3.5</v>
      </c>
      <c r="T631">
        <f t="shared" si="359"/>
        <v>5232.9525445881982</v>
      </c>
      <c r="V631">
        <f t="shared" si="360"/>
        <v>36174.153232696692</v>
      </c>
      <c r="W631">
        <f t="shared" si="361"/>
        <v>-314.1532326966917</v>
      </c>
      <c r="X631">
        <f t="shared" si="362"/>
        <v>-6.4907692705928044</v>
      </c>
      <c r="Y631">
        <f>VLOOKUP(K631,Sheet2!$A$6:$B$262,2,TRUE)</f>
        <v>339.94285714285712</v>
      </c>
      <c r="Z631">
        <f t="shared" si="363"/>
        <v>-1.9093706881051282E-2</v>
      </c>
      <c r="AA631">
        <f t="shared" si="364"/>
        <v>519.63044553044801</v>
      </c>
      <c r="AD631">
        <f t="shared" si="341"/>
        <v>522.21562282179616</v>
      </c>
      <c r="AE631">
        <f>VLOOKUP(AU630,Sheet2!$E$6:$F$261,2,TRUE)</f>
        <v>510.44</v>
      </c>
      <c r="AF631">
        <f>VLOOKUP(AE631,Sheet3!K$52:L$77,2,TRUE)</f>
        <v>1</v>
      </c>
      <c r="AG631">
        <f t="shared" si="342"/>
        <v>5.8156228217961825</v>
      </c>
      <c r="AH631">
        <f t="shared" si="343"/>
        <v>0</v>
      </c>
      <c r="AI631">
        <f t="shared" si="352"/>
        <v>0</v>
      </c>
      <c r="AJ631">
        <f t="shared" si="333"/>
        <v>3.5</v>
      </c>
      <c r="AK631">
        <f t="shared" si="336"/>
        <v>36078.604560436019</v>
      </c>
      <c r="AM631">
        <f t="shared" si="344"/>
        <v>0.71562282179615977</v>
      </c>
      <c r="AN631">
        <f t="shared" si="345"/>
        <v>1</v>
      </c>
      <c r="AP631">
        <f t="shared" si="337"/>
        <v>1.55</v>
      </c>
      <c r="AQ631">
        <f>VLOOKUP(AE631,Sheet3!$K$52:$L$77,2,TRUE)</f>
        <v>1</v>
      </c>
      <c r="AR631">
        <f t="shared" si="331"/>
        <v>157.64030014273541</v>
      </c>
      <c r="AU631">
        <f t="shared" si="346"/>
        <v>36236.244860578758</v>
      </c>
      <c r="AV631">
        <f t="shared" si="347"/>
        <v>-376.24486057875765</v>
      </c>
      <c r="AW631">
        <f t="shared" si="348"/>
        <v>-7.7736541441892086</v>
      </c>
      <c r="AX631">
        <f>VLOOKUP(AD631,Sheet2!$A$6:$B$262,2,TRUE)</f>
        <v>375.6</v>
      </c>
      <c r="AY631">
        <f t="shared" si="349"/>
        <v>-2.0696629776861576E-2</v>
      </c>
      <c r="AZ631">
        <f t="shared" si="350"/>
        <v>522.19492619201935</v>
      </c>
      <c r="BB631">
        <f t="shared" si="340"/>
        <v>2.5644806615713378</v>
      </c>
    </row>
    <row r="632" spans="4:54" x14ac:dyDescent="0.55000000000000004">
      <c r="D632">
        <f t="shared" si="338"/>
        <v>9330</v>
      </c>
      <c r="E632">
        <f t="shared" si="334"/>
        <v>155.5</v>
      </c>
      <c r="F632">
        <f t="shared" si="365"/>
        <v>35660</v>
      </c>
      <c r="H632">
        <f t="shared" si="353"/>
        <v>8915</v>
      </c>
      <c r="J632">
        <f t="shared" si="354"/>
        <v>736.77685950413218</v>
      </c>
      <c r="K632">
        <f t="shared" si="355"/>
        <v>519.63044553044801</v>
      </c>
      <c r="L632">
        <f>VLOOKUP(V632, Sheet2!E$6:F$261,2,TRUE)</f>
        <v>510.2</v>
      </c>
      <c r="M632">
        <f>VLOOKUP(L632,Sheet3!A$52:B$77,2,TRUE)</f>
        <v>1</v>
      </c>
      <c r="N632">
        <f t="shared" si="356"/>
        <v>5.2304455304480371</v>
      </c>
      <c r="O632">
        <f t="shared" si="357"/>
        <v>4.8304455304480598</v>
      </c>
      <c r="P632">
        <v>0</v>
      </c>
      <c r="Q632">
        <f t="shared" si="332"/>
        <v>3.5</v>
      </c>
      <c r="R632">
        <f t="shared" si="358"/>
        <v>30772.544546176392</v>
      </c>
      <c r="S632">
        <f t="shared" si="335"/>
        <v>3.5</v>
      </c>
      <c r="T632">
        <f t="shared" si="359"/>
        <v>5202.0780498583563</v>
      </c>
      <c r="V632">
        <f t="shared" si="360"/>
        <v>35974.622596034751</v>
      </c>
      <c r="W632">
        <f t="shared" si="361"/>
        <v>-314.62259603475104</v>
      </c>
      <c r="X632">
        <f t="shared" si="362"/>
        <v>-6.5004668602221294</v>
      </c>
      <c r="Y632">
        <f>VLOOKUP(K632,Sheet2!$A$6:$B$262,2,TRUE)</f>
        <v>339.94285714285712</v>
      </c>
      <c r="Z632">
        <f t="shared" si="363"/>
        <v>-1.9122233997963905E-2</v>
      </c>
      <c r="AA632">
        <f t="shared" si="364"/>
        <v>519.61132329645</v>
      </c>
      <c r="AD632">
        <f t="shared" si="341"/>
        <v>522.19492619201935</v>
      </c>
      <c r="AE632">
        <f>VLOOKUP(AU631,Sheet2!$E$6:$F$261,2,TRUE)</f>
        <v>510.44</v>
      </c>
      <c r="AF632">
        <f>VLOOKUP(AE632,Sheet3!K$52:L$77,2,TRUE)</f>
        <v>1</v>
      </c>
      <c r="AG632">
        <f t="shared" si="342"/>
        <v>5.7949261920193749</v>
      </c>
      <c r="AH632">
        <f t="shared" si="343"/>
        <v>0</v>
      </c>
      <c r="AI632">
        <f t="shared" si="352"/>
        <v>0</v>
      </c>
      <c r="AJ632">
        <f t="shared" si="333"/>
        <v>3.5</v>
      </c>
      <c r="AK632">
        <f t="shared" si="336"/>
        <v>35886.181287954787</v>
      </c>
      <c r="AM632">
        <f t="shared" si="344"/>
        <v>0.69492619201935213</v>
      </c>
      <c r="AN632">
        <f t="shared" si="345"/>
        <v>1</v>
      </c>
      <c r="AP632">
        <f t="shared" si="337"/>
        <v>1.55</v>
      </c>
      <c r="AQ632">
        <f>VLOOKUP(AE632,Sheet3!$K$52:$L$77,2,TRUE)</f>
        <v>1</v>
      </c>
      <c r="AR632">
        <f t="shared" si="331"/>
        <v>150.85128047215289</v>
      </c>
      <c r="AU632">
        <f t="shared" si="346"/>
        <v>36037.032568426941</v>
      </c>
      <c r="AV632">
        <f t="shared" si="347"/>
        <v>-377.032568426941</v>
      </c>
      <c r="AW632">
        <f t="shared" si="348"/>
        <v>-7.7899290997301867</v>
      </c>
      <c r="AX632">
        <f>VLOOKUP(AD632,Sheet2!$A$6:$B$262,2,TRUE)</f>
        <v>374.2285714285714</v>
      </c>
      <c r="AY632">
        <f t="shared" si="349"/>
        <v>-2.0815965681062493E-2</v>
      </c>
      <c r="AZ632">
        <f t="shared" si="350"/>
        <v>522.17411022633826</v>
      </c>
      <c r="BB632">
        <f t="shared" si="340"/>
        <v>2.5627869298882615</v>
      </c>
    </row>
    <row r="633" spans="4:54" x14ac:dyDescent="0.55000000000000004">
      <c r="D633">
        <f t="shared" si="338"/>
        <v>9345</v>
      </c>
      <c r="E633">
        <f t="shared" si="334"/>
        <v>155.75</v>
      </c>
      <c r="F633">
        <f t="shared" si="365"/>
        <v>35460</v>
      </c>
      <c r="H633">
        <f t="shared" si="353"/>
        <v>8865</v>
      </c>
      <c r="J633">
        <f t="shared" si="354"/>
        <v>732.64462809917359</v>
      </c>
      <c r="K633">
        <f t="shared" si="355"/>
        <v>519.61132329645</v>
      </c>
      <c r="L633">
        <f>VLOOKUP(V633, Sheet2!E$6:F$261,2,TRUE)</f>
        <v>510.2</v>
      </c>
      <c r="M633">
        <f>VLOOKUP(L633,Sheet3!A$52:B$77,2,TRUE)</f>
        <v>1</v>
      </c>
      <c r="N633">
        <f t="shared" si="356"/>
        <v>5.2113232964500185</v>
      </c>
      <c r="O633">
        <f t="shared" si="357"/>
        <v>4.8113232964500412</v>
      </c>
      <c r="P633">
        <v>0</v>
      </c>
      <c r="Q633">
        <f t="shared" si="332"/>
        <v>3.5</v>
      </c>
      <c r="R633">
        <f t="shared" si="358"/>
        <v>30603.944670783665</v>
      </c>
      <c r="S633">
        <f t="shared" si="335"/>
        <v>3.5</v>
      </c>
      <c r="T633">
        <f t="shared" si="359"/>
        <v>5171.2185235294019</v>
      </c>
      <c r="V633">
        <f t="shared" si="360"/>
        <v>35775.163194313063</v>
      </c>
      <c r="W633">
        <f t="shared" si="361"/>
        <v>-315.16319431306329</v>
      </c>
      <c r="X633">
        <f t="shared" si="362"/>
        <v>-6.5116362461376713</v>
      </c>
      <c r="Y633">
        <f>VLOOKUP(K633,Sheet2!$A$6:$B$262,2,TRUE)</f>
        <v>339.94285714285712</v>
      </c>
      <c r="Z633">
        <f t="shared" si="363"/>
        <v>-1.9155090655136871E-2</v>
      </c>
      <c r="AA633">
        <f t="shared" si="364"/>
        <v>519.59216820579491</v>
      </c>
      <c r="AD633">
        <f t="shared" si="341"/>
        <v>522.17411022633826</v>
      </c>
      <c r="AE633">
        <f>VLOOKUP(AU632,Sheet2!$E$6:$F$261,2,TRUE)</f>
        <v>510.44</v>
      </c>
      <c r="AF633">
        <f>VLOOKUP(AE633,Sheet3!K$52:L$77,2,TRUE)</f>
        <v>1</v>
      </c>
      <c r="AG633">
        <f t="shared" si="342"/>
        <v>5.77411022633828</v>
      </c>
      <c r="AH633">
        <f t="shared" si="343"/>
        <v>0</v>
      </c>
      <c r="AI633">
        <f t="shared" si="352"/>
        <v>0</v>
      </c>
      <c r="AJ633">
        <f t="shared" si="333"/>
        <v>3.5</v>
      </c>
      <c r="AK633">
        <f t="shared" si="336"/>
        <v>35692.994801733847</v>
      </c>
      <c r="AM633">
        <f t="shared" si="344"/>
        <v>0.67411022633825723</v>
      </c>
      <c r="AN633">
        <f t="shared" si="345"/>
        <v>1</v>
      </c>
      <c r="AP633">
        <f t="shared" si="337"/>
        <v>1.55</v>
      </c>
      <c r="AQ633">
        <f>VLOOKUP(AE633,Sheet3!$K$52:$L$77,2,TRUE)</f>
        <v>1</v>
      </c>
      <c r="AR633">
        <f t="shared" si="331"/>
        <v>144.1243471765271</v>
      </c>
      <c r="AU633">
        <f t="shared" si="346"/>
        <v>35837.119148910373</v>
      </c>
      <c r="AV633">
        <f t="shared" si="347"/>
        <v>-377.11914891037304</v>
      </c>
      <c r="AW633">
        <f t="shared" si="348"/>
        <v>-7.7917179526936575</v>
      </c>
      <c r="AX633">
        <f>VLOOKUP(AD633,Sheet2!$A$6:$B$262,2,TRUE)</f>
        <v>374.2285714285714</v>
      </c>
      <c r="AY633">
        <f t="shared" si="349"/>
        <v>-2.0820745788996644E-2</v>
      </c>
      <c r="AZ633">
        <f t="shared" si="350"/>
        <v>522.15328948054923</v>
      </c>
      <c r="BB633">
        <f t="shared" si="340"/>
        <v>2.5611212747543277</v>
      </c>
    </row>
    <row r="634" spans="4:54" x14ac:dyDescent="0.55000000000000004">
      <c r="D634">
        <f t="shared" si="338"/>
        <v>9360</v>
      </c>
      <c r="E634">
        <f t="shared" si="334"/>
        <v>156</v>
      </c>
      <c r="F634">
        <f t="shared" si="365"/>
        <v>35260</v>
      </c>
      <c r="H634">
        <f t="shared" si="353"/>
        <v>8815</v>
      </c>
      <c r="J634">
        <f t="shared" si="354"/>
        <v>728.51239669421489</v>
      </c>
      <c r="K634">
        <f t="shared" si="355"/>
        <v>519.59216820579491</v>
      </c>
      <c r="L634">
        <f>VLOOKUP(V634, Sheet2!E$6:F$261,2,TRUE)</f>
        <v>510.2</v>
      </c>
      <c r="M634">
        <f>VLOOKUP(L634,Sheet3!A$52:B$77,2,TRUE)</f>
        <v>1</v>
      </c>
      <c r="N634">
        <f t="shared" si="356"/>
        <v>5.1921682057949283</v>
      </c>
      <c r="O634">
        <f t="shared" si="357"/>
        <v>4.7921682057949511</v>
      </c>
      <c r="P634">
        <v>0</v>
      </c>
      <c r="Q634">
        <f t="shared" si="332"/>
        <v>3.5</v>
      </c>
      <c r="R634">
        <f t="shared" si="358"/>
        <v>30435.364940988198</v>
      </c>
      <c r="S634">
        <f t="shared" si="335"/>
        <v>3.5</v>
      </c>
      <c r="T634">
        <f t="shared" si="359"/>
        <v>5140.3673947092257</v>
      </c>
      <c r="V634">
        <f t="shared" si="360"/>
        <v>35575.732335697423</v>
      </c>
      <c r="W634">
        <f t="shared" si="361"/>
        <v>-315.73233569742297</v>
      </c>
      <c r="X634">
        <f t="shared" si="362"/>
        <v>-6.5233953656492352</v>
      </c>
      <c r="Y634">
        <f>VLOOKUP(K634,Sheet2!$A$6:$B$262,2,TRUE)</f>
        <v>338.57142857142856</v>
      </c>
      <c r="Z634">
        <f t="shared" si="363"/>
        <v>-1.9267412472381708E-2</v>
      </c>
      <c r="AA634">
        <f t="shared" si="364"/>
        <v>519.57290079332256</v>
      </c>
      <c r="AD634">
        <f t="shared" si="341"/>
        <v>522.15328948054923</v>
      </c>
      <c r="AE634">
        <f>VLOOKUP(AU633,Sheet2!$E$6:$F$261,2,TRUE)</f>
        <v>510.2</v>
      </c>
      <c r="AF634">
        <f>VLOOKUP(AE634,Sheet3!K$52:L$77,2,TRUE)</f>
        <v>1</v>
      </c>
      <c r="AG634">
        <f t="shared" si="342"/>
        <v>5.753289480549256</v>
      </c>
      <c r="AH634">
        <f t="shared" si="343"/>
        <v>0</v>
      </c>
      <c r="AI634">
        <f t="shared" si="352"/>
        <v>0</v>
      </c>
      <c r="AJ634">
        <f t="shared" si="333"/>
        <v>3.5</v>
      </c>
      <c r="AK634">
        <f t="shared" si="336"/>
        <v>35500.111983262585</v>
      </c>
      <c r="AM634">
        <f t="shared" si="344"/>
        <v>0.6532894805492333</v>
      </c>
      <c r="AN634">
        <f t="shared" si="345"/>
        <v>1</v>
      </c>
      <c r="AP634">
        <f t="shared" si="337"/>
        <v>1.55</v>
      </c>
      <c r="AQ634">
        <f>VLOOKUP(AE634,Sheet3!$K$52:$L$77,2,TRUE)</f>
        <v>1</v>
      </c>
      <c r="AR634">
        <f t="shared" ref="AR634:AR671" si="366">+AP634*$AH$3*POWER(AM634,1.5)*AQ634</f>
        <v>137.49898034470817</v>
      </c>
      <c r="AU634">
        <f t="shared" si="346"/>
        <v>35637.610963607294</v>
      </c>
      <c r="AV634">
        <f t="shared" si="347"/>
        <v>-377.61096360729425</v>
      </c>
      <c r="AW634">
        <f t="shared" si="348"/>
        <v>-7.8018794133738485</v>
      </c>
      <c r="AX634">
        <f>VLOOKUP(AD634,Sheet2!$A$6:$B$262,2,TRUE)</f>
        <v>374.2285714285714</v>
      </c>
      <c r="AY634">
        <f t="shared" si="349"/>
        <v>-2.0847898875254598E-2</v>
      </c>
      <c r="AZ634">
        <f t="shared" si="350"/>
        <v>522.13244158167402</v>
      </c>
      <c r="BB634">
        <f t="shared" si="340"/>
        <v>2.5595407883514554</v>
      </c>
    </row>
    <row r="635" spans="4:54" x14ac:dyDescent="0.55000000000000004">
      <c r="D635">
        <f t="shared" si="338"/>
        <v>9375</v>
      </c>
      <c r="E635">
        <f t="shared" si="334"/>
        <v>156.25</v>
      </c>
      <c r="F635">
        <f t="shared" si="365"/>
        <v>35060</v>
      </c>
      <c r="H635">
        <f t="shared" si="353"/>
        <v>8765</v>
      </c>
      <c r="J635">
        <f t="shared" si="354"/>
        <v>724.38016528925618</v>
      </c>
      <c r="K635">
        <f t="shared" si="355"/>
        <v>519.57290079332256</v>
      </c>
      <c r="L635">
        <f>VLOOKUP(V635, Sheet2!E$6:F$261,2,TRUE)</f>
        <v>510.2</v>
      </c>
      <c r="M635">
        <f>VLOOKUP(L635,Sheet3!A$52:B$77,2,TRUE)</f>
        <v>1</v>
      </c>
      <c r="N635">
        <f t="shared" si="356"/>
        <v>5.172900793322583</v>
      </c>
      <c r="O635">
        <f t="shared" si="357"/>
        <v>4.7729007933226058</v>
      </c>
      <c r="P635">
        <v>0</v>
      </c>
      <c r="Q635">
        <f t="shared" si="332"/>
        <v>3.5</v>
      </c>
      <c r="R635">
        <f t="shared" si="358"/>
        <v>30266.110109156107</v>
      </c>
      <c r="S635">
        <f t="shared" si="335"/>
        <v>3.5</v>
      </c>
      <c r="T635">
        <f t="shared" si="359"/>
        <v>5109.3975009025808</v>
      </c>
      <c r="V635">
        <f t="shared" si="360"/>
        <v>35375.507610058688</v>
      </c>
      <c r="W635">
        <f t="shared" si="361"/>
        <v>-315.50761005868844</v>
      </c>
      <c r="X635">
        <f t="shared" si="362"/>
        <v>-6.5187522739398442</v>
      </c>
      <c r="Y635">
        <f>VLOOKUP(K635,Sheet2!$A$6:$B$262,2,TRUE)</f>
        <v>338.57142857142856</v>
      </c>
      <c r="Z635">
        <f t="shared" si="363"/>
        <v>-1.9253698699400384E-2</v>
      </c>
      <c r="AA635">
        <f t="shared" si="364"/>
        <v>519.55364709462322</v>
      </c>
      <c r="AD635">
        <f t="shared" si="341"/>
        <v>522.13244158167402</v>
      </c>
      <c r="AE635">
        <f>VLOOKUP(AU634,Sheet2!$E$6:$F$261,2,TRUE)</f>
        <v>510.2</v>
      </c>
      <c r="AF635">
        <f>VLOOKUP(AE635,Sheet3!K$52:L$77,2,TRUE)</f>
        <v>1</v>
      </c>
      <c r="AG635">
        <f t="shared" si="342"/>
        <v>5.7324415816740384</v>
      </c>
      <c r="AH635">
        <f t="shared" si="343"/>
        <v>0</v>
      </c>
      <c r="AI635">
        <f t="shared" si="352"/>
        <v>0</v>
      </c>
      <c r="AJ635">
        <f t="shared" si="333"/>
        <v>3.5</v>
      </c>
      <c r="AK635">
        <f t="shared" si="336"/>
        <v>35307.327001646809</v>
      </c>
      <c r="AM635">
        <f t="shared" si="344"/>
        <v>0.63244158167401565</v>
      </c>
      <c r="AN635">
        <f t="shared" si="345"/>
        <v>1</v>
      </c>
      <c r="AP635">
        <f t="shared" si="337"/>
        <v>1.55</v>
      </c>
      <c r="AQ635">
        <f>VLOOKUP(AE635,Sheet3!$K$52:$L$77,2,TRUE)</f>
        <v>1</v>
      </c>
      <c r="AR635">
        <f t="shared" si="366"/>
        <v>130.9699326211327</v>
      </c>
      <c r="AU635">
        <f t="shared" si="346"/>
        <v>35438.296934267943</v>
      </c>
      <c r="AV635">
        <f t="shared" si="347"/>
        <v>-378.29693426794256</v>
      </c>
      <c r="AW635">
        <f t="shared" si="348"/>
        <v>-7.8160523609079045</v>
      </c>
      <c r="AX635">
        <f>VLOOKUP(AD635,Sheet2!$A$6:$B$262,2,TRUE)</f>
        <v>374.2285714285714</v>
      </c>
      <c r="AY635">
        <f t="shared" si="349"/>
        <v>-2.0885771311022802E-2</v>
      </c>
      <c r="AZ635">
        <f t="shared" si="350"/>
        <v>522.11155581036303</v>
      </c>
      <c r="BB635">
        <f t="shared" si="340"/>
        <v>2.5579087157398135</v>
      </c>
    </row>
    <row r="636" spans="4:54" x14ac:dyDescent="0.55000000000000004">
      <c r="D636">
        <f t="shared" si="338"/>
        <v>9390</v>
      </c>
      <c r="E636">
        <f t="shared" si="334"/>
        <v>156.5</v>
      </c>
      <c r="F636">
        <f t="shared" si="365"/>
        <v>34860</v>
      </c>
      <c r="H636">
        <f t="shared" si="353"/>
        <v>8715</v>
      </c>
      <c r="J636">
        <f t="shared" si="354"/>
        <v>720.24793388429748</v>
      </c>
      <c r="K636">
        <f t="shared" si="355"/>
        <v>519.55364709462322</v>
      </c>
      <c r="L636">
        <f>VLOOKUP(V636, Sheet2!E$6:F$261,2,TRUE)</f>
        <v>510.2</v>
      </c>
      <c r="M636">
        <f>VLOOKUP(L636,Sheet3!A$52:B$77,2,TRUE)</f>
        <v>1</v>
      </c>
      <c r="N636">
        <f t="shared" si="356"/>
        <v>5.1536470946232384</v>
      </c>
      <c r="O636">
        <f t="shared" si="357"/>
        <v>4.7536470946232612</v>
      </c>
      <c r="P636">
        <v>0</v>
      </c>
      <c r="Q636">
        <f t="shared" si="332"/>
        <v>3.5</v>
      </c>
      <c r="R636">
        <f t="shared" si="358"/>
        <v>30097.290327319555</v>
      </c>
      <c r="S636">
        <f t="shared" si="335"/>
        <v>3.5</v>
      </c>
      <c r="T636">
        <f t="shared" si="359"/>
        <v>5078.5120307991492</v>
      </c>
      <c r="V636">
        <f t="shared" si="360"/>
        <v>35175.802358118701</v>
      </c>
      <c r="W636">
        <f t="shared" si="361"/>
        <v>-315.80235811870079</v>
      </c>
      <c r="X636">
        <f t="shared" si="362"/>
        <v>-6.5248421098905123</v>
      </c>
      <c r="Y636">
        <f>VLOOKUP(K636,Sheet2!$A$6:$B$262,2,TRUE)</f>
        <v>338.57142857142856</v>
      </c>
      <c r="Z636">
        <f t="shared" si="363"/>
        <v>-1.9271685556638645E-2</v>
      </c>
      <c r="AA636">
        <f t="shared" si="364"/>
        <v>519.53437540906657</v>
      </c>
      <c r="AD636">
        <f t="shared" si="341"/>
        <v>522.11155581036303</v>
      </c>
      <c r="AE636">
        <f>VLOOKUP(AU635,Sheet2!$E$6:$F$261,2,TRUE)</f>
        <v>510.2</v>
      </c>
      <c r="AF636">
        <f>VLOOKUP(AE636,Sheet3!K$52:L$77,2,TRUE)</f>
        <v>1</v>
      </c>
      <c r="AG636">
        <f t="shared" si="342"/>
        <v>5.7115558103630519</v>
      </c>
      <c r="AH636">
        <f t="shared" si="343"/>
        <v>0</v>
      </c>
      <c r="AI636">
        <f t="shared" si="352"/>
        <v>0</v>
      </c>
      <c r="AJ636">
        <f t="shared" si="333"/>
        <v>3.5</v>
      </c>
      <c r="AK636">
        <f t="shared" si="336"/>
        <v>35114.543005725136</v>
      </c>
      <c r="AM636">
        <f t="shared" si="344"/>
        <v>0.6115558103630292</v>
      </c>
      <c r="AN636">
        <f t="shared" si="345"/>
        <v>1</v>
      </c>
      <c r="AP636">
        <f t="shared" si="337"/>
        <v>1.55</v>
      </c>
      <c r="AQ636">
        <f>VLOOKUP(AE636,Sheet3!$K$52:$L$77,2,TRUE)</f>
        <v>1</v>
      </c>
      <c r="AR636">
        <f t="shared" si="366"/>
        <v>124.5360609634959</v>
      </c>
      <c r="AU636">
        <f t="shared" si="346"/>
        <v>35239.079066688631</v>
      </c>
      <c r="AV636">
        <f t="shared" si="347"/>
        <v>-379.07906668863143</v>
      </c>
      <c r="AW636">
        <f t="shared" si="348"/>
        <v>-7.8322121216659388</v>
      </c>
      <c r="AX636">
        <f>VLOOKUP(AD636,Sheet2!$A$6:$B$262,2,TRUE)</f>
        <v>374.2285714285714</v>
      </c>
      <c r="AY636">
        <f t="shared" si="349"/>
        <v>-2.0928952836945174E-2</v>
      </c>
      <c r="AZ636">
        <f t="shared" si="350"/>
        <v>522.0906268575261</v>
      </c>
      <c r="BB636">
        <f t="shared" si="340"/>
        <v>2.556251448459534</v>
      </c>
    </row>
    <row r="637" spans="4:54" x14ac:dyDescent="0.55000000000000004">
      <c r="D637">
        <f t="shared" si="338"/>
        <v>9405</v>
      </c>
      <c r="E637">
        <f t="shared" si="334"/>
        <v>156.75</v>
      </c>
      <c r="F637">
        <f t="shared" si="365"/>
        <v>34660</v>
      </c>
      <c r="H637">
        <f t="shared" si="353"/>
        <v>8665</v>
      </c>
      <c r="J637">
        <f t="shared" si="354"/>
        <v>716.11570247933889</v>
      </c>
      <c r="K637">
        <f t="shared" si="355"/>
        <v>519.53437540906657</v>
      </c>
      <c r="L637">
        <f>VLOOKUP(V637, Sheet2!E$6:F$261,2,TRUE)</f>
        <v>509.96</v>
      </c>
      <c r="M637">
        <f>VLOOKUP(L637,Sheet3!A$52:B$77,2,TRUE)</f>
        <v>1</v>
      </c>
      <c r="N637">
        <f t="shared" si="356"/>
        <v>5.1343754090665925</v>
      </c>
      <c r="O637">
        <f t="shared" si="357"/>
        <v>4.7343754090666152</v>
      </c>
      <c r="P637">
        <v>0</v>
      </c>
      <c r="Q637">
        <f t="shared" si="332"/>
        <v>3.5</v>
      </c>
      <c r="R637">
        <f t="shared" si="358"/>
        <v>29928.628331597585</v>
      </c>
      <c r="S637">
        <f t="shared" si="335"/>
        <v>3.5</v>
      </c>
      <c r="T637">
        <f t="shared" si="359"/>
        <v>5047.6602795851513</v>
      </c>
      <c r="V637">
        <f t="shared" si="360"/>
        <v>34976.288611182739</v>
      </c>
      <c r="W637">
        <f t="shared" si="361"/>
        <v>-316.28861118273926</v>
      </c>
      <c r="X637">
        <f t="shared" si="362"/>
        <v>-6.534888660800398</v>
      </c>
      <c r="Y637">
        <f>VLOOKUP(K637,Sheet2!$A$6:$B$262,2,TRUE)</f>
        <v>338.57142857142856</v>
      </c>
      <c r="Z637">
        <f t="shared" si="363"/>
        <v>-1.930135891375645E-2</v>
      </c>
      <c r="AA637">
        <f t="shared" si="364"/>
        <v>519.51507405015286</v>
      </c>
      <c r="AD637">
        <f t="shared" si="341"/>
        <v>522.0906268575261</v>
      </c>
      <c r="AE637">
        <f>VLOOKUP(AU636,Sheet2!$E$6:$F$261,2,TRUE)</f>
        <v>510.2</v>
      </c>
      <c r="AF637">
        <f>VLOOKUP(AE637,Sheet3!K$52:L$77,2,TRUE)</f>
        <v>1</v>
      </c>
      <c r="AG637">
        <f t="shared" si="342"/>
        <v>5.6906268575261265</v>
      </c>
      <c r="AH637">
        <f t="shared" si="343"/>
        <v>0</v>
      </c>
      <c r="AI637">
        <f t="shared" si="352"/>
        <v>0</v>
      </c>
      <c r="AJ637">
        <f t="shared" si="333"/>
        <v>3.5</v>
      </c>
      <c r="AK637">
        <f t="shared" si="336"/>
        <v>34921.713681100962</v>
      </c>
      <c r="AM637">
        <f t="shared" si="344"/>
        <v>0.59062685752610378</v>
      </c>
      <c r="AN637">
        <f t="shared" si="345"/>
        <v>1</v>
      </c>
      <c r="AP637">
        <f t="shared" si="337"/>
        <v>1.55</v>
      </c>
      <c r="AQ637">
        <f>VLOOKUP(AE637,Sheet3!$K$52:$L$77,2,TRUE)</f>
        <v>1</v>
      </c>
      <c r="AR637">
        <f t="shared" si="366"/>
        <v>118.19817403454917</v>
      </c>
      <c r="AU637">
        <f t="shared" si="346"/>
        <v>35039.911855135513</v>
      </c>
      <c r="AV637">
        <f t="shared" si="347"/>
        <v>-379.91185513551318</v>
      </c>
      <c r="AW637">
        <f t="shared" si="348"/>
        <v>-7.8494184945353966</v>
      </c>
      <c r="AX637">
        <f>VLOOKUP(AD637,Sheet2!$A$6:$B$262,2,TRUE)</f>
        <v>372.85714285714283</v>
      </c>
      <c r="AY637">
        <f t="shared" si="349"/>
        <v>-2.1052080253543212E-2</v>
      </c>
      <c r="AZ637">
        <f t="shared" si="350"/>
        <v>522.06957477727258</v>
      </c>
      <c r="BB637">
        <f t="shared" si="340"/>
        <v>2.5545007271197164</v>
      </c>
    </row>
    <row r="638" spans="4:54" x14ac:dyDescent="0.55000000000000004">
      <c r="D638">
        <f t="shared" si="338"/>
        <v>9420</v>
      </c>
      <c r="E638">
        <f t="shared" si="334"/>
        <v>157</v>
      </c>
      <c r="F638">
        <f t="shared" si="365"/>
        <v>34460</v>
      </c>
      <c r="H638">
        <f t="shared" si="353"/>
        <v>8615</v>
      </c>
      <c r="J638">
        <f t="shared" si="354"/>
        <v>711.98347107438019</v>
      </c>
      <c r="K638">
        <f t="shared" si="355"/>
        <v>519.51507405015286</v>
      </c>
      <c r="L638">
        <f>VLOOKUP(V638, Sheet2!E$6:F$261,2,TRUE)</f>
        <v>509.96</v>
      </c>
      <c r="M638">
        <f>VLOOKUP(L638,Sheet3!A$52:B$77,2,TRUE)</f>
        <v>1</v>
      </c>
      <c r="N638">
        <f t="shared" si="356"/>
        <v>5.1150740501528844</v>
      </c>
      <c r="O638">
        <f t="shared" si="357"/>
        <v>4.7150740501529071</v>
      </c>
      <c r="P638">
        <v>0</v>
      </c>
      <c r="Q638">
        <f t="shared" si="332"/>
        <v>3.5</v>
      </c>
      <c r="R638">
        <f t="shared" si="358"/>
        <v>29760.023608520045</v>
      </c>
      <c r="S638">
        <f t="shared" si="335"/>
        <v>3.5</v>
      </c>
      <c r="T638">
        <f t="shared" si="359"/>
        <v>5016.8238983960546</v>
      </c>
      <c r="V638">
        <f t="shared" si="360"/>
        <v>34776.8475069161</v>
      </c>
      <c r="W638">
        <f t="shared" si="361"/>
        <v>-316.84750691609952</v>
      </c>
      <c r="X638">
        <f t="shared" si="362"/>
        <v>-6.5464360933078405</v>
      </c>
      <c r="Y638">
        <f>VLOOKUP(K638,Sheet2!$A$6:$B$262,2,TRUE)</f>
        <v>338.57142857142856</v>
      </c>
      <c r="Z638">
        <f t="shared" si="363"/>
        <v>-1.9335465254495733E-2</v>
      </c>
      <c r="AA638">
        <f t="shared" si="364"/>
        <v>519.49573858489839</v>
      </c>
      <c r="AD638">
        <f t="shared" si="341"/>
        <v>522.06957477727258</v>
      </c>
      <c r="AE638">
        <f>VLOOKUP(AU637,Sheet2!$E$6:$F$261,2,TRUE)</f>
        <v>510.2</v>
      </c>
      <c r="AF638">
        <f>VLOOKUP(AE638,Sheet3!K$52:L$77,2,TRUE)</f>
        <v>1</v>
      </c>
      <c r="AG638">
        <f t="shared" si="342"/>
        <v>5.6695747772726008</v>
      </c>
      <c r="AH638">
        <f t="shared" si="343"/>
        <v>0</v>
      </c>
      <c r="AI638">
        <f t="shared" si="352"/>
        <v>0</v>
      </c>
      <c r="AJ638">
        <f t="shared" si="333"/>
        <v>3.5</v>
      </c>
      <c r="AK638">
        <f t="shared" si="336"/>
        <v>34728.107321313466</v>
      </c>
      <c r="AM638">
        <f t="shared" si="344"/>
        <v>0.5695747772725781</v>
      </c>
      <c r="AN638">
        <f t="shared" si="345"/>
        <v>1</v>
      </c>
      <c r="AP638">
        <f t="shared" si="337"/>
        <v>1.55</v>
      </c>
      <c r="AQ638">
        <f>VLOOKUP(AE638,Sheet3!$K$52:$L$77,2,TRUE)</f>
        <v>1</v>
      </c>
      <c r="AR638">
        <f t="shared" si="366"/>
        <v>111.93530923729409</v>
      </c>
      <c r="AU638">
        <f t="shared" si="346"/>
        <v>34840.042630550757</v>
      </c>
      <c r="AV638">
        <f t="shared" si="347"/>
        <v>-380.04263055075717</v>
      </c>
      <c r="AW638">
        <f t="shared" si="348"/>
        <v>-7.8521204659247346</v>
      </c>
      <c r="AX638">
        <f>VLOOKUP(AD638,Sheet2!$A$6:$B$262,2,TRUE)</f>
        <v>372.85714285714283</v>
      </c>
      <c r="AY638">
        <f t="shared" si="349"/>
        <v>-2.1059326920104652E-2</v>
      </c>
      <c r="AZ638">
        <f t="shared" si="350"/>
        <v>522.04851545035251</v>
      </c>
      <c r="BB638">
        <f t="shared" si="340"/>
        <v>2.5527768654541205</v>
      </c>
    </row>
    <row r="639" spans="4:54" x14ac:dyDescent="0.55000000000000004">
      <c r="D639">
        <f t="shared" si="338"/>
        <v>9435</v>
      </c>
      <c r="E639">
        <f t="shared" si="334"/>
        <v>157.25</v>
      </c>
      <c r="F639">
        <f t="shared" si="365"/>
        <v>34260</v>
      </c>
      <c r="H639">
        <f t="shared" si="353"/>
        <v>8565</v>
      </c>
      <c r="J639">
        <f t="shared" si="354"/>
        <v>707.85123966942149</v>
      </c>
      <c r="K639">
        <f t="shared" si="355"/>
        <v>519.49573858489839</v>
      </c>
      <c r="L639">
        <f>VLOOKUP(V639, Sheet2!E$6:F$261,2,TRUE)</f>
        <v>509.96</v>
      </c>
      <c r="M639">
        <f>VLOOKUP(L639,Sheet3!A$52:B$77,2,TRUE)</f>
        <v>1</v>
      </c>
      <c r="N639">
        <f t="shared" si="356"/>
        <v>5.0957385848984131</v>
      </c>
      <c r="O639">
        <f t="shared" si="357"/>
        <v>4.6957385848984359</v>
      </c>
      <c r="P639">
        <v>0</v>
      </c>
      <c r="Q639">
        <f t="shared" si="332"/>
        <v>3.5</v>
      </c>
      <c r="R639">
        <f t="shared" si="358"/>
        <v>29591.439606265685</v>
      </c>
      <c r="S639">
        <f t="shared" si="335"/>
        <v>3.5</v>
      </c>
      <c r="T639">
        <f t="shared" si="359"/>
        <v>4985.9962458875225</v>
      </c>
      <c r="V639">
        <f t="shared" si="360"/>
        <v>34577.435852153205</v>
      </c>
      <c r="W639">
        <f t="shared" si="361"/>
        <v>-317.43585215320491</v>
      </c>
      <c r="X639">
        <f t="shared" si="362"/>
        <v>-6.5585919866364639</v>
      </c>
      <c r="Y639">
        <f>VLOOKUP(K639,Sheet2!$A$6:$B$262,2,TRUE)</f>
        <v>337.2</v>
      </c>
      <c r="Z639">
        <f t="shared" si="363"/>
        <v>-1.9450154171519764E-2</v>
      </c>
      <c r="AA639">
        <f t="shared" si="364"/>
        <v>519.47628843072687</v>
      </c>
      <c r="AD639">
        <f t="shared" si="341"/>
        <v>522.04851545035251</v>
      </c>
      <c r="AE639">
        <f>VLOOKUP(AU638,Sheet2!$E$6:$F$261,2,TRUE)</f>
        <v>509.96</v>
      </c>
      <c r="AF639">
        <f>VLOOKUP(AE639,Sheet3!K$52:L$77,2,TRUE)</f>
        <v>1</v>
      </c>
      <c r="AG639">
        <f t="shared" si="342"/>
        <v>5.6485154503525337</v>
      </c>
      <c r="AH639">
        <f t="shared" si="343"/>
        <v>0</v>
      </c>
      <c r="AI639">
        <f t="shared" si="352"/>
        <v>0</v>
      </c>
      <c r="AJ639">
        <f t="shared" si="333"/>
        <v>3.5</v>
      </c>
      <c r="AK639">
        <f t="shared" si="336"/>
        <v>34534.793616333816</v>
      </c>
      <c r="AM639">
        <f t="shared" si="344"/>
        <v>0.54851545035251092</v>
      </c>
      <c r="AN639">
        <f t="shared" si="345"/>
        <v>1</v>
      </c>
      <c r="AP639">
        <f t="shared" si="337"/>
        <v>1.55</v>
      </c>
      <c r="AQ639">
        <f>VLOOKUP(AE639,Sheet3!$K$52:$L$77,2,TRUE)</f>
        <v>1</v>
      </c>
      <c r="AR639">
        <f t="shared" si="366"/>
        <v>105.78504558943672</v>
      </c>
      <c r="AU639">
        <f t="shared" si="346"/>
        <v>34640.578661923253</v>
      </c>
      <c r="AV639">
        <f t="shared" si="347"/>
        <v>-380.57866192325309</v>
      </c>
      <c r="AW639">
        <f t="shared" si="348"/>
        <v>-7.8631954942820883</v>
      </c>
      <c r="AX639">
        <f>VLOOKUP(AD639,Sheet2!$A$6:$B$262,2,TRUE)</f>
        <v>372.85714285714283</v>
      </c>
      <c r="AY639">
        <f t="shared" si="349"/>
        <v>-2.1089030061292958E-2</v>
      </c>
      <c r="AZ639">
        <f t="shared" si="350"/>
        <v>522.02742642029125</v>
      </c>
      <c r="BB639">
        <f t="shared" si="340"/>
        <v>2.5511379895643813</v>
      </c>
    </row>
    <row r="640" spans="4:54" x14ac:dyDescent="0.55000000000000004">
      <c r="D640">
        <f t="shared" si="338"/>
        <v>9450</v>
      </c>
      <c r="E640">
        <f t="shared" si="334"/>
        <v>157.5</v>
      </c>
      <c r="F640">
        <f t="shared" si="365"/>
        <v>34060</v>
      </c>
      <c r="H640">
        <f t="shared" si="353"/>
        <v>8515</v>
      </c>
      <c r="J640">
        <f t="shared" si="354"/>
        <v>703.71900826446279</v>
      </c>
      <c r="K640">
        <f t="shared" si="355"/>
        <v>519.47628843072687</v>
      </c>
      <c r="L640">
        <f>VLOOKUP(V640, Sheet2!E$6:F$261,2,TRUE)</f>
        <v>509.96</v>
      </c>
      <c r="M640">
        <f>VLOOKUP(L640,Sheet3!A$52:B$77,2,TRUE)</f>
        <v>1</v>
      </c>
      <c r="N640">
        <f t="shared" si="356"/>
        <v>5.0762884307268905</v>
      </c>
      <c r="O640">
        <f t="shared" si="357"/>
        <v>4.6762884307269132</v>
      </c>
      <c r="P640">
        <v>0</v>
      </c>
      <c r="Q640">
        <f t="shared" si="332"/>
        <v>3.5</v>
      </c>
      <c r="R640">
        <f t="shared" si="358"/>
        <v>29422.178030739149</v>
      </c>
      <c r="S640">
        <f t="shared" si="335"/>
        <v>3.5</v>
      </c>
      <c r="T640">
        <f t="shared" si="359"/>
        <v>4955.0497074649047</v>
      </c>
      <c r="V640">
        <f t="shared" si="360"/>
        <v>34377.227738204056</v>
      </c>
      <c r="W640">
        <f t="shared" si="361"/>
        <v>-317.22773820405564</v>
      </c>
      <c r="X640">
        <f t="shared" si="362"/>
        <v>-6.5542921116540427</v>
      </c>
      <c r="Y640">
        <f>VLOOKUP(K640,Sheet2!$A$6:$B$262,2,TRUE)</f>
        <v>337.2</v>
      </c>
      <c r="Z640">
        <f t="shared" si="363"/>
        <v>-1.9437402466352439E-2</v>
      </c>
      <c r="AA640">
        <f t="shared" si="364"/>
        <v>519.45685102826053</v>
      </c>
      <c r="AD640">
        <f t="shared" si="341"/>
        <v>522.02742642029125</v>
      </c>
      <c r="AE640">
        <f>VLOOKUP(AU639,Sheet2!$E$6:$F$261,2,TRUE)</f>
        <v>509.96</v>
      </c>
      <c r="AF640">
        <f>VLOOKUP(AE640,Sheet3!K$52:L$77,2,TRUE)</f>
        <v>1</v>
      </c>
      <c r="AG640">
        <f t="shared" si="342"/>
        <v>5.6274264202912718</v>
      </c>
      <c r="AH640">
        <f t="shared" si="343"/>
        <v>0</v>
      </c>
      <c r="AI640">
        <f t="shared" si="352"/>
        <v>0</v>
      </c>
      <c r="AJ640">
        <f t="shared" si="333"/>
        <v>3.5</v>
      </c>
      <c r="AK640">
        <f t="shared" si="336"/>
        <v>34341.568044417712</v>
      </c>
      <c r="AM640">
        <f t="shared" si="344"/>
        <v>0.52742642029124909</v>
      </c>
      <c r="AN640">
        <f t="shared" si="345"/>
        <v>1</v>
      </c>
      <c r="AP640">
        <f t="shared" si="337"/>
        <v>1.55</v>
      </c>
      <c r="AQ640">
        <f>VLOOKUP(AE640,Sheet3!$K$52:$L$77,2,TRUE)</f>
        <v>1</v>
      </c>
      <c r="AR640">
        <f t="shared" si="366"/>
        <v>99.743315789265068</v>
      </c>
      <c r="AU640">
        <f t="shared" si="346"/>
        <v>34441.311360206979</v>
      </c>
      <c r="AV640">
        <f t="shared" si="347"/>
        <v>-381.31136020697886</v>
      </c>
      <c r="AW640">
        <f t="shared" si="348"/>
        <v>-7.8783338885739438</v>
      </c>
      <c r="AX640">
        <f>VLOOKUP(AD640,Sheet2!$A$6:$B$262,2,TRUE)</f>
        <v>372.85714285714283</v>
      </c>
      <c r="AY640">
        <f t="shared" si="349"/>
        <v>-2.1129631118780693E-2</v>
      </c>
      <c r="AZ640">
        <f t="shared" si="350"/>
        <v>522.00629678917244</v>
      </c>
      <c r="BB640">
        <f t="shared" si="340"/>
        <v>2.5494457609119081</v>
      </c>
    </row>
    <row r="641" spans="4:54" x14ac:dyDescent="0.55000000000000004">
      <c r="D641">
        <f t="shared" si="338"/>
        <v>9465</v>
      </c>
      <c r="E641">
        <f t="shared" si="334"/>
        <v>157.75</v>
      </c>
      <c r="F641">
        <f t="shared" si="365"/>
        <v>33860</v>
      </c>
      <c r="H641">
        <f t="shared" si="353"/>
        <v>8465</v>
      </c>
      <c r="J641">
        <f t="shared" si="354"/>
        <v>699.58677685950408</v>
      </c>
      <c r="K641">
        <f t="shared" si="355"/>
        <v>519.45685102826053</v>
      </c>
      <c r="L641">
        <f>VLOOKUP(V641, Sheet2!E$6:F$261,2,TRUE)</f>
        <v>509.96</v>
      </c>
      <c r="M641">
        <f>VLOOKUP(L641,Sheet3!A$52:B$77,2,TRUE)</f>
        <v>1</v>
      </c>
      <c r="N641">
        <f t="shared" si="356"/>
        <v>5.056851028260553</v>
      </c>
      <c r="O641">
        <f t="shared" si="357"/>
        <v>4.6568510282605757</v>
      </c>
      <c r="P641">
        <v>0</v>
      </c>
      <c r="Q641">
        <f t="shared" si="332"/>
        <v>3.5</v>
      </c>
      <c r="R641">
        <f t="shared" si="358"/>
        <v>29253.351065011986</v>
      </c>
      <c r="S641">
        <f t="shared" si="335"/>
        <v>3.5</v>
      </c>
      <c r="T641">
        <f t="shared" si="359"/>
        <v>4924.1876861016672</v>
      </c>
      <c r="V641">
        <f t="shared" si="360"/>
        <v>34177.538751113651</v>
      </c>
      <c r="W641">
        <f t="shared" si="361"/>
        <v>-317.53875111365051</v>
      </c>
      <c r="X641">
        <f t="shared" si="362"/>
        <v>-6.5607179982159192</v>
      </c>
      <c r="Y641">
        <f>VLOOKUP(K641,Sheet2!$A$6:$B$262,2,TRUE)</f>
        <v>337.2</v>
      </c>
      <c r="Z641">
        <f t="shared" si="363"/>
        <v>-1.9456459069442229E-2</v>
      </c>
      <c r="AA641">
        <f t="shared" si="364"/>
        <v>519.43739456919104</v>
      </c>
      <c r="AD641">
        <f t="shared" si="341"/>
        <v>522.00629678917244</v>
      </c>
      <c r="AE641">
        <f>VLOOKUP(AU640,Sheet2!$E$6:$F$261,2,TRUE)</f>
        <v>509.96</v>
      </c>
      <c r="AF641">
        <f>VLOOKUP(AE641,Sheet3!K$52:L$77,2,TRUE)</f>
        <v>1</v>
      </c>
      <c r="AG641">
        <f t="shared" si="342"/>
        <v>5.6062967891724611</v>
      </c>
      <c r="AH641">
        <f t="shared" si="343"/>
        <v>0</v>
      </c>
      <c r="AI641">
        <f t="shared" si="352"/>
        <v>0</v>
      </c>
      <c r="AJ641">
        <f t="shared" si="333"/>
        <v>3.5</v>
      </c>
      <c r="AK641">
        <f t="shared" si="336"/>
        <v>34148.333238481508</v>
      </c>
      <c r="AM641">
        <f t="shared" si="344"/>
        <v>0.50629678917243837</v>
      </c>
      <c r="AN641">
        <f t="shared" si="345"/>
        <v>1</v>
      </c>
      <c r="AP641">
        <f t="shared" si="337"/>
        <v>1.55</v>
      </c>
      <c r="AQ641">
        <f>VLOOKUP(AE641,Sheet3!$K$52:$L$77,2,TRUE)</f>
        <v>1</v>
      </c>
      <c r="AR641">
        <f t="shared" si="366"/>
        <v>93.809914401542954</v>
      </c>
      <c r="AU641">
        <f t="shared" si="346"/>
        <v>34242.143152883051</v>
      </c>
      <c r="AV641">
        <f t="shared" si="347"/>
        <v>-382.14315288305079</v>
      </c>
      <c r="AW641">
        <f t="shared" si="348"/>
        <v>-7.8955196876663383</v>
      </c>
      <c r="AX641">
        <f>VLOOKUP(AD641,Sheet2!$A$6:$B$262,2,TRUE)</f>
        <v>372.85714285714283</v>
      </c>
      <c r="AY641">
        <f t="shared" si="349"/>
        <v>-2.1175723300254547E-2</v>
      </c>
      <c r="AZ641">
        <f t="shared" si="350"/>
        <v>521.98512106587214</v>
      </c>
      <c r="BB641">
        <f t="shared" si="340"/>
        <v>2.5477264966810935</v>
      </c>
    </row>
    <row r="642" spans="4:54" x14ac:dyDescent="0.55000000000000004">
      <c r="D642">
        <f t="shared" si="338"/>
        <v>9480</v>
      </c>
      <c r="E642">
        <f t="shared" si="334"/>
        <v>158</v>
      </c>
      <c r="F642">
        <f t="shared" si="365"/>
        <v>33660</v>
      </c>
      <c r="H642">
        <f t="shared" si="353"/>
        <v>8415</v>
      </c>
      <c r="J642">
        <f t="shared" si="354"/>
        <v>695.4545454545455</v>
      </c>
      <c r="K642">
        <f t="shared" si="355"/>
        <v>519.43739456919104</v>
      </c>
      <c r="L642">
        <f>VLOOKUP(V642, Sheet2!E$6:F$261,2,TRUE)</f>
        <v>509.71999999999997</v>
      </c>
      <c r="M642">
        <f>VLOOKUP(L642,Sheet3!A$52:B$77,2,TRUE)</f>
        <v>1</v>
      </c>
      <c r="N642">
        <f t="shared" si="356"/>
        <v>5.0373945691910649</v>
      </c>
      <c r="O642">
        <f t="shared" si="357"/>
        <v>4.6373945691910876</v>
      </c>
      <c r="P642">
        <v>0</v>
      </c>
      <c r="Q642">
        <f t="shared" si="332"/>
        <v>3.5</v>
      </c>
      <c r="R642">
        <f t="shared" si="358"/>
        <v>29084.683212406282</v>
      </c>
      <c r="S642">
        <f t="shared" si="335"/>
        <v>3.5</v>
      </c>
      <c r="T642">
        <f t="shared" si="359"/>
        <v>4893.3598430757047</v>
      </c>
      <c r="V642">
        <f t="shared" si="360"/>
        <v>33978.04305548199</v>
      </c>
      <c r="W642">
        <f t="shared" si="361"/>
        <v>-318.04305548199045</v>
      </c>
      <c r="X642">
        <f t="shared" si="362"/>
        <v>-6.5711375099584801</v>
      </c>
      <c r="Y642">
        <f>VLOOKUP(K642,Sheet2!$A$6:$B$262,2,TRUE)</f>
        <v>337.2</v>
      </c>
      <c r="Z642">
        <f t="shared" si="363"/>
        <v>-1.9487359163577939E-2</v>
      </c>
      <c r="AA642">
        <f t="shared" si="364"/>
        <v>519.41790721002747</v>
      </c>
      <c r="AD642">
        <f t="shared" si="341"/>
        <v>521.98512106587214</v>
      </c>
      <c r="AE642">
        <f>VLOOKUP(AU641,Sheet2!$E$6:$F$261,2,TRUE)</f>
        <v>509.96</v>
      </c>
      <c r="AF642">
        <f>VLOOKUP(AE642,Sheet3!K$52:L$77,2,TRUE)</f>
        <v>1</v>
      </c>
      <c r="AG642">
        <f t="shared" si="342"/>
        <v>5.5851210658721584</v>
      </c>
      <c r="AH642">
        <f t="shared" si="343"/>
        <v>0</v>
      </c>
      <c r="AI642">
        <f t="shared" si="352"/>
        <v>0</v>
      </c>
      <c r="AJ642">
        <f t="shared" si="333"/>
        <v>3.5</v>
      </c>
      <c r="AK642">
        <f t="shared" si="336"/>
        <v>33955.041901963552</v>
      </c>
      <c r="AM642">
        <f t="shared" si="344"/>
        <v>0.48512106587213566</v>
      </c>
      <c r="AN642">
        <f t="shared" si="345"/>
        <v>1</v>
      </c>
      <c r="AP642">
        <f t="shared" si="337"/>
        <v>1.55</v>
      </c>
      <c r="AQ642">
        <f>VLOOKUP(AE642,Sheet3!$K$52:$L$77,2,TRUE)</f>
        <v>1</v>
      </c>
      <c r="AR642">
        <f t="shared" si="366"/>
        <v>87.986528019826878</v>
      </c>
      <c r="AU642">
        <f t="shared" si="346"/>
        <v>34043.02842998338</v>
      </c>
      <c r="AV642">
        <f t="shared" si="347"/>
        <v>-383.02842998338019</v>
      </c>
      <c r="AW642">
        <f t="shared" si="348"/>
        <v>-7.9138105368466984</v>
      </c>
      <c r="AX642">
        <f>VLOOKUP(AD642,Sheet2!$A$6:$B$262,2,TRUE)</f>
        <v>371.48571428571427</v>
      </c>
      <c r="AY642">
        <f t="shared" si="349"/>
        <v>-2.1303135578344443E-2</v>
      </c>
      <c r="AZ642">
        <f t="shared" si="350"/>
        <v>521.96381793029377</v>
      </c>
      <c r="BB642">
        <f t="shared" si="340"/>
        <v>2.5459107202663063</v>
      </c>
    </row>
    <row r="643" spans="4:54" x14ac:dyDescent="0.55000000000000004">
      <c r="D643">
        <f t="shared" si="338"/>
        <v>9495</v>
      </c>
      <c r="E643">
        <f t="shared" si="334"/>
        <v>158.25</v>
      </c>
      <c r="F643">
        <f t="shared" si="365"/>
        <v>33460</v>
      </c>
      <c r="H643">
        <f t="shared" si="353"/>
        <v>8365</v>
      </c>
      <c r="J643">
        <f t="shared" si="354"/>
        <v>691.32231404958679</v>
      </c>
      <c r="K643">
        <f t="shared" si="355"/>
        <v>519.41790721002747</v>
      </c>
      <c r="L643">
        <f>VLOOKUP(V643, Sheet2!E$6:F$261,2,TRUE)</f>
        <v>509.71999999999997</v>
      </c>
      <c r="M643">
        <f>VLOOKUP(L643,Sheet3!A$52:B$77,2,TRUE)</f>
        <v>1</v>
      </c>
      <c r="N643">
        <f t="shared" si="356"/>
        <v>5.017907210027488</v>
      </c>
      <c r="O643">
        <f t="shared" si="357"/>
        <v>4.6179072100275107</v>
      </c>
      <c r="P643">
        <v>0</v>
      </c>
      <c r="Q643">
        <f t="shared" si="332"/>
        <v>3.5</v>
      </c>
      <c r="R643">
        <f t="shared" si="358"/>
        <v>28916.073681238395</v>
      </c>
      <c r="S643">
        <f t="shared" si="335"/>
        <v>3.5</v>
      </c>
      <c r="T643">
        <f t="shared" si="359"/>
        <v>4862.5477967218276</v>
      </c>
      <c r="V643">
        <f t="shared" si="360"/>
        <v>33778.621477960223</v>
      </c>
      <c r="W643">
        <f t="shared" si="361"/>
        <v>-318.62147796022327</v>
      </c>
      <c r="X643">
        <f t="shared" si="362"/>
        <v>-6.5830883876079191</v>
      </c>
      <c r="Y643">
        <f>VLOOKUP(K643,Sheet2!$A$6:$B$262,2,TRUE)</f>
        <v>337.2</v>
      </c>
      <c r="Z643">
        <f t="shared" si="363"/>
        <v>-1.9522800674993828E-2</v>
      </c>
      <c r="AA643">
        <f t="shared" si="364"/>
        <v>519.3983844093525</v>
      </c>
      <c r="AD643">
        <f t="shared" si="341"/>
        <v>521.96381793029377</v>
      </c>
      <c r="AE643">
        <f>VLOOKUP(AU642,Sheet2!$E$6:$F$261,2,TRUE)</f>
        <v>509.96</v>
      </c>
      <c r="AF643">
        <f>VLOOKUP(AE643,Sheet3!K$52:L$77,2,TRUE)</f>
        <v>1</v>
      </c>
      <c r="AG643">
        <f t="shared" si="342"/>
        <v>5.5638179302937942</v>
      </c>
      <c r="AH643">
        <f t="shared" si="343"/>
        <v>0</v>
      </c>
      <c r="AI643">
        <f t="shared" si="352"/>
        <v>0</v>
      </c>
      <c r="AJ643">
        <f t="shared" si="333"/>
        <v>3.5</v>
      </c>
      <c r="AK643">
        <f t="shared" si="336"/>
        <v>33760.956943271609</v>
      </c>
      <c r="AM643">
        <f t="shared" si="344"/>
        <v>0.4638179302937715</v>
      </c>
      <c r="AN643">
        <f t="shared" si="345"/>
        <v>1</v>
      </c>
      <c r="AP643">
        <f t="shared" si="337"/>
        <v>1.55</v>
      </c>
      <c r="AQ643">
        <f>VLOOKUP(AE643,Sheet3!$K$52:$L$77,2,TRUE)</f>
        <v>1</v>
      </c>
      <c r="AR643">
        <f t="shared" si="366"/>
        <v>82.254994999573384</v>
      </c>
      <c r="AU643">
        <f t="shared" si="346"/>
        <v>33843.211938271183</v>
      </c>
      <c r="AV643">
        <f t="shared" si="347"/>
        <v>-383.21193827118259</v>
      </c>
      <c r="AW643">
        <f t="shared" si="348"/>
        <v>-7.9176020303963348</v>
      </c>
      <c r="AX643">
        <f>VLOOKUP(AD643,Sheet2!$A$6:$B$262,2,TRUE)</f>
        <v>371.48571428571427</v>
      </c>
      <c r="AY643">
        <f t="shared" si="349"/>
        <v>-2.131334187539392E-2</v>
      </c>
      <c r="AZ643">
        <f t="shared" si="350"/>
        <v>521.94250458841839</v>
      </c>
      <c r="BB643">
        <f t="shared" si="340"/>
        <v>2.5441201790658852</v>
      </c>
    </row>
    <row r="644" spans="4:54" x14ac:dyDescent="0.55000000000000004">
      <c r="D644">
        <f t="shared" si="338"/>
        <v>9510</v>
      </c>
      <c r="E644">
        <f t="shared" si="334"/>
        <v>158.5</v>
      </c>
      <c r="F644">
        <f t="shared" si="365"/>
        <v>33260</v>
      </c>
      <c r="H644">
        <f t="shared" si="353"/>
        <v>8315</v>
      </c>
      <c r="J644">
        <f t="shared" si="354"/>
        <v>687.19008264462809</v>
      </c>
      <c r="K644">
        <f t="shared" si="355"/>
        <v>519.3983844093525</v>
      </c>
      <c r="L644">
        <f>VLOOKUP(V644, Sheet2!E$6:F$261,2,TRUE)</f>
        <v>509.71999999999997</v>
      </c>
      <c r="M644">
        <f>VLOOKUP(L644,Sheet3!A$52:B$77,2,TRUE)</f>
        <v>1</v>
      </c>
      <c r="N644">
        <f t="shared" si="356"/>
        <v>4.9983844093525249</v>
      </c>
      <c r="O644">
        <f t="shared" si="357"/>
        <v>4.5983844093525477</v>
      </c>
      <c r="P644">
        <v>0</v>
      </c>
      <c r="Q644">
        <f t="shared" si="332"/>
        <v>3.5</v>
      </c>
      <c r="R644">
        <f t="shared" si="358"/>
        <v>28747.485480257394</v>
      </c>
      <c r="S644">
        <f t="shared" si="335"/>
        <v>3.5</v>
      </c>
      <c r="T644">
        <f t="shared" si="359"/>
        <v>4831.7448344204786</v>
      </c>
      <c r="V644">
        <f t="shared" si="360"/>
        <v>33579.230314677872</v>
      </c>
      <c r="W644">
        <f t="shared" si="361"/>
        <v>-319.23031467787223</v>
      </c>
      <c r="X644">
        <f t="shared" si="362"/>
        <v>-6.5956676586337242</v>
      </c>
      <c r="Y644">
        <f>VLOOKUP(K644,Sheet2!$A$6:$B$262,2,TRUE)</f>
        <v>335.82857142857142</v>
      </c>
      <c r="Z644">
        <f t="shared" si="363"/>
        <v>-1.9639983669574642E-2</v>
      </c>
      <c r="AA644">
        <f t="shared" si="364"/>
        <v>519.37874442568295</v>
      </c>
      <c r="AD644">
        <f t="shared" si="341"/>
        <v>521.94250458841839</v>
      </c>
      <c r="AE644">
        <f>VLOOKUP(AU643,Sheet2!$E$6:$F$261,2,TRUE)</f>
        <v>509.71999999999997</v>
      </c>
      <c r="AF644">
        <f>VLOOKUP(AE644,Sheet3!K$52:L$77,2,TRUE)</f>
        <v>1</v>
      </c>
      <c r="AG644">
        <f t="shared" si="342"/>
        <v>5.5425045884184101</v>
      </c>
      <c r="AH644">
        <f t="shared" si="343"/>
        <v>0</v>
      </c>
      <c r="AI644">
        <f t="shared" si="352"/>
        <v>0</v>
      </c>
      <c r="AJ644">
        <f t="shared" si="333"/>
        <v>3.5</v>
      </c>
      <c r="AK644">
        <f t="shared" si="336"/>
        <v>33567.150473999296</v>
      </c>
      <c r="AM644">
        <f t="shared" si="344"/>
        <v>0.44250458841838736</v>
      </c>
      <c r="AN644">
        <f t="shared" si="345"/>
        <v>1</v>
      </c>
      <c r="AP644">
        <f t="shared" si="337"/>
        <v>1.55</v>
      </c>
      <c r="AQ644">
        <f>VLOOKUP(AE644,Sheet3!$K$52:$L$77,2,TRUE)</f>
        <v>1</v>
      </c>
      <c r="AR644">
        <f t="shared" si="366"/>
        <v>76.650968639479387</v>
      </c>
      <c r="AU644">
        <f t="shared" si="346"/>
        <v>33643.801442638774</v>
      </c>
      <c r="AV644">
        <f t="shared" si="347"/>
        <v>-383.80144263877446</v>
      </c>
      <c r="AW644">
        <f t="shared" si="348"/>
        <v>-7.9297818727019509</v>
      </c>
      <c r="AX644">
        <f>VLOOKUP(AD644,Sheet2!$A$6:$B$262,2,TRUE)</f>
        <v>371.48571428571427</v>
      </c>
      <c r="AY644">
        <f t="shared" si="349"/>
        <v>-2.1346128714395347E-2</v>
      </c>
      <c r="AZ644">
        <f t="shared" si="350"/>
        <v>521.92115845970397</v>
      </c>
      <c r="BB644">
        <f t="shared" si="340"/>
        <v>2.5424140340210215</v>
      </c>
    </row>
    <row r="645" spans="4:54" x14ac:dyDescent="0.55000000000000004">
      <c r="D645">
        <f t="shared" si="338"/>
        <v>9525</v>
      </c>
      <c r="E645">
        <f t="shared" si="334"/>
        <v>158.75</v>
      </c>
      <c r="F645">
        <f t="shared" si="365"/>
        <v>33060</v>
      </c>
      <c r="H645">
        <f t="shared" si="353"/>
        <v>8265</v>
      </c>
      <c r="J645">
        <f t="shared" si="354"/>
        <v>683.05785123966939</v>
      </c>
      <c r="K645">
        <f t="shared" si="355"/>
        <v>519.37874442568295</v>
      </c>
      <c r="L645">
        <f>VLOOKUP(V645, Sheet2!E$6:F$261,2,TRUE)</f>
        <v>509.71999999999997</v>
      </c>
      <c r="M645">
        <f>VLOOKUP(L645,Sheet3!A$52:B$77,2,TRUE)</f>
        <v>1</v>
      </c>
      <c r="N645">
        <f t="shared" si="356"/>
        <v>4.9787444256829758</v>
      </c>
      <c r="O645">
        <f t="shared" si="357"/>
        <v>4.5787444256829986</v>
      </c>
      <c r="P645">
        <v>0</v>
      </c>
      <c r="Q645">
        <f t="shared" si="332"/>
        <v>3.5</v>
      </c>
      <c r="R645">
        <f t="shared" si="358"/>
        <v>28578.217236956443</v>
      </c>
      <c r="S645">
        <f t="shared" si="335"/>
        <v>3.5</v>
      </c>
      <c r="T645">
        <f t="shared" si="359"/>
        <v>4800.8228900121867</v>
      </c>
      <c r="V645">
        <f t="shared" si="360"/>
        <v>33379.040126968626</v>
      </c>
      <c r="W645">
        <f t="shared" si="361"/>
        <v>-319.04012696862628</v>
      </c>
      <c r="X645">
        <f t="shared" si="362"/>
        <v>-6.5917381605088075</v>
      </c>
      <c r="Y645">
        <f>VLOOKUP(K645,Sheet2!$A$6:$B$262,2,TRUE)</f>
        <v>335.82857142857142</v>
      </c>
      <c r="Z645">
        <f t="shared" si="363"/>
        <v>-1.9628282764829696E-2</v>
      </c>
      <c r="AA645">
        <f t="shared" si="364"/>
        <v>519.35911614291808</v>
      </c>
      <c r="AD645">
        <f t="shared" si="341"/>
        <v>521.92115845970397</v>
      </c>
      <c r="AE645">
        <f>VLOOKUP(AU644,Sheet2!$E$6:$F$261,2,TRUE)</f>
        <v>509.71999999999997</v>
      </c>
      <c r="AF645">
        <f>VLOOKUP(AE645,Sheet3!K$52:L$77,2,TRUE)</f>
        <v>1</v>
      </c>
      <c r="AG645">
        <f t="shared" si="342"/>
        <v>5.5211584597039973</v>
      </c>
      <c r="AH645">
        <f t="shared" si="343"/>
        <v>0</v>
      </c>
      <c r="AI645">
        <f t="shared" si="352"/>
        <v>0</v>
      </c>
      <c r="AJ645">
        <f t="shared" si="333"/>
        <v>3.5</v>
      </c>
      <c r="AK645">
        <f t="shared" si="336"/>
        <v>33373.419005078395</v>
      </c>
      <c r="AM645">
        <f t="shared" si="344"/>
        <v>0.42115845970397459</v>
      </c>
      <c r="AN645">
        <f t="shared" si="345"/>
        <v>1</v>
      </c>
      <c r="AP645">
        <f t="shared" si="337"/>
        <v>1.55</v>
      </c>
      <c r="AQ645">
        <f>VLOOKUP(AE645,Sheet3!$K$52:$L$77,2,TRUE)</f>
        <v>1</v>
      </c>
      <c r="AR645">
        <f t="shared" si="366"/>
        <v>71.172016852374369</v>
      </c>
      <c r="AU645">
        <f t="shared" si="346"/>
        <v>33444.59102193077</v>
      </c>
      <c r="AV645">
        <f t="shared" si="347"/>
        <v>-384.59102193076978</v>
      </c>
      <c r="AW645">
        <f t="shared" si="348"/>
        <v>-7.946095494437392</v>
      </c>
      <c r="AX645">
        <f>VLOOKUP(AD645,Sheet2!$A$6:$B$262,2,TRUE)</f>
        <v>371.48571428571427</v>
      </c>
      <c r="AY645">
        <f t="shared" si="349"/>
        <v>-2.1390043247601041E-2</v>
      </c>
      <c r="AZ645">
        <f t="shared" si="350"/>
        <v>521.89976841645637</v>
      </c>
      <c r="BB645">
        <f t="shared" si="340"/>
        <v>2.540652273538285</v>
      </c>
    </row>
    <row r="646" spans="4:54" x14ac:dyDescent="0.55000000000000004">
      <c r="D646">
        <f t="shared" si="338"/>
        <v>9540</v>
      </c>
      <c r="E646">
        <f t="shared" si="334"/>
        <v>159</v>
      </c>
      <c r="F646">
        <f t="shared" si="365"/>
        <v>32860</v>
      </c>
      <c r="H646">
        <f t="shared" si="353"/>
        <v>8215</v>
      </c>
      <c r="J646">
        <f t="shared" si="354"/>
        <v>678.92561983471069</v>
      </c>
      <c r="K646">
        <f t="shared" si="355"/>
        <v>519.35911614291808</v>
      </c>
      <c r="L646">
        <f>VLOOKUP(V646, Sheet2!E$6:F$261,2,TRUE)</f>
        <v>509.71999999999997</v>
      </c>
      <c r="M646">
        <f>VLOOKUP(L646,Sheet3!A$52:B$77,2,TRUE)</f>
        <v>1</v>
      </c>
      <c r="N646">
        <f t="shared" si="356"/>
        <v>4.9591161429181057</v>
      </c>
      <c r="O646">
        <f t="shared" si="357"/>
        <v>4.5591161429181284</v>
      </c>
      <c r="P646">
        <v>0</v>
      </c>
      <c r="Q646">
        <f t="shared" si="332"/>
        <v>3.5</v>
      </c>
      <c r="R646">
        <f t="shared" si="358"/>
        <v>28409.383073840523</v>
      </c>
      <c r="S646">
        <f t="shared" si="335"/>
        <v>3.5</v>
      </c>
      <c r="T646">
        <f t="shared" si="359"/>
        <v>4769.9855558412182</v>
      </c>
      <c r="V646">
        <f t="shared" si="360"/>
        <v>33179.36862968174</v>
      </c>
      <c r="W646">
        <f t="shared" si="361"/>
        <v>-319.36862968173955</v>
      </c>
      <c r="X646">
        <f t="shared" si="362"/>
        <v>-6.5985254066475107</v>
      </c>
      <c r="Y646">
        <f>VLOOKUP(K646,Sheet2!$A$6:$B$262,2,TRUE)</f>
        <v>335.82857142857142</v>
      </c>
      <c r="Z646">
        <f t="shared" si="363"/>
        <v>-1.964849321360072E-2</v>
      </c>
      <c r="AA646">
        <f t="shared" si="364"/>
        <v>519.33946764970449</v>
      </c>
      <c r="AD646">
        <f t="shared" si="341"/>
        <v>521.89976841645637</v>
      </c>
      <c r="AE646">
        <f>VLOOKUP(AU645,Sheet2!$E$6:$F$261,2,TRUE)</f>
        <v>509.71999999999997</v>
      </c>
      <c r="AF646">
        <f>VLOOKUP(AE646,Sheet3!K$52:L$77,2,TRUE)</f>
        <v>1</v>
      </c>
      <c r="AG646">
        <f t="shared" si="342"/>
        <v>5.4997684164563907</v>
      </c>
      <c r="AH646">
        <f t="shared" si="343"/>
        <v>0</v>
      </c>
      <c r="AI646">
        <f t="shared" si="352"/>
        <v>0</v>
      </c>
      <c r="AJ646">
        <f t="shared" si="333"/>
        <v>3.5</v>
      </c>
      <c r="AK646">
        <f t="shared" si="336"/>
        <v>33179.664281263103</v>
      </c>
      <c r="AM646">
        <f t="shared" si="344"/>
        <v>0.39976841645636796</v>
      </c>
      <c r="AN646">
        <f t="shared" si="345"/>
        <v>1</v>
      </c>
      <c r="AP646">
        <f t="shared" si="337"/>
        <v>1.55</v>
      </c>
      <c r="AQ646">
        <f>VLOOKUP(AE646,Sheet3!$K$52:$L$77,2,TRUE)</f>
        <v>1</v>
      </c>
      <c r="AR646">
        <f t="shared" si="366"/>
        <v>65.819366763785268</v>
      </c>
      <c r="AU646">
        <f t="shared" si="346"/>
        <v>33245.483648026886</v>
      </c>
      <c r="AV646">
        <f t="shared" si="347"/>
        <v>-385.48364802688593</v>
      </c>
      <c r="AW646">
        <f t="shared" si="348"/>
        <v>-7.9645381823736763</v>
      </c>
      <c r="AX646">
        <f>VLOOKUP(AD646,Sheet2!$A$6:$B$262,2,TRUE)</f>
        <v>370.1142857142857</v>
      </c>
      <c r="AY646">
        <f t="shared" si="349"/>
        <v>-2.151913203513036E-2</v>
      </c>
      <c r="AZ646">
        <f t="shared" si="350"/>
        <v>521.87824928442126</v>
      </c>
      <c r="BB646">
        <f t="shared" si="340"/>
        <v>2.53878163471677</v>
      </c>
    </row>
    <row r="647" spans="4:54" x14ac:dyDescent="0.55000000000000004">
      <c r="D647">
        <f t="shared" si="338"/>
        <v>9555</v>
      </c>
      <c r="E647">
        <f t="shared" si="334"/>
        <v>159.25</v>
      </c>
      <c r="F647">
        <f t="shared" si="365"/>
        <v>32660</v>
      </c>
      <c r="H647">
        <f t="shared" si="353"/>
        <v>8165</v>
      </c>
      <c r="J647">
        <f t="shared" si="354"/>
        <v>674.7933884297521</v>
      </c>
      <c r="K647">
        <f t="shared" si="355"/>
        <v>519.33946764970449</v>
      </c>
      <c r="L647">
        <f>VLOOKUP(V647, Sheet2!E$6:F$261,2,TRUE)</f>
        <v>509.48</v>
      </c>
      <c r="M647">
        <f>VLOOKUP(L647,Sheet3!A$52:B$77,2,TRUE)</f>
        <v>1</v>
      </c>
      <c r="N647">
        <f t="shared" si="356"/>
        <v>4.9394676497045111</v>
      </c>
      <c r="O647">
        <f t="shared" si="357"/>
        <v>4.5394676497045339</v>
      </c>
      <c r="P647">
        <v>0</v>
      </c>
      <c r="Q647">
        <f t="shared" si="332"/>
        <v>3.5</v>
      </c>
      <c r="R647">
        <f t="shared" si="358"/>
        <v>28240.709379746044</v>
      </c>
      <c r="S647">
        <f t="shared" si="335"/>
        <v>3.5</v>
      </c>
      <c r="T647">
        <f t="shared" si="359"/>
        <v>4739.1828826885258</v>
      </c>
      <c r="V647">
        <f t="shared" si="360"/>
        <v>32979.892262434572</v>
      </c>
      <c r="W647">
        <f t="shared" si="361"/>
        <v>-319.89226243457233</v>
      </c>
      <c r="X647">
        <f t="shared" si="362"/>
        <v>-6.6093442651771142</v>
      </c>
      <c r="Y647">
        <f>VLOOKUP(K647,Sheet2!$A$6:$B$262,2,TRUE)</f>
        <v>335.82857142857142</v>
      </c>
      <c r="Z647">
        <f t="shared" si="363"/>
        <v>-1.9680708633758634E-2</v>
      </c>
      <c r="AA647">
        <f t="shared" si="364"/>
        <v>519.31978694107067</v>
      </c>
      <c r="AD647">
        <f t="shared" si="341"/>
        <v>521.87824928442126</v>
      </c>
      <c r="AE647">
        <f>VLOOKUP(AU646,Sheet2!$E$6:$F$261,2,TRUE)</f>
        <v>509.71999999999997</v>
      </c>
      <c r="AF647">
        <f>VLOOKUP(AE647,Sheet3!K$52:L$77,2,TRUE)</f>
        <v>1</v>
      </c>
      <c r="AG647">
        <f t="shared" si="342"/>
        <v>5.4782492844212811</v>
      </c>
      <c r="AH647">
        <f t="shared" si="343"/>
        <v>0</v>
      </c>
      <c r="AI647">
        <f t="shared" si="352"/>
        <v>0</v>
      </c>
      <c r="AJ647">
        <f t="shared" si="333"/>
        <v>3.5</v>
      </c>
      <c r="AK647">
        <f t="shared" si="336"/>
        <v>32985.120080746405</v>
      </c>
      <c r="AM647">
        <f t="shared" si="344"/>
        <v>0.37824928442125838</v>
      </c>
      <c r="AN647">
        <f t="shared" si="345"/>
        <v>1</v>
      </c>
      <c r="AP647">
        <f t="shared" si="337"/>
        <v>1.55</v>
      </c>
      <c r="AQ647">
        <f>VLOOKUP(AE647,Sheet3!$K$52:$L$77,2,TRUE)</f>
        <v>1</v>
      </c>
      <c r="AR647">
        <f t="shared" si="366"/>
        <v>60.577054523027371</v>
      </c>
      <c r="AU647">
        <f t="shared" si="346"/>
        <v>33045.697135269431</v>
      </c>
      <c r="AV647">
        <f t="shared" si="347"/>
        <v>-385.69713526943087</v>
      </c>
      <c r="AW647">
        <f t="shared" si="348"/>
        <v>-7.9689490758146881</v>
      </c>
      <c r="AX647">
        <f>VLOOKUP(AD647,Sheet2!$A$6:$B$262,2,TRUE)</f>
        <v>370.1142857142857</v>
      </c>
      <c r="AY647">
        <f t="shared" si="349"/>
        <v>-2.1531049687626532E-2</v>
      </c>
      <c r="AZ647">
        <f t="shared" si="350"/>
        <v>521.85671823473365</v>
      </c>
      <c r="BB647">
        <f t="shared" si="340"/>
        <v>2.536931293662974</v>
      </c>
    </row>
    <row r="648" spans="4:54" x14ac:dyDescent="0.55000000000000004">
      <c r="D648">
        <f t="shared" si="338"/>
        <v>9570</v>
      </c>
      <c r="E648">
        <f t="shared" si="334"/>
        <v>159.5</v>
      </c>
      <c r="F648">
        <f t="shared" ref="F648:F655" si="367">+F647-200</f>
        <v>32460</v>
      </c>
      <c r="H648">
        <f t="shared" si="353"/>
        <v>8115</v>
      </c>
      <c r="J648">
        <f t="shared" si="354"/>
        <v>670.6611570247934</v>
      </c>
      <c r="K648">
        <f t="shared" si="355"/>
        <v>519.31978694107067</v>
      </c>
      <c r="L648">
        <f>VLOOKUP(V648, Sheet2!E$6:F$261,2,TRUE)</f>
        <v>509.48</v>
      </c>
      <c r="M648">
        <f>VLOOKUP(L648,Sheet3!A$52:B$77,2,TRUE)</f>
        <v>1</v>
      </c>
      <c r="N648">
        <f t="shared" si="356"/>
        <v>4.9197869410706971</v>
      </c>
      <c r="O648">
        <f t="shared" si="357"/>
        <v>4.5197869410707199</v>
      </c>
      <c r="P648">
        <v>0</v>
      </c>
      <c r="Q648">
        <f t="shared" si="332"/>
        <v>3.5</v>
      </c>
      <c r="R648">
        <f t="shared" si="358"/>
        <v>28072.095102604155</v>
      </c>
      <c r="S648">
        <f t="shared" si="335"/>
        <v>3.5</v>
      </c>
      <c r="T648">
        <f t="shared" si="359"/>
        <v>4708.3964605520387</v>
      </c>
      <c r="V648">
        <f t="shared" si="360"/>
        <v>32780.491563156196</v>
      </c>
      <c r="W648">
        <f t="shared" si="361"/>
        <v>-320.49156315619621</v>
      </c>
      <c r="X648">
        <f t="shared" si="362"/>
        <v>-6.6217265114916568</v>
      </c>
      <c r="Y648">
        <f>VLOOKUP(K648,Sheet2!$A$6:$B$262,2,TRUE)</f>
        <v>335.82857142857142</v>
      </c>
      <c r="Z648">
        <f t="shared" si="363"/>
        <v>-1.9717579368913392E-2</v>
      </c>
      <c r="AA648">
        <f t="shared" si="364"/>
        <v>519.30006936170173</v>
      </c>
      <c r="AD648">
        <f t="shared" si="341"/>
        <v>521.85671823473365</v>
      </c>
      <c r="AE648">
        <f>VLOOKUP(AU647,Sheet2!$E$6:$F$261,2,TRUE)</f>
        <v>509.71999999999997</v>
      </c>
      <c r="AF648">
        <f>VLOOKUP(AE648,Sheet3!K$52:L$77,2,TRUE)</f>
        <v>1</v>
      </c>
      <c r="AG648">
        <f t="shared" si="342"/>
        <v>5.4567182347336711</v>
      </c>
      <c r="AH648">
        <f t="shared" si="343"/>
        <v>0</v>
      </c>
      <c r="AI648">
        <f t="shared" si="352"/>
        <v>0</v>
      </c>
      <c r="AJ648">
        <f t="shared" si="333"/>
        <v>3.5</v>
      </c>
      <c r="AK648">
        <f t="shared" si="336"/>
        <v>32790.850176388689</v>
      </c>
      <c r="AM648">
        <f t="shared" si="344"/>
        <v>0.35671823473364839</v>
      </c>
      <c r="AN648">
        <f t="shared" si="345"/>
        <v>1</v>
      </c>
      <c r="AP648">
        <f t="shared" si="337"/>
        <v>1.55</v>
      </c>
      <c r="AQ648">
        <f>VLOOKUP(AE648,Sheet3!$K$52:$L$77,2,TRUE)</f>
        <v>1</v>
      </c>
      <c r="AR648">
        <f t="shared" si="366"/>
        <v>55.479040979213757</v>
      </c>
      <c r="AU648">
        <f t="shared" si="346"/>
        <v>32846.3292173679</v>
      </c>
      <c r="AV648">
        <f t="shared" si="347"/>
        <v>-386.32921736790013</v>
      </c>
      <c r="AW648">
        <f t="shared" si="348"/>
        <v>-7.9820086233037211</v>
      </c>
      <c r="AX648">
        <f>VLOOKUP(AD648,Sheet2!$A$6:$B$262,2,TRUE)</f>
        <v>370.1142857142857</v>
      </c>
      <c r="AY648">
        <f t="shared" si="349"/>
        <v>-2.1566334863025338E-2</v>
      </c>
      <c r="AZ648">
        <f t="shared" si="350"/>
        <v>521.83515189987065</v>
      </c>
      <c r="BB648">
        <f t="shared" si="340"/>
        <v>2.5350825381689219</v>
      </c>
    </row>
    <row r="649" spans="4:54" x14ac:dyDescent="0.55000000000000004">
      <c r="D649">
        <f t="shared" si="338"/>
        <v>9585</v>
      </c>
      <c r="E649">
        <f t="shared" si="334"/>
        <v>159.75</v>
      </c>
      <c r="F649">
        <f t="shared" si="367"/>
        <v>32260</v>
      </c>
      <c r="H649">
        <f t="shared" si="353"/>
        <v>8065</v>
      </c>
      <c r="J649">
        <f t="shared" si="354"/>
        <v>666.52892561983469</v>
      </c>
      <c r="K649">
        <f t="shared" si="355"/>
        <v>519.30006936170173</v>
      </c>
      <c r="L649">
        <f>VLOOKUP(V649, Sheet2!E$6:F$261,2,TRUE)</f>
        <v>509.48</v>
      </c>
      <c r="M649">
        <f>VLOOKUP(L649,Sheet3!A$52:B$77,2,TRUE)</f>
        <v>1</v>
      </c>
      <c r="N649">
        <f t="shared" si="356"/>
        <v>4.9000693617017532</v>
      </c>
      <c r="O649">
        <f t="shared" si="357"/>
        <v>4.500069361701776</v>
      </c>
      <c r="P649">
        <v>0</v>
      </c>
      <c r="Q649">
        <f t="shared" si="332"/>
        <v>3.5</v>
      </c>
      <c r="R649">
        <f t="shared" si="358"/>
        <v>27903.502802533265</v>
      </c>
      <c r="S649">
        <f t="shared" si="335"/>
        <v>3.5</v>
      </c>
      <c r="T649">
        <f t="shared" si="359"/>
        <v>4677.6195046816929</v>
      </c>
      <c r="V649">
        <f t="shared" si="360"/>
        <v>32581.122307214959</v>
      </c>
      <c r="W649">
        <f t="shared" si="361"/>
        <v>-321.12230721495871</v>
      </c>
      <c r="X649">
        <f t="shared" si="362"/>
        <v>-6.6347584135322046</v>
      </c>
      <c r="Y649">
        <f>VLOOKUP(K649,Sheet2!$A$6:$B$262,2,TRUE)</f>
        <v>335.82857142857142</v>
      </c>
      <c r="Z649">
        <f t="shared" si="363"/>
        <v>-1.9756384590235425E-2</v>
      </c>
      <c r="AA649">
        <f t="shared" si="364"/>
        <v>519.28031297711152</v>
      </c>
      <c r="AD649">
        <f t="shared" si="341"/>
        <v>521.83515189987065</v>
      </c>
      <c r="AE649">
        <f>VLOOKUP(AU648,Sheet2!$E$6:$F$261,2,TRUE)</f>
        <v>509.48</v>
      </c>
      <c r="AF649">
        <f>VLOOKUP(AE649,Sheet3!K$52:L$77,2,TRUE)</f>
        <v>1</v>
      </c>
      <c r="AG649">
        <f t="shared" si="342"/>
        <v>5.4351518998706752</v>
      </c>
      <c r="AH649">
        <f t="shared" si="343"/>
        <v>0</v>
      </c>
      <c r="AI649">
        <f t="shared" si="352"/>
        <v>0</v>
      </c>
      <c r="AJ649">
        <f t="shared" si="333"/>
        <v>3.5</v>
      </c>
      <c r="AK649">
        <f t="shared" si="336"/>
        <v>32596.645740634478</v>
      </c>
      <c r="AM649">
        <f t="shared" si="344"/>
        <v>0.33515189987065241</v>
      </c>
      <c r="AN649">
        <f t="shared" si="345"/>
        <v>1</v>
      </c>
      <c r="AP649">
        <f t="shared" si="337"/>
        <v>1.55</v>
      </c>
      <c r="AQ649">
        <f>VLOOKUP(AE649,Sheet3!$K$52:$L$77,2,TRUE)</f>
        <v>1</v>
      </c>
      <c r="AR649">
        <f t="shared" si="366"/>
        <v>50.524672640973222</v>
      </c>
      <c r="AU649">
        <f t="shared" si="346"/>
        <v>32647.170413275453</v>
      </c>
      <c r="AV649">
        <f t="shared" si="347"/>
        <v>-387.17041327545303</v>
      </c>
      <c r="AW649">
        <f t="shared" si="348"/>
        <v>-7.9993887040382861</v>
      </c>
      <c r="AX649">
        <f>VLOOKUP(AD649,Sheet2!$A$6:$B$262,2,TRUE)</f>
        <v>370.1142857142857</v>
      </c>
      <c r="AY649">
        <f t="shared" si="349"/>
        <v>-2.1613293549586229E-2</v>
      </c>
      <c r="AZ649">
        <f t="shared" si="350"/>
        <v>521.81353860632112</v>
      </c>
      <c r="BB649">
        <f t="shared" si="340"/>
        <v>2.5332256292095963</v>
      </c>
    </row>
    <row r="650" spans="4:54" x14ac:dyDescent="0.55000000000000004">
      <c r="D650">
        <f t="shared" si="338"/>
        <v>9600</v>
      </c>
      <c r="E650">
        <f t="shared" si="334"/>
        <v>160</v>
      </c>
      <c r="F650">
        <f t="shared" si="367"/>
        <v>32060</v>
      </c>
      <c r="H650">
        <f t="shared" si="353"/>
        <v>8015</v>
      </c>
      <c r="J650">
        <f t="shared" si="354"/>
        <v>662.39669421487599</v>
      </c>
      <c r="K650">
        <f t="shared" si="355"/>
        <v>519.28031297711152</v>
      </c>
      <c r="L650">
        <f>VLOOKUP(V650, Sheet2!E$6:F$261,2,TRUE)</f>
        <v>509.48</v>
      </c>
      <c r="M650">
        <f>VLOOKUP(L650,Sheet3!A$52:B$77,2,TRUE)</f>
        <v>1</v>
      </c>
      <c r="N650">
        <f t="shared" si="356"/>
        <v>4.8803129771115437</v>
      </c>
      <c r="O650">
        <f t="shared" si="357"/>
        <v>4.4803129771115664</v>
      </c>
      <c r="P650">
        <v>0</v>
      </c>
      <c r="Q650">
        <f t="shared" ref="Q650:Q713" si="368">VLOOKUP(N650,$A$8:$B$28,2,TRUE)</f>
        <v>3.5</v>
      </c>
      <c r="R650">
        <f t="shared" si="358"/>
        <v>27734.91856773695</v>
      </c>
      <c r="S650">
        <f t="shared" si="335"/>
        <v>3.5</v>
      </c>
      <c r="T650">
        <f t="shared" si="359"/>
        <v>4646.8495299896185</v>
      </c>
      <c r="V650">
        <f t="shared" si="360"/>
        <v>32381.76809772657</v>
      </c>
      <c r="W650">
        <f t="shared" si="361"/>
        <v>-321.76809772656998</v>
      </c>
      <c r="X650">
        <f t="shared" si="362"/>
        <v>-6.6481011926977267</v>
      </c>
      <c r="Y650">
        <f>VLOOKUP(K650,Sheet2!$A$6:$B$262,2,TRUE)</f>
        <v>334.45714285714286</v>
      </c>
      <c r="Z650">
        <f t="shared" si="363"/>
        <v>-1.9877288718983463E-2</v>
      </c>
      <c r="AA650">
        <f t="shared" si="364"/>
        <v>519.26043568839259</v>
      </c>
      <c r="AD650">
        <f t="shared" si="341"/>
        <v>521.81353860632112</v>
      </c>
      <c r="AE650">
        <f>VLOOKUP(AU649,Sheet2!$E$6:$F$261,2,TRUE)</f>
        <v>509.48</v>
      </c>
      <c r="AF650">
        <f>VLOOKUP(AE650,Sheet3!K$52:L$77,2,TRUE)</f>
        <v>1</v>
      </c>
      <c r="AG650">
        <f t="shared" si="342"/>
        <v>5.4135386063211399</v>
      </c>
      <c r="AH650">
        <f t="shared" si="343"/>
        <v>0</v>
      </c>
      <c r="AI650">
        <f t="shared" si="352"/>
        <v>0</v>
      </c>
      <c r="AJ650">
        <f t="shared" ref="AJ650:AJ713" si="369">VLOOKUP(AG650,$A$8:$B$28,2,TRUE)</f>
        <v>3.5</v>
      </c>
      <c r="AK650">
        <f t="shared" si="336"/>
        <v>32402.404615629734</v>
      </c>
      <c r="AM650">
        <f t="shared" si="344"/>
        <v>0.31353860632111719</v>
      </c>
      <c r="AN650">
        <f t="shared" si="345"/>
        <v>1</v>
      </c>
      <c r="AP650">
        <f t="shared" si="337"/>
        <v>1.55</v>
      </c>
      <c r="AQ650">
        <f>VLOOKUP(AE650,Sheet3!$K$52:$L$77,2,TRUE)</f>
        <v>1</v>
      </c>
      <c r="AR650">
        <f t="shared" si="366"/>
        <v>45.71697804952877</v>
      </c>
      <c r="AU650">
        <f t="shared" si="346"/>
        <v>32448.121593679261</v>
      </c>
      <c r="AV650">
        <f t="shared" si="347"/>
        <v>-388.12159367926142</v>
      </c>
      <c r="AW650">
        <f t="shared" si="348"/>
        <v>-8.0190411917202766</v>
      </c>
      <c r="AX650">
        <f>VLOOKUP(AD650,Sheet2!$A$6:$B$262,2,TRUE)</f>
        <v>370.1142857142857</v>
      </c>
      <c r="AY650">
        <f t="shared" si="349"/>
        <v>-2.1666391980099561E-2</v>
      </c>
      <c r="AZ650">
        <f t="shared" si="350"/>
        <v>521.79187221434097</v>
      </c>
      <c r="BB650">
        <f t="shared" si="340"/>
        <v>2.5314365259483793</v>
      </c>
    </row>
    <row r="651" spans="4:54" x14ac:dyDescent="0.55000000000000004">
      <c r="D651">
        <f t="shared" si="338"/>
        <v>9615</v>
      </c>
      <c r="E651">
        <f t="shared" ref="E651:E714" si="370">+D651/60</f>
        <v>160.25</v>
      </c>
      <c r="F651">
        <f t="shared" si="367"/>
        <v>31860</v>
      </c>
      <c r="H651">
        <f t="shared" si="353"/>
        <v>7965</v>
      </c>
      <c r="J651">
        <f t="shared" si="354"/>
        <v>658.2644628099174</v>
      </c>
      <c r="K651">
        <f t="shared" si="355"/>
        <v>519.26043568839259</v>
      </c>
      <c r="L651">
        <f>VLOOKUP(V651, Sheet2!E$6:F$261,2,TRUE)</f>
        <v>509.48</v>
      </c>
      <c r="M651">
        <f>VLOOKUP(L651,Sheet3!A$52:B$77,2,TRUE)</f>
        <v>1</v>
      </c>
      <c r="N651">
        <f t="shared" si="356"/>
        <v>4.860435688392613</v>
      </c>
      <c r="O651">
        <f t="shared" si="357"/>
        <v>4.4604356883926357</v>
      </c>
      <c r="P651">
        <v>0</v>
      </c>
      <c r="Q651">
        <f t="shared" si="368"/>
        <v>3.5</v>
      </c>
      <c r="R651">
        <f t="shared" si="358"/>
        <v>27565.64666186511</v>
      </c>
      <c r="S651">
        <f t="shared" ref="S651:S714" si="371">VLOOKUP(O651,$A$8:$B$28,2,TRUE)</f>
        <v>3.5</v>
      </c>
      <c r="T651">
        <f t="shared" si="359"/>
        <v>4615.9596414663256</v>
      </c>
      <c r="V651">
        <f t="shared" si="360"/>
        <v>32181.606303331435</v>
      </c>
      <c r="W651">
        <f t="shared" si="361"/>
        <v>-321.6063033314349</v>
      </c>
      <c r="X651">
        <f t="shared" si="362"/>
        <v>-6.64475833329411</v>
      </c>
      <c r="Y651">
        <f>VLOOKUP(K651,Sheet2!$A$6:$B$262,2,TRUE)</f>
        <v>334.45714285714286</v>
      </c>
      <c r="Z651">
        <f t="shared" si="363"/>
        <v>-1.9867293837800601E-2</v>
      </c>
      <c r="AA651">
        <f t="shared" si="364"/>
        <v>519.24056839455477</v>
      </c>
      <c r="AD651">
        <f t="shared" si="341"/>
        <v>521.79187221434097</v>
      </c>
      <c r="AE651">
        <f>VLOOKUP(AU650,Sheet2!$E$6:$F$261,2,TRUE)</f>
        <v>509.48</v>
      </c>
      <c r="AF651">
        <f>VLOOKUP(AE651,Sheet3!K$52:L$77,2,TRUE)</f>
        <v>1</v>
      </c>
      <c r="AG651">
        <f t="shared" si="342"/>
        <v>5.3918722143409923</v>
      </c>
      <c r="AH651">
        <f t="shared" si="343"/>
        <v>0</v>
      </c>
      <c r="AI651">
        <f t="shared" si="352"/>
        <v>0</v>
      </c>
      <c r="AJ651">
        <f t="shared" si="369"/>
        <v>3.5</v>
      </c>
      <c r="AK651">
        <f t="shared" ref="AK651:AK714" si="372">+AJ651*$AD$3*POWER(AG651,1.5)*AF651</f>
        <v>32208.075081486306</v>
      </c>
      <c r="AM651">
        <f t="shared" si="344"/>
        <v>0.29187221434096955</v>
      </c>
      <c r="AN651">
        <f t="shared" si="345"/>
        <v>1</v>
      </c>
      <c r="AP651">
        <f t="shared" ref="AP651:AP714" si="373">+VLOOKUP(AM651,$A$8:$B$28,2,TRUE)</f>
        <v>1.55</v>
      </c>
      <c r="AQ651">
        <f>VLOOKUP(AE651,Sheet3!$K$52:$L$77,2,TRUE)</f>
        <v>1</v>
      </c>
      <c r="AR651">
        <f t="shared" si="366"/>
        <v>41.061055535437632</v>
      </c>
      <c r="AU651">
        <f t="shared" si="346"/>
        <v>32249.136137021742</v>
      </c>
      <c r="AV651">
        <f t="shared" si="347"/>
        <v>-389.13613702174189</v>
      </c>
      <c r="AW651">
        <f t="shared" si="348"/>
        <v>-8.0400028310277243</v>
      </c>
      <c r="AX651">
        <f>VLOOKUP(AD651,Sheet2!$A$6:$B$262,2,TRUE)</f>
        <v>368.74285714285713</v>
      </c>
      <c r="AY651">
        <f t="shared" si="349"/>
        <v>-2.1803819857893255E-2</v>
      </c>
      <c r="AZ651">
        <f t="shared" si="350"/>
        <v>521.77006839448313</v>
      </c>
      <c r="BB651">
        <f t="shared" si="340"/>
        <v>2.5294999999283618</v>
      </c>
    </row>
    <row r="652" spans="4:54" x14ac:dyDescent="0.55000000000000004">
      <c r="D652">
        <f t="shared" ref="D652:D715" si="374">+D651+15</f>
        <v>9630</v>
      </c>
      <c r="E652">
        <f t="shared" si="370"/>
        <v>160.5</v>
      </c>
      <c r="F652">
        <f t="shared" si="367"/>
        <v>31660</v>
      </c>
      <c r="H652">
        <f t="shared" si="353"/>
        <v>7915</v>
      </c>
      <c r="J652">
        <f t="shared" si="354"/>
        <v>654.1322314049587</v>
      </c>
      <c r="K652">
        <f t="shared" si="355"/>
        <v>519.24056839455477</v>
      </c>
      <c r="L652">
        <f>VLOOKUP(V652, Sheet2!E$6:F$261,2,TRUE)</f>
        <v>509.24</v>
      </c>
      <c r="M652">
        <f>VLOOKUP(L652,Sheet3!A$52:B$77,2,TRUE)</f>
        <v>1</v>
      </c>
      <c r="N652">
        <f t="shared" si="356"/>
        <v>4.8405683945547935</v>
      </c>
      <c r="O652">
        <f t="shared" si="357"/>
        <v>4.4405683945548162</v>
      </c>
      <c r="P652">
        <v>0</v>
      </c>
      <c r="Q652">
        <f t="shared" si="368"/>
        <v>3.5</v>
      </c>
      <c r="R652">
        <f t="shared" si="358"/>
        <v>27396.8053851369</v>
      </c>
      <c r="S652">
        <f t="shared" si="371"/>
        <v>3.5</v>
      </c>
      <c r="T652">
        <f t="shared" si="359"/>
        <v>4585.1539851228599</v>
      </c>
      <c r="V652">
        <f t="shared" si="360"/>
        <v>31981.959370259759</v>
      </c>
      <c r="W652">
        <f t="shared" si="361"/>
        <v>-321.95937025975945</v>
      </c>
      <c r="X652">
        <f t="shared" si="362"/>
        <v>-6.6520531045404852</v>
      </c>
      <c r="Y652">
        <f>VLOOKUP(K652,Sheet2!$A$6:$B$262,2,TRUE)</f>
        <v>334.45714285714286</v>
      </c>
      <c r="Z652">
        <f t="shared" si="363"/>
        <v>-1.9889104618052024E-2</v>
      </c>
      <c r="AA652">
        <f t="shared" si="364"/>
        <v>519.2206792899367</v>
      </c>
      <c r="AD652">
        <f t="shared" si="341"/>
        <v>521.77006839448313</v>
      </c>
      <c r="AE652">
        <f>VLOOKUP(AU651,Sheet2!$E$6:$F$261,2,TRUE)</f>
        <v>509.48</v>
      </c>
      <c r="AF652">
        <f>VLOOKUP(AE652,Sheet3!K$52:L$77,2,TRUE)</f>
        <v>1</v>
      </c>
      <c r="AG652">
        <f t="shared" si="342"/>
        <v>5.3700683944831553</v>
      </c>
      <c r="AH652">
        <f t="shared" si="343"/>
        <v>0</v>
      </c>
      <c r="AI652">
        <f t="shared" si="352"/>
        <v>0</v>
      </c>
      <c r="AJ652">
        <f t="shared" si="369"/>
        <v>3.5</v>
      </c>
      <c r="AK652">
        <f t="shared" si="372"/>
        <v>32012.906704242268</v>
      </c>
      <c r="AM652">
        <f t="shared" si="344"/>
        <v>0.27006839448313258</v>
      </c>
      <c r="AN652">
        <f t="shared" si="345"/>
        <v>1</v>
      </c>
      <c r="AP652">
        <f t="shared" si="373"/>
        <v>1.55</v>
      </c>
      <c r="AQ652">
        <f>VLOOKUP(AE652,Sheet3!$K$52:$L$77,2,TRUE)</f>
        <v>1</v>
      </c>
      <c r="AR652">
        <f t="shared" si="366"/>
        <v>36.546990794116496</v>
      </c>
      <c r="AU652">
        <f t="shared" si="346"/>
        <v>32049.453695036384</v>
      </c>
      <c r="AV652">
        <f t="shared" si="347"/>
        <v>-389.45369503638358</v>
      </c>
      <c r="AW652">
        <f t="shared" si="348"/>
        <v>-8.0465639470327179</v>
      </c>
      <c r="AX652">
        <f>VLOOKUP(AD652,Sheet2!$A$6:$B$262,2,TRUE)</f>
        <v>368.74285714285713</v>
      </c>
      <c r="AY652">
        <f t="shared" si="349"/>
        <v>-2.1821613059518453E-2</v>
      </c>
      <c r="AZ652">
        <f t="shared" si="350"/>
        <v>521.74824678142363</v>
      </c>
      <c r="BB652">
        <f t="shared" ref="BB652:BB715" si="375">+AZ652-AA652</f>
        <v>2.5275674914869342</v>
      </c>
    </row>
    <row r="653" spans="4:54" x14ac:dyDescent="0.55000000000000004">
      <c r="D653">
        <f t="shared" si="374"/>
        <v>9645</v>
      </c>
      <c r="E653">
        <f t="shared" si="370"/>
        <v>160.75</v>
      </c>
      <c r="F653">
        <f t="shared" si="367"/>
        <v>31460</v>
      </c>
      <c r="H653">
        <f t="shared" si="353"/>
        <v>7865</v>
      </c>
      <c r="J653">
        <f t="shared" si="354"/>
        <v>650</v>
      </c>
      <c r="K653">
        <f t="shared" si="355"/>
        <v>519.2206792899367</v>
      </c>
      <c r="L653">
        <f>VLOOKUP(V653, Sheet2!E$6:F$261,2,TRUE)</f>
        <v>509.24</v>
      </c>
      <c r="M653">
        <f>VLOOKUP(L653,Sheet3!A$52:B$77,2,TRUE)</f>
        <v>1</v>
      </c>
      <c r="N653">
        <f t="shared" si="356"/>
        <v>4.8206792899367201</v>
      </c>
      <c r="O653">
        <f t="shared" si="357"/>
        <v>4.4206792899367429</v>
      </c>
      <c r="P653">
        <v>0</v>
      </c>
      <c r="Q653">
        <f t="shared" si="368"/>
        <v>3.5</v>
      </c>
      <c r="R653">
        <f t="shared" si="358"/>
        <v>27228.125456633556</v>
      </c>
      <c r="S653">
        <f t="shared" si="371"/>
        <v>3.5</v>
      </c>
      <c r="T653">
        <f t="shared" si="359"/>
        <v>4554.3834591263603</v>
      </c>
      <c r="V653">
        <f t="shared" si="360"/>
        <v>31782.508915759914</v>
      </c>
      <c r="W653">
        <f t="shared" si="361"/>
        <v>-322.50891575991409</v>
      </c>
      <c r="X653">
        <f t="shared" si="362"/>
        <v>-6.6634073504114477</v>
      </c>
      <c r="Y653">
        <f>VLOOKUP(K653,Sheet2!$A$6:$B$262,2,TRUE)</f>
        <v>334.45714285714286</v>
      </c>
      <c r="Z653">
        <f t="shared" si="363"/>
        <v>-1.9923052901452305E-2</v>
      </c>
      <c r="AA653">
        <f t="shared" si="364"/>
        <v>519.20075623703519</v>
      </c>
      <c r="AD653">
        <f t="shared" ref="AD653:AD716" si="376">+AZ652</f>
        <v>521.74824678142363</v>
      </c>
      <c r="AE653">
        <f>VLOOKUP(AU652,Sheet2!$E$6:$F$261,2,TRUE)</f>
        <v>509.48</v>
      </c>
      <c r="AF653">
        <f>VLOOKUP(AE653,Sheet3!K$52:L$77,2,TRUE)</f>
        <v>1</v>
      </c>
      <c r="AG653">
        <f t="shared" ref="AG653:AG716" si="377">+AD653-$AF$3</f>
        <v>5.3482467814236543</v>
      </c>
      <c r="AH653">
        <f t="shared" ref="AH653:AH716" si="378">VLOOKUP(F653, $AM$3:$AN$5,2,TRUE)</f>
        <v>0</v>
      </c>
      <c r="AI653">
        <f t="shared" si="352"/>
        <v>0</v>
      </c>
      <c r="AJ653">
        <f t="shared" si="369"/>
        <v>3.5</v>
      </c>
      <c r="AK653">
        <f t="shared" si="372"/>
        <v>31817.975358065243</v>
      </c>
      <c r="AM653">
        <f t="shared" ref="AM653:AM716" si="379">+AD653-$AO$3</f>
        <v>0.24824678142363155</v>
      </c>
      <c r="AN653">
        <f t="shared" ref="AN653:AN716" si="380">+VLOOKUP(AM653,$AQ$3:$AR$5,2,TRUE)</f>
        <v>1</v>
      </c>
      <c r="AP653">
        <f t="shared" si="373"/>
        <v>1.55</v>
      </c>
      <c r="AQ653">
        <f>VLOOKUP(AE653,Sheet3!$K$52:$L$77,2,TRUE)</f>
        <v>1</v>
      </c>
      <c r="AR653">
        <f t="shared" si="366"/>
        <v>32.208197423865805</v>
      </c>
      <c r="AU653">
        <f t="shared" ref="AU653:AU716" si="381">+AI653+AK653+AR653</f>
        <v>31850.183555489108</v>
      </c>
      <c r="AV653">
        <f t="shared" ref="AV653:AV716" si="382">+F653-AU653</f>
        <v>-390.18355548910768</v>
      </c>
      <c r="AW653">
        <f t="shared" ref="AW653:AW716" si="383">+AV653*0.25*3600/43560</f>
        <v>-8.0616437084526389</v>
      </c>
      <c r="AX653">
        <f>VLOOKUP(AD653,Sheet2!$A$6:$B$262,2,TRUE)</f>
        <v>368.74285714285713</v>
      </c>
      <c r="AY653">
        <f t="shared" ref="AY653:AY716" si="384">+AW653/AX653</f>
        <v>-2.1862508119931998E-2</v>
      </c>
      <c r="AZ653">
        <f t="shared" ref="AZ653:AZ716" si="385">+AD653+AY653</f>
        <v>521.72638427330367</v>
      </c>
      <c r="BB653">
        <f t="shared" si="375"/>
        <v>2.525628036268472</v>
      </c>
    </row>
    <row r="654" spans="4:54" x14ac:dyDescent="0.55000000000000004">
      <c r="D654">
        <f t="shared" si="374"/>
        <v>9660</v>
      </c>
      <c r="E654">
        <f t="shared" si="370"/>
        <v>161</v>
      </c>
      <c r="F654">
        <f t="shared" si="367"/>
        <v>31260</v>
      </c>
      <c r="H654">
        <f t="shared" si="353"/>
        <v>7815</v>
      </c>
      <c r="J654">
        <f t="shared" si="354"/>
        <v>645.8677685950413</v>
      </c>
      <c r="K654">
        <f t="shared" si="355"/>
        <v>519.20075623703519</v>
      </c>
      <c r="L654">
        <f>VLOOKUP(V654, Sheet2!E$6:F$261,2,TRUE)</f>
        <v>509.24</v>
      </c>
      <c r="M654">
        <f>VLOOKUP(L654,Sheet3!A$52:B$77,2,TRUE)</f>
        <v>1</v>
      </c>
      <c r="N654">
        <f t="shared" si="356"/>
        <v>4.8007562370352161</v>
      </c>
      <c r="O654">
        <f t="shared" si="357"/>
        <v>4.4007562370352389</v>
      </c>
      <c r="P654">
        <v>0</v>
      </c>
      <c r="Q654">
        <f t="shared" si="368"/>
        <v>3.5</v>
      </c>
      <c r="R654">
        <f t="shared" si="358"/>
        <v>27059.506113864976</v>
      </c>
      <c r="S654">
        <f t="shared" si="371"/>
        <v>3.5</v>
      </c>
      <c r="T654">
        <f t="shared" si="359"/>
        <v>4523.6297311038488</v>
      </c>
      <c r="V654">
        <f t="shared" si="360"/>
        <v>31583.135844968827</v>
      </c>
      <c r="W654">
        <f t="shared" si="361"/>
        <v>-323.13584496882686</v>
      </c>
      <c r="X654">
        <f t="shared" si="362"/>
        <v>-6.676360433240224</v>
      </c>
      <c r="Y654">
        <f>VLOOKUP(K654,Sheet2!$A$6:$B$262,2,TRUE)</f>
        <v>334.45714285714286</v>
      </c>
      <c r="Z654">
        <f t="shared" si="363"/>
        <v>-1.9961781578968722E-2</v>
      </c>
      <c r="AA654">
        <f t="shared" si="364"/>
        <v>519.18079445545618</v>
      </c>
      <c r="AD654">
        <f t="shared" si="376"/>
        <v>521.72638427330367</v>
      </c>
      <c r="AE654">
        <f>VLOOKUP(AU653,Sheet2!$E$6:$F$261,2,TRUE)</f>
        <v>509.24</v>
      </c>
      <c r="AF654">
        <f>VLOOKUP(AE654,Sheet3!K$52:L$77,2,TRUE)</f>
        <v>1</v>
      </c>
      <c r="AG654">
        <f t="shared" si="377"/>
        <v>5.3263842733036881</v>
      </c>
      <c r="AH654">
        <f t="shared" si="378"/>
        <v>0</v>
      </c>
      <c r="AI654">
        <f t="shared" si="352"/>
        <v>0</v>
      </c>
      <c r="AJ654">
        <f t="shared" si="369"/>
        <v>3.5</v>
      </c>
      <c r="AK654">
        <f t="shared" si="372"/>
        <v>31623.077085754659</v>
      </c>
      <c r="AM654">
        <f t="shared" si="379"/>
        <v>0.2263842733036654</v>
      </c>
      <c r="AN654">
        <f t="shared" si="380"/>
        <v>1</v>
      </c>
      <c r="AP654">
        <f t="shared" si="373"/>
        <v>1.55</v>
      </c>
      <c r="AQ654">
        <f>VLOOKUP(AE654,Sheet3!$K$52:$L$77,2,TRUE)</f>
        <v>1</v>
      </c>
      <c r="AR654">
        <f t="shared" si="366"/>
        <v>28.048546471438446</v>
      </c>
      <c r="AU654">
        <f t="shared" si="381"/>
        <v>31651.1256322261</v>
      </c>
      <c r="AV654">
        <f t="shared" si="382"/>
        <v>-391.1256322260997</v>
      </c>
      <c r="AW654">
        <f t="shared" si="383"/>
        <v>-8.0811081038450361</v>
      </c>
      <c r="AX654">
        <f>VLOOKUP(AD654,Sheet2!$A$6:$B$262,2,TRUE)</f>
        <v>368.74285714285713</v>
      </c>
      <c r="AY654">
        <f t="shared" si="384"/>
        <v>-2.1915293943481812E-2</v>
      </c>
      <c r="AZ654">
        <f t="shared" si="385"/>
        <v>521.70446897936017</v>
      </c>
      <c r="BB654">
        <f t="shared" si="375"/>
        <v>2.5236745239039919</v>
      </c>
    </row>
    <row r="655" spans="4:54" x14ac:dyDescent="0.55000000000000004">
      <c r="D655">
        <f t="shared" si="374"/>
        <v>9675</v>
      </c>
      <c r="E655">
        <f t="shared" si="370"/>
        <v>161.25</v>
      </c>
      <c r="F655">
        <f t="shared" si="367"/>
        <v>31060</v>
      </c>
      <c r="H655">
        <f t="shared" si="353"/>
        <v>7765</v>
      </c>
      <c r="J655">
        <f t="shared" si="354"/>
        <v>641.7355371900826</v>
      </c>
      <c r="K655">
        <f t="shared" si="355"/>
        <v>519.18079445545618</v>
      </c>
      <c r="L655">
        <f>VLOOKUP(V655, Sheet2!E$6:F$261,2,TRUE)</f>
        <v>509.24</v>
      </c>
      <c r="M655">
        <f>VLOOKUP(L655,Sheet3!A$52:B$77,2,TRUE)</f>
        <v>1</v>
      </c>
      <c r="N655">
        <f t="shared" si="356"/>
        <v>4.7807944554562027</v>
      </c>
      <c r="O655">
        <f t="shared" si="357"/>
        <v>4.3807944554562255</v>
      </c>
      <c r="P655">
        <v>0</v>
      </c>
      <c r="Q655">
        <f t="shared" si="368"/>
        <v>3.5</v>
      </c>
      <c r="R655">
        <f t="shared" si="358"/>
        <v>26890.909531724756</v>
      </c>
      <c r="S655">
        <f t="shared" si="371"/>
        <v>3.5</v>
      </c>
      <c r="T655">
        <f t="shared" si="359"/>
        <v>4492.8859589158046</v>
      </c>
      <c r="V655">
        <f t="shared" si="360"/>
        <v>31383.795490640561</v>
      </c>
      <c r="W655">
        <f t="shared" si="361"/>
        <v>-323.79549064056118</v>
      </c>
      <c r="X655">
        <f t="shared" si="362"/>
        <v>-6.6899894760446532</v>
      </c>
      <c r="Y655">
        <f>VLOOKUP(K655,Sheet2!$A$6:$B$262,2,TRUE)</f>
        <v>333.08571428571429</v>
      </c>
      <c r="Z655">
        <f t="shared" si="363"/>
        <v>-2.0084888631117074E-2</v>
      </c>
      <c r="AA655">
        <f t="shared" si="364"/>
        <v>519.16070956682506</v>
      </c>
      <c r="AD655">
        <f t="shared" si="376"/>
        <v>521.70446897936017</v>
      </c>
      <c r="AE655">
        <f>VLOOKUP(AU654,Sheet2!$E$6:$F$261,2,TRUE)</f>
        <v>509.24</v>
      </c>
      <c r="AF655">
        <f>VLOOKUP(AE655,Sheet3!K$52:L$77,2,TRUE)</f>
        <v>1</v>
      </c>
      <c r="AG655">
        <f t="shared" si="377"/>
        <v>5.3044689793601947</v>
      </c>
      <c r="AH655">
        <f t="shared" si="378"/>
        <v>0</v>
      </c>
      <c r="AI655">
        <f t="shared" si="352"/>
        <v>0</v>
      </c>
      <c r="AJ655">
        <f t="shared" si="369"/>
        <v>3.5</v>
      </c>
      <c r="AK655">
        <f t="shared" si="372"/>
        <v>31428.109268562948</v>
      </c>
      <c r="AM655">
        <f t="shared" si="379"/>
        <v>0.20446897936017194</v>
      </c>
      <c r="AN655">
        <f t="shared" si="380"/>
        <v>1</v>
      </c>
      <c r="AP655">
        <f t="shared" si="373"/>
        <v>1.55</v>
      </c>
      <c r="AQ655">
        <f>VLOOKUP(AE655,Sheet3!$K$52:$L$77,2,TRUE)</f>
        <v>1</v>
      </c>
      <c r="AR655">
        <f t="shared" si="366"/>
        <v>24.07587742663523</v>
      </c>
      <c r="AU655">
        <f t="shared" si="381"/>
        <v>31452.185145989584</v>
      </c>
      <c r="AV655">
        <f t="shared" si="382"/>
        <v>-392.18514598958427</v>
      </c>
      <c r="AW655">
        <f t="shared" si="383"/>
        <v>-8.1029988840823197</v>
      </c>
      <c r="AX655">
        <f>VLOOKUP(AD655,Sheet2!$A$6:$B$262,2,TRUE)</f>
        <v>368.74285714285713</v>
      </c>
      <c r="AY655">
        <f t="shared" si="384"/>
        <v>-2.1974659921190236E-2</v>
      </c>
      <c r="AZ655">
        <f t="shared" si="385"/>
        <v>521.682494319439</v>
      </c>
      <c r="BB655">
        <f t="shared" si="375"/>
        <v>2.5217847526139394</v>
      </c>
    </row>
    <row r="656" spans="4:54" x14ac:dyDescent="0.55000000000000004">
      <c r="D656">
        <f t="shared" si="374"/>
        <v>9690</v>
      </c>
      <c r="E656">
        <f t="shared" si="370"/>
        <v>161.5</v>
      </c>
      <c r="F656">
        <f>+F655-100</f>
        <v>30960</v>
      </c>
      <c r="H656">
        <f t="shared" si="353"/>
        <v>7740</v>
      </c>
      <c r="J656">
        <f t="shared" si="354"/>
        <v>639.66942148760336</v>
      </c>
      <c r="K656">
        <f t="shared" si="355"/>
        <v>519.16070956682506</v>
      </c>
      <c r="L656">
        <f>VLOOKUP(V656, Sheet2!E$6:F$261,2,TRUE)</f>
        <v>509.24</v>
      </c>
      <c r="M656">
        <f>VLOOKUP(L656,Sheet3!A$52:B$77,2,TRUE)</f>
        <v>1</v>
      </c>
      <c r="N656">
        <f t="shared" si="356"/>
        <v>4.7607095668250849</v>
      </c>
      <c r="O656">
        <f t="shared" si="357"/>
        <v>4.3607095668251077</v>
      </c>
      <c r="P656">
        <v>0</v>
      </c>
      <c r="Q656">
        <f t="shared" si="368"/>
        <v>3.5</v>
      </c>
      <c r="R656">
        <f t="shared" si="358"/>
        <v>26721.628065778023</v>
      </c>
      <c r="S656">
        <f t="shared" si="371"/>
        <v>3.5</v>
      </c>
      <c r="T656">
        <f t="shared" si="359"/>
        <v>4462.0231994189062</v>
      </c>
      <c r="V656">
        <f t="shared" si="360"/>
        <v>31183.651265196928</v>
      </c>
      <c r="W656">
        <f t="shared" si="361"/>
        <v>-223.65126519692785</v>
      </c>
      <c r="X656">
        <f t="shared" si="362"/>
        <v>-4.6208939090274344</v>
      </c>
      <c r="Y656">
        <f>VLOOKUP(K656,Sheet2!$A$6:$B$262,2,TRUE)</f>
        <v>333.08571428571429</v>
      </c>
      <c r="Z656">
        <f t="shared" si="363"/>
        <v>-1.3872987374846475E-2</v>
      </c>
      <c r="AA656">
        <f t="shared" si="364"/>
        <v>519.14683657945022</v>
      </c>
      <c r="AD656">
        <f t="shared" si="376"/>
        <v>521.682494319439</v>
      </c>
      <c r="AE656">
        <f>VLOOKUP(AU655,Sheet2!$E$6:$F$261,2,TRUE)</f>
        <v>509.24</v>
      </c>
      <c r="AF656">
        <f>VLOOKUP(AE656,Sheet3!K$52:L$77,2,TRUE)</f>
        <v>1</v>
      </c>
      <c r="AG656">
        <f t="shared" si="377"/>
        <v>5.2824943194390244</v>
      </c>
      <c r="AH656">
        <f t="shared" si="378"/>
        <v>0</v>
      </c>
      <c r="AI656">
        <f t="shared" si="352"/>
        <v>0</v>
      </c>
      <c r="AJ656">
        <f t="shared" si="369"/>
        <v>3.5</v>
      </c>
      <c r="AK656">
        <f t="shared" si="372"/>
        <v>31233.017281055072</v>
      </c>
      <c r="AM656">
        <f t="shared" si="379"/>
        <v>0.18249431943900163</v>
      </c>
      <c r="AN656">
        <f t="shared" si="380"/>
        <v>1</v>
      </c>
      <c r="AP656">
        <f t="shared" si="373"/>
        <v>1.55</v>
      </c>
      <c r="AQ656">
        <f>VLOOKUP(AE656,Sheet3!$K$52:$L$77,2,TRUE)</f>
        <v>1</v>
      </c>
      <c r="AR656">
        <f t="shared" si="366"/>
        <v>20.300886623448612</v>
      </c>
      <c r="AU656">
        <f t="shared" si="381"/>
        <v>31253.318167678521</v>
      </c>
      <c r="AV656">
        <f t="shared" si="382"/>
        <v>-293.31816767852069</v>
      </c>
      <c r="AW656">
        <f t="shared" si="383"/>
        <v>-6.0602927206305921</v>
      </c>
      <c r="AX656">
        <f>VLOOKUP(AD656,Sheet2!$A$6:$B$262,2,TRUE)</f>
        <v>367.37142857142857</v>
      </c>
      <c r="AY656">
        <f t="shared" si="384"/>
        <v>-1.6496363759688187E-2</v>
      </c>
      <c r="AZ656">
        <f t="shared" si="385"/>
        <v>521.66599795567936</v>
      </c>
      <c r="BB656">
        <f t="shared" si="375"/>
        <v>2.5191613762291354</v>
      </c>
    </row>
    <row r="657" spans="4:54" x14ac:dyDescent="0.55000000000000004">
      <c r="D657">
        <f t="shared" si="374"/>
        <v>9705</v>
      </c>
      <c r="E657">
        <f t="shared" si="370"/>
        <v>161.75</v>
      </c>
      <c r="F657">
        <f t="shared" ref="F657:F681" si="386">+F656-100</f>
        <v>30860</v>
      </c>
      <c r="H657">
        <f t="shared" si="353"/>
        <v>7715</v>
      </c>
      <c r="J657">
        <f t="shared" si="354"/>
        <v>637.60330578512401</v>
      </c>
      <c r="K657">
        <f t="shared" si="355"/>
        <v>519.14683657945022</v>
      </c>
      <c r="L657">
        <f>VLOOKUP(V657, Sheet2!E$6:F$261,2,TRUE)</f>
        <v>509.24</v>
      </c>
      <c r="M657">
        <f>VLOOKUP(L657,Sheet3!A$52:B$77,2,TRUE)</f>
        <v>1</v>
      </c>
      <c r="N657">
        <f t="shared" si="356"/>
        <v>4.7468365794502461</v>
      </c>
      <c r="O657">
        <f t="shared" si="357"/>
        <v>4.3468365794502688</v>
      </c>
      <c r="P657">
        <v>0</v>
      </c>
      <c r="Q657">
        <f t="shared" si="368"/>
        <v>3.5</v>
      </c>
      <c r="R657">
        <f t="shared" si="358"/>
        <v>26604.910608389197</v>
      </c>
      <c r="S657">
        <f t="shared" si="371"/>
        <v>3.5</v>
      </c>
      <c r="T657">
        <f t="shared" si="359"/>
        <v>4440.7471897643927</v>
      </c>
      <c r="V657">
        <f t="shared" si="360"/>
        <v>31045.657798153588</v>
      </c>
      <c r="W657">
        <f t="shared" si="361"/>
        <v>-185.65779815358837</v>
      </c>
      <c r="X657">
        <f t="shared" si="362"/>
        <v>-3.8359049205286855</v>
      </c>
      <c r="Y657">
        <f>VLOOKUP(K657,Sheet2!$A$6:$B$262,2,TRUE)</f>
        <v>333.08571428571429</v>
      </c>
      <c r="Z657">
        <f t="shared" si="363"/>
        <v>-1.1516269704795332E-2</v>
      </c>
      <c r="AA657">
        <f t="shared" si="364"/>
        <v>519.13532030974545</v>
      </c>
      <c r="AD657">
        <f t="shared" si="376"/>
        <v>521.66599795567936</v>
      </c>
      <c r="AE657">
        <f>VLOOKUP(AU656,Sheet2!$E$6:$F$261,2,TRUE)</f>
        <v>509.24</v>
      </c>
      <c r="AF657">
        <f>VLOOKUP(AE657,Sheet3!K$52:L$77,2,TRUE)</f>
        <v>1</v>
      </c>
      <c r="AG657">
        <f t="shared" si="377"/>
        <v>5.2659979556793814</v>
      </c>
      <c r="AH657">
        <f t="shared" si="378"/>
        <v>0</v>
      </c>
      <c r="AI657">
        <f t="shared" si="352"/>
        <v>0</v>
      </c>
      <c r="AJ657">
        <f t="shared" si="369"/>
        <v>3.5</v>
      </c>
      <c r="AK657">
        <f t="shared" si="372"/>
        <v>31086.8281718986</v>
      </c>
      <c r="AM657">
        <f t="shared" si="379"/>
        <v>0.16599795567935871</v>
      </c>
      <c r="AN657">
        <f t="shared" si="380"/>
        <v>1</v>
      </c>
      <c r="AP657">
        <f t="shared" si="373"/>
        <v>1.55</v>
      </c>
      <c r="AQ657">
        <f>VLOOKUP(AE657,Sheet3!$K$52:$L$77,2,TRUE)</f>
        <v>1</v>
      </c>
      <c r="AR657">
        <f t="shared" si="366"/>
        <v>17.611448992752138</v>
      </c>
      <c r="AU657">
        <f t="shared" si="381"/>
        <v>31104.439620891353</v>
      </c>
      <c r="AV657">
        <f t="shared" si="382"/>
        <v>-244.43962089135312</v>
      </c>
      <c r="AW657">
        <f t="shared" si="383"/>
        <v>-5.0504053903172128</v>
      </c>
      <c r="AX657">
        <f>VLOOKUP(AD657,Sheet2!$A$6:$B$262,2,TRUE)</f>
        <v>367.37142857142857</v>
      </c>
      <c r="AY657">
        <f t="shared" si="384"/>
        <v>-1.3747409290799692E-2</v>
      </c>
      <c r="AZ657">
        <f t="shared" si="385"/>
        <v>521.65225054638859</v>
      </c>
      <c r="BB657">
        <f t="shared" si="375"/>
        <v>2.5169302366431339</v>
      </c>
    </row>
    <row r="658" spans="4:54" x14ac:dyDescent="0.55000000000000004">
      <c r="D658">
        <f t="shared" si="374"/>
        <v>9720</v>
      </c>
      <c r="E658">
        <f t="shared" si="370"/>
        <v>162</v>
      </c>
      <c r="F658">
        <f t="shared" si="386"/>
        <v>30760</v>
      </c>
      <c r="H658">
        <f t="shared" si="353"/>
        <v>7690</v>
      </c>
      <c r="J658">
        <f t="shared" si="354"/>
        <v>635.53719008264466</v>
      </c>
      <c r="K658">
        <f t="shared" si="355"/>
        <v>519.13532030974545</v>
      </c>
      <c r="L658">
        <f>VLOOKUP(V658, Sheet2!E$6:F$261,2,TRUE)</f>
        <v>509</v>
      </c>
      <c r="M658">
        <f>VLOOKUP(L658,Sheet3!A$52:B$77,2,TRUE)</f>
        <v>1</v>
      </c>
      <c r="N658">
        <f t="shared" si="356"/>
        <v>4.7353203097454752</v>
      </c>
      <c r="O658">
        <f t="shared" si="357"/>
        <v>4.335320309745498</v>
      </c>
      <c r="P658">
        <v>0</v>
      </c>
      <c r="Q658">
        <f t="shared" si="368"/>
        <v>3.5</v>
      </c>
      <c r="R658">
        <f t="shared" si="358"/>
        <v>26508.150351297103</v>
      </c>
      <c r="S658">
        <f t="shared" si="371"/>
        <v>3.5</v>
      </c>
      <c r="T658">
        <f t="shared" si="359"/>
        <v>4423.111276616235</v>
      </c>
      <c r="V658">
        <f t="shared" si="360"/>
        <v>30931.261627913336</v>
      </c>
      <c r="W658">
        <f t="shared" si="361"/>
        <v>-171.26162791333627</v>
      </c>
      <c r="X658">
        <f t="shared" si="362"/>
        <v>-3.538463386639179</v>
      </c>
      <c r="Y658">
        <f>VLOOKUP(K658,Sheet2!$A$6:$B$262,2,TRUE)</f>
        <v>333.08571428571429</v>
      </c>
      <c r="Z658">
        <f t="shared" si="363"/>
        <v>-1.0623281740639154E-2</v>
      </c>
      <c r="AA658">
        <f t="shared" si="364"/>
        <v>519.12469702800479</v>
      </c>
      <c r="AD658">
        <f t="shared" si="376"/>
        <v>521.65225054638859</v>
      </c>
      <c r="AE658">
        <f>VLOOKUP(AU657,Sheet2!$E$6:$F$261,2,TRUE)</f>
        <v>509.24</v>
      </c>
      <c r="AF658">
        <f>VLOOKUP(AE658,Sheet3!K$52:L$77,2,TRUE)</f>
        <v>1</v>
      </c>
      <c r="AG658">
        <f t="shared" si="377"/>
        <v>5.2522505463886091</v>
      </c>
      <c r="AH658">
        <f t="shared" si="378"/>
        <v>0</v>
      </c>
      <c r="AI658">
        <f t="shared" si="352"/>
        <v>0</v>
      </c>
      <c r="AJ658">
        <f t="shared" si="369"/>
        <v>3.5</v>
      </c>
      <c r="AK658">
        <f t="shared" si="372"/>
        <v>30965.174789018663</v>
      </c>
      <c r="AM658">
        <f t="shared" si="379"/>
        <v>0.15225054638858637</v>
      </c>
      <c r="AN658">
        <f t="shared" si="380"/>
        <v>1</v>
      </c>
      <c r="AP658">
        <f t="shared" si="373"/>
        <v>1.55</v>
      </c>
      <c r="AQ658">
        <f>VLOOKUP(AE658,Sheet3!$K$52:$L$77,2,TRUE)</f>
        <v>1</v>
      </c>
      <c r="AR658">
        <f t="shared" si="366"/>
        <v>15.469606607393919</v>
      </c>
      <c r="AU658">
        <f t="shared" si="381"/>
        <v>30980.644395626059</v>
      </c>
      <c r="AV658">
        <f t="shared" si="382"/>
        <v>-220.64439562605912</v>
      </c>
      <c r="AW658">
        <f t="shared" si="383"/>
        <v>-4.5587685046706437</v>
      </c>
      <c r="AX658">
        <f>VLOOKUP(AD658,Sheet2!$A$6:$B$262,2,TRUE)</f>
        <v>367.37142857142857</v>
      </c>
      <c r="AY658">
        <f t="shared" si="384"/>
        <v>-1.2409153652471031E-2</v>
      </c>
      <c r="AZ658">
        <f t="shared" si="385"/>
        <v>521.63984139273612</v>
      </c>
      <c r="BB658">
        <f t="shared" si="375"/>
        <v>2.5151443647313272</v>
      </c>
    </row>
    <row r="659" spans="4:54" x14ac:dyDescent="0.55000000000000004">
      <c r="D659">
        <f t="shared" si="374"/>
        <v>9735</v>
      </c>
      <c r="E659">
        <f t="shared" si="370"/>
        <v>162.25</v>
      </c>
      <c r="F659">
        <f t="shared" si="386"/>
        <v>30660</v>
      </c>
      <c r="H659">
        <f t="shared" si="353"/>
        <v>7665</v>
      </c>
      <c r="J659">
        <f t="shared" si="354"/>
        <v>633.47107438016531</v>
      </c>
      <c r="K659">
        <f t="shared" si="355"/>
        <v>519.12469702800479</v>
      </c>
      <c r="L659">
        <f>VLOOKUP(V659, Sheet2!E$6:F$261,2,TRUE)</f>
        <v>509</v>
      </c>
      <c r="M659">
        <f>VLOOKUP(L659,Sheet3!A$52:B$77,2,TRUE)</f>
        <v>1</v>
      </c>
      <c r="N659">
        <f t="shared" si="356"/>
        <v>4.7246970280048117</v>
      </c>
      <c r="O659">
        <f t="shared" si="357"/>
        <v>4.3246970280048345</v>
      </c>
      <c r="P659">
        <v>0</v>
      </c>
      <c r="Q659">
        <f t="shared" si="368"/>
        <v>3.5</v>
      </c>
      <c r="R659">
        <f t="shared" si="358"/>
        <v>26418.997284412082</v>
      </c>
      <c r="S659">
        <f t="shared" si="371"/>
        <v>3.5</v>
      </c>
      <c r="T659">
        <f t="shared" si="359"/>
        <v>4406.8636326305423</v>
      </c>
      <c r="V659">
        <f t="shared" si="360"/>
        <v>30825.860917042624</v>
      </c>
      <c r="W659">
        <f t="shared" si="361"/>
        <v>-165.86091704262435</v>
      </c>
      <c r="X659">
        <f t="shared" si="362"/>
        <v>-3.426878451293891</v>
      </c>
      <c r="Y659">
        <f>VLOOKUP(K659,Sheet2!$A$6:$B$262,2,TRUE)</f>
        <v>333.08571428571429</v>
      </c>
      <c r="Z659">
        <f t="shared" si="363"/>
        <v>-1.0288278074737192E-2</v>
      </c>
      <c r="AA659">
        <f t="shared" si="364"/>
        <v>519.11440874993002</v>
      </c>
      <c r="AD659">
        <f t="shared" si="376"/>
        <v>521.63984139273612</v>
      </c>
      <c r="AE659">
        <f>VLOOKUP(AU658,Sheet2!$E$6:$F$261,2,TRUE)</f>
        <v>509</v>
      </c>
      <c r="AF659">
        <f>VLOOKUP(AE659,Sheet3!K$52:L$77,2,TRUE)</f>
        <v>1</v>
      </c>
      <c r="AG659">
        <f t="shared" si="377"/>
        <v>5.2398413927361389</v>
      </c>
      <c r="AH659">
        <f t="shared" si="378"/>
        <v>0</v>
      </c>
      <c r="AI659">
        <f t="shared" si="352"/>
        <v>0</v>
      </c>
      <c r="AJ659">
        <f t="shared" si="369"/>
        <v>3.5</v>
      </c>
      <c r="AK659">
        <f t="shared" si="372"/>
        <v>30855.500500626174</v>
      </c>
      <c r="AM659">
        <f t="shared" si="379"/>
        <v>0.13984139273611618</v>
      </c>
      <c r="AN659">
        <f t="shared" si="380"/>
        <v>1</v>
      </c>
      <c r="AP659">
        <f t="shared" si="373"/>
        <v>1.55</v>
      </c>
      <c r="AQ659">
        <f>VLOOKUP(AE659,Sheet3!$K$52:$L$77,2,TRUE)</f>
        <v>1</v>
      </c>
      <c r="AR659">
        <f t="shared" si="366"/>
        <v>13.617412420938038</v>
      </c>
      <c r="AU659">
        <f t="shared" si="381"/>
        <v>30869.117913047114</v>
      </c>
      <c r="AV659">
        <f t="shared" si="382"/>
        <v>-209.11791304711369</v>
      </c>
      <c r="AW659">
        <f t="shared" si="383"/>
        <v>-4.3206180381635058</v>
      </c>
      <c r="AX659">
        <f>VLOOKUP(AD659,Sheet2!$A$6:$B$262,2,TRUE)</f>
        <v>367.37142857142857</v>
      </c>
      <c r="AY659">
        <f t="shared" si="384"/>
        <v>-1.1760898377331054E-2</v>
      </c>
      <c r="AZ659">
        <f t="shared" si="385"/>
        <v>521.62808049435876</v>
      </c>
      <c r="BB659">
        <f t="shared" si="375"/>
        <v>2.5136717444287342</v>
      </c>
    </row>
    <row r="660" spans="4:54" x14ac:dyDescent="0.55000000000000004">
      <c r="D660">
        <f t="shared" si="374"/>
        <v>9750</v>
      </c>
      <c r="E660">
        <f t="shared" si="370"/>
        <v>162.5</v>
      </c>
      <c r="F660">
        <f t="shared" si="386"/>
        <v>30560</v>
      </c>
      <c r="H660">
        <f t="shared" si="353"/>
        <v>7640</v>
      </c>
      <c r="J660">
        <f t="shared" si="354"/>
        <v>631.40495867768595</v>
      </c>
      <c r="K660">
        <f t="shared" si="355"/>
        <v>519.11440874993002</v>
      </c>
      <c r="L660">
        <f>VLOOKUP(V660, Sheet2!E$6:F$261,2,TRUE)</f>
        <v>509</v>
      </c>
      <c r="M660">
        <f>VLOOKUP(L660,Sheet3!A$52:B$77,2,TRUE)</f>
        <v>1</v>
      </c>
      <c r="N660">
        <f t="shared" si="356"/>
        <v>4.714408749930044</v>
      </c>
      <c r="O660">
        <f t="shared" si="357"/>
        <v>4.3144087499300667</v>
      </c>
      <c r="P660">
        <v>0</v>
      </c>
      <c r="Q660">
        <f t="shared" si="368"/>
        <v>3.5</v>
      </c>
      <c r="R660">
        <f t="shared" si="358"/>
        <v>26332.751129205553</v>
      </c>
      <c r="S660">
        <f t="shared" si="371"/>
        <v>3.5</v>
      </c>
      <c r="T660">
        <f t="shared" si="359"/>
        <v>4391.147365376125</v>
      </c>
      <c r="V660">
        <f t="shared" si="360"/>
        <v>30723.898494581677</v>
      </c>
      <c r="W660">
        <f t="shared" si="361"/>
        <v>-163.89849458167737</v>
      </c>
      <c r="X660">
        <f t="shared" si="362"/>
        <v>-3.3863325326792846</v>
      </c>
      <c r="Y660">
        <f>VLOOKUP(K660,Sheet2!$A$6:$B$262,2,TRUE)</f>
        <v>333.08571428571429</v>
      </c>
      <c r="Z660">
        <f t="shared" si="363"/>
        <v>-1.0166549892243521E-2</v>
      </c>
      <c r="AA660">
        <f t="shared" si="364"/>
        <v>519.10424220003779</v>
      </c>
      <c r="AD660">
        <f t="shared" si="376"/>
        <v>521.62808049435876</v>
      </c>
      <c r="AE660">
        <f>VLOOKUP(AU659,Sheet2!$E$6:$F$261,2,TRUE)</f>
        <v>509</v>
      </c>
      <c r="AF660">
        <f>VLOOKUP(AE660,Sheet3!K$52:L$77,2,TRUE)</f>
        <v>1</v>
      </c>
      <c r="AG660">
        <f t="shared" si="377"/>
        <v>5.2280804943587782</v>
      </c>
      <c r="AH660">
        <f t="shared" si="378"/>
        <v>0</v>
      </c>
      <c r="AI660">
        <f t="shared" si="352"/>
        <v>0</v>
      </c>
      <c r="AJ660">
        <f t="shared" si="369"/>
        <v>3.5</v>
      </c>
      <c r="AK660">
        <f t="shared" si="372"/>
        <v>30751.675401170654</v>
      </c>
      <c r="AM660">
        <f t="shared" si="379"/>
        <v>0.12808049435875546</v>
      </c>
      <c r="AN660">
        <f t="shared" si="380"/>
        <v>1</v>
      </c>
      <c r="AP660">
        <f t="shared" si="373"/>
        <v>1.55</v>
      </c>
      <c r="AQ660">
        <f>VLOOKUP(AE660,Sheet3!$K$52:$L$77,2,TRUE)</f>
        <v>1</v>
      </c>
      <c r="AR660">
        <f t="shared" si="366"/>
        <v>11.936183112409577</v>
      </c>
      <c r="AU660">
        <f t="shared" si="381"/>
        <v>30763.611584283062</v>
      </c>
      <c r="AV660">
        <f t="shared" si="382"/>
        <v>-203.61158428306226</v>
      </c>
      <c r="AW660">
        <f t="shared" si="383"/>
        <v>-4.2068509149393032</v>
      </c>
      <c r="AX660">
        <f>VLOOKUP(AD660,Sheet2!$A$6:$B$262,2,TRUE)</f>
        <v>367.37142857142857</v>
      </c>
      <c r="AY660">
        <f t="shared" si="384"/>
        <v>-1.1451219631581553E-2</v>
      </c>
      <c r="AZ660">
        <f t="shared" si="385"/>
        <v>521.61662927472719</v>
      </c>
      <c r="BB660">
        <f t="shared" si="375"/>
        <v>2.5123870746893999</v>
      </c>
    </row>
    <row r="661" spans="4:54" x14ac:dyDescent="0.55000000000000004">
      <c r="D661">
        <f t="shared" si="374"/>
        <v>9765</v>
      </c>
      <c r="E661">
        <f t="shared" si="370"/>
        <v>162.75</v>
      </c>
      <c r="F661">
        <f t="shared" si="386"/>
        <v>30460</v>
      </c>
      <c r="H661">
        <f t="shared" si="353"/>
        <v>7615</v>
      </c>
      <c r="J661">
        <f t="shared" si="354"/>
        <v>629.3388429752066</v>
      </c>
      <c r="K661">
        <f t="shared" si="355"/>
        <v>519.10424220003779</v>
      </c>
      <c r="L661">
        <f>VLOOKUP(V661, Sheet2!E$6:F$261,2,TRUE)</f>
        <v>509</v>
      </c>
      <c r="M661">
        <f>VLOOKUP(L661,Sheet3!A$52:B$77,2,TRUE)</f>
        <v>1</v>
      </c>
      <c r="N661">
        <f t="shared" si="356"/>
        <v>4.704242200037811</v>
      </c>
      <c r="O661">
        <f t="shared" si="357"/>
        <v>4.3042422000378338</v>
      </c>
      <c r="P661">
        <v>0</v>
      </c>
      <c r="Q661">
        <f t="shared" si="368"/>
        <v>3.5</v>
      </c>
      <c r="R661">
        <f t="shared" si="358"/>
        <v>26247.6178090266</v>
      </c>
      <c r="S661">
        <f t="shared" si="371"/>
        <v>3.5</v>
      </c>
      <c r="T661">
        <f t="shared" si="359"/>
        <v>4375.635445294447</v>
      </c>
      <c r="V661">
        <f t="shared" si="360"/>
        <v>30623.253254321047</v>
      </c>
      <c r="W661">
        <f t="shared" si="361"/>
        <v>-163.25325432104728</v>
      </c>
      <c r="X661">
        <f t="shared" si="362"/>
        <v>-3.3730011223356877</v>
      </c>
      <c r="Y661">
        <f>VLOOKUP(K661,Sheet2!$A$6:$B$262,2,TRUE)</f>
        <v>333.08571428571429</v>
      </c>
      <c r="Z661">
        <f t="shared" si="363"/>
        <v>-1.0126525929125843E-2</v>
      </c>
      <c r="AA661">
        <f t="shared" si="364"/>
        <v>519.09411567410871</v>
      </c>
      <c r="AD661">
        <f t="shared" si="376"/>
        <v>521.61662927472719</v>
      </c>
      <c r="AE661">
        <f>VLOOKUP(AU660,Sheet2!$E$6:$F$261,2,TRUE)</f>
        <v>509</v>
      </c>
      <c r="AF661">
        <f>VLOOKUP(AE661,Sheet3!K$52:L$77,2,TRUE)</f>
        <v>1</v>
      </c>
      <c r="AG661">
        <f t="shared" si="377"/>
        <v>5.2166292747272109</v>
      </c>
      <c r="AH661">
        <f t="shared" si="378"/>
        <v>0</v>
      </c>
      <c r="AI661">
        <f t="shared" si="352"/>
        <v>0</v>
      </c>
      <c r="AJ661">
        <f t="shared" si="369"/>
        <v>3.5</v>
      </c>
      <c r="AK661">
        <f t="shared" si="372"/>
        <v>30650.696287223353</v>
      </c>
      <c r="AM661">
        <f t="shared" si="379"/>
        <v>0.1166292747271882</v>
      </c>
      <c r="AN661">
        <f t="shared" si="380"/>
        <v>1</v>
      </c>
      <c r="AP661">
        <f t="shared" si="373"/>
        <v>1.55</v>
      </c>
      <c r="AQ661">
        <f>VLOOKUP(AE661,Sheet3!$K$52:$L$77,2,TRUE)</f>
        <v>1</v>
      </c>
      <c r="AR661">
        <f t="shared" si="366"/>
        <v>10.371757218617459</v>
      </c>
      <c r="AU661">
        <f t="shared" si="381"/>
        <v>30661.06804444197</v>
      </c>
      <c r="AV661">
        <f t="shared" si="382"/>
        <v>-201.06804444197041</v>
      </c>
      <c r="AW661">
        <f t="shared" si="383"/>
        <v>-4.1542984388836866</v>
      </c>
      <c r="AX661">
        <f>VLOOKUP(AD661,Sheet2!$A$6:$B$262,2,TRUE)</f>
        <v>367.37142857142857</v>
      </c>
      <c r="AY661">
        <f t="shared" si="384"/>
        <v>-1.1308169650095585E-2</v>
      </c>
      <c r="AZ661">
        <f t="shared" si="385"/>
        <v>521.60532110507711</v>
      </c>
      <c r="BB661">
        <f t="shared" si="375"/>
        <v>2.5112054309684027</v>
      </c>
    </row>
    <row r="662" spans="4:54" x14ac:dyDescent="0.55000000000000004">
      <c r="D662">
        <f t="shared" si="374"/>
        <v>9780</v>
      </c>
      <c r="E662">
        <f t="shared" si="370"/>
        <v>163</v>
      </c>
      <c r="F662">
        <f t="shared" si="386"/>
        <v>30360</v>
      </c>
      <c r="H662">
        <f t="shared" si="353"/>
        <v>7590</v>
      </c>
      <c r="J662">
        <f t="shared" si="354"/>
        <v>627.27272727272725</v>
      </c>
      <c r="K662">
        <f t="shared" si="355"/>
        <v>519.09411567410871</v>
      </c>
      <c r="L662">
        <f>VLOOKUP(V662, Sheet2!E$6:F$261,2,TRUE)</f>
        <v>509</v>
      </c>
      <c r="M662">
        <f>VLOOKUP(L662,Sheet3!A$52:B$77,2,TRUE)</f>
        <v>1</v>
      </c>
      <c r="N662">
        <f t="shared" si="356"/>
        <v>4.6941156741087298</v>
      </c>
      <c r="O662">
        <f t="shared" si="357"/>
        <v>4.2941156741087525</v>
      </c>
      <c r="P662">
        <v>0</v>
      </c>
      <c r="Q662">
        <f t="shared" si="368"/>
        <v>3.5</v>
      </c>
      <c r="R662">
        <f t="shared" si="358"/>
        <v>26162.911044860753</v>
      </c>
      <c r="S662">
        <f t="shared" si="371"/>
        <v>3.5</v>
      </c>
      <c r="T662">
        <f t="shared" si="359"/>
        <v>4360.202793628745</v>
      </c>
      <c r="V662">
        <f t="shared" si="360"/>
        <v>30523.113838489498</v>
      </c>
      <c r="W662">
        <f t="shared" si="361"/>
        <v>-163.11383848949845</v>
      </c>
      <c r="X662">
        <f t="shared" si="362"/>
        <v>-3.3701206299483153</v>
      </c>
      <c r="Y662">
        <f>VLOOKUP(K662,Sheet2!$A$6:$B$262,2,TRUE)</f>
        <v>331.71428571428572</v>
      </c>
      <c r="Z662">
        <f t="shared" si="363"/>
        <v>-1.0159709048078469E-2</v>
      </c>
      <c r="AA662">
        <f t="shared" si="364"/>
        <v>519.08395596506068</v>
      </c>
      <c r="AD662">
        <f t="shared" si="376"/>
        <v>521.60532110507711</v>
      </c>
      <c r="AE662">
        <f>VLOOKUP(AU661,Sheet2!$E$6:$F$261,2,TRUE)</f>
        <v>509</v>
      </c>
      <c r="AF662">
        <f>VLOOKUP(AE662,Sheet3!K$52:L$77,2,TRUE)</f>
        <v>1</v>
      </c>
      <c r="AG662">
        <f t="shared" si="377"/>
        <v>5.2053211050771324</v>
      </c>
      <c r="AH662">
        <f t="shared" si="378"/>
        <v>0</v>
      </c>
      <c r="AI662">
        <f t="shared" si="352"/>
        <v>0</v>
      </c>
      <c r="AJ662">
        <f t="shared" si="369"/>
        <v>3.5</v>
      </c>
      <c r="AK662">
        <f t="shared" si="372"/>
        <v>30551.087319535287</v>
      </c>
      <c r="AM662">
        <f t="shared" si="379"/>
        <v>0.10532110507710968</v>
      </c>
      <c r="AN662">
        <f t="shared" si="380"/>
        <v>1</v>
      </c>
      <c r="AP662">
        <f t="shared" si="373"/>
        <v>1.55</v>
      </c>
      <c r="AQ662">
        <f>VLOOKUP(AE662,Sheet3!$K$52:$L$77,2,TRUE)</f>
        <v>1</v>
      </c>
      <c r="AR662">
        <f t="shared" si="366"/>
        <v>8.9004935705951773</v>
      </c>
      <c r="AU662">
        <f t="shared" si="381"/>
        <v>30559.987813105883</v>
      </c>
      <c r="AV662">
        <f t="shared" si="382"/>
        <v>-199.98781310588311</v>
      </c>
      <c r="AW662">
        <f t="shared" si="383"/>
        <v>-4.1319796096256836</v>
      </c>
      <c r="AX662">
        <f>VLOOKUP(AD662,Sheet2!$A$6:$B$262,2,TRUE)</f>
        <v>367.37142857142857</v>
      </c>
      <c r="AY662">
        <f t="shared" si="384"/>
        <v>-1.1247416887299652E-2</v>
      </c>
      <c r="AZ662">
        <f t="shared" si="385"/>
        <v>521.59407368818984</v>
      </c>
      <c r="BB662">
        <f t="shared" si="375"/>
        <v>2.5101177231291558</v>
      </c>
    </row>
    <row r="663" spans="4:54" x14ac:dyDescent="0.55000000000000004">
      <c r="D663">
        <f t="shared" si="374"/>
        <v>9795</v>
      </c>
      <c r="E663">
        <f t="shared" si="370"/>
        <v>163.25</v>
      </c>
      <c r="F663">
        <f t="shared" si="386"/>
        <v>30260</v>
      </c>
      <c r="H663">
        <f t="shared" si="353"/>
        <v>7565</v>
      </c>
      <c r="J663">
        <f t="shared" si="354"/>
        <v>625.2066115702479</v>
      </c>
      <c r="K663">
        <f t="shared" si="355"/>
        <v>519.08395596506068</v>
      </c>
      <c r="L663">
        <f>VLOOKUP(V663, Sheet2!E$6:F$261,2,TRUE)</f>
        <v>509</v>
      </c>
      <c r="M663">
        <f>VLOOKUP(L663,Sheet3!A$52:B$77,2,TRUE)</f>
        <v>1</v>
      </c>
      <c r="N663">
        <f t="shared" si="356"/>
        <v>4.6839559650607043</v>
      </c>
      <c r="O663">
        <f t="shared" si="357"/>
        <v>4.2839559650607271</v>
      </c>
      <c r="P663">
        <v>0</v>
      </c>
      <c r="Q663">
        <f t="shared" si="368"/>
        <v>3.5</v>
      </c>
      <c r="R663">
        <f t="shared" si="358"/>
        <v>26078.018477621834</v>
      </c>
      <c r="S663">
        <f t="shared" si="371"/>
        <v>3.5</v>
      </c>
      <c r="T663">
        <f t="shared" si="359"/>
        <v>4344.7378471548664</v>
      </c>
      <c r="V663">
        <f t="shared" si="360"/>
        <v>30422.756324776699</v>
      </c>
      <c r="W663">
        <f t="shared" si="361"/>
        <v>-162.75632477669933</v>
      </c>
      <c r="X663">
        <f t="shared" si="362"/>
        <v>-3.3627339829896554</v>
      </c>
      <c r="Y663">
        <f>VLOOKUP(K663,Sheet2!$A$6:$B$262,2,TRUE)</f>
        <v>331.71428571428572</v>
      </c>
      <c r="Z663">
        <f t="shared" si="363"/>
        <v>-1.0137440947858565E-2</v>
      </c>
      <c r="AA663">
        <f t="shared" si="364"/>
        <v>519.07381852411277</v>
      </c>
      <c r="AD663">
        <f t="shared" si="376"/>
        <v>521.59407368818984</v>
      </c>
      <c r="AE663">
        <f>VLOOKUP(AU662,Sheet2!$E$6:$F$261,2,TRUE)</f>
        <v>509</v>
      </c>
      <c r="AF663">
        <f>VLOOKUP(AE663,Sheet3!K$52:L$77,2,TRUE)</f>
        <v>1</v>
      </c>
      <c r="AG663">
        <f t="shared" si="377"/>
        <v>5.1940736881898601</v>
      </c>
      <c r="AH663">
        <f t="shared" si="378"/>
        <v>0</v>
      </c>
      <c r="AI663">
        <f t="shared" si="352"/>
        <v>0</v>
      </c>
      <c r="AJ663">
        <f t="shared" si="369"/>
        <v>3.5</v>
      </c>
      <c r="AK663">
        <f t="shared" si="372"/>
        <v>30452.120765420517</v>
      </c>
      <c r="AM663">
        <f t="shared" si="379"/>
        <v>9.4073688189837412E-2</v>
      </c>
      <c r="AN663">
        <f t="shared" si="380"/>
        <v>1</v>
      </c>
      <c r="AP663">
        <f t="shared" si="373"/>
        <v>1.55</v>
      </c>
      <c r="AQ663">
        <f>VLOOKUP(AE663,Sheet3!$K$52:$L$77,2,TRUE)</f>
        <v>1</v>
      </c>
      <c r="AR663">
        <f t="shared" si="366"/>
        <v>7.5135163606546591</v>
      </c>
      <c r="AU663">
        <f t="shared" si="381"/>
        <v>30459.634281781171</v>
      </c>
      <c r="AV663">
        <f t="shared" si="382"/>
        <v>-199.63428178117101</v>
      </c>
      <c r="AW663">
        <f t="shared" si="383"/>
        <v>-4.1246752434126241</v>
      </c>
      <c r="AX663">
        <f>VLOOKUP(AD663,Sheet2!$A$6:$B$262,2,TRUE)</f>
        <v>366</v>
      </c>
      <c r="AY663">
        <f t="shared" si="384"/>
        <v>-1.1269604490198426E-2</v>
      </c>
      <c r="AZ663">
        <f t="shared" si="385"/>
        <v>521.58280408369967</v>
      </c>
      <c r="BB663">
        <f t="shared" si="375"/>
        <v>2.5089855595869039</v>
      </c>
    </row>
    <row r="664" spans="4:54" x14ac:dyDescent="0.55000000000000004">
      <c r="D664">
        <f t="shared" si="374"/>
        <v>9810</v>
      </c>
      <c r="E664">
        <f t="shared" si="370"/>
        <v>163.5</v>
      </c>
      <c r="F664">
        <f t="shared" si="386"/>
        <v>30160</v>
      </c>
      <c r="H664">
        <f t="shared" si="353"/>
        <v>7540</v>
      </c>
      <c r="J664">
        <f t="shared" si="354"/>
        <v>623.14049586776855</v>
      </c>
      <c r="K664">
        <f t="shared" si="355"/>
        <v>519.07381852411277</v>
      </c>
      <c r="L664">
        <f>VLOOKUP(V664, Sheet2!E$6:F$261,2,TRUE)</f>
        <v>509</v>
      </c>
      <c r="M664">
        <f>VLOOKUP(L664,Sheet3!A$52:B$77,2,TRUE)</f>
        <v>1</v>
      </c>
      <c r="N664">
        <f t="shared" si="356"/>
        <v>4.6738185241127894</v>
      </c>
      <c r="O664">
        <f t="shared" si="357"/>
        <v>4.2738185241128122</v>
      </c>
      <c r="P664">
        <v>0</v>
      </c>
      <c r="Q664">
        <f t="shared" si="368"/>
        <v>3.5</v>
      </c>
      <c r="R664">
        <f t="shared" si="358"/>
        <v>25993.403693974473</v>
      </c>
      <c r="S664">
        <f t="shared" si="371"/>
        <v>3.5</v>
      </c>
      <c r="T664">
        <f t="shared" si="359"/>
        <v>4329.3250638599266</v>
      </c>
      <c r="V664">
        <f t="shared" si="360"/>
        <v>30322.7287578344</v>
      </c>
      <c r="W664">
        <f t="shared" si="361"/>
        <v>-162.72875783440031</v>
      </c>
      <c r="X664">
        <f t="shared" si="362"/>
        <v>-3.3621644180661217</v>
      </c>
      <c r="Y664">
        <f>VLOOKUP(K664,Sheet2!$A$6:$B$262,2,TRUE)</f>
        <v>331.71428571428572</v>
      </c>
      <c r="Z664">
        <f t="shared" si="363"/>
        <v>-1.0135723913205363E-2</v>
      </c>
      <c r="AA664">
        <f t="shared" si="364"/>
        <v>519.06368280019956</v>
      </c>
      <c r="AD664">
        <f t="shared" si="376"/>
        <v>521.58280408369967</v>
      </c>
      <c r="AE664">
        <f>VLOOKUP(AU663,Sheet2!$E$6:$F$261,2,TRUE)</f>
        <v>509</v>
      </c>
      <c r="AF664">
        <f>VLOOKUP(AE664,Sheet3!K$52:L$77,2,TRUE)</f>
        <v>1</v>
      </c>
      <c r="AG664">
        <f t="shared" si="377"/>
        <v>5.1828040836996934</v>
      </c>
      <c r="AH664">
        <f t="shared" si="378"/>
        <v>0</v>
      </c>
      <c r="AI664">
        <f t="shared" si="352"/>
        <v>0</v>
      </c>
      <c r="AJ664">
        <f t="shared" si="369"/>
        <v>3.5</v>
      </c>
      <c r="AK664">
        <f t="shared" si="372"/>
        <v>30353.066393498517</v>
      </c>
      <c r="AM664">
        <f t="shared" si="379"/>
        <v>8.2804083699670628E-2</v>
      </c>
      <c r="AN664">
        <f t="shared" si="380"/>
        <v>1</v>
      </c>
      <c r="AP664">
        <f t="shared" si="373"/>
        <v>1.55</v>
      </c>
      <c r="AQ664">
        <f>VLOOKUP(AE664,Sheet3!$K$52:$L$77,2,TRUE)</f>
        <v>1</v>
      </c>
      <c r="AR664">
        <f t="shared" si="366"/>
        <v>6.2046689319587855</v>
      </c>
      <c r="AU664">
        <f t="shared" si="381"/>
        <v>30359.271062430475</v>
      </c>
      <c r="AV664">
        <f t="shared" si="382"/>
        <v>-199.27106243047456</v>
      </c>
      <c r="AW664">
        <f t="shared" si="383"/>
        <v>-4.1171707113734417</v>
      </c>
      <c r="AX664">
        <f>VLOOKUP(AD664,Sheet2!$A$6:$B$262,2,TRUE)</f>
        <v>366</v>
      </c>
      <c r="AY664">
        <f t="shared" si="384"/>
        <v>-1.1249100304299021E-2</v>
      </c>
      <c r="AZ664">
        <f t="shared" si="385"/>
        <v>521.57155498339534</v>
      </c>
      <c r="BB664">
        <f t="shared" si="375"/>
        <v>2.5078721831957864</v>
      </c>
    </row>
    <row r="665" spans="4:54" x14ac:dyDescent="0.55000000000000004">
      <c r="D665">
        <f t="shared" si="374"/>
        <v>9825</v>
      </c>
      <c r="E665">
        <f t="shared" si="370"/>
        <v>163.75</v>
      </c>
      <c r="F665">
        <f t="shared" si="386"/>
        <v>30060</v>
      </c>
      <c r="H665">
        <f t="shared" si="353"/>
        <v>7515</v>
      </c>
      <c r="J665">
        <f t="shared" si="354"/>
        <v>621.07438016528931</v>
      </c>
      <c r="K665">
        <f t="shared" si="355"/>
        <v>519.06368280019956</v>
      </c>
      <c r="L665">
        <f>VLOOKUP(V665, Sheet2!E$6:F$261,2,TRUE)</f>
        <v>509</v>
      </c>
      <c r="M665">
        <f>VLOOKUP(L665,Sheet3!A$52:B$77,2,TRUE)</f>
        <v>1</v>
      </c>
      <c r="N665">
        <f t="shared" si="356"/>
        <v>4.6636828001995809</v>
      </c>
      <c r="O665">
        <f t="shared" si="357"/>
        <v>4.2636828001996037</v>
      </c>
      <c r="P665">
        <v>0</v>
      </c>
      <c r="Q665">
        <f t="shared" si="368"/>
        <v>3.5</v>
      </c>
      <c r="R665">
        <f t="shared" si="358"/>
        <v>25908.894933097097</v>
      </c>
      <c r="S665">
        <f t="shared" si="371"/>
        <v>3.5</v>
      </c>
      <c r="T665">
        <f t="shared" si="359"/>
        <v>4313.9331551077994</v>
      </c>
      <c r="V665">
        <f t="shared" si="360"/>
        <v>30222.828088204897</v>
      </c>
      <c r="W665">
        <f t="shared" si="361"/>
        <v>-162.82808820489663</v>
      </c>
      <c r="X665">
        <f t="shared" si="362"/>
        <v>-3.3642166984482778</v>
      </c>
      <c r="Y665">
        <f>VLOOKUP(K665,Sheet2!$A$6:$B$262,2,TRUE)</f>
        <v>331.71428571428572</v>
      </c>
      <c r="Z665">
        <f t="shared" si="363"/>
        <v>-1.0141910804968969E-2</v>
      </c>
      <c r="AA665">
        <f t="shared" si="364"/>
        <v>519.05354088939464</v>
      </c>
      <c r="AD665">
        <f t="shared" si="376"/>
        <v>521.57155498339534</v>
      </c>
      <c r="AE665">
        <f>VLOOKUP(AU664,Sheet2!$E$6:$F$261,2,TRUE)</f>
        <v>509</v>
      </c>
      <c r="AF665">
        <f>VLOOKUP(AE665,Sheet3!K$52:L$77,2,TRUE)</f>
        <v>1</v>
      </c>
      <c r="AG665">
        <f t="shared" si="377"/>
        <v>5.1715549833953673</v>
      </c>
      <c r="AH665">
        <f t="shared" si="378"/>
        <v>0</v>
      </c>
      <c r="AI665">
        <f t="shared" si="352"/>
        <v>0</v>
      </c>
      <c r="AJ665">
        <f t="shared" si="369"/>
        <v>3.5</v>
      </c>
      <c r="AK665">
        <f t="shared" si="372"/>
        <v>30254.299584366559</v>
      </c>
      <c r="AM665">
        <f t="shared" si="379"/>
        <v>7.1554983395344607E-2</v>
      </c>
      <c r="AN665">
        <f t="shared" si="380"/>
        <v>1</v>
      </c>
      <c r="AP665">
        <f t="shared" si="373"/>
        <v>1.55</v>
      </c>
      <c r="AQ665">
        <f>VLOOKUP(AE665,Sheet3!$K$52:$L$77,2,TRUE)</f>
        <v>1</v>
      </c>
      <c r="AR665">
        <f t="shared" si="366"/>
        <v>4.9842613650149223</v>
      </c>
      <c r="AU665">
        <f t="shared" si="381"/>
        <v>30259.283845731574</v>
      </c>
      <c r="AV665">
        <f t="shared" si="382"/>
        <v>-199.28384573157382</v>
      </c>
      <c r="AW665">
        <f t="shared" si="383"/>
        <v>-4.1174348291647487</v>
      </c>
      <c r="AX665">
        <f>VLOOKUP(AD665,Sheet2!$A$6:$B$262,2,TRUE)</f>
        <v>366</v>
      </c>
      <c r="AY665">
        <f t="shared" si="384"/>
        <v>-1.1249821937608604E-2</v>
      </c>
      <c r="AZ665">
        <f t="shared" si="385"/>
        <v>521.56030516145779</v>
      </c>
      <c r="BB665">
        <f t="shared" si="375"/>
        <v>2.5067642720631511</v>
      </c>
    </row>
    <row r="666" spans="4:54" x14ac:dyDescent="0.55000000000000004">
      <c r="D666">
        <f t="shared" si="374"/>
        <v>9840</v>
      </c>
      <c r="E666">
        <f t="shared" si="370"/>
        <v>164</v>
      </c>
      <c r="F666">
        <f t="shared" si="386"/>
        <v>29960</v>
      </c>
      <c r="H666">
        <f t="shared" si="353"/>
        <v>7490</v>
      </c>
      <c r="J666">
        <f t="shared" si="354"/>
        <v>619.00826446280996</v>
      </c>
      <c r="K666">
        <f t="shared" si="355"/>
        <v>519.05354088939464</v>
      </c>
      <c r="L666">
        <f>VLOOKUP(V666, Sheet2!E$6:F$261,2,TRUE)</f>
        <v>509</v>
      </c>
      <c r="M666">
        <f>VLOOKUP(L666,Sheet3!A$52:B$77,2,TRUE)</f>
        <v>1</v>
      </c>
      <c r="N666">
        <f t="shared" si="356"/>
        <v>4.6535408893946624</v>
      </c>
      <c r="O666">
        <f t="shared" si="357"/>
        <v>4.2535408893946851</v>
      </c>
      <c r="P666">
        <v>0</v>
      </c>
      <c r="Q666">
        <f t="shared" si="368"/>
        <v>3.5</v>
      </c>
      <c r="R666">
        <f t="shared" si="358"/>
        <v>25824.426454673245</v>
      </c>
      <c r="S666">
        <f t="shared" si="371"/>
        <v>3.5</v>
      </c>
      <c r="T666">
        <f t="shared" si="359"/>
        <v>4298.5501519564023</v>
      </c>
      <c r="V666">
        <f t="shared" si="360"/>
        <v>30122.976606629647</v>
      </c>
      <c r="W666">
        <f t="shared" si="361"/>
        <v>-162.97660662964699</v>
      </c>
      <c r="X666">
        <f t="shared" si="362"/>
        <v>-3.3672852609431194</v>
      </c>
      <c r="Y666">
        <f>VLOOKUP(K666,Sheet2!$A$6:$B$262,2,TRUE)</f>
        <v>331.71428571428572</v>
      </c>
      <c r="Z666">
        <f t="shared" si="363"/>
        <v>-1.0151161424031798E-2</v>
      </c>
      <c r="AA666">
        <f t="shared" si="364"/>
        <v>519.04338972797063</v>
      </c>
      <c r="AD666">
        <f t="shared" si="376"/>
        <v>521.56030516145779</v>
      </c>
      <c r="AE666">
        <f>VLOOKUP(AU665,Sheet2!$E$6:$F$261,2,TRUE)</f>
        <v>509</v>
      </c>
      <c r="AF666">
        <f>VLOOKUP(AE666,Sheet3!K$52:L$77,2,TRUE)</f>
        <v>1</v>
      </c>
      <c r="AG666">
        <f t="shared" si="377"/>
        <v>5.1603051614578135</v>
      </c>
      <c r="AH666">
        <f t="shared" si="378"/>
        <v>0</v>
      </c>
      <c r="AI666">
        <f t="shared" si="352"/>
        <v>0</v>
      </c>
      <c r="AJ666">
        <f t="shared" si="369"/>
        <v>3.5</v>
      </c>
      <c r="AK666">
        <f t="shared" si="372"/>
        <v>30155.633809468469</v>
      </c>
      <c r="AM666">
        <f t="shared" si="379"/>
        <v>6.0305161457790746E-2</v>
      </c>
      <c r="AN666">
        <f t="shared" si="380"/>
        <v>1</v>
      </c>
      <c r="AP666">
        <f t="shared" si="373"/>
        <v>1.55</v>
      </c>
      <c r="AQ666">
        <f>VLOOKUP(AE666,Sheet3!$K$52:$L$77,2,TRUE)</f>
        <v>1</v>
      </c>
      <c r="AR666">
        <f t="shared" si="366"/>
        <v>3.8563168207805365</v>
      </c>
      <c r="AU666">
        <f t="shared" si="381"/>
        <v>30159.490126289249</v>
      </c>
      <c r="AV666">
        <f t="shared" si="382"/>
        <v>-199.49012628924902</v>
      </c>
      <c r="AW666">
        <f t="shared" si="383"/>
        <v>-4.1216968241580378</v>
      </c>
      <c r="AX666">
        <f>VLOOKUP(AD666,Sheet2!$A$6:$B$262,2,TRUE)</f>
        <v>366</v>
      </c>
      <c r="AY666">
        <f t="shared" si="384"/>
        <v>-1.1261466732672235E-2</v>
      </c>
      <c r="AZ666">
        <f t="shared" si="385"/>
        <v>521.54904369472513</v>
      </c>
      <c r="BB666">
        <f t="shared" si="375"/>
        <v>2.5056539667544939</v>
      </c>
    </row>
    <row r="667" spans="4:54" x14ac:dyDescent="0.55000000000000004">
      <c r="D667">
        <f t="shared" si="374"/>
        <v>9855</v>
      </c>
      <c r="E667">
        <f t="shared" si="370"/>
        <v>164.25</v>
      </c>
      <c r="F667">
        <f t="shared" si="386"/>
        <v>29860</v>
      </c>
      <c r="H667">
        <f t="shared" si="353"/>
        <v>7465</v>
      </c>
      <c r="J667">
        <f t="shared" si="354"/>
        <v>616.94214876033061</v>
      </c>
      <c r="K667">
        <f t="shared" si="355"/>
        <v>519.04338972797063</v>
      </c>
      <c r="L667">
        <f>VLOOKUP(V667, Sheet2!E$6:F$261,2,TRUE)</f>
        <v>509</v>
      </c>
      <c r="M667">
        <f>VLOOKUP(L667,Sheet3!A$52:B$77,2,TRUE)</f>
        <v>1</v>
      </c>
      <c r="N667">
        <f t="shared" si="356"/>
        <v>4.6433897279706571</v>
      </c>
      <c r="O667">
        <f t="shared" si="357"/>
        <v>4.2433897279706798</v>
      </c>
      <c r="P667">
        <v>0</v>
      </c>
      <c r="Q667">
        <f t="shared" si="368"/>
        <v>3.5</v>
      </c>
      <c r="R667">
        <f t="shared" si="358"/>
        <v>25739.97305204266</v>
      </c>
      <c r="S667">
        <f t="shared" si="371"/>
        <v>3.5</v>
      </c>
      <c r="T667">
        <f t="shared" si="359"/>
        <v>4283.1714710643137</v>
      </c>
      <c r="V667">
        <f t="shared" si="360"/>
        <v>30023.144523106974</v>
      </c>
      <c r="W667">
        <f t="shared" si="361"/>
        <v>-163.14452310697379</v>
      </c>
      <c r="X667">
        <f t="shared" si="362"/>
        <v>-3.3707546096482188</v>
      </c>
      <c r="Y667">
        <f>VLOOKUP(K667,Sheet2!$A$6:$B$262,2,TRUE)</f>
        <v>331.71428571428572</v>
      </c>
      <c r="Z667">
        <f t="shared" si="363"/>
        <v>-1.0161620270257335E-2</v>
      </c>
      <c r="AA667">
        <f t="shared" si="364"/>
        <v>519.03322810770032</v>
      </c>
      <c r="AD667">
        <f t="shared" si="376"/>
        <v>521.54904369472513</v>
      </c>
      <c r="AE667">
        <f>VLOOKUP(AU666,Sheet2!$E$6:$F$261,2,TRUE)</f>
        <v>509</v>
      </c>
      <c r="AF667">
        <f>VLOOKUP(AE667,Sheet3!K$52:L$77,2,TRUE)</f>
        <v>1</v>
      </c>
      <c r="AG667">
        <f t="shared" si="377"/>
        <v>5.149043694725151</v>
      </c>
      <c r="AH667">
        <f t="shared" si="378"/>
        <v>0</v>
      </c>
      <c r="AI667">
        <f t="shared" ref="AI667:AI730" si="387">4500*AH667</f>
        <v>0</v>
      </c>
      <c r="AJ667">
        <f t="shared" si="369"/>
        <v>3.5</v>
      </c>
      <c r="AK667">
        <f t="shared" si="372"/>
        <v>30056.973562279378</v>
      </c>
      <c r="AM667">
        <f t="shared" si="379"/>
        <v>4.9043694725128262E-2</v>
      </c>
      <c r="AN667">
        <f t="shared" si="380"/>
        <v>1</v>
      </c>
      <c r="AP667">
        <f t="shared" si="373"/>
        <v>1.55</v>
      </c>
      <c r="AQ667">
        <f>VLOOKUP(AE667,Sheet3!$K$52:$L$77,2,TRUE)</f>
        <v>1</v>
      </c>
      <c r="AR667">
        <f t="shared" si="366"/>
        <v>2.8282366812302979</v>
      </c>
      <c r="AU667">
        <f t="shared" si="381"/>
        <v>30059.801798960609</v>
      </c>
      <c r="AV667">
        <f t="shared" si="382"/>
        <v>-199.80179896060872</v>
      </c>
      <c r="AW667">
        <f t="shared" si="383"/>
        <v>-4.1281363421613371</v>
      </c>
      <c r="AX667">
        <f>VLOOKUP(AD667,Sheet2!$A$6:$B$262,2,TRUE)</f>
        <v>366</v>
      </c>
      <c r="AY667">
        <f t="shared" si="384"/>
        <v>-1.1279061044156659E-2</v>
      </c>
      <c r="AZ667">
        <f t="shared" si="385"/>
        <v>521.53776463368092</v>
      </c>
      <c r="BB667">
        <f t="shared" si="375"/>
        <v>2.5045365259805976</v>
      </c>
    </row>
    <row r="668" spans="4:54" x14ac:dyDescent="0.55000000000000004">
      <c r="D668">
        <f t="shared" si="374"/>
        <v>9870</v>
      </c>
      <c r="E668">
        <f t="shared" si="370"/>
        <v>164.5</v>
      </c>
      <c r="F668">
        <f t="shared" si="386"/>
        <v>29760</v>
      </c>
      <c r="H668">
        <f t="shared" si="353"/>
        <v>7440</v>
      </c>
      <c r="J668">
        <f t="shared" si="354"/>
        <v>614.87603305785126</v>
      </c>
      <c r="K668">
        <f t="shared" si="355"/>
        <v>519.03322810770032</v>
      </c>
      <c r="L668">
        <f>VLOOKUP(V668, Sheet2!E$6:F$261,2,TRUE)</f>
        <v>508.76</v>
      </c>
      <c r="M668">
        <f>VLOOKUP(L668,Sheet3!A$52:B$77,2,TRUE)</f>
        <v>1</v>
      </c>
      <c r="N668">
        <f t="shared" si="356"/>
        <v>4.6332281077003472</v>
      </c>
      <c r="O668">
        <f t="shared" si="357"/>
        <v>4.2332281077003699</v>
      </c>
      <c r="P668">
        <v>0</v>
      </c>
      <c r="Q668">
        <f t="shared" si="368"/>
        <v>3.5</v>
      </c>
      <c r="R668">
        <f t="shared" si="358"/>
        <v>25655.525042533878</v>
      </c>
      <c r="S668">
        <f t="shared" si="371"/>
        <v>3.5</v>
      </c>
      <c r="T668">
        <f t="shared" si="359"/>
        <v>4267.7953574696876</v>
      </c>
      <c r="V668">
        <f t="shared" si="360"/>
        <v>29923.320400003566</v>
      </c>
      <c r="W668">
        <f t="shared" si="361"/>
        <v>-163.32040000356574</v>
      </c>
      <c r="X668">
        <f t="shared" si="362"/>
        <v>-3.3743884298257378</v>
      </c>
      <c r="Y668">
        <f>VLOOKUP(K668,Sheet2!$A$6:$B$262,2,TRUE)</f>
        <v>331.71428571428572</v>
      </c>
      <c r="Z668">
        <f t="shared" si="363"/>
        <v>-1.0172574939181811E-2</v>
      </c>
      <c r="AA668">
        <f t="shared" si="364"/>
        <v>519.02305553276119</v>
      </c>
      <c r="AD668">
        <f t="shared" si="376"/>
        <v>521.53776463368092</v>
      </c>
      <c r="AE668">
        <f>VLOOKUP(AU667,Sheet2!$E$6:$F$261,2,TRUE)</f>
        <v>509</v>
      </c>
      <c r="AF668">
        <f>VLOOKUP(AE668,Sheet3!K$52:L$77,2,TRUE)</f>
        <v>1</v>
      </c>
      <c r="AG668">
        <f t="shared" si="377"/>
        <v>5.1377646336809448</v>
      </c>
      <c r="AH668">
        <f t="shared" si="378"/>
        <v>0</v>
      </c>
      <c r="AI668">
        <f t="shared" si="387"/>
        <v>0</v>
      </c>
      <c r="AJ668">
        <f t="shared" si="369"/>
        <v>3.5</v>
      </c>
      <c r="AK668">
        <f t="shared" si="372"/>
        <v>29958.267257452801</v>
      </c>
      <c r="AM668">
        <f t="shared" si="379"/>
        <v>3.7764633680922088E-2</v>
      </c>
      <c r="AN668">
        <f t="shared" si="380"/>
        <v>1</v>
      </c>
      <c r="AP668">
        <f t="shared" si="373"/>
        <v>1.55</v>
      </c>
      <c r="AQ668">
        <f>VLOOKUP(AE668,Sheet3!$K$52:$L$77,2,TRUE)</f>
        <v>1</v>
      </c>
      <c r="AR668">
        <f t="shared" si="366"/>
        <v>1.9110361148723638</v>
      </c>
      <c r="AU668">
        <f t="shared" si="381"/>
        <v>29960.178293567675</v>
      </c>
      <c r="AV668">
        <f t="shared" si="382"/>
        <v>-200.1782935676747</v>
      </c>
      <c r="AW668">
        <f t="shared" si="383"/>
        <v>-4.1359151563569156</v>
      </c>
      <c r="AX668">
        <f>VLOOKUP(AD668,Sheet2!$A$6:$B$262,2,TRUE)</f>
        <v>366</v>
      </c>
      <c r="AY668">
        <f t="shared" si="384"/>
        <v>-1.1300314634854961E-2</v>
      </c>
      <c r="AZ668">
        <f t="shared" si="385"/>
        <v>521.52646431904611</v>
      </c>
      <c r="BB668">
        <f t="shared" si="375"/>
        <v>2.5034087862849219</v>
      </c>
    </row>
    <row r="669" spans="4:54" x14ac:dyDescent="0.55000000000000004">
      <c r="D669">
        <f t="shared" si="374"/>
        <v>9885</v>
      </c>
      <c r="E669">
        <f t="shared" si="370"/>
        <v>164.75</v>
      </c>
      <c r="F669">
        <f t="shared" si="386"/>
        <v>29660</v>
      </c>
      <c r="H669">
        <f t="shared" si="353"/>
        <v>7415</v>
      </c>
      <c r="J669">
        <f t="shared" si="354"/>
        <v>612.80991735537191</v>
      </c>
      <c r="K669">
        <f t="shared" si="355"/>
        <v>519.02305553276119</v>
      </c>
      <c r="L669">
        <f>VLOOKUP(V669, Sheet2!E$6:F$261,2,TRUE)</f>
        <v>508.76</v>
      </c>
      <c r="M669">
        <f>VLOOKUP(L669,Sheet3!A$52:B$77,2,TRUE)</f>
        <v>1</v>
      </c>
      <c r="N669">
        <f t="shared" si="356"/>
        <v>4.6230555327612137</v>
      </c>
      <c r="O669">
        <f t="shared" si="357"/>
        <v>4.2230555327612365</v>
      </c>
      <c r="P669">
        <v>0</v>
      </c>
      <c r="Q669">
        <f t="shared" si="368"/>
        <v>3.5</v>
      </c>
      <c r="R669">
        <f t="shared" si="358"/>
        <v>25571.07869936202</v>
      </c>
      <c r="S669">
        <f t="shared" si="371"/>
        <v>3.5</v>
      </c>
      <c r="T669">
        <f t="shared" si="359"/>
        <v>4252.4211412792483</v>
      </c>
      <c r="V669">
        <f t="shared" si="360"/>
        <v>29823.499840641271</v>
      </c>
      <c r="W669">
        <f t="shared" si="361"/>
        <v>-163.49984064127057</v>
      </c>
      <c r="X669">
        <f t="shared" si="362"/>
        <v>-3.3780958810179871</v>
      </c>
      <c r="Y669">
        <f>VLOOKUP(K669,Sheet2!$A$6:$B$262,2,TRUE)</f>
        <v>331.71428571428572</v>
      </c>
      <c r="Z669">
        <f t="shared" si="363"/>
        <v>-1.0183751579296256E-2</v>
      </c>
      <c r="AA669">
        <f t="shared" si="364"/>
        <v>519.01287178118184</v>
      </c>
      <c r="AD669">
        <f t="shared" si="376"/>
        <v>521.52646431904611</v>
      </c>
      <c r="AE669">
        <f>VLOOKUP(AU668,Sheet2!$E$6:$F$261,2,TRUE)</f>
        <v>508.76</v>
      </c>
      <c r="AF669">
        <f>VLOOKUP(AE669,Sheet3!K$52:L$77,2,TRUE)</f>
        <v>1</v>
      </c>
      <c r="AG669">
        <f t="shared" si="377"/>
        <v>5.1264643190461356</v>
      </c>
      <c r="AH669">
        <f t="shared" si="378"/>
        <v>0</v>
      </c>
      <c r="AI669">
        <f t="shared" si="387"/>
        <v>0</v>
      </c>
      <c r="AJ669">
        <f t="shared" si="369"/>
        <v>3.5</v>
      </c>
      <c r="AK669">
        <f t="shared" si="372"/>
        <v>29859.483549499873</v>
      </c>
      <c r="AM669">
        <f t="shared" si="379"/>
        <v>2.6464319046112905E-2</v>
      </c>
      <c r="AN669">
        <f t="shared" si="380"/>
        <v>1</v>
      </c>
      <c r="AP669">
        <f t="shared" si="373"/>
        <v>1.55</v>
      </c>
      <c r="AQ669">
        <f>VLOOKUP(AE669,Sheet3!$K$52:$L$77,2,TRUE)</f>
        <v>1</v>
      </c>
      <c r="AR669">
        <f t="shared" si="366"/>
        <v>1.121068281858443</v>
      </c>
      <c r="AU669">
        <f t="shared" si="381"/>
        <v>29860.604617781733</v>
      </c>
      <c r="AV669">
        <f t="shared" si="382"/>
        <v>-200.6046177817334</v>
      </c>
      <c r="AW669">
        <f t="shared" si="383"/>
        <v>-4.1447235078870532</v>
      </c>
      <c r="AX669">
        <f>VLOOKUP(AD669,Sheet2!$A$6:$B$262,2,TRUE)</f>
        <v>366</v>
      </c>
      <c r="AY669">
        <f t="shared" si="384"/>
        <v>-1.1324381169090309E-2</v>
      </c>
      <c r="AZ669">
        <f t="shared" si="385"/>
        <v>521.51513993787705</v>
      </c>
      <c r="BB669">
        <f t="shared" si="375"/>
        <v>2.5022681566952087</v>
      </c>
    </row>
    <row r="670" spans="4:54" x14ac:dyDescent="0.55000000000000004">
      <c r="D670">
        <f t="shared" si="374"/>
        <v>9900</v>
      </c>
      <c r="E670">
        <f t="shared" si="370"/>
        <v>165</v>
      </c>
      <c r="F670">
        <f t="shared" si="386"/>
        <v>29560</v>
      </c>
      <c r="H670">
        <f t="shared" si="353"/>
        <v>7390</v>
      </c>
      <c r="J670">
        <f t="shared" si="354"/>
        <v>610.74380165289256</v>
      </c>
      <c r="K670">
        <f t="shared" si="355"/>
        <v>519.01287178118184</v>
      </c>
      <c r="L670">
        <f>VLOOKUP(V670, Sheet2!E$6:F$261,2,TRUE)</f>
        <v>508.76</v>
      </c>
      <c r="M670">
        <f>VLOOKUP(L670,Sheet3!A$52:B$77,2,TRUE)</f>
        <v>1</v>
      </c>
      <c r="N670">
        <f t="shared" si="356"/>
        <v>4.612871781181866</v>
      </c>
      <c r="O670">
        <f t="shared" si="357"/>
        <v>4.2128717811818888</v>
      </c>
      <c r="P670">
        <v>0</v>
      </c>
      <c r="Q670">
        <f t="shared" si="368"/>
        <v>3.5</v>
      </c>
      <c r="R670">
        <f t="shared" si="358"/>
        <v>25486.632584718351</v>
      </c>
      <c r="S670">
        <f t="shared" si="371"/>
        <v>3.5</v>
      </c>
      <c r="T670">
        <f t="shared" si="359"/>
        <v>4237.0485696230317</v>
      </c>
      <c r="V670">
        <f t="shared" si="360"/>
        <v>29723.681154341382</v>
      </c>
      <c r="W670">
        <f t="shared" si="361"/>
        <v>-163.68115434138235</v>
      </c>
      <c r="X670">
        <f t="shared" si="362"/>
        <v>-3.3818420318467424</v>
      </c>
      <c r="Y670">
        <f>VLOOKUP(K670,Sheet2!$A$6:$B$262,2,TRUE)</f>
        <v>331.71428571428572</v>
      </c>
      <c r="Z670">
        <f t="shared" si="363"/>
        <v>-1.0195044884981566E-2</v>
      </c>
      <c r="AA670">
        <f t="shared" si="364"/>
        <v>519.00267673629685</v>
      </c>
      <c r="AD670">
        <f t="shared" si="376"/>
        <v>521.51513993787705</v>
      </c>
      <c r="AE670">
        <f>VLOOKUP(AU669,Sheet2!$E$6:$F$261,2,TRUE)</f>
        <v>508.76</v>
      </c>
      <c r="AF670">
        <f>VLOOKUP(AE670,Sheet3!K$52:L$77,2,TRUE)</f>
        <v>1</v>
      </c>
      <c r="AG670">
        <f t="shared" si="377"/>
        <v>5.1151399378770748</v>
      </c>
      <c r="AH670">
        <f t="shared" si="378"/>
        <v>0</v>
      </c>
      <c r="AI670">
        <f t="shared" si="387"/>
        <v>0</v>
      </c>
      <c r="AJ670">
        <f t="shared" si="369"/>
        <v>3.5</v>
      </c>
      <c r="AK670">
        <f t="shared" si="372"/>
        <v>29760.59862264181</v>
      </c>
      <c r="AM670">
        <f t="shared" si="379"/>
        <v>1.5139937877052034E-2</v>
      </c>
      <c r="AN670">
        <f t="shared" si="380"/>
        <v>1</v>
      </c>
      <c r="AP670">
        <f t="shared" si="373"/>
        <v>1.55</v>
      </c>
      <c r="AQ670">
        <f>VLOOKUP(AE670,Sheet3!$K$52:$L$77,2,TRUE)</f>
        <v>1</v>
      </c>
      <c r="AR670">
        <f t="shared" si="366"/>
        <v>0.48509535894629957</v>
      </c>
      <c r="AU670">
        <f t="shared" si="381"/>
        <v>29761.083718000755</v>
      </c>
      <c r="AV670">
        <f t="shared" si="382"/>
        <v>-201.08371800075474</v>
      </c>
      <c r="AW670">
        <f t="shared" si="383"/>
        <v>-4.1546222727428663</v>
      </c>
      <c r="AX670">
        <f>VLOOKUP(AD670,Sheet2!$A$6:$B$262,2,TRUE)</f>
        <v>366</v>
      </c>
      <c r="AY670">
        <f t="shared" si="384"/>
        <v>-1.1351426974707285E-2</v>
      </c>
      <c r="AZ670">
        <f t="shared" si="385"/>
        <v>521.50378851090238</v>
      </c>
      <c r="BB670">
        <f t="shared" si="375"/>
        <v>2.5011117746055334</v>
      </c>
    </row>
    <row r="671" spans="4:54" x14ac:dyDescent="0.55000000000000004">
      <c r="D671">
        <f t="shared" si="374"/>
        <v>9915</v>
      </c>
      <c r="E671">
        <f t="shared" si="370"/>
        <v>165.25</v>
      </c>
      <c r="F671">
        <f t="shared" si="386"/>
        <v>29460</v>
      </c>
      <c r="H671">
        <f t="shared" ref="H671:H734" si="388">+F671*0.25</f>
        <v>7365</v>
      </c>
      <c r="J671">
        <f t="shared" ref="J671:J734" si="389">+H671*3600/43560</f>
        <v>608.67768595041321</v>
      </c>
      <c r="K671">
        <f t="shared" ref="K671:K734" si="390">+AA670</f>
        <v>519.00267673629685</v>
      </c>
      <c r="L671">
        <f>VLOOKUP(V671, Sheet2!E$6:F$261,2,TRUE)</f>
        <v>508.76</v>
      </c>
      <c r="M671">
        <f>VLOOKUP(L671,Sheet3!A$52:B$77,2,TRUE)</f>
        <v>1</v>
      </c>
      <c r="N671">
        <f t="shared" ref="N671:N734" si="391">+(K671-J$3)</f>
        <v>4.6026767362968712</v>
      </c>
      <c r="O671">
        <f t="shared" ref="O671:O734" si="392">+K671-O$3</f>
        <v>4.202676736296894</v>
      </c>
      <c r="P671">
        <v>0</v>
      </c>
      <c r="Q671">
        <f t="shared" si="368"/>
        <v>3.5</v>
      </c>
      <c r="R671">
        <f t="shared" ref="R671:R734" si="393">+Q671*H$3*POWER(N671,1.5)*M670</f>
        <v>25402.186142027665</v>
      </c>
      <c r="S671">
        <f t="shared" si="371"/>
        <v>3.5</v>
      </c>
      <c r="T671">
        <f t="shared" ref="T671:T734" si="394">S671*L$3*POWER(O671,1.5)*M670</f>
        <v>4221.6775502151122</v>
      </c>
      <c r="V671">
        <f t="shared" ref="V671:V734" si="395">+R671+T671</f>
        <v>29623.863692242776</v>
      </c>
      <c r="W671">
        <f t="shared" ref="W671:W734" si="396">+F671-V671</f>
        <v>-163.86369224277587</v>
      </c>
      <c r="X671">
        <f t="shared" ref="X671:X734" si="397">+W671*0.25*3600/43560</f>
        <v>-3.3856134760904104</v>
      </c>
      <c r="Y671">
        <f>VLOOKUP(K671,Sheet2!$A$6:$B$262,2,TRUE)</f>
        <v>331.71428571428572</v>
      </c>
      <c r="Z671">
        <f t="shared" ref="Z671:Z734" si="398">+X671/Y671</f>
        <v>-1.0206414441271693E-2</v>
      </c>
      <c r="AA671">
        <f t="shared" ref="AA671:AA734" si="399">+K671+Z671</f>
        <v>518.99247032185554</v>
      </c>
      <c r="AD671">
        <f t="shared" si="376"/>
        <v>521.50378851090238</v>
      </c>
      <c r="AE671">
        <f>VLOOKUP(AU670,Sheet2!$E$6:$F$261,2,TRUE)</f>
        <v>508.76</v>
      </c>
      <c r="AF671">
        <f>VLOOKUP(AE671,Sheet3!K$52:L$77,2,TRUE)</f>
        <v>1</v>
      </c>
      <c r="AG671">
        <f t="shared" si="377"/>
        <v>5.1037885109024046</v>
      </c>
      <c r="AH671">
        <f t="shared" si="378"/>
        <v>0</v>
      </c>
      <c r="AI671">
        <f t="shared" si="387"/>
        <v>0</v>
      </c>
      <c r="AJ671">
        <f t="shared" si="369"/>
        <v>3.5</v>
      </c>
      <c r="AK671">
        <f t="shared" si="372"/>
        <v>29661.587323019838</v>
      </c>
      <c r="AM671">
        <f t="shared" si="379"/>
        <v>3.7885109023818586E-3</v>
      </c>
      <c r="AN671">
        <f t="shared" si="380"/>
        <v>1</v>
      </c>
      <c r="AP671">
        <f t="shared" si="373"/>
        <v>1.55</v>
      </c>
      <c r="AQ671">
        <f>VLOOKUP(AE671,Sheet3!$K$52:$L$77,2,TRUE)</f>
        <v>1</v>
      </c>
      <c r="AR671">
        <f t="shared" si="366"/>
        <v>6.0721681843968402E-2</v>
      </c>
      <c r="AU671">
        <f t="shared" si="381"/>
        <v>29661.64804470168</v>
      </c>
      <c r="AV671">
        <f t="shared" si="382"/>
        <v>-201.64804470168019</v>
      </c>
      <c r="AW671">
        <f t="shared" si="383"/>
        <v>-4.166281915323971</v>
      </c>
      <c r="AX671">
        <f>VLOOKUP(AD671,Sheet2!$A$6:$B$262,2,TRUE)</f>
        <v>366</v>
      </c>
      <c r="AY671">
        <f t="shared" si="384"/>
        <v>-1.1383283921650195E-2</v>
      </c>
      <c r="AZ671">
        <f t="shared" si="385"/>
        <v>521.49240522698074</v>
      </c>
      <c r="BB671">
        <f t="shared" si="375"/>
        <v>2.4999349051252011</v>
      </c>
    </row>
    <row r="672" spans="4:54" x14ac:dyDescent="0.55000000000000004">
      <c r="D672">
        <f t="shared" si="374"/>
        <v>9930</v>
      </c>
      <c r="E672">
        <f t="shared" si="370"/>
        <v>165.5</v>
      </c>
      <c r="F672">
        <f t="shared" si="386"/>
        <v>29360</v>
      </c>
      <c r="H672">
        <f t="shared" si="388"/>
        <v>7340</v>
      </c>
      <c r="J672">
        <f t="shared" si="389"/>
        <v>606.61157024793386</v>
      </c>
      <c r="K672">
        <f t="shared" si="390"/>
        <v>518.99247032185554</v>
      </c>
      <c r="L672">
        <f>VLOOKUP(V672, Sheet2!E$6:F$261,2,TRUE)</f>
        <v>508.76</v>
      </c>
      <c r="M672">
        <f>VLOOKUP(L672,Sheet3!A$52:B$77,2,TRUE)</f>
        <v>1</v>
      </c>
      <c r="N672">
        <f t="shared" si="391"/>
        <v>4.5924703218555578</v>
      </c>
      <c r="O672">
        <f t="shared" si="392"/>
        <v>4.1924703218555806</v>
      </c>
      <c r="P672">
        <v>0</v>
      </c>
      <c r="Q672">
        <f t="shared" si="368"/>
        <v>3.5</v>
      </c>
      <c r="R672">
        <f t="shared" si="393"/>
        <v>25317.739154558963</v>
      </c>
      <c r="S672">
        <f t="shared" si="371"/>
        <v>3.5</v>
      </c>
      <c r="T672">
        <f t="shared" si="394"/>
        <v>4206.3080527427346</v>
      </c>
      <c r="V672">
        <f t="shared" si="395"/>
        <v>29524.047207301697</v>
      </c>
      <c r="W672">
        <f t="shared" si="396"/>
        <v>-164.0472073016972</v>
      </c>
      <c r="X672">
        <f t="shared" si="397"/>
        <v>-3.3894051095391986</v>
      </c>
      <c r="Y672">
        <f>VLOOKUP(K672,Sheet2!$A$6:$B$262,2,TRUE)</f>
        <v>330.34285714285716</v>
      </c>
      <c r="Z672">
        <f t="shared" si="398"/>
        <v>-1.026026455923473E-2</v>
      </c>
      <c r="AA672">
        <f t="shared" si="399"/>
        <v>518.98221005729636</v>
      </c>
      <c r="AD672">
        <f t="shared" si="376"/>
        <v>521.49240522698074</v>
      </c>
      <c r="AE672">
        <f>VLOOKUP(AU671,Sheet2!$E$6:$F$261,2,TRUE)</f>
        <v>508.76</v>
      </c>
      <c r="AF672">
        <f>VLOOKUP(AE672,Sheet3!K$52:L$77,2,TRUE)</f>
        <v>1</v>
      </c>
      <c r="AG672">
        <f t="shared" si="377"/>
        <v>5.0924052269807589</v>
      </c>
      <c r="AH672">
        <f t="shared" si="378"/>
        <v>0</v>
      </c>
      <c r="AI672">
        <f t="shared" si="387"/>
        <v>0</v>
      </c>
      <c r="AJ672">
        <f t="shared" si="369"/>
        <v>3.5</v>
      </c>
      <c r="AK672">
        <f t="shared" si="372"/>
        <v>29562.408664515282</v>
      </c>
      <c r="AM672">
        <f t="shared" si="379"/>
        <v>-7.5947730192638119E-3</v>
      </c>
      <c r="AN672">
        <f t="shared" si="380"/>
        <v>0</v>
      </c>
      <c r="AP672">
        <f t="shared" si="373"/>
        <v>1.55</v>
      </c>
      <c r="AQ672">
        <f>VLOOKUP(AE672,Sheet3!$K$52:$L$77,2,TRUE)</f>
        <v>1</v>
      </c>
      <c r="AR672">
        <f t="shared" ref="AR672:AR714" si="400">+AP672*$AH$3*POWER(AN672,1.5)*AQ672</f>
        <v>0</v>
      </c>
      <c r="AU672">
        <f t="shared" si="381"/>
        <v>29562.408664515282</v>
      </c>
      <c r="AV672">
        <f t="shared" si="382"/>
        <v>-202.408664515282</v>
      </c>
      <c r="AW672">
        <f t="shared" si="383"/>
        <v>-4.1819972007289676</v>
      </c>
      <c r="AX672">
        <f>VLOOKUP(AD672,Sheet2!$A$6:$B$262,2,TRUE)</f>
        <v>364.62857142857143</v>
      </c>
      <c r="AY672">
        <f t="shared" si="384"/>
        <v>-1.1469197776642679E-2</v>
      </c>
      <c r="AZ672">
        <f t="shared" si="385"/>
        <v>521.48093602920414</v>
      </c>
      <c r="BB672">
        <f t="shared" si="375"/>
        <v>2.4987259719077883</v>
      </c>
    </row>
    <row r="673" spans="4:54" x14ac:dyDescent="0.55000000000000004">
      <c r="D673">
        <f t="shared" si="374"/>
        <v>9945</v>
      </c>
      <c r="E673">
        <f t="shared" si="370"/>
        <v>165.75</v>
      </c>
      <c r="F673">
        <f t="shared" si="386"/>
        <v>29260</v>
      </c>
      <c r="H673">
        <f t="shared" si="388"/>
        <v>7315</v>
      </c>
      <c r="J673">
        <f t="shared" si="389"/>
        <v>604.5454545454545</v>
      </c>
      <c r="K673">
        <f t="shared" si="390"/>
        <v>518.98221005729636</v>
      </c>
      <c r="L673">
        <f>VLOOKUP(V673, Sheet2!E$6:F$261,2,TRUE)</f>
        <v>508.76</v>
      </c>
      <c r="M673">
        <f>VLOOKUP(L673,Sheet3!A$52:B$77,2,TRUE)</f>
        <v>1</v>
      </c>
      <c r="N673">
        <f t="shared" si="391"/>
        <v>4.5822100572963791</v>
      </c>
      <c r="O673">
        <f t="shared" si="392"/>
        <v>4.1822100572964018</v>
      </c>
      <c r="P673">
        <v>0</v>
      </c>
      <c r="Q673">
        <f t="shared" si="368"/>
        <v>3.5</v>
      </c>
      <c r="R673">
        <f t="shared" si="393"/>
        <v>25232.941146047611</v>
      </c>
      <c r="S673">
        <f t="shared" si="371"/>
        <v>3.5</v>
      </c>
      <c r="T673">
        <f t="shared" si="394"/>
        <v>4190.8763093229009</v>
      </c>
      <c r="V673">
        <f t="shared" si="395"/>
        <v>29423.81745537051</v>
      </c>
      <c r="W673">
        <f t="shared" si="396"/>
        <v>-163.81745537051029</v>
      </c>
      <c r="X673">
        <f t="shared" si="397"/>
        <v>-3.3846581688121962</v>
      </c>
      <c r="Y673">
        <f>VLOOKUP(K673,Sheet2!$A$6:$B$262,2,TRUE)</f>
        <v>330.34285714285716</v>
      </c>
      <c r="Z673">
        <f t="shared" si="398"/>
        <v>-1.0245894819964267E-2</v>
      </c>
      <c r="AA673">
        <f t="shared" si="399"/>
        <v>518.97196416247641</v>
      </c>
      <c r="AD673">
        <f t="shared" si="376"/>
        <v>521.48093602920414</v>
      </c>
      <c r="AE673">
        <f>VLOOKUP(AU672,Sheet2!$E$6:$F$261,2,TRUE)</f>
        <v>508.76</v>
      </c>
      <c r="AF673">
        <f>VLOOKUP(AE673,Sheet3!K$52:L$77,2,TRUE)</f>
        <v>1</v>
      </c>
      <c r="AG673">
        <f t="shared" si="377"/>
        <v>5.0809360292041674</v>
      </c>
      <c r="AH673">
        <f t="shared" si="378"/>
        <v>0</v>
      </c>
      <c r="AI673">
        <f t="shared" si="387"/>
        <v>0</v>
      </c>
      <c r="AJ673">
        <f t="shared" si="369"/>
        <v>3.5</v>
      </c>
      <c r="AK673">
        <f t="shared" si="372"/>
        <v>29462.593513103566</v>
      </c>
      <c r="AM673">
        <f t="shared" si="379"/>
        <v>-1.9063970795855312E-2</v>
      </c>
      <c r="AN673">
        <f t="shared" si="380"/>
        <v>0</v>
      </c>
      <c r="AP673">
        <f t="shared" si="373"/>
        <v>1.55</v>
      </c>
      <c r="AQ673">
        <f>VLOOKUP(AE673,Sheet3!$K$52:$L$77,2,TRUE)</f>
        <v>1</v>
      </c>
      <c r="AR673">
        <f t="shared" si="400"/>
        <v>0</v>
      </c>
      <c r="AU673">
        <f t="shared" si="381"/>
        <v>29462.593513103566</v>
      </c>
      <c r="AV673">
        <f t="shared" si="382"/>
        <v>-202.59351310356578</v>
      </c>
      <c r="AW673">
        <f t="shared" si="383"/>
        <v>-4.1858163864373097</v>
      </c>
      <c r="AX673">
        <f>VLOOKUP(AD673,Sheet2!$A$6:$B$262,2,TRUE)</f>
        <v>364.62857142857143</v>
      </c>
      <c r="AY673">
        <f t="shared" si="384"/>
        <v>-1.1479671957789206E-2</v>
      </c>
      <c r="AZ673">
        <f t="shared" si="385"/>
        <v>521.46945635724637</v>
      </c>
      <c r="BB673">
        <f t="shared" si="375"/>
        <v>2.4974921947699613</v>
      </c>
    </row>
    <row r="674" spans="4:54" x14ac:dyDescent="0.55000000000000004">
      <c r="D674">
        <f t="shared" si="374"/>
        <v>9960</v>
      </c>
      <c r="E674">
        <f t="shared" si="370"/>
        <v>166</v>
      </c>
      <c r="F674">
        <f t="shared" si="386"/>
        <v>29160</v>
      </c>
      <c r="H674">
        <f t="shared" si="388"/>
        <v>7290</v>
      </c>
      <c r="J674">
        <f t="shared" si="389"/>
        <v>602.47933884297515</v>
      </c>
      <c r="K674">
        <f t="shared" si="390"/>
        <v>518.97196416247641</v>
      </c>
      <c r="L674">
        <f>VLOOKUP(V674, Sheet2!E$6:F$261,2,TRUE)</f>
        <v>508.76</v>
      </c>
      <c r="M674">
        <f>VLOOKUP(L674,Sheet3!A$52:B$77,2,TRUE)</f>
        <v>1</v>
      </c>
      <c r="N674">
        <f t="shared" si="391"/>
        <v>4.5719641624764336</v>
      </c>
      <c r="O674">
        <f t="shared" si="392"/>
        <v>4.1719641624764563</v>
      </c>
      <c r="P674">
        <v>0</v>
      </c>
      <c r="Q674">
        <f t="shared" si="368"/>
        <v>3.5</v>
      </c>
      <c r="R674">
        <f t="shared" si="393"/>
        <v>25148.356584578236</v>
      </c>
      <c r="S674">
        <f t="shared" si="371"/>
        <v>3.5</v>
      </c>
      <c r="T674">
        <f t="shared" si="394"/>
        <v>4175.4850565309653</v>
      </c>
      <c r="V674">
        <f t="shared" si="395"/>
        <v>29323.8416411092</v>
      </c>
      <c r="W674">
        <f t="shared" si="396"/>
        <v>-163.84164110920028</v>
      </c>
      <c r="X674">
        <f t="shared" si="397"/>
        <v>-3.3851578741570307</v>
      </c>
      <c r="Y674">
        <f>VLOOKUP(K674,Sheet2!$A$6:$B$262,2,TRUE)</f>
        <v>330.34285714285716</v>
      </c>
      <c r="Z674">
        <f t="shared" si="398"/>
        <v>-1.0247407506962123E-2</v>
      </c>
      <c r="AA674">
        <f t="shared" si="399"/>
        <v>518.96171675496942</v>
      </c>
      <c r="AD674">
        <f t="shared" si="376"/>
        <v>521.46945635724637</v>
      </c>
      <c r="AE674">
        <f>VLOOKUP(AU673,Sheet2!$E$6:$F$261,2,TRUE)</f>
        <v>508.76</v>
      </c>
      <c r="AF674">
        <f>VLOOKUP(AE674,Sheet3!K$52:L$77,2,TRUE)</f>
        <v>1</v>
      </c>
      <c r="AG674">
        <f t="shared" si="377"/>
        <v>5.0694563572463949</v>
      </c>
      <c r="AH674">
        <f t="shared" si="378"/>
        <v>0</v>
      </c>
      <c r="AI674">
        <f t="shared" si="387"/>
        <v>0</v>
      </c>
      <c r="AJ674">
        <f t="shared" si="369"/>
        <v>3.5</v>
      </c>
      <c r="AK674">
        <f t="shared" si="372"/>
        <v>29362.799953282109</v>
      </c>
      <c r="AM674">
        <f t="shared" si="379"/>
        <v>-3.0543642753627864E-2</v>
      </c>
      <c r="AN674">
        <f t="shared" si="380"/>
        <v>0</v>
      </c>
      <c r="AP674">
        <f t="shared" si="373"/>
        <v>1.55</v>
      </c>
      <c r="AQ674">
        <f>VLOOKUP(AE674,Sheet3!$K$52:$L$77,2,TRUE)</f>
        <v>1</v>
      </c>
      <c r="AR674">
        <f t="shared" si="400"/>
        <v>0</v>
      </c>
      <c r="AU674">
        <f t="shared" si="381"/>
        <v>29362.799953282109</v>
      </c>
      <c r="AV674">
        <f t="shared" si="382"/>
        <v>-202.79995328210862</v>
      </c>
      <c r="AW674">
        <f t="shared" si="383"/>
        <v>-4.1900816793824101</v>
      </c>
      <c r="AX674">
        <f>VLOOKUP(AD674,Sheet2!$A$6:$B$262,2,TRUE)</f>
        <v>364.62857142857143</v>
      </c>
      <c r="AY674">
        <f t="shared" si="384"/>
        <v>-1.149136959554806E-2</v>
      </c>
      <c r="AZ674">
        <f t="shared" si="385"/>
        <v>521.45796498765083</v>
      </c>
      <c r="BB674">
        <f t="shared" si="375"/>
        <v>2.4962482326814097</v>
      </c>
    </row>
    <row r="675" spans="4:54" x14ac:dyDescent="0.55000000000000004">
      <c r="D675">
        <f t="shared" si="374"/>
        <v>9975</v>
      </c>
      <c r="E675">
        <f t="shared" si="370"/>
        <v>166.25</v>
      </c>
      <c r="F675">
        <f t="shared" si="386"/>
        <v>29060</v>
      </c>
      <c r="H675">
        <f t="shared" si="388"/>
        <v>7265</v>
      </c>
      <c r="J675">
        <f t="shared" si="389"/>
        <v>600.41322314049592</v>
      </c>
      <c r="K675">
        <f t="shared" si="390"/>
        <v>518.96171675496942</v>
      </c>
      <c r="L675">
        <f>VLOOKUP(V675, Sheet2!E$6:F$261,2,TRUE)</f>
        <v>508.76</v>
      </c>
      <c r="M675">
        <f>VLOOKUP(L675,Sheet3!A$52:B$77,2,TRUE)</f>
        <v>1</v>
      </c>
      <c r="N675">
        <f t="shared" si="391"/>
        <v>4.5617167549694386</v>
      </c>
      <c r="O675">
        <f t="shared" si="392"/>
        <v>4.1617167549694614</v>
      </c>
      <c r="P675">
        <v>0</v>
      </c>
      <c r="Q675">
        <f t="shared" si="368"/>
        <v>3.5</v>
      </c>
      <c r="R675">
        <f t="shared" si="393"/>
        <v>25063.854281286556</v>
      </c>
      <c r="S675">
        <f t="shared" si="371"/>
        <v>3.5</v>
      </c>
      <c r="T675">
        <f t="shared" si="394"/>
        <v>4160.1104236290621</v>
      </c>
      <c r="V675">
        <f t="shared" si="395"/>
        <v>29223.964704915619</v>
      </c>
      <c r="W675">
        <f t="shared" si="396"/>
        <v>-163.96470491561922</v>
      </c>
      <c r="X675">
        <f t="shared" si="397"/>
        <v>-3.387700514785521</v>
      </c>
      <c r="Y675">
        <f>VLOOKUP(K675,Sheet2!$A$6:$B$262,2,TRUE)</f>
        <v>330.34285714285716</v>
      </c>
      <c r="Z675">
        <f t="shared" si="398"/>
        <v>-1.0255104481706731E-2</v>
      </c>
      <c r="AA675">
        <f t="shared" si="399"/>
        <v>518.95146165048766</v>
      </c>
      <c r="AD675">
        <f t="shared" si="376"/>
        <v>521.45796498765083</v>
      </c>
      <c r="AE675">
        <f>VLOOKUP(AU674,Sheet2!$E$6:$F$261,2,TRUE)</f>
        <v>508.76</v>
      </c>
      <c r="AF675">
        <f>VLOOKUP(AE675,Sheet3!K$52:L$77,2,TRUE)</f>
        <v>1</v>
      </c>
      <c r="AG675">
        <f t="shared" si="377"/>
        <v>5.0579649876508483</v>
      </c>
      <c r="AH675">
        <f t="shared" si="378"/>
        <v>0</v>
      </c>
      <c r="AI675">
        <f t="shared" si="387"/>
        <v>0</v>
      </c>
      <c r="AJ675">
        <f t="shared" si="369"/>
        <v>3.5</v>
      </c>
      <c r="AK675">
        <f t="shared" si="372"/>
        <v>29263.017804103787</v>
      </c>
      <c r="AM675">
        <f t="shared" si="379"/>
        <v>-4.2035012349174394E-2</v>
      </c>
      <c r="AN675">
        <f t="shared" si="380"/>
        <v>0</v>
      </c>
      <c r="AP675">
        <f t="shared" si="373"/>
        <v>1.55</v>
      </c>
      <c r="AQ675">
        <f>VLOOKUP(AE675,Sheet3!$K$52:$L$77,2,TRUE)</f>
        <v>1</v>
      </c>
      <c r="AR675">
        <f t="shared" si="400"/>
        <v>0</v>
      </c>
      <c r="AU675">
        <f t="shared" si="381"/>
        <v>29263.017804103787</v>
      </c>
      <c r="AV675">
        <f t="shared" si="382"/>
        <v>-203.01780410378706</v>
      </c>
      <c r="AW675">
        <f t="shared" si="383"/>
        <v>-4.1945827294170881</v>
      </c>
      <c r="AX675">
        <f>VLOOKUP(AD675,Sheet2!$A$6:$B$262,2,TRUE)</f>
        <v>364.62857142857143</v>
      </c>
      <c r="AY675">
        <f t="shared" si="384"/>
        <v>-1.1503713801096856E-2</v>
      </c>
      <c r="AZ675">
        <f t="shared" si="385"/>
        <v>521.44646127384976</v>
      </c>
      <c r="BB675">
        <f t="shared" si="375"/>
        <v>2.494999623362105</v>
      </c>
    </row>
    <row r="676" spans="4:54" x14ac:dyDescent="0.55000000000000004">
      <c r="D676">
        <f t="shared" si="374"/>
        <v>9990</v>
      </c>
      <c r="E676">
        <f t="shared" si="370"/>
        <v>166.5</v>
      </c>
      <c r="F676">
        <f t="shared" si="386"/>
        <v>28960</v>
      </c>
      <c r="H676">
        <f t="shared" si="388"/>
        <v>7240</v>
      </c>
      <c r="J676">
        <f t="shared" si="389"/>
        <v>598.34710743801656</v>
      </c>
      <c r="K676">
        <f t="shared" si="390"/>
        <v>518.95146165048766</v>
      </c>
      <c r="L676">
        <f>VLOOKUP(V676, Sheet2!E$6:F$261,2,TRUE)</f>
        <v>508.76</v>
      </c>
      <c r="M676">
        <f>VLOOKUP(L676,Sheet3!A$52:B$77,2,TRUE)</f>
        <v>1</v>
      </c>
      <c r="N676">
        <f t="shared" si="391"/>
        <v>4.5514616504876813</v>
      </c>
      <c r="O676">
        <f t="shared" si="392"/>
        <v>4.151461650487704</v>
      </c>
      <c r="P676">
        <v>0</v>
      </c>
      <c r="Q676">
        <f t="shared" si="368"/>
        <v>3.5</v>
      </c>
      <c r="R676">
        <f t="shared" si="393"/>
        <v>24979.383473490023</v>
      </c>
      <c r="S676">
        <f t="shared" si="371"/>
        <v>3.5</v>
      </c>
      <c r="T676">
        <f t="shared" si="394"/>
        <v>4144.7431808134106</v>
      </c>
      <c r="V676">
        <f t="shared" si="395"/>
        <v>29124.126654303433</v>
      </c>
      <c r="W676">
        <f t="shared" si="396"/>
        <v>-164.12665430343259</v>
      </c>
      <c r="X676">
        <f t="shared" si="397"/>
        <v>-3.3910465765172018</v>
      </c>
      <c r="Y676">
        <f>VLOOKUP(K676,Sheet2!$A$6:$B$262,2,TRUE)</f>
        <v>330.34285714285716</v>
      </c>
      <c r="Z676">
        <f t="shared" si="398"/>
        <v>-1.0265233539015919E-2</v>
      </c>
      <c r="AA676">
        <f t="shared" si="399"/>
        <v>518.94119641694863</v>
      </c>
      <c r="AD676">
        <f t="shared" si="376"/>
        <v>521.44646127384976</v>
      </c>
      <c r="AE676">
        <f>VLOOKUP(AU675,Sheet2!$E$6:$F$261,2,TRUE)</f>
        <v>508.76</v>
      </c>
      <c r="AF676">
        <f>VLOOKUP(AE676,Sheet3!K$52:L$77,2,TRUE)</f>
        <v>1</v>
      </c>
      <c r="AG676">
        <f t="shared" si="377"/>
        <v>5.0464612738497863</v>
      </c>
      <c r="AH676">
        <f t="shared" si="378"/>
        <v>0</v>
      </c>
      <c r="AI676">
        <f t="shared" si="387"/>
        <v>0</v>
      </c>
      <c r="AJ676">
        <f t="shared" si="369"/>
        <v>3.5</v>
      </c>
      <c r="AK676">
        <f t="shared" si="372"/>
        <v>29163.24193507458</v>
      </c>
      <c r="AM676">
        <f t="shared" si="379"/>
        <v>-5.3538726150236471E-2</v>
      </c>
      <c r="AN676">
        <f t="shared" si="380"/>
        <v>0</v>
      </c>
      <c r="AP676">
        <f t="shared" si="373"/>
        <v>1.55</v>
      </c>
      <c r="AQ676">
        <f>VLOOKUP(AE676,Sheet3!$K$52:$L$77,2,TRUE)</f>
        <v>1</v>
      </c>
      <c r="AR676">
        <f t="shared" si="400"/>
        <v>0</v>
      </c>
      <c r="AU676">
        <f t="shared" si="381"/>
        <v>29163.24193507458</v>
      </c>
      <c r="AV676">
        <f t="shared" si="382"/>
        <v>-203.2419350745804</v>
      </c>
      <c r="AW676">
        <f t="shared" si="383"/>
        <v>-4.1992135345987682</v>
      </c>
      <c r="AX676">
        <f>VLOOKUP(AD676,Sheet2!$A$6:$B$262,2,TRUE)</f>
        <v>364.62857142857143</v>
      </c>
      <c r="AY676">
        <f t="shared" si="384"/>
        <v>-1.1516413862322276E-2</v>
      </c>
      <c r="AZ676">
        <f t="shared" si="385"/>
        <v>521.43494485998747</v>
      </c>
      <c r="BB676">
        <f t="shared" si="375"/>
        <v>2.4937484430388395</v>
      </c>
    </row>
    <row r="677" spans="4:54" x14ac:dyDescent="0.55000000000000004">
      <c r="D677">
        <f t="shared" si="374"/>
        <v>10005</v>
      </c>
      <c r="E677">
        <f t="shared" si="370"/>
        <v>166.75</v>
      </c>
      <c r="F677">
        <f t="shared" si="386"/>
        <v>28860</v>
      </c>
      <c r="H677">
        <f t="shared" si="388"/>
        <v>7215</v>
      </c>
      <c r="J677">
        <f t="shared" si="389"/>
        <v>596.28099173553721</v>
      </c>
      <c r="K677">
        <f t="shared" si="390"/>
        <v>518.94119641694863</v>
      </c>
      <c r="L677">
        <f>VLOOKUP(V677, Sheet2!E$6:F$261,2,TRUE)</f>
        <v>508.76</v>
      </c>
      <c r="M677">
        <f>VLOOKUP(L677,Sheet3!A$52:B$77,2,TRUE)</f>
        <v>1</v>
      </c>
      <c r="N677">
        <f t="shared" si="391"/>
        <v>4.5411964169486509</v>
      </c>
      <c r="O677">
        <f t="shared" si="392"/>
        <v>4.1411964169486737</v>
      </c>
      <c r="P677">
        <v>0</v>
      </c>
      <c r="Q677">
        <f t="shared" si="368"/>
        <v>3.5</v>
      </c>
      <c r="R677">
        <f t="shared" si="393"/>
        <v>24894.92448310128</v>
      </c>
      <c r="S677">
        <f t="shared" si="371"/>
        <v>3.5</v>
      </c>
      <c r="T677">
        <f t="shared" si="394"/>
        <v>4129.3797564393253</v>
      </c>
      <c r="V677">
        <f t="shared" si="395"/>
        <v>29024.304239540605</v>
      </c>
      <c r="W677">
        <f t="shared" si="396"/>
        <v>-164.30423954060461</v>
      </c>
      <c r="X677">
        <f t="shared" si="397"/>
        <v>-3.3947156929876989</v>
      </c>
      <c r="Y677">
        <f>VLOOKUP(K677,Sheet2!$A$6:$B$262,2,TRUE)</f>
        <v>330.34285714285716</v>
      </c>
      <c r="Z677">
        <f t="shared" si="398"/>
        <v>-1.0276340534039911E-2</v>
      </c>
      <c r="AA677">
        <f t="shared" si="399"/>
        <v>518.93092007641462</v>
      </c>
      <c r="AD677">
        <f t="shared" si="376"/>
        <v>521.43494485998747</v>
      </c>
      <c r="AE677">
        <f>VLOOKUP(AU676,Sheet2!$E$6:$F$261,2,TRUE)</f>
        <v>508.76</v>
      </c>
      <c r="AF677">
        <f>VLOOKUP(AE677,Sheet3!K$52:L$77,2,TRUE)</f>
        <v>1</v>
      </c>
      <c r="AG677">
        <f t="shared" si="377"/>
        <v>5.0349448599874904</v>
      </c>
      <c r="AH677">
        <f t="shared" si="378"/>
        <v>0</v>
      </c>
      <c r="AI677">
        <f t="shared" si="387"/>
        <v>0</v>
      </c>
      <c r="AJ677">
        <f t="shared" si="369"/>
        <v>3.5</v>
      </c>
      <c r="AK677">
        <f t="shared" si="372"/>
        <v>29063.469760010514</v>
      </c>
      <c r="AM677">
        <f t="shared" si="379"/>
        <v>-6.505514001253232E-2</v>
      </c>
      <c r="AN677">
        <f t="shared" si="380"/>
        <v>0</v>
      </c>
      <c r="AP677">
        <f t="shared" si="373"/>
        <v>1.55</v>
      </c>
      <c r="AQ677">
        <f>VLOOKUP(AE677,Sheet3!$K$52:$L$77,2,TRUE)</f>
        <v>1</v>
      </c>
      <c r="AR677">
        <f t="shared" si="400"/>
        <v>0</v>
      </c>
      <c r="AU677">
        <f t="shared" si="381"/>
        <v>29063.469760010514</v>
      </c>
      <c r="AV677">
        <f t="shared" si="382"/>
        <v>-203.46976001051371</v>
      </c>
      <c r="AW677">
        <f t="shared" si="383"/>
        <v>-4.2039206613742506</v>
      </c>
      <c r="AX677">
        <f>VLOOKUP(AD677,Sheet2!$A$6:$B$262,2,TRUE)</f>
        <v>364.62857142857143</v>
      </c>
      <c r="AY677">
        <f t="shared" si="384"/>
        <v>-1.152932323680448E-2</v>
      </c>
      <c r="AZ677">
        <f t="shared" si="385"/>
        <v>521.42341553675067</v>
      </c>
      <c r="BB677">
        <f t="shared" si="375"/>
        <v>2.4924954603360447</v>
      </c>
    </row>
    <row r="678" spans="4:54" x14ac:dyDescent="0.55000000000000004">
      <c r="D678">
        <f t="shared" si="374"/>
        <v>10020</v>
      </c>
      <c r="E678">
        <f t="shared" si="370"/>
        <v>167</v>
      </c>
      <c r="F678">
        <f t="shared" si="386"/>
        <v>28760</v>
      </c>
      <c r="H678">
        <f t="shared" si="388"/>
        <v>7190</v>
      </c>
      <c r="J678">
        <f t="shared" si="389"/>
        <v>594.21487603305786</v>
      </c>
      <c r="K678">
        <f t="shared" si="390"/>
        <v>518.93092007641462</v>
      </c>
      <c r="L678">
        <f>VLOOKUP(V678, Sheet2!E$6:F$261,2,TRUE)</f>
        <v>508.52</v>
      </c>
      <c r="M678">
        <f>VLOOKUP(L678,Sheet3!A$52:B$77,2,TRUE)</f>
        <v>1</v>
      </c>
      <c r="N678">
        <f t="shared" si="391"/>
        <v>4.5309200764146453</v>
      </c>
      <c r="O678">
        <f t="shared" si="392"/>
        <v>4.1309200764146681</v>
      </c>
      <c r="P678">
        <v>0</v>
      </c>
      <c r="Q678">
        <f t="shared" si="368"/>
        <v>3.5</v>
      </c>
      <c r="R678">
        <f t="shared" si="393"/>
        <v>24810.469667519585</v>
      </c>
      <c r="S678">
        <f t="shared" si="371"/>
        <v>3.5</v>
      </c>
      <c r="T678">
        <f t="shared" si="394"/>
        <v>4114.0187694407205</v>
      </c>
      <c r="V678">
        <f t="shared" si="395"/>
        <v>28924.488436960306</v>
      </c>
      <c r="W678">
        <f t="shared" si="396"/>
        <v>-164.48843696030599</v>
      </c>
      <c r="X678">
        <f t="shared" si="397"/>
        <v>-3.3985214247997106</v>
      </c>
      <c r="Y678">
        <f>VLOOKUP(K678,Sheet2!$A$6:$B$262,2,TRUE)</f>
        <v>330.34285714285716</v>
      </c>
      <c r="Z678">
        <f t="shared" si="398"/>
        <v>-1.0287861085278486E-2</v>
      </c>
      <c r="AA678">
        <f t="shared" si="399"/>
        <v>518.92063221532931</v>
      </c>
      <c r="AD678">
        <f t="shared" si="376"/>
        <v>521.42341553675067</v>
      </c>
      <c r="AE678">
        <f>VLOOKUP(AU677,Sheet2!$E$6:$F$261,2,TRUE)</f>
        <v>508.76</v>
      </c>
      <c r="AF678">
        <f>VLOOKUP(AE678,Sheet3!K$52:L$77,2,TRUE)</f>
        <v>1</v>
      </c>
      <c r="AG678">
        <f t="shared" si="377"/>
        <v>5.0234155367506901</v>
      </c>
      <c r="AH678">
        <f t="shared" si="378"/>
        <v>0</v>
      </c>
      <c r="AI678">
        <f t="shared" si="387"/>
        <v>0</v>
      </c>
      <c r="AJ678">
        <f t="shared" si="369"/>
        <v>3.5</v>
      </c>
      <c r="AK678">
        <f t="shared" si="372"/>
        <v>28963.699975905911</v>
      </c>
      <c r="AM678">
        <f t="shared" si="379"/>
        <v>-7.6584463249332657E-2</v>
      </c>
      <c r="AN678">
        <f t="shared" si="380"/>
        <v>0</v>
      </c>
      <c r="AP678">
        <f t="shared" si="373"/>
        <v>1.55</v>
      </c>
      <c r="AQ678">
        <f>VLOOKUP(AE678,Sheet3!$K$52:$L$77,2,TRUE)</f>
        <v>1</v>
      </c>
      <c r="AR678">
        <f t="shared" si="400"/>
        <v>0</v>
      </c>
      <c r="AU678">
        <f t="shared" si="381"/>
        <v>28963.699975905911</v>
      </c>
      <c r="AV678">
        <f t="shared" si="382"/>
        <v>-203.69997590591083</v>
      </c>
      <c r="AW678">
        <f t="shared" si="383"/>
        <v>-4.2086771881386538</v>
      </c>
      <c r="AX678">
        <f>VLOOKUP(AD678,Sheet2!$A$6:$B$262,2,TRUE)</f>
        <v>364.62857142857143</v>
      </c>
      <c r="AY678">
        <f t="shared" si="384"/>
        <v>-1.1542368091588534E-2</v>
      </c>
      <c r="AZ678">
        <f t="shared" si="385"/>
        <v>521.4118731686591</v>
      </c>
      <c r="BB678">
        <f t="shared" si="375"/>
        <v>2.4912409533297932</v>
      </c>
    </row>
    <row r="679" spans="4:54" x14ac:dyDescent="0.55000000000000004">
      <c r="D679">
        <f t="shared" si="374"/>
        <v>10035</v>
      </c>
      <c r="E679">
        <f t="shared" si="370"/>
        <v>167.25</v>
      </c>
      <c r="F679">
        <f t="shared" si="386"/>
        <v>28660</v>
      </c>
      <c r="H679">
        <f t="shared" si="388"/>
        <v>7165</v>
      </c>
      <c r="J679">
        <f t="shared" si="389"/>
        <v>592.14876033057851</v>
      </c>
      <c r="K679">
        <f t="shared" si="390"/>
        <v>518.92063221532931</v>
      </c>
      <c r="L679">
        <f>VLOOKUP(V679, Sheet2!E$6:F$261,2,TRUE)</f>
        <v>508.52</v>
      </c>
      <c r="M679">
        <f>VLOOKUP(L679,Sheet3!A$52:B$77,2,TRUE)</f>
        <v>1</v>
      </c>
      <c r="N679">
        <f t="shared" si="391"/>
        <v>4.5206322153293286</v>
      </c>
      <c r="O679">
        <f t="shared" si="392"/>
        <v>4.1206322153293513</v>
      </c>
      <c r="P679">
        <v>0</v>
      </c>
      <c r="Q679">
        <f t="shared" si="368"/>
        <v>3.5</v>
      </c>
      <c r="R679">
        <f t="shared" si="393"/>
        <v>24726.016052326766</v>
      </c>
      <c r="S679">
        <f t="shared" si="371"/>
        <v>3.5</v>
      </c>
      <c r="T679">
        <f t="shared" si="394"/>
        <v>4098.6596883730972</v>
      </c>
      <c r="V679">
        <f t="shared" si="395"/>
        <v>28824.675740699862</v>
      </c>
      <c r="W679">
        <f t="shared" si="396"/>
        <v>-164.67574069986222</v>
      </c>
      <c r="X679">
        <f t="shared" si="397"/>
        <v>-3.4023913367740133</v>
      </c>
      <c r="Y679">
        <f>VLOOKUP(K679,Sheet2!$A$6:$B$262,2,TRUE)</f>
        <v>330.34285714285716</v>
      </c>
      <c r="Z679">
        <f t="shared" si="398"/>
        <v>-1.0299575920004364E-2</v>
      </c>
      <c r="AA679">
        <f t="shared" si="399"/>
        <v>518.91033263940926</v>
      </c>
      <c r="AD679">
        <f t="shared" si="376"/>
        <v>521.4118731686591</v>
      </c>
      <c r="AE679">
        <f>VLOOKUP(AU678,Sheet2!$E$6:$F$261,2,TRUE)</f>
        <v>508.52</v>
      </c>
      <c r="AF679">
        <f>VLOOKUP(AE679,Sheet3!K$52:L$77,2,TRUE)</f>
        <v>1</v>
      </c>
      <c r="AG679">
        <f t="shared" si="377"/>
        <v>5.0118731686591218</v>
      </c>
      <c r="AH679">
        <f t="shared" si="378"/>
        <v>0</v>
      </c>
      <c r="AI679">
        <f t="shared" si="387"/>
        <v>0</v>
      </c>
      <c r="AJ679">
        <f t="shared" si="369"/>
        <v>3.5</v>
      </c>
      <c r="AK679">
        <f t="shared" si="372"/>
        <v>28863.931927625719</v>
      </c>
      <c r="AM679">
        <f t="shared" si="379"/>
        <v>-8.8126831340900935E-2</v>
      </c>
      <c r="AN679">
        <f t="shared" si="380"/>
        <v>0</v>
      </c>
      <c r="AP679">
        <f t="shared" si="373"/>
        <v>1.55</v>
      </c>
      <c r="AQ679">
        <f>VLOOKUP(AE679,Sheet3!$K$52:$L$77,2,TRUE)</f>
        <v>1</v>
      </c>
      <c r="AR679">
        <f t="shared" si="400"/>
        <v>0</v>
      </c>
      <c r="AU679">
        <f t="shared" si="381"/>
        <v>28863.931927625719</v>
      </c>
      <c r="AV679">
        <f t="shared" si="382"/>
        <v>-203.93192762571925</v>
      </c>
      <c r="AW679">
        <f t="shared" si="383"/>
        <v>-4.2134695790437862</v>
      </c>
      <c r="AX679">
        <f>VLOOKUP(AD679,Sheet2!$A$6:$B$262,2,TRUE)</f>
        <v>364.62857142857143</v>
      </c>
      <c r="AY679">
        <f t="shared" si="384"/>
        <v>-1.1555511304382739E-2</v>
      </c>
      <c r="AZ679">
        <f t="shared" si="385"/>
        <v>521.40031765735466</v>
      </c>
      <c r="BB679">
        <f t="shared" si="375"/>
        <v>2.4899850179454006</v>
      </c>
    </row>
    <row r="680" spans="4:54" x14ac:dyDescent="0.55000000000000004">
      <c r="D680">
        <f t="shared" si="374"/>
        <v>10050</v>
      </c>
      <c r="E680">
        <f t="shared" si="370"/>
        <v>167.5</v>
      </c>
      <c r="F680">
        <f t="shared" si="386"/>
        <v>28560</v>
      </c>
      <c r="H680">
        <f t="shared" si="388"/>
        <v>7140</v>
      </c>
      <c r="J680">
        <f t="shared" si="389"/>
        <v>590.08264462809916</v>
      </c>
      <c r="K680">
        <f t="shared" si="390"/>
        <v>518.91033263940926</v>
      </c>
      <c r="L680">
        <f>VLOOKUP(V680, Sheet2!E$6:F$261,2,TRUE)</f>
        <v>508.52</v>
      </c>
      <c r="M680">
        <f>VLOOKUP(L680,Sheet3!A$52:B$77,2,TRUE)</f>
        <v>1</v>
      </c>
      <c r="N680">
        <f t="shared" si="391"/>
        <v>4.5103326394092846</v>
      </c>
      <c r="O680">
        <f t="shared" si="392"/>
        <v>4.1103326394093074</v>
      </c>
      <c r="P680">
        <v>0</v>
      </c>
      <c r="Q680">
        <f t="shared" si="368"/>
        <v>3.5</v>
      </c>
      <c r="R680">
        <f t="shared" si="393"/>
        <v>24641.562476933617</v>
      </c>
      <c r="S680">
        <f t="shared" si="371"/>
        <v>3.5</v>
      </c>
      <c r="T680">
        <f t="shared" si="394"/>
        <v>4083.3023119346249</v>
      </c>
      <c r="V680">
        <f t="shared" si="395"/>
        <v>28724.864788868243</v>
      </c>
      <c r="W680">
        <f t="shared" si="396"/>
        <v>-164.86478886824261</v>
      </c>
      <c r="X680">
        <f t="shared" si="397"/>
        <v>-3.4062972906661702</v>
      </c>
      <c r="Y680">
        <f>VLOOKUP(K680,Sheet2!$A$6:$B$262,2,TRUE)</f>
        <v>330.34285714285716</v>
      </c>
      <c r="Z680">
        <f t="shared" si="398"/>
        <v>-1.0311399859307728E-2</v>
      </c>
      <c r="AA680">
        <f t="shared" si="399"/>
        <v>518.90002123954991</v>
      </c>
      <c r="AD680">
        <f t="shared" si="376"/>
        <v>521.40031765735466</v>
      </c>
      <c r="AE680">
        <f>VLOOKUP(AU679,Sheet2!$E$6:$F$261,2,TRUE)</f>
        <v>508.52</v>
      </c>
      <c r="AF680">
        <f>VLOOKUP(AE680,Sheet3!K$52:L$77,2,TRUE)</f>
        <v>1</v>
      </c>
      <c r="AG680">
        <f t="shared" si="377"/>
        <v>5.0003176573546853</v>
      </c>
      <c r="AH680">
        <f t="shared" si="378"/>
        <v>0</v>
      </c>
      <c r="AI680">
        <f t="shared" si="387"/>
        <v>0</v>
      </c>
      <c r="AJ680">
        <f t="shared" si="369"/>
        <v>3.5</v>
      </c>
      <c r="AK680">
        <f t="shared" si="372"/>
        <v>28764.165287517488</v>
      </c>
      <c r="AM680">
        <f t="shared" si="379"/>
        <v>-9.9682342645337485E-2</v>
      </c>
      <c r="AN680">
        <f t="shared" si="380"/>
        <v>0</v>
      </c>
      <c r="AP680">
        <f t="shared" si="373"/>
        <v>1.55</v>
      </c>
      <c r="AQ680">
        <f>VLOOKUP(AE680,Sheet3!$K$52:$L$77,2,TRUE)</f>
        <v>1</v>
      </c>
      <c r="AR680">
        <f t="shared" si="400"/>
        <v>0</v>
      </c>
      <c r="AU680">
        <f t="shared" si="381"/>
        <v>28764.165287517488</v>
      </c>
      <c r="AV680">
        <f t="shared" si="382"/>
        <v>-204.16528751748774</v>
      </c>
      <c r="AW680">
        <f t="shared" si="383"/>
        <v>-4.218291064410904</v>
      </c>
      <c r="AX680">
        <f>VLOOKUP(AD680,Sheet2!$A$6:$B$262,2,TRUE)</f>
        <v>364.62857142857143</v>
      </c>
      <c r="AY680">
        <f t="shared" si="384"/>
        <v>-1.1568734309229089E-2</v>
      </c>
      <c r="AZ680">
        <f t="shared" si="385"/>
        <v>521.38874892304545</v>
      </c>
      <c r="BB680">
        <f t="shared" si="375"/>
        <v>2.4887276834955401</v>
      </c>
    </row>
    <row r="681" spans="4:54" x14ac:dyDescent="0.55000000000000004">
      <c r="D681">
        <f t="shared" si="374"/>
        <v>10065</v>
      </c>
      <c r="E681">
        <f t="shared" si="370"/>
        <v>167.75</v>
      </c>
      <c r="F681">
        <f t="shared" si="386"/>
        <v>28460</v>
      </c>
      <c r="H681">
        <f t="shared" si="388"/>
        <v>7115</v>
      </c>
      <c r="J681">
        <f t="shared" si="389"/>
        <v>588.01652892561981</v>
      </c>
      <c r="K681">
        <f t="shared" si="390"/>
        <v>518.90002123954991</v>
      </c>
      <c r="L681">
        <f>VLOOKUP(V681, Sheet2!E$6:F$261,2,TRUE)</f>
        <v>508.52</v>
      </c>
      <c r="M681">
        <f>VLOOKUP(L681,Sheet3!A$52:B$77,2,TRUE)</f>
        <v>1</v>
      </c>
      <c r="N681">
        <f t="shared" si="391"/>
        <v>4.5000212395499375</v>
      </c>
      <c r="O681">
        <f t="shared" si="392"/>
        <v>4.1000212395499602</v>
      </c>
      <c r="P681">
        <v>0</v>
      </c>
      <c r="Q681">
        <f t="shared" si="368"/>
        <v>3.5</v>
      </c>
      <c r="R681">
        <f t="shared" si="393"/>
        <v>24557.108486750571</v>
      </c>
      <c r="S681">
        <f t="shared" si="371"/>
        <v>3.5</v>
      </c>
      <c r="T681">
        <f t="shared" si="394"/>
        <v>4067.9465673684058</v>
      </c>
      <c r="V681">
        <f t="shared" si="395"/>
        <v>28625.055054118977</v>
      </c>
      <c r="W681">
        <f t="shared" si="396"/>
        <v>-165.05505411897684</v>
      </c>
      <c r="X681">
        <f t="shared" si="397"/>
        <v>-3.4102283908879509</v>
      </c>
      <c r="Y681">
        <f>VLOOKUP(K681,Sheet2!$A$6:$B$262,2,TRUE)</f>
        <v>330.34285714285716</v>
      </c>
      <c r="Z681">
        <f t="shared" si="398"/>
        <v>-1.0323299920522251E-2</v>
      </c>
      <c r="AA681">
        <f t="shared" si="399"/>
        <v>518.8896979396294</v>
      </c>
      <c r="AD681">
        <f t="shared" si="376"/>
        <v>521.38874892304545</v>
      </c>
      <c r="AE681">
        <f>VLOOKUP(AU680,Sheet2!$E$6:$F$261,2,TRUE)</f>
        <v>508.52</v>
      </c>
      <c r="AF681">
        <f>VLOOKUP(AE681,Sheet3!K$52:L$77,2,TRUE)</f>
        <v>1</v>
      </c>
      <c r="AG681">
        <f t="shared" si="377"/>
        <v>4.9887489230454776</v>
      </c>
      <c r="AH681">
        <f t="shared" si="378"/>
        <v>0</v>
      </c>
      <c r="AI681">
        <f t="shared" si="387"/>
        <v>0</v>
      </c>
      <c r="AJ681">
        <f t="shared" si="369"/>
        <v>3.5</v>
      </c>
      <c r="AK681">
        <f t="shared" si="372"/>
        <v>28664.399893670125</v>
      </c>
      <c r="AM681">
        <f t="shared" si="379"/>
        <v>-0.11125107695454517</v>
      </c>
      <c r="AN681">
        <f t="shared" si="380"/>
        <v>0</v>
      </c>
      <c r="AP681">
        <f t="shared" si="373"/>
        <v>1.55</v>
      </c>
      <c r="AQ681">
        <f>VLOOKUP(AE681,Sheet3!$K$52:$L$77,2,TRUE)</f>
        <v>1</v>
      </c>
      <c r="AR681">
        <f t="shared" si="400"/>
        <v>0</v>
      </c>
      <c r="AU681">
        <f t="shared" si="381"/>
        <v>28664.399893670125</v>
      </c>
      <c r="AV681">
        <f t="shared" si="382"/>
        <v>-204.39989367012458</v>
      </c>
      <c r="AW681">
        <f t="shared" si="383"/>
        <v>-4.2231382989695163</v>
      </c>
      <c r="AX681">
        <f>VLOOKUP(AD681,Sheet2!$A$6:$B$262,2,TRUE)</f>
        <v>363.25714285714287</v>
      </c>
      <c r="AY681">
        <f t="shared" si="384"/>
        <v>-1.1625754323103119E-2</v>
      </c>
      <c r="AZ681">
        <f t="shared" si="385"/>
        <v>521.37712316872239</v>
      </c>
      <c r="BB681">
        <f t="shared" si="375"/>
        <v>2.4874252290929917</v>
      </c>
    </row>
    <row r="682" spans="4:54" x14ac:dyDescent="0.55000000000000004">
      <c r="D682">
        <f t="shared" si="374"/>
        <v>10080</v>
      </c>
      <c r="E682">
        <f t="shared" si="370"/>
        <v>168</v>
      </c>
      <c r="F682">
        <f t="shared" ref="F682:F736" si="401">+F681-100</f>
        <v>28360</v>
      </c>
      <c r="G682">
        <f>+SUM(F587:F682)/96</f>
        <v>35801.666666666664</v>
      </c>
      <c r="H682">
        <f t="shared" si="388"/>
        <v>7090</v>
      </c>
      <c r="J682">
        <f t="shared" si="389"/>
        <v>585.95041322314046</v>
      </c>
      <c r="K682">
        <f t="shared" si="390"/>
        <v>518.8896979396294</v>
      </c>
      <c r="L682">
        <f>VLOOKUP(V682, Sheet2!E$6:F$261,2,TRUE)</f>
        <v>508.52</v>
      </c>
      <c r="M682">
        <f>VLOOKUP(L682,Sheet3!A$52:B$77,2,TRUE)</f>
        <v>1</v>
      </c>
      <c r="N682">
        <f t="shared" si="391"/>
        <v>4.4896979396294228</v>
      </c>
      <c r="O682">
        <f t="shared" si="392"/>
        <v>4.0896979396294455</v>
      </c>
      <c r="P682">
        <v>0</v>
      </c>
      <c r="Q682">
        <f t="shared" si="368"/>
        <v>3.5</v>
      </c>
      <c r="R682">
        <f t="shared" si="393"/>
        <v>24472.653902467093</v>
      </c>
      <c r="S682">
        <f t="shared" si="371"/>
        <v>3.5</v>
      </c>
      <c r="T682">
        <f t="shared" si="394"/>
        <v>4052.5924320909053</v>
      </c>
      <c r="V682">
        <f t="shared" si="395"/>
        <v>28525.246334557996</v>
      </c>
      <c r="W682">
        <f t="shared" si="396"/>
        <v>-165.24633455799631</v>
      </c>
      <c r="X682">
        <f t="shared" si="397"/>
        <v>-3.414180466074304</v>
      </c>
      <c r="Y682">
        <f>VLOOKUP(K682,Sheet2!$A$6:$B$262,2,TRUE)</f>
        <v>328.97142857142859</v>
      </c>
      <c r="Z682">
        <f t="shared" si="398"/>
        <v>-1.037834951472995E-2</v>
      </c>
      <c r="AA682">
        <f t="shared" si="399"/>
        <v>518.87931959011462</v>
      </c>
      <c r="AD682">
        <f t="shared" si="376"/>
        <v>521.37712316872239</v>
      </c>
      <c r="AE682">
        <f>VLOOKUP(AU681,Sheet2!$E$6:$F$261,2,TRUE)</f>
        <v>508.52</v>
      </c>
      <c r="AF682">
        <f>VLOOKUP(AE682,Sheet3!K$52:L$77,2,TRUE)</f>
        <v>1</v>
      </c>
      <c r="AG682">
        <f t="shared" si="377"/>
        <v>4.9771231687224144</v>
      </c>
      <c r="AH682">
        <f t="shared" si="378"/>
        <v>0</v>
      </c>
      <c r="AI682">
        <f t="shared" si="387"/>
        <v>0</v>
      </c>
      <c r="AJ682">
        <f t="shared" si="369"/>
        <v>3.5</v>
      </c>
      <c r="AK682">
        <f t="shared" si="372"/>
        <v>28564.25924145797</v>
      </c>
      <c r="AM682">
        <f t="shared" si="379"/>
        <v>-0.12287683127760829</v>
      </c>
      <c r="AN682">
        <f t="shared" si="380"/>
        <v>0</v>
      </c>
      <c r="AP682">
        <f t="shared" si="373"/>
        <v>1.55</v>
      </c>
      <c r="AQ682">
        <f>VLOOKUP(AE682,Sheet3!$K$52:$L$77,2,TRUE)</f>
        <v>1</v>
      </c>
      <c r="AR682">
        <f t="shared" si="400"/>
        <v>0</v>
      </c>
      <c r="AU682">
        <f t="shared" si="381"/>
        <v>28564.25924145797</v>
      </c>
      <c r="AV682">
        <f t="shared" si="382"/>
        <v>-204.25924145797035</v>
      </c>
      <c r="AW682">
        <f t="shared" si="383"/>
        <v>-4.220232261528313</v>
      </c>
      <c r="AX682">
        <f>VLOOKUP(AD682,Sheet2!$A$6:$B$262,2,TRUE)</f>
        <v>363.25714285714287</v>
      </c>
      <c r="AY682">
        <f t="shared" si="384"/>
        <v>-1.1617754377339229E-2</v>
      </c>
      <c r="AZ682">
        <f t="shared" si="385"/>
        <v>521.36550541434508</v>
      </c>
      <c r="BB682">
        <f t="shared" si="375"/>
        <v>2.4861858242304606</v>
      </c>
    </row>
    <row r="683" spans="4:54" x14ac:dyDescent="0.55000000000000004">
      <c r="D683">
        <f t="shared" si="374"/>
        <v>10095</v>
      </c>
      <c r="E683">
        <f t="shared" si="370"/>
        <v>168.25</v>
      </c>
      <c r="F683">
        <f t="shared" si="401"/>
        <v>28260</v>
      </c>
      <c r="H683">
        <f t="shared" si="388"/>
        <v>7065</v>
      </c>
      <c r="J683">
        <f t="shared" si="389"/>
        <v>583.88429752066111</v>
      </c>
      <c r="K683">
        <f t="shared" si="390"/>
        <v>518.87931959011462</v>
      </c>
      <c r="L683">
        <f>VLOOKUP(V683, Sheet2!E$6:F$261,2,TRUE)</f>
        <v>508.52</v>
      </c>
      <c r="M683">
        <f>VLOOKUP(L683,Sheet3!A$52:B$77,2,TRUE)</f>
        <v>1</v>
      </c>
      <c r="N683">
        <f t="shared" si="391"/>
        <v>4.4793195901146419</v>
      </c>
      <c r="O683">
        <f t="shared" si="392"/>
        <v>4.0793195901146646</v>
      </c>
      <c r="P683">
        <v>0</v>
      </c>
      <c r="Q683">
        <f t="shared" si="368"/>
        <v>3.5</v>
      </c>
      <c r="R683">
        <f t="shared" si="393"/>
        <v>24387.846775780348</v>
      </c>
      <c r="S683">
        <f t="shared" si="371"/>
        <v>3.5</v>
      </c>
      <c r="T683">
        <f t="shared" si="394"/>
        <v>4037.1759416304603</v>
      </c>
      <c r="V683">
        <f t="shared" si="395"/>
        <v>28425.022717410808</v>
      </c>
      <c r="W683">
        <f t="shared" si="396"/>
        <v>-165.02271741080767</v>
      </c>
      <c r="X683">
        <f t="shared" si="397"/>
        <v>-3.4095602770828033</v>
      </c>
      <c r="Y683">
        <f>VLOOKUP(K683,Sheet2!$A$6:$B$262,2,TRUE)</f>
        <v>328.97142857142859</v>
      </c>
      <c r="Z683">
        <f t="shared" si="398"/>
        <v>-1.0364305167439474E-2</v>
      </c>
      <c r="AA683">
        <f t="shared" si="399"/>
        <v>518.86895528494722</v>
      </c>
      <c r="AD683">
        <f t="shared" si="376"/>
        <v>521.36550541434508</v>
      </c>
      <c r="AE683">
        <f>VLOOKUP(AU682,Sheet2!$E$6:$F$261,2,TRUE)</f>
        <v>508.52</v>
      </c>
      <c r="AF683">
        <f>VLOOKUP(AE683,Sheet3!K$52:L$77,2,TRUE)</f>
        <v>1</v>
      </c>
      <c r="AG683">
        <f t="shared" si="377"/>
        <v>4.9655054143451025</v>
      </c>
      <c r="AH683">
        <f t="shared" si="378"/>
        <v>0</v>
      </c>
      <c r="AI683">
        <f t="shared" si="387"/>
        <v>0</v>
      </c>
      <c r="AJ683">
        <f t="shared" si="369"/>
        <v>3.5</v>
      </c>
      <c r="AK683">
        <f t="shared" si="372"/>
        <v>28464.304265638766</v>
      </c>
      <c r="AM683">
        <f t="shared" si="379"/>
        <v>-0.13449458565492023</v>
      </c>
      <c r="AN683">
        <f t="shared" si="380"/>
        <v>0</v>
      </c>
      <c r="AP683">
        <f t="shared" si="373"/>
        <v>1.55</v>
      </c>
      <c r="AQ683">
        <f>VLOOKUP(AE683,Sheet3!$K$52:$L$77,2,TRUE)</f>
        <v>1</v>
      </c>
      <c r="AR683">
        <f t="shared" si="400"/>
        <v>0</v>
      </c>
      <c r="AU683">
        <f t="shared" si="381"/>
        <v>28464.304265638766</v>
      </c>
      <c r="AV683">
        <f t="shared" si="382"/>
        <v>-204.30426563876608</v>
      </c>
      <c r="AW683">
        <f t="shared" si="383"/>
        <v>-4.2211625131976467</v>
      </c>
      <c r="AX683">
        <f>VLOOKUP(AD683,Sheet2!$A$6:$B$262,2,TRUE)</f>
        <v>363.25714285714287</v>
      </c>
      <c r="AY683">
        <f t="shared" si="384"/>
        <v>-1.1620315240043859E-2</v>
      </c>
      <c r="AZ683">
        <f t="shared" si="385"/>
        <v>521.35388509910501</v>
      </c>
      <c r="BB683">
        <f t="shared" si="375"/>
        <v>2.4849298141577947</v>
      </c>
    </row>
    <row r="684" spans="4:54" x14ac:dyDescent="0.55000000000000004">
      <c r="D684">
        <f t="shared" si="374"/>
        <v>10110</v>
      </c>
      <c r="E684">
        <f t="shared" si="370"/>
        <v>168.5</v>
      </c>
      <c r="F684">
        <f t="shared" si="401"/>
        <v>28160</v>
      </c>
      <c r="H684">
        <f t="shared" si="388"/>
        <v>7040</v>
      </c>
      <c r="J684">
        <f t="shared" si="389"/>
        <v>581.81818181818187</v>
      </c>
      <c r="K684">
        <f t="shared" si="390"/>
        <v>518.86895528494722</v>
      </c>
      <c r="L684">
        <f>VLOOKUP(V684, Sheet2!E$6:F$261,2,TRUE)</f>
        <v>508.52</v>
      </c>
      <c r="M684">
        <f>VLOOKUP(L684,Sheet3!A$52:B$77,2,TRUE)</f>
        <v>1</v>
      </c>
      <c r="N684">
        <f t="shared" si="391"/>
        <v>4.468955284947242</v>
      </c>
      <c r="O684">
        <f t="shared" si="392"/>
        <v>4.0689552849472648</v>
      </c>
      <c r="P684">
        <v>0</v>
      </c>
      <c r="Q684">
        <f t="shared" si="368"/>
        <v>3.5</v>
      </c>
      <c r="R684">
        <f t="shared" si="393"/>
        <v>24303.252403826889</v>
      </c>
      <c r="S684">
        <f t="shared" si="371"/>
        <v>3.5</v>
      </c>
      <c r="T684">
        <f t="shared" si="394"/>
        <v>4021.7998719146121</v>
      </c>
      <c r="V684">
        <f t="shared" si="395"/>
        <v>28325.052275741502</v>
      </c>
      <c r="W684">
        <f t="shared" si="396"/>
        <v>-165.05227574150194</v>
      </c>
      <c r="X684">
        <f t="shared" si="397"/>
        <v>-3.4101709863946681</v>
      </c>
      <c r="Y684">
        <f>VLOOKUP(K684,Sheet2!$A$6:$B$262,2,TRUE)</f>
        <v>328.97142857142859</v>
      </c>
      <c r="Z684">
        <f t="shared" si="398"/>
        <v>-1.0366161587963642E-2</v>
      </c>
      <c r="AA684">
        <f t="shared" si="399"/>
        <v>518.85858912335925</v>
      </c>
      <c r="AD684">
        <f t="shared" si="376"/>
        <v>521.35388509910501</v>
      </c>
      <c r="AE684">
        <f>VLOOKUP(AU683,Sheet2!$E$6:$F$261,2,TRUE)</f>
        <v>508.52</v>
      </c>
      <c r="AF684">
        <f>VLOOKUP(AE684,Sheet3!K$52:L$77,2,TRUE)</f>
        <v>1</v>
      </c>
      <c r="AG684">
        <f t="shared" si="377"/>
        <v>4.9538850991050367</v>
      </c>
      <c r="AH684">
        <f t="shared" si="378"/>
        <v>0</v>
      </c>
      <c r="AI684">
        <f t="shared" si="387"/>
        <v>0</v>
      </c>
      <c r="AJ684">
        <f t="shared" si="369"/>
        <v>3.5</v>
      </c>
      <c r="AK684">
        <f t="shared" si="372"/>
        <v>28364.444159381077</v>
      </c>
      <c r="AM684">
        <f t="shared" si="379"/>
        <v>-0.14611490089498602</v>
      </c>
      <c r="AN684">
        <f t="shared" si="380"/>
        <v>0</v>
      </c>
      <c r="AP684">
        <f t="shared" si="373"/>
        <v>1.55</v>
      </c>
      <c r="AQ684">
        <f>VLOOKUP(AE684,Sheet3!$K$52:$L$77,2,TRUE)</f>
        <v>1</v>
      </c>
      <c r="AR684">
        <f t="shared" si="400"/>
        <v>0</v>
      </c>
      <c r="AU684">
        <f t="shared" si="381"/>
        <v>28364.444159381077</v>
      </c>
      <c r="AV684">
        <f t="shared" si="382"/>
        <v>-204.44415938107704</v>
      </c>
      <c r="AW684">
        <f t="shared" si="383"/>
        <v>-4.2240528797743186</v>
      </c>
      <c r="AX684">
        <f>VLOOKUP(AD684,Sheet2!$A$6:$B$262,2,TRUE)</f>
        <v>363.25714285714287</v>
      </c>
      <c r="AY684">
        <f t="shared" si="384"/>
        <v>-1.1628272045941572E-2</v>
      </c>
      <c r="AZ684">
        <f t="shared" si="385"/>
        <v>521.34225682705903</v>
      </c>
      <c r="BB684">
        <f t="shared" si="375"/>
        <v>2.4836677036997798</v>
      </c>
    </row>
    <row r="685" spans="4:54" x14ac:dyDescent="0.55000000000000004">
      <c r="D685">
        <f t="shared" si="374"/>
        <v>10125</v>
      </c>
      <c r="E685">
        <f t="shared" si="370"/>
        <v>168.75</v>
      </c>
      <c r="F685">
        <f t="shared" si="401"/>
        <v>28060</v>
      </c>
      <c r="H685">
        <f t="shared" si="388"/>
        <v>7015</v>
      </c>
      <c r="J685">
        <f t="shared" si="389"/>
        <v>579.75206611570252</v>
      </c>
      <c r="K685">
        <f t="shared" si="390"/>
        <v>518.85858912335925</v>
      </c>
      <c r="L685">
        <f>VLOOKUP(V685, Sheet2!E$6:F$261,2,TRUE)</f>
        <v>508.52</v>
      </c>
      <c r="M685">
        <f>VLOOKUP(L685,Sheet3!A$52:B$77,2,TRUE)</f>
        <v>1</v>
      </c>
      <c r="N685">
        <f t="shared" si="391"/>
        <v>4.4585891233592747</v>
      </c>
      <c r="O685">
        <f t="shared" si="392"/>
        <v>4.0585891233592974</v>
      </c>
      <c r="P685">
        <v>0</v>
      </c>
      <c r="Q685">
        <f t="shared" si="368"/>
        <v>3.5</v>
      </c>
      <c r="R685">
        <f t="shared" si="393"/>
        <v>24218.740943892753</v>
      </c>
      <c r="S685">
        <f t="shared" si="371"/>
        <v>3.5</v>
      </c>
      <c r="T685">
        <f t="shared" si="394"/>
        <v>4006.4406236003133</v>
      </c>
      <c r="V685">
        <f t="shared" si="395"/>
        <v>28225.181567493066</v>
      </c>
      <c r="W685">
        <f t="shared" si="396"/>
        <v>-165.18156749306581</v>
      </c>
      <c r="X685">
        <f t="shared" si="397"/>
        <v>-3.4128423035757405</v>
      </c>
      <c r="Y685">
        <f>VLOOKUP(K685,Sheet2!$A$6:$B$262,2,TRUE)</f>
        <v>328.97142857142859</v>
      </c>
      <c r="Z685">
        <f t="shared" si="398"/>
        <v>-1.037428179825872E-2</v>
      </c>
      <c r="AA685">
        <f t="shared" si="399"/>
        <v>518.848214841561</v>
      </c>
      <c r="AD685">
        <f t="shared" si="376"/>
        <v>521.34225682705903</v>
      </c>
      <c r="AE685">
        <f>VLOOKUP(AU684,Sheet2!$E$6:$F$261,2,TRUE)</f>
        <v>508.52</v>
      </c>
      <c r="AF685">
        <f>VLOOKUP(AE685,Sheet3!K$52:L$77,2,TRUE)</f>
        <v>1</v>
      </c>
      <c r="AG685">
        <f t="shared" si="377"/>
        <v>4.9422568270590546</v>
      </c>
      <c r="AH685">
        <f t="shared" si="378"/>
        <v>0</v>
      </c>
      <c r="AI685">
        <f t="shared" si="387"/>
        <v>0</v>
      </c>
      <c r="AJ685">
        <f t="shared" si="369"/>
        <v>3.5</v>
      </c>
      <c r="AK685">
        <f t="shared" si="372"/>
        <v>28264.632848178866</v>
      </c>
      <c r="AM685">
        <f t="shared" si="379"/>
        <v>-0.15774317294096818</v>
      </c>
      <c r="AN685">
        <f t="shared" si="380"/>
        <v>0</v>
      </c>
      <c r="AP685">
        <f t="shared" si="373"/>
        <v>1.55</v>
      </c>
      <c r="AQ685">
        <f>VLOOKUP(AE685,Sheet3!$K$52:$L$77,2,TRUE)</f>
        <v>1</v>
      </c>
      <c r="AR685">
        <f t="shared" si="400"/>
        <v>0</v>
      </c>
      <c r="AU685">
        <f t="shared" si="381"/>
        <v>28264.632848178866</v>
      </c>
      <c r="AV685">
        <f t="shared" si="382"/>
        <v>-204.63284817886597</v>
      </c>
      <c r="AW685">
        <f t="shared" si="383"/>
        <v>-4.2279514086542553</v>
      </c>
      <c r="AX685">
        <f>VLOOKUP(AD685,Sheet2!$A$6:$B$262,2,TRUE)</f>
        <v>363.25714285714287</v>
      </c>
      <c r="AY685">
        <f t="shared" si="384"/>
        <v>-1.163900419245705E-2</v>
      </c>
      <c r="AZ685">
        <f t="shared" si="385"/>
        <v>521.33061782286654</v>
      </c>
      <c r="BB685">
        <f t="shared" si="375"/>
        <v>2.4824029813055404</v>
      </c>
    </row>
    <row r="686" spans="4:54" x14ac:dyDescent="0.55000000000000004">
      <c r="D686">
        <f t="shared" si="374"/>
        <v>10140</v>
      </c>
      <c r="E686">
        <f t="shared" si="370"/>
        <v>169</v>
      </c>
      <c r="F686">
        <f t="shared" si="401"/>
        <v>27960</v>
      </c>
      <c r="H686">
        <f t="shared" si="388"/>
        <v>6990</v>
      </c>
      <c r="J686">
        <f t="shared" si="389"/>
        <v>577.68595041322317</v>
      </c>
      <c r="K686">
        <f t="shared" si="390"/>
        <v>518.848214841561</v>
      </c>
      <c r="L686">
        <f>VLOOKUP(V686, Sheet2!E$6:F$261,2,TRUE)</f>
        <v>508.52</v>
      </c>
      <c r="M686">
        <f>VLOOKUP(L686,Sheet3!A$52:B$77,2,TRUE)</f>
        <v>1</v>
      </c>
      <c r="N686">
        <f t="shared" si="391"/>
        <v>4.4482148415610254</v>
      </c>
      <c r="O686">
        <f t="shared" si="392"/>
        <v>4.0482148415610482</v>
      </c>
      <c r="P686">
        <v>0</v>
      </c>
      <c r="Q686">
        <f t="shared" si="368"/>
        <v>3.5</v>
      </c>
      <c r="R686">
        <f t="shared" si="393"/>
        <v>24134.26158534049</v>
      </c>
      <c r="S686">
        <f t="shared" si="371"/>
        <v>3.5</v>
      </c>
      <c r="T686">
        <f t="shared" si="394"/>
        <v>3991.0889690956365</v>
      </c>
      <c r="V686">
        <f t="shared" si="395"/>
        <v>28125.350554436125</v>
      </c>
      <c r="W686">
        <f t="shared" si="396"/>
        <v>-165.35055443612509</v>
      </c>
      <c r="X686">
        <f t="shared" si="397"/>
        <v>-3.4163337693414277</v>
      </c>
      <c r="Y686">
        <f>VLOOKUP(K686,Sheet2!$A$6:$B$262,2,TRUE)</f>
        <v>328.97142857142859</v>
      </c>
      <c r="Z686">
        <f t="shared" si="398"/>
        <v>-1.0384895077900814E-2</v>
      </c>
      <c r="AA686">
        <f t="shared" si="399"/>
        <v>518.83782994648311</v>
      </c>
      <c r="AD686">
        <f t="shared" si="376"/>
        <v>521.33061782286654</v>
      </c>
      <c r="AE686">
        <f>VLOOKUP(AU685,Sheet2!$E$6:$F$261,2,TRUE)</f>
        <v>508.52</v>
      </c>
      <c r="AF686">
        <f>VLOOKUP(AE686,Sheet3!K$52:L$77,2,TRUE)</f>
        <v>1</v>
      </c>
      <c r="AG686">
        <f t="shared" si="377"/>
        <v>4.9306178228665658</v>
      </c>
      <c r="AH686">
        <f t="shared" si="378"/>
        <v>0</v>
      </c>
      <c r="AI686">
        <f t="shared" si="387"/>
        <v>0</v>
      </c>
      <c r="AJ686">
        <f t="shared" si="369"/>
        <v>3.5</v>
      </c>
      <c r="AK686">
        <f t="shared" si="372"/>
        <v>28164.846930497246</v>
      </c>
      <c r="AM686">
        <f t="shared" si="379"/>
        <v>-0.16938217713345693</v>
      </c>
      <c r="AN686">
        <f t="shared" si="380"/>
        <v>0</v>
      </c>
      <c r="AP686">
        <f t="shared" si="373"/>
        <v>1.55</v>
      </c>
      <c r="AQ686">
        <f>VLOOKUP(AE686,Sheet3!$K$52:$L$77,2,TRUE)</f>
        <v>1</v>
      </c>
      <c r="AR686">
        <f t="shared" si="400"/>
        <v>0</v>
      </c>
      <c r="AU686">
        <f t="shared" si="381"/>
        <v>28164.846930497246</v>
      </c>
      <c r="AV686">
        <f t="shared" si="382"/>
        <v>-204.84693049724592</v>
      </c>
      <c r="AW686">
        <f t="shared" si="383"/>
        <v>-4.2323745970505353</v>
      </c>
      <c r="AX686">
        <f>VLOOKUP(AD686,Sheet2!$A$6:$B$262,2,TRUE)</f>
        <v>363.25714285714287</v>
      </c>
      <c r="AY686">
        <f t="shared" si="384"/>
        <v>-1.1651180658861785E-2</v>
      </c>
      <c r="AZ686">
        <f t="shared" si="385"/>
        <v>521.31896664220767</v>
      </c>
      <c r="BB686">
        <f t="shared" si="375"/>
        <v>2.4811366957245582</v>
      </c>
    </row>
    <row r="687" spans="4:54" x14ac:dyDescent="0.55000000000000004">
      <c r="D687">
        <f t="shared" si="374"/>
        <v>10155</v>
      </c>
      <c r="E687">
        <f t="shared" si="370"/>
        <v>169.25</v>
      </c>
      <c r="F687">
        <f t="shared" si="401"/>
        <v>27860</v>
      </c>
      <c r="H687">
        <f t="shared" si="388"/>
        <v>6965</v>
      </c>
      <c r="J687">
        <f t="shared" si="389"/>
        <v>575.61983471074382</v>
      </c>
      <c r="K687">
        <f t="shared" si="390"/>
        <v>518.83782994648311</v>
      </c>
      <c r="L687">
        <f>VLOOKUP(V687, Sheet2!E$6:F$261,2,TRUE)</f>
        <v>508.52</v>
      </c>
      <c r="M687">
        <f>VLOOKUP(L687,Sheet3!A$52:B$77,2,TRUE)</f>
        <v>1</v>
      </c>
      <c r="N687">
        <f t="shared" si="391"/>
        <v>4.4378299464831343</v>
      </c>
      <c r="O687">
        <f t="shared" si="392"/>
        <v>4.0378299464831571</v>
      </c>
      <c r="P687">
        <v>0</v>
      </c>
      <c r="Q687">
        <f t="shared" si="368"/>
        <v>3.5</v>
      </c>
      <c r="R687">
        <f t="shared" si="393"/>
        <v>24049.794407913781</v>
      </c>
      <c r="S687">
        <f t="shared" si="371"/>
        <v>3.5</v>
      </c>
      <c r="T687">
        <f t="shared" si="394"/>
        <v>3975.7412975705802</v>
      </c>
      <c r="V687">
        <f t="shared" si="395"/>
        <v>28025.535705484363</v>
      </c>
      <c r="W687">
        <f t="shared" si="396"/>
        <v>-165.53570548436255</v>
      </c>
      <c r="X687">
        <f t="shared" si="397"/>
        <v>-3.420159204222367</v>
      </c>
      <c r="Y687">
        <f>VLOOKUP(K687,Sheet2!$A$6:$B$262,2,TRUE)</f>
        <v>328.97142857142859</v>
      </c>
      <c r="Z687">
        <f t="shared" si="398"/>
        <v>-1.0396523549399239E-2</v>
      </c>
      <c r="AA687">
        <f t="shared" si="399"/>
        <v>518.82743342293372</v>
      </c>
      <c r="AD687">
        <f t="shared" si="376"/>
        <v>521.31896664220767</v>
      </c>
      <c r="AE687">
        <f>VLOOKUP(AU686,Sheet2!$E$6:$F$261,2,TRUE)</f>
        <v>508.52</v>
      </c>
      <c r="AF687">
        <f>VLOOKUP(AE687,Sheet3!K$52:L$77,2,TRUE)</f>
        <v>1</v>
      </c>
      <c r="AG687">
        <f t="shared" si="377"/>
        <v>4.9189666422076925</v>
      </c>
      <c r="AH687">
        <f t="shared" si="378"/>
        <v>0</v>
      </c>
      <c r="AI687">
        <f t="shared" si="387"/>
        <v>0</v>
      </c>
      <c r="AJ687">
        <f t="shared" si="369"/>
        <v>3.5</v>
      </c>
      <c r="AK687">
        <f t="shared" si="372"/>
        <v>28065.074509617141</v>
      </c>
      <c r="AM687">
        <f t="shared" si="379"/>
        <v>-0.18103335779233021</v>
      </c>
      <c r="AN687">
        <f t="shared" si="380"/>
        <v>0</v>
      </c>
      <c r="AP687">
        <f t="shared" si="373"/>
        <v>1.55</v>
      </c>
      <c r="AQ687">
        <f>VLOOKUP(AE687,Sheet3!$K$52:$L$77,2,TRUE)</f>
        <v>1</v>
      </c>
      <c r="AR687">
        <f t="shared" si="400"/>
        <v>0</v>
      </c>
      <c r="AU687">
        <f t="shared" si="381"/>
        <v>28065.074509617141</v>
      </c>
      <c r="AV687">
        <f t="shared" si="382"/>
        <v>-205.0745096171413</v>
      </c>
      <c r="AW687">
        <f t="shared" si="383"/>
        <v>-4.2370766449822588</v>
      </c>
      <c r="AX687">
        <f>VLOOKUP(AD687,Sheet2!$A$6:$B$262,2,TRUE)</f>
        <v>363.25714285714287</v>
      </c>
      <c r="AY687">
        <f t="shared" si="384"/>
        <v>-1.1664124789553174E-2</v>
      </c>
      <c r="AZ687">
        <f t="shared" si="385"/>
        <v>521.30730251741807</v>
      </c>
      <c r="BB687">
        <f t="shared" si="375"/>
        <v>2.4798690944843429</v>
      </c>
    </row>
    <row r="688" spans="4:54" x14ac:dyDescent="0.55000000000000004">
      <c r="D688">
        <f t="shared" si="374"/>
        <v>10170</v>
      </c>
      <c r="E688">
        <f t="shared" si="370"/>
        <v>169.5</v>
      </c>
      <c r="F688">
        <f t="shared" si="401"/>
        <v>27760</v>
      </c>
      <c r="H688">
        <f t="shared" si="388"/>
        <v>6940</v>
      </c>
      <c r="J688">
        <f t="shared" si="389"/>
        <v>573.55371900826447</v>
      </c>
      <c r="K688">
        <f t="shared" si="390"/>
        <v>518.82743342293372</v>
      </c>
      <c r="L688">
        <f>VLOOKUP(V688, Sheet2!E$6:F$261,2,TRUE)</f>
        <v>508.28000000000003</v>
      </c>
      <c r="M688">
        <f>VLOOKUP(L688,Sheet3!A$52:B$77,2,TRUE)</f>
        <v>1</v>
      </c>
      <c r="N688">
        <f t="shared" si="391"/>
        <v>4.4274334229337455</v>
      </c>
      <c r="O688">
        <f t="shared" si="392"/>
        <v>4.0274334229337683</v>
      </c>
      <c r="P688">
        <v>0</v>
      </c>
      <c r="Q688">
        <f t="shared" si="368"/>
        <v>3.5</v>
      </c>
      <c r="R688">
        <f t="shared" si="393"/>
        <v>23965.331586910575</v>
      </c>
      <c r="S688">
        <f t="shared" si="371"/>
        <v>3.5</v>
      </c>
      <c r="T688">
        <f t="shared" si="394"/>
        <v>3960.396197332755</v>
      </c>
      <c r="V688">
        <f t="shared" si="395"/>
        <v>27925.727784243332</v>
      </c>
      <c r="W688">
        <f t="shared" si="396"/>
        <v>-165.72778424333228</v>
      </c>
      <c r="X688">
        <f t="shared" si="397"/>
        <v>-3.4241277736225677</v>
      </c>
      <c r="Y688">
        <f>VLOOKUP(K688,Sheet2!$A$6:$B$262,2,TRUE)</f>
        <v>328.97142857142859</v>
      </c>
      <c r="Z688">
        <f t="shared" si="398"/>
        <v>-1.0408587118011974E-2</v>
      </c>
      <c r="AA688">
        <f t="shared" si="399"/>
        <v>518.81702483581569</v>
      </c>
      <c r="AD688">
        <f t="shared" si="376"/>
        <v>521.30730251741807</v>
      </c>
      <c r="AE688">
        <f>VLOOKUP(AU687,Sheet2!$E$6:$F$261,2,TRUE)</f>
        <v>508.52</v>
      </c>
      <c r="AF688">
        <f>VLOOKUP(AE688,Sheet3!K$52:L$77,2,TRUE)</f>
        <v>1</v>
      </c>
      <c r="AG688">
        <f t="shared" si="377"/>
        <v>4.9073025174180884</v>
      </c>
      <c r="AH688">
        <f t="shared" si="378"/>
        <v>0</v>
      </c>
      <c r="AI688">
        <f t="shared" si="387"/>
        <v>0</v>
      </c>
      <c r="AJ688">
        <f t="shared" si="369"/>
        <v>3.5</v>
      </c>
      <c r="AK688">
        <f t="shared" si="372"/>
        <v>27965.309533128962</v>
      </c>
      <c r="AM688">
        <f t="shared" si="379"/>
        <v>-0.19269748258193431</v>
      </c>
      <c r="AN688">
        <f t="shared" si="380"/>
        <v>0</v>
      </c>
      <c r="AP688">
        <f t="shared" si="373"/>
        <v>1.55</v>
      </c>
      <c r="AQ688">
        <f>VLOOKUP(AE688,Sheet3!$K$52:$L$77,2,TRUE)</f>
        <v>1</v>
      </c>
      <c r="AR688">
        <f t="shared" si="400"/>
        <v>0</v>
      </c>
      <c r="AU688">
        <f t="shared" si="381"/>
        <v>27965.309533128962</v>
      </c>
      <c r="AV688">
        <f t="shared" si="382"/>
        <v>-205.30953312896236</v>
      </c>
      <c r="AW688">
        <f t="shared" si="383"/>
        <v>-4.2419325026645121</v>
      </c>
      <c r="AX688">
        <f>VLOOKUP(AD688,Sheet2!$A$6:$B$262,2,TRUE)</f>
        <v>363.25714285714287</v>
      </c>
      <c r="AY688">
        <f t="shared" si="384"/>
        <v>-1.1677492338623401E-2</v>
      </c>
      <c r="AZ688">
        <f t="shared" si="385"/>
        <v>521.2956250250794</v>
      </c>
      <c r="BB688">
        <f t="shared" si="375"/>
        <v>2.4786001892637159</v>
      </c>
    </row>
    <row r="689" spans="4:54" x14ac:dyDescent="0.55000000000000004">
      <c r="D689">
        <f t="shared" si="374"/>
        <v>10185</v>
      </c>
      <c r="E689">
        <f t="shared" si="370"/>
        <v>169.75</v>
      </c>
      <c r="F689">
        <f t="shared" si="401"/>
        <v>27660</v>
      </c>
      <c r="H689">
        <f t="shared" si="388"/>
        <v>6915</v>
      </c>
      <c r="J689">
        <f t="shared" si="389"/>
        <v>571.48760330578511</v>
      </c>
      <c r="K689">
        <f t="shared" si="390"/>
        <v>518.81702483581569</v>
      </c>
      <c r="L689">
        <f>VLOOKUP(V689, Sheet2!E$6:F$261,2,TRUE)</f>
        <v>508.28000000000003</v>
      </c>
      <c r="M689">
        <f>VLOOKUP(L689,Sheet3!A$52:B$77,2,TRUE)</f>
        <v>1</v>
      </c>
      <c r="N689">
        <f t="shared" si="391"/>
        <v>4.4170248358157096</v>
      </c>
      <c r="O689">
        <f t="shared" si="392"/>
        <v>4.0170248358157323</v>
      </c>
      <c r="P689">
        <v>0</v>
      </c>
      <c r="Q689">
        <f t="shared" si="368"/>
        <v>3.5</v>
      </c>
      <c r="R689">
        <f t="shared" si="393"/>
        <v>23880.870042296941</v>
      </c>
      <c r="S689">
        <f t="shared" si="371"/>
        <v>3.5</v>
      </c>
      <c r="T689">
        <f t="shared" si="394"/>
        <v>3945.0531193016336</v>
      </c>
      <c r="V689">
        <f t="shared" si="395"/>
        <v>27825.923161598574</v>
      </c>
      <c r="W689">
        <f t="shared" si="396"/>
        <v>-165.92316159857364</v>
      </c>
      <c r="X689">
        <f t="shared" si="397"/>
        <v>-3.4281644958382986</v>
      </c>
      <c r="Y689">
        <f>VLOOKUP(K689,Sheet2!$A$6:$B$262,2,TRUE)</f>
        <v>328.97142857142859</v>
      </c>
      <c r="Z689">
        <f t="shared" si="398"/>
        <v>-1.0420857856030958E-2</v>
      </c>
      <c r="AA689">
        <f t="shared" si="399"/>
        <v>518.80660397795964</v>
      </c>
      <c r="AD689">
        <f t="shared" si="376"/>
        <v>521.2956250250794</v>
      </c>
      <c r="AE689">
        <f>VLOOKUP(AU688,Sheet2!$E$6:$F$261,2,TRUE)</f>
        <v>508.28000000000003</v>
      </c>
      <c r="AF689">
        <f>VLOOKUP(AE689,Sheet3!K$52:L$77,2,TRUE)</f>
        <v>1</v>
      </c>
      <c r="AG689">
        <f t="shared" si="377"/>
        <v>4.8956250250794255</v>
      </c>
      <c r="AH689">
        <f t="shared" si="378"/>
        <v>0</v>
      </c>
      <c r="AI689">
        <f t="shared" si="387"/>
        <v>0</v>
      </c>
      <c r="AJ689">
        <f t="shared" si="369"/>
        <v>3.5</v>
      </c>
      <c r="AK689">
        <f t="shared" si="372"/>
        <v>27865.548920768273</v>
      </c>
      <c r="AM689">
        <f t="shared" si="379"/>
        <v>-0.2043749749205972</v>
      </c>
      <c r="AN689">
        <f t="shared" si="380"/>
        <v>0</v>
      </c>
      <c r="AP689">
        <f t="shared" si="373"/>
        <v>1.55</v>
      </c>
      <c r="AQ689">
        <f>VLOOKUP(AE689,Sheet3!$K$52:$L$77,2,TRUE)</f>
        <v>1</v>
      </c>
      <c r="AR689">
        <f t="shared" si="400"/>
        <v>0</v>
      </c>
      <c r="AU689">
        <f t="shared" si="381"/>
        <v>27865.548920768273</v>
      </c>
      <c r="AV689">
        <f t="shared" si="382"/>
        <v>-205.54892076827309</v>
      </c>
      <c r="AW689">
        <f t="shared" si="383"/>
        <v>-4.2468785282701047</v>
      </c>
      <c r="AX689">
        <f>VLOOKUP(AD689,Sheet2!$A$6:$B$262,2,TRUE)</f>
        <v>361.8857142857143</v>
      </c>
      <c r="AY689">
        <f t="shared" si="384"/>
        <v>-1.1735413586724591E-2</v>
      </c>
      <c r="AZ689">
        <f t="shared" si="385"/>
        <v>521.28388961149267</v>
      </c>
      <c r="BB689">
        <f t="shared" si="375"/>
        <v>2.4772856335330289</v>
      </c>
    </row>
    <row r="690" spans="4:54" x14ac:dyDescent="0.55000000000000004">
      <c r="D690">
        <f t="shared" si="374"/>
        <v>10200</v>
      </c>
      <c r="E690">
        <f t="shared" si="370"/>
        <v>170</v>
      </c>
      <c r="F690">
        <f t="shared" si="401"/>
        <v>27560</v>
      </c>
      <c r="H690">
        <f t="shared" si="388"/>
        <v>6890</v>
      </c>
      <c r="J690">
        <f t="shared" si="389"/>
        <v>569.42148760330576</v>
      </c>
      <c r="K690">
        <f t="shared" si="390"/>
        <v>518.80660397795964</v>
      </c>
      <c r="L690">
        <f>VLOOKUP(V690, Sheet2!E$6:F$261,2,TRUE)</f>
        <v>508.28000000000003</v>
      </c>
      <c r="M690">
        <f>VLOOKUP(L690,Sheet3!A$52:B$77,2,TRUE)</f>
        <v>1</v>
      </c>
      <c r="N690">
        <f t="shared" si="391"/>
        <v>4.4066039779596622</v>
      </c>
      <c r="O690">
        <f t="shared" si="392"/>
        <v>4.0066039779596849</v>
      </c>
      <c r="P690">
        <v>0</v>
      </c>
      <c r="Q690">
        <f t="shared" si="368"/>
        <v>3.5</v>
      </c>
      <c r="R690">
        <f t="shared" si="393"/>
        <v>23796.408558535164</v>
      </c>
      <c r="S690">
        <f t="shared" si="371"/>
        <v>3.5</v>
      </c>
      <c r="T690">
        <f t="shared" si="394"/>
        <v>3929.7118533995817</v>
      </c>
      <c r="V690">
        <f t="shared" si="395"/>
        <v>27726.120411934746</v>
      </c>
      <c r="W690">
        <f t="shared" si="396"/>
        <v>-166.12041193474579</v>
      </c>
      <c r="X690">
        <f t="shared" si="397"/>
        <v>-3.4322399160071444</v>
      </c>
      <c r="Y690">
        <f>VLOOKUP(K690,Sheet2!$A$6:$B$262,2,TRUE)</f>
        <v>328.97142857142859</v>
      </c>
      <c r="Z690">
        <f t="shared" si="398"/>
        <v>-1.0433246227223384E-2</v>
      </c>
      <c r="AA690">
        <f t="shared" si="399"/>
        <v>518.79617073173245</v>
      </c>
      <c r="AD690">
        <f t="shared" si="376"/>
        <v>521.28388961149267</v>
      </c>
      <c r="AE690">
        <f>VLOOKUP(AU689,Sheet2!$E$6:$F$261,2,TRUE)</f>
        <v>508.28000000000003</v>
      </c>
      <c r="AF690">
        <f>VLOOKUP(AE690,Sheet3!K$52:L$77,2,TRUE)</f>
        <v>1</v>
      </c>
      <c r="AG690">
        <f t="shared" si="377"/>
        <v>4.8838896114926911</v>
      </c>
      <c r="AH690">
        <f t="shared" si="378"/>
        <v>0</v>
      </c>
      <c r="AI690">
        <f t="shared" si="387"/>
        <v>0</v>
      </c>
      <c r="AJ690">
        <f t="shared" si="369"/>
        <v>3.5</v>
      </c>
      <c r="AK690">
        <f t="shared" si="372"/>
        <v>27765.413282819336</v>
      </c>
      <c r="AM690">
        <f t="shared" si="379"/>
        <v>-0.21611038850733166</v>
      </c>
      <c r="AN690">
        <f t="shared" si="380"/>
        <v>0</v>
      </c>
      <c r="AP690">
        <f t="shared" si="373"/>
        <v>1.55</v>
      </c>
      <c r="AQ690">
        <f>VLOOKUP(AE690,Sheet3!$K$52:$L$77,2,TRUE)</f>
        <v>1</v>
      </c>
      <c r="AR690">
        <f t="shared" si="400"/>
        <v>0</v>
      </c>
      <c r="AU690">
        <f t="shared" si="381"/>
        <v>27765.413282819336</v>
      </c>
      <c r="AV690">
        <f t="shared" si="382"/>
        <v>-205.41328281933602</v>
      </c>
      <c r="AW690">
        <f t="shared" si="383"/>
        <v>-4.244076091308596</v>
      </c>
      <c r="AX690">
        <f>VLOOKUP(AD690,Sheet2!$A$6:$B$262,2,TRUE)</f>
        <v>361.8857142857143</v>
      </c>
      <c r="AY690">
        <f t="shared" si="384"/>
        <v>-1.1727669603331822E-2</v>
      </c>
      <c r="AZ690">
        <f t="shared" si="385"/>
        <v>521.27216194188929</v>
      </c>
      <c r="BB690">
        <f t="shared" si="375"/>
        <v>2.4759912101568489</v>
      </c>
    </row>
    <row r="691" spans="4:54" x14ac:dyDescent="0.55000000000000004">
      <c r="D691">
        <f t="shared" si="374"/>
        <v>10215</v>
      </c>
      <c r="E691">
        <f t="shared" si="370"/>
        <v>170.25</v>
      </c>
      <c r="F691">
        <f t="shared" si="401"/>
        <v>27460</v>
      </c>
      <c r="H691">
        <f t="shared" si="388"/>
        <v>6865</v>
      </c>
      <c r="J691">
        <f t="shared" si="389"/>
        <v>567.35537190082641</v>
      </c>
      <c r="K691">
        <f t="shared" si="390"/>
        <v>518.79617073173245</v>
      </c>
      <c r="L691">
        <f>VLOOKUP(V691, Sheet2!E$6:F$261,2,TRUE)</f>
        <v>508.28000000000003</v>
      </c>
      <c r="M691">
        <f>VLOOKUP(L691,Sheet3!A$52:B$77,2,TRUE)</f>
        <v>1</v>
      </c>
      <c r="N691">
        <f t="shared" si="391"/>
        <v>4.3961707317324681</v>
      </c>
      <c r="O691">
        <f t="shared" si="392"/>
        <v>3.9961707317324908</v>
      </c>
      <c r="P691">
        <v>0</v>
      </c>
      <c r="Q691">
        <f t="shared" si="368"/>
        <v>3.5</v>
      </c>
      <c r="R691">
        <f t="shared" si="393"/>
        <v>23711.946654077401</v>
      </c>
      <c r="S691">
        <f t="shared" si="371"/>
        <v>3.4</v>
      </c>
      <c r="T691">
        <f t="shared" si="394"/>
        <v>3802.533113821999</v>
      </c>
      <c r="V691">
        <f t="shared" si="395"/>
        <v>27514.4797678994</v>
      </c>
      <c r="W691">
        <f t="shared" si="396"/>
        <v>-54.479767899400031</v>
      </c>
      <c r="X691">
        <f t="shared" si="397"/>
        <v>-1.1256150392438022</v>
      </c>
      <c r="Y691">
        <f>VLOOKUP(K691,Sheet2!$A$6:$B$262,2,TRUE)</f>
        <v>327.60000000000002</v>
      </c>
      <c r="Z691">
        <f t="shared" si="398"/>
        <v>-3.4359433432350492E-3</v>
      </c>
      <c r="AA691">
        <f t="shared" si="399"/>
        <v>518.79273478838923</v>
      </c>
      <c r="AD691">
        <f t="shared" si="376"/>
        <v>521.27216194188929</v>
      </c>
      <c r="AE691">
        <f>VLOOKUP(AU690,Sheet2!$E$6:$F$261,2,TRUE)</f>
        <v>508.28000000000003</v>
      </c>
      <c r="AF691">
        <f>VLOOKUP(AE691,Sheet3!K$52:L$77,2,TRUE)</f>
        <v>1</v>
      </c>
      <c r="AG691">
        <f t="shared" si="377"/>
        <v>4.8721619418893169</v>
      </c>
      <c r="AH691">
        <f t="shared" si="378"/>
        <v>0</v>
      </c>
      <c r="AI691">
        <f t="shared" si="387"/>
        <v>0</v>
      </c>
      <c r="AJ691">
        <f t="shared" si="369"/>
        <v>3.5</v>
      </c>
      <c r="AK691">
        <f t="shared" si="372"/>
        <v>27665.463838455384</v>
      </c>
      <c r="AM691">
        <f t="shared" si="379"/>
        <v>-0.22783805811070579</v>
      </c>
      <c r="AN691">
        <f t="shared" si="380"/>
        <v>0</v>
      </c>
      <c r="AP691">
        <f t="shared" si="373"/>
        <v>1.55</v>
      </c>
      <c r="AQ691">
        <f>VLOOKUP(AE691,Sheet3!$K$52:$L$77,2,TRUE)</f>
        <v>1</v>
      </c>
      <c r="AR691">
        <f t="shared" si="400"/>
        <v>0</v>
      </c>
      <c r="AU691">
        <f t="shared" si="381"/>
        <v>27665.463838455384</v>
      </c>
      <c r="AV691">
        <f t="shared" si="382"/>
        <v>-205.46383845538367</v>
      </c>
      <c r="AW691">
        <f t="shared" si="383"/>
        <v>-4.2451206292434644</v>
      </c>
      <c r="AX691">
        <f>VLOOKUP(AD691,Sheet2!$A$6:$B$262,2,TRUE)</f>
        <v>361.8857142857143</v>
      </c>
      <c r="AY691">
        <f t="shared" si="384"/>
        <v>-1.1730555978487387E-2</v>
      </c>
      <c r="AZ691">
        <f t="shared" si="385"/>
        <v>521.26043138591081</v>
      </c>
      <c r="BB691">
        <f t="shared" si="375"/>
        <v>2.4676965975215808</v>
      </c>
    </row>
    <row r="692" spans="4:54" x14ac:dyDescent="0.55000000000000004">
      <c r="D692">
        <f t="shared" si="374"/>
        <v>10230</v>
      </c>
      <c r="E692">
        <f t="shared" si="370"/>
        <v>170.5</v>
      </c>
      <c r="F692">
        <f t="shared" si="401"/>
        <v>27360</v>
      </c>
      <c r="H692">
        <f t="shared" si="388"/>
        <v>6840</v>
      </c>
      <c r="J692">
        <f t="shared" si="389"/>
        <v>565.28925619834706</v>
      </c>
      <c r="K692">
        <f t="shared" si="390"/>
        <v>518.79273478838923</v>
      </c>
      <c r="L692">
        <f>VLOOKUP(V692, Sheet2!E$6:F$261,2,TRUE)</f>
        <v>508.28000000000003</v>
      </c>
      <c r="M692">
        <f>VLOOKUP(L692,Sheet3!A$52:B$77,2,TRUE)</f>
        <v>1</v>
      </c>
      <c r="N692">
        <f t="shared" si="391"/>
        <v>4.392734788389248</v>
      </c>
      <c r="O692">
        <f t="shared" si="392"/>
        <v>3.9927347883892708</v>
      </c>
      <c r="P692">
        <v>0</v>
      </c>
      <c r="Q692">
        <f t="shared" si="368"/>
        <v>3.5</v>
      </c>
      <c r="R692">
        <f t="shared" si="393"/>
        <v>23684.153039304885</v>
      </c>
      <c r="S692">
        <f t="shared" si="371"/>
        <v>3.4</v>
      </c>
      <c r="T692">
        <f t="shared" si="394"/>
        <v>3797.6299901564271</v>
      </c>
      <c r="V692">
        <f t="shared" si="395"/>
        <v>27481.783029461312</v>
      </c>
      <c r="W692">
        <f t="shared" si="396"/>
        <v>-121.78302946131225</v>
      </c>
      <c r="X692">
        <f t="shared" si="397"/>
        <v>-2.5161782946552118</v>
      </c>
      <c r="Y692">
        <f>VLOOKUP(K692,Sheet2!$A$6:$B$262,2,TRUE)</f>
        <v>327.60000000000002</v>
      </c>
      <c r="Z692">
        <f t="shared" si="398"/>
        <v>-7.6806419250769588E-3</v>
      </c>
      <c r="AA692">
        <f t="shared" si="399"/>
        <v>518.78505414646418</v>
      </c>
      <c r="AD692">
        <f t="shared" si="376"/>
        <v>521.26043138591081</v>
      </c>
      <c r="AE692">
        <f>VLOOKUP(AU691,Sheet2!$E$6:$F$261,2,TRUE)</f>
        <v>508.28000000000003</v>
      </c>
      <c r="AF692">
        <f>VLOOKUP(AE692,Sheet3!K$52:L$77,2,TRUE)</f>
        <v>1</v>
      </c>
      <c r="AG692">
        <f t="shared" si="377"/>
        <v>4.8604313859108288</v>
      </c>
      <c r="AH692">
        <f t="shared" si="378"/>
        <v>0</v>
      </c>
      <c r="AI692">
        <f t="shared" si="387"/>
        <v>0</v>
      </c>
      <c r="AJ692">
        <f t="shared" si="369"/>
        <v>3.5</v>
      </c>
      <c r="AK692">
        <f t="shared" si="372"/>
        <v>27565.610060002444</v>
      </c>
      <c r="AM692">
        <f t="shared" si="379"/>
        <v>-0.23956861408919394</v>
      </c>
      <c r="AN692">
        <f t="shared" si="380"/>
        <v>0</v>
      </c>
      <c r="AP692">
        <f t="shared" si="373"/>
        <v>1.55</v>
      </c>
      <c r="AQ692">
        <f>VLOOKUP(AE692,Sheet3!$K$52:$L$77,2,TRUE)</f>
        <v>1</v>
      </c>
      <c r="AR692">
        <f t="shared" si="400"/>
        <v>0</v>
      </c>
      <c r="AU692">
        <f t="shared" si="381"/>
        <v>27565.610060002444</v>
      </c>
      <c r="AV692">
        <f t="shared" si="382"/>
        <v>-205.61006000244379</v>
      </c>
      <c r="AW692">
        <f t="shared" si="383"/>
        <v>-4.2481417355876818</v>
      </c>
      <c r="AX692">
        <f>VLOOKUP(AD692,Sheet2!$A$6:$B$262,2,TRUE)</f>
        <v>361.8857142857143</v>
      </c>
      <c r="AY692">
        <f t="shared" si="384"/>
        <v>-1.1738904211713948E-2</v>
      </c>
      <c r="AZ692">
        <f t="shared" si="385"/>
        <v>521.24869248169909</v>
      </c>
      <c r="BB692">
        <f t="shared" si="375"/>
        <v>2.4636383352349185</v>
      </c>
    </row>
    <row r="693" spans="4:54" x14ac:dyDescent="0.55000000000000004">
      <c r="D693">
        <f t="shared" si="374"/>
        <v>10245</v>
      </c>
      <c r="E693">
        <f t="shared" si="370"/>
        <v>170.75</v>
      </c>
      <c r="F693">
        <f t="shared" si="401"/>
        <v>27260</v>
      </c>
      <c r="H693">
        <f t="shared" si="388"/>
        <v>6815</v>
      </c>
      <c r="J693">
        <f t="shared" si="389"/>
        <v>563.22314049586782</v>
      </c>
      <c r="K693">
        <f t="shared" si="390"/>
        <v>518.78505414646418</v>
      </c>
      <c r="L693">
        <f>VLOOKUP(V693, Sheet2!E$6:F$261,2,TRUE)</f>
        <v>508.28000000000003</v>
      </c>
      <c r="M693">
        <f>VLOOKUP(L693,Sheet3!A$52:B$77,2,TRUE)</f>
        <v>1</v>
      </c>
      <c r="N693">
        <f t="shared" si="391"/>
        <v>4.3850541464641992</v>
      </c>
      <c r="O693">
        <f t="shared" si="392"/>
        <v>3.985054146464222</v>
      </c>
      <c r="P693">
        <v>0</v>
      </c>
      <c r="Q693">
        <f t="shared" si="368"/>
        <v>3.5</v>
      </c>
      <c r="R693">
        <f t="shared" si="393"/>
        <v>23622.06303123145</v>
      </c>
      <c r="S693">
        <f t="shared" si="371"/>
        <v>3.4</v>
      </c>
      <c r="T693">
        <f t="shared" si="394"/>
        <v>3786.6772701182012</v>
      </c>
      <c r="V693">
        <f t="shared" si="395"/>
        <v>27408.740301349651</v>
      </c>
      <c r="W693">
        <f t="shared" si="396"/>
        <v>-148.74030134965142</v>
      </c>
      <c r="X693">
        <f t="shared" si="397"/>
        <v>-3.073146722100236</v>
      </c>
      <c r="Y693">
        <f>VLOOKUP(K693,Sheet2!$A$6:$B$262,2,TRUE)</f>
        <v>327.60000000000002</v>
      </c>
      <c r="Z693">
        <f t="shared" si="398"/>
        <v>-9.38078975000072E-3</v>
      </c>
      <c r="AA693">
        <f t="shared" si="399"/>
        <v>518.77567335671415</v>
      </c>
      <c r="AD693">
        <f t="shared" si="376"/>
        <v>521.24869248169909</v>
      </c>
      <c r="AE693">
        <f>VLOOKUP(AU692,Sheet2!$E$6:$F$261,2,TRUE)</f>
        <v>508.28000000000003</v>
      </c>
      <c r="AF693">
        <f>VLOOKUP(AE693,Sheet3!K$52:L$77,2,TRUE)</f>
        <v>1</v>
      </c>
      <c r="AG693">
        <f t="shared" si="377"/>
        <v>4.8486924816991177</v>
      </c>
      <c r="AH693">
        <f t="shared" si="378"/>
        <v>0</v>
      </c>
      <c r="AI693">
        <f t="shared" si="387"/>
        <v>0</v>
      </c>
      <c r="AJ693">
        <f t="shared" si="369"/>
        <v>3.5</v>
      </c>
      <c r="AK693">
        <f t="shared" si="372"/>
        <v>27465.805772650074</v>
      </c>
      <c r="AM693">
        <f t="shared" si="379"/>
        <v>-0.25130751830090503</v>
      </c>
      <c r="AN693">
        <f t="shared" si="380"/>
        <v>0</v>
      </c>
      <c r="AP693">
        <f t="shared" si="373"/>
        <v>1.55</v>
      </c>
      <c r="AQ693">
        <f>VLOOKUP(AE693,Sheet3!$K$52:$L$77,2,TRUE)</f>
        <v>1</v>
      </c>
      <c r="AR693">
        <f t="shared" si="400"/>
        <v>0</v>
      </c>
      <c r="AU693">
        <f t="shared" si="381"/>
        <v>27465.805772650074</v>
      </c>
      <c r="AV693">
        <f t="shared" si="382"/>
        <v>-205.80577265007378</v>
      </c>
      <c r="AW693">
        <f t="shared" si="383"/>
        <v>-4.2521853853321021</v>
      </c>
      <c r="AX693">
        <f>VLOOKUP(AD693,Sheet2!$A$6:$B$262,2,TRUE)</f>
        <v>361.8857142857143</v>
      </c>
      <c r="AY693">
        <f t="shared" si="384"/>
        <v>-1.1750078042525151E-2</v>
      </c>
      <c r="AZ693">
        <f t="shared" si="385"/>
        <v>521.2369424036566</v>
      </c>
      <c r="BB693">
        <f t="shared" si="375"/>
        <v>2.4612690469424479</v>
      </c>
    </row>
    <row r="694" spans="4:54" x14ac:dyDescent="0.55000000000000004">
      <c r="D694">
        <f t="shared" si="374"/>
        <v>10260</v>
      </c>
      <c r="E694">
        <f t="shared" si="370"/>
        <v>171</v>
      </c>
      <c r="F694">
        <f t="shared" si="401"/>
        <v>27160</v>
      </c>
      <c r="H694">
        <f t="shared" si="388"/>
        <v>6790</v>
      </c>
      <c r="J694">
        <f t="shared" si="389"/>
        <v>561.15702479338847</v>
      </c>
      <c r="K694">
        <f t="shared" si="390"/>
        <v>518.77567335671415</v>
      </c>
      <c r="L694">
        <f>VLOOKUP(V694, Sheet2!E$6:F$261,2,TRUE)</f>
        <v>508.28000000000003</v>
      </c>
      <c r="M694">
        <f>VLOOKUP(L694,Sheet3!A$52:B$77,2,TRUE)</f>
        <v>1</v>
      </c>
      <c r="N694">
        <f t="shared" si="391"/>
        <v>4.3756733567141737</v>
      </c>
      <c r="O694">
        <f t="shared" si="392"/>
        <v>3.9756733567141964</v>
      </c>
      <c r="P694">
        <v>0</v>
      </c>
      <c r="Q694">
        <f t="shared" si="368"/>
        <v>3.5</v>
      </c>
      <c r="R694">
        <f t="shared" si="393"/>
        <v>23546.302831271802</v>
      </c>
      <c r="S694">
        <f t="shared" si="371"/>
        <v>3.4</v>
      </c>
      <c r="T694">
        <f t="shared" si="394"/>
        <v>3773.3144239084882</v>
      </c>
      <c r="V694">
        <f t="shared" si="395"/>
        <v>27319.617255180288</v>
      </c>
      <c r="W694">
        <f t="shared" si="396"/>
        <v>-159.61725518028834</v>
      </c>
      <c r="X694">
        <f t="shared" si="397"/>
        <v>-3.2978771731464533</v>
      </c>
      <c r="Y694">
        <f>VLOOKUP(K694,Sheet2!$A$6:$B$262,2,TRUE)</f>
        <v>327.60000000000002</v>
      </c>
      <c r="Z694">
        <f t="shared" si="398"/>
        <v>-1.0066780137809686E-2</v>
      </c>
      <c r="AA694">
        <f t="shared" si="399"/>
        <v>518.76560657657637</v>
      </c>
      <c r="AD694">
        <f t="shared" si="376"/>
        <v>521.2369424036566</v>
      </c>
      <c r="AE694">
        <f>VLOOKUP(AU693,Sheet2!$E$6:$F$261,2,TRUE)</f>
        <v>508.28000000000003</v>
      </c>
      <c r="AF694">
        <f>VLOOKUP(AE694,Sheet3!K$52:L$77,2,TRUE)</f>
        <v>1</v>
      </c>
      <c r="AG694">
        <f t="shared" si="377"/>
        <v>4.8369424036566215</v>
      </c>
      <c r="AH694">
        <f t="shared" si="378"/>
        <v>0</v>
      </c>
      <c r="AI694">
        <f t="shared" si="387"/>
        <v>0</v>
      </c>
      <c r="AJ694">
        <f t="shared" si="369"/>
        <v>3.5</v>
      </c>
      <c r="AK694">
        <f t="shared" si="372"/>
        <v>27366.027400111216</v>
      </c>
      <c r="AM694">
        <f t="shared" si="379"/>
        <v>-0.2630575963434012</v>
      </c>
      <c r="AN694">
        <f t="shared" si="380"/>
        <v>0</v>
      </c>
      <c r="AP694">
        <f t="shared" si="373"/>
        <v>1.55</v>
      </c>
      <c r="AQ694">
        <f>VLOOKUP(AE694,Sheet3!$K$52:$L$77,2,TRUE)</f>
        <v>1</v>
      </c>
      <c r="AR694">
        <f t="shared" si="400"/>
        <v>0</v>
      </c>
      <c r="AU694">
        <f t="shared" si="381"/>
        <v>27366.027400111216</v>
      </c>
      <c r="AV694">
        <f t="shared" si="382"/>
        <v>-206.02740011121568</v>
      </c>
      <c r="AW694">
        <f t="shared" si="383"/>
        <v>-4.2567644651077616</v>
      </c>
      <c r="AX694">
        <f>VLOOKUP(AD694,Sheet2!$A$6:$B$262,2,TRUE)</f>
        <v>361.8857142857143</v>
      </c>
      <c r="AY694">
        <f t="shared" si="384"/>
        <v>-1.17627314289256E-2</v>
      </c>
      <c r="AZ694">
        <f t="shared" si="385"/>
        <v>521.22517967222768</v>
      </c>
      <c r="BB694">
        <f t="shared" si="375"/>
        <v>2.459573095651308</v>
      </c>
    </row>
    <row r="695" spans="4:54" x14ac:dyDescent="0.55000000000000004">
      <c r="D695">
        <f t="shared" si="374"/>
        <v>10275</v>
      </c>
      <c r="E695">
        <f t="shared" si="370"/>
        <v>171.25</v>
      </c>
      <c r="F695">
        <f t="shared" si="401"/>
        <v>27060</v>
      </c>
      <c r="H695">
        <f t="shared" si="388"/>
        <v>6765</v>
      </c>
      <c r="J695">
        <f t="shared" si="389"/>
        <v>559.09090909090912</v>
      </c>
      <c r="K695">
        <f t="shared" si="390"/>
        <v>518.76560657657637</v>
      </c>
      <c r="L695">
        <f>VLOOKUP(V695, Sheet2!E$6:F$261,2,TRUE)</f>
        <v>508.28000000000003</v>
      </c>
      <c r="M695">
        <f>VLOOKUP(L695,Sheet3!A$52:B$77,2,TRUE)</f>
        <v>1</v>
      </c>
      <c r="N695">
        <f t="shared" si="391"/>
        <v>4.3656065765763969</v>
      </c>
      <c r="O695">
        <f t="shared" si="392"/>
        <v>3.9656065765764197</v>
      </c>
      <c r="P695">
        <v>0</v>
      </c>
      <c r="Q695">
        <f t="shared" si="368"/>
        <v>3.5</v>
      </c>
      <c r="R695">
        <f t="shared" si="393"/>
        <v>23465.092792387353</v>
      </c>
      <c r="S695">
        <f t="shared" si="371"/>
        <v>3.4</v>
      </c>
      <c r="T695">
        <f t="shared" si="394"/>
        <v>3758.9919176366384</v>
      </c>
      <c r="V695">
        <f t="shared" si="395"/>
        <v>27224.084710023992</v>
      </c>
      <c r="W695">
        <f t="shared" si="396"/>
        <v>-164.08471002399165</v>
      </c>
      <c r="X695">
        <f t="shared" si="397"/>
        <v>-3.390179959173381</v>
      </c>
      <c r="Y695">
        <f>VLOOKUP(K695,Sheet2!$A$6:$B$262,2,TRUE)</f>
        <v>327.60000000000002</v>
      </c>
      <c r="Z695">
        <f t="shared" si="398"/>
        <v>-1.0348534673911419E-2</v>
      </c>
      <c r="AA695">
        <f t="shared" si="399"/>
        <v>518.75525804190249</v>
      </c>
      <c r="AD695">
        <f t="shared" si="376"/>
        <v>521.22517967222768</v>
      </c>
      <c r="AE695">
        <f>VLOOKUP(AU694,Sheet2!$E$6:$F$261,2,TRUE)</f>
        <v>508.28000000000003</v>
      </c>
      <c r="AF695">
        <f>VLOOKUP(AE695,Sheet3!K$52:L$77,2,TRUE)</f>
        <v>1</v>
      </c>
      <c r="AG695">
        <f t="shared" si="377"/>
        <v>4.8251796722277049</v>
      </c>
      <c r="AH695">
        <f t="shared" si="378"/>
        <v>0</v>
      </c>
      <c r="AI695">
        <f t="shared" si="387"/>
        <v>0</v>
      </c>
      <c r="AJ695">
        <f t="shared" si="369"/>
        <v>3.5</v>
      </c>
      <c r="AK695">
        <f t="shared" si="372"/>
        <v>27266.262893487114</v>
      </c>
      <c r="AM695">
        <f t="shared" si="379"/>
        <v>-0.2748203277723178</v>
      </c>
      <c r="AN695">
        <f t="shared" si="380"/>
        <v>0</v>
      </c>
      <c r="AP695">
        <f t="shared" si="373"/>
        <v>1.55</v>
      </c>
      <c r="AQ695">
        <f>VLOOKUP(AE695,Sheet3!$K$52:$L$77,2,TRUE)</f>
        <v>1</v>
      </c>
      <c r="AR695">
        <f t="shared" si="400"/>
        <v>0</v>
      </c>
      <c r="AU695">
        <f t="shared" si="381"/>
        <v>27266.262893487114</v>
      </c>
      <c r="AV695">
        <f t="shared" si="382"/>
        <v>-206.26289348711362</v>
      </c>
      <c r="AW695">
        <f t="shared" si="383"/>
        <v>-4.2616300307254882</v>
      </c>
      <c r="AX695">
        <f>VLOOKUP(AD695,Sheet2!$A$6:$B$262,2,TRUE)</f>
        <v>361.8857142857143</v>
      </c>
      <c r="AY695">
        <f t="shared" si="384"/>
        <v>-1.1776176462607934E-2</v>
      </c>
      <c r="AZ695">
        <f t="shared" si="385"/>
        <v>521.21340349576508</v>
      </c>
      <c r="BB695">
        <f t="shared" si="375"/>
        <v>2.4581454538625849</v>
      </c>
    </row>
    <row r="696" spans="4:54" x14ac:dyDescent="0.55000000000000004">
      <c r="D696">
        <f t="shared" si="374"/>
        <v>10290</v>
      </c>
      <c r="E696">
        <f t="shared" si="370"/>
        <v>171.5</v>
      </c>
      <c r="F696">
        <f t="shared" si="401"/>
        <v>26960</v>
      </c>
      <c r="H696">
        <f t="shared" si="388"/>
        <v>6740</v>
      </c>
      <c r="J696">
        <f t="shared" si="389"/>
        <v>557.02479338842977</v>
      </c>
      <c r="K696">
        <f t="shared" si="390"/>
        <v>518.75525804190249</v>
      </c>
      <c r="L696">
        <f>VLOOKUP(V696, Sheet2!E$6:F$261,2,TRUE)</f>
        <v>508.28000000000003</v>
      </c>
      <c r="M696">
        <f>VLOOKUP(L696,Sheet3!A$52:B$77,2,TRUE)</f>
        <v>1</v>
      </c>
      <c r="N696">
        <f t="shared" si="391"/>
        <v>4.3552580419025162</v>
      </c>
      <c r="O696">
        <f t="shared" si="392"/>
        <v>3.9552580419025389</v>
      </c>
      <c r="P696">
        <v>0</v>
      </c>
      <c r="Q696">
        <f t="shared" si="368"/>
        <v>3.5</v>
      </c>
      <c r="R696">
        <f t="shared" si="393"/>
        <v>23381.707347415031</v>
      </c>
      <c r="S696">
        <f t="shared" si="371"/>
        <v>3.4</v>
      </c>
      <c r="T696">
        <f t="shared" si="394"/>
        <v>3744.2874827879064</v>
      </c>
      <c r="V696">
        <f t="shared" si="395"/>
        <v>27125.994830202937</v>
      </c>
      <c r="W696">
        <f t="shared" si="396"/>
        <v>-165.99483020293701</v>
      </c>
      <c r="X696">
        <f t="shared" si="397"/>
        <v>-3.4296452521267979</v>
      </c>
      <c r="Y696">
        <f>VLOOKUP(K696,Sheet2!$A$6:$B$262,2,TRUE)</f>
        <v>327.60000000000002</v>
      </c>
      <c r="Z696">
        <f t="shared" si="398"/>
        <v>-1.046900260111965E-2</v>
      </c>
      <c r="AA696">
        <f t="shared" si="399"/>
        <v>518.74478903930139</v>
      </c>
      <c r="AD696">
        <f t="shared" si="376"/>
        <v>521.21340349576508</v>
      </c>
      <c r="AE696">
        <f>VLOOKUP(AU695,Sheet2!$E$6:$F$261,2,TRUE)</f>
        <v>508.28000000000003</v>
      </c>
      <c r="AF696">
        <f>VLOOKUP(AE696,Sheet3!K$52:L$77,2,TRUE)</f>
        <v>1</v>
      </c>
      <c r="AG696">
        <f t="shared" si="377"/>
        <v>4.8134034957651011</v>
      </c>
      <c r="AH696">
        <f t="shared" si="378"/>
        <v>0</v>
      </c>
      <c r="AI696">
        <f t="shared" si="387"/>
        <v>0</v>
      </c>
      <c r="AJ696">
        <f t="shared" si="369"/>
        <v>3.5</v>
      </c>
      <c r="AK696">
        <f t="shared" si="372"/>
        <v>27166.506090587423</v>
      </c>
      <c r="AM696">
        <f t="shared" si="379"/>
        <v>-0.28659650423492167</v>
      </c>
      <c r="AN696">
        <f t="shared" si="380"/>
        <v>0</v>
      </c>
      <c r="AP696">
        <f t="shared" si="373"/>
        <v>1.55</v>
      </c>
      <c r="AQ696">
        <f>VLOOKUP(AE696,Sheet3!$K$52:$L$77,2,TRUE)</f>
        <v>1</v>
      </c>
      <c r="AR696">
        <f t="shared" si="400"/>
        <v>0</v>
      </c>
      <c r="AU696">
        <f t="shared" si="381"/>
        <v>27166.506090587423</v>
      </c>
      <c r="AV696">
        <f t="shared" si="382"/>
        <v>-206.50609058742339</v>
      </c>
      <c r="AW696">
        <f t="shared" si="383"/>
        <v>-4.2666547642029631</v>
      </c>
      <c r="AX696">
        <f>VLOOKUP(AD696,Sheet2!$A$6:$B$262,2,TRUE)</f>
        <v>361.8857142857143</v>
      </c>
      <c r="AY696">
        <f t="shared" si="384"/>
        <v>-1.1790061325367416E-2</v>
      </c>
      <c r="AZ696">
        <f t="shared" si="385"/>
        <v>521.20161343443976</v>
      </c>
      <c r="BB696">
        <f t="shared" si="375"/>
        <v>2.4568243951383693</v>
      </c>
    </row>
    <row r="697" spans="4:54" x14ac:dyDescent="0.55000000000000004">
      <c r="D697">
        <f t="shared" si="374"/>
        <v>10305</v>
      </c>
      <c r="E697">
        <f t="shared" si="370"/>
        <v>171.75</v>
      </c>
      <c r="F697">
        <f t="shared" si="401"/>
        <v>26860</v>
      </c>
      <c r="H697">
        <f t="shared" si="388"/>
        <v>6715</v>
      </c>
      <c r="J697">
        <f t="shared" si="389"/>
        <v>554.95867768595042</v>
      </c>
      <c r="K697">
        <f t="shared" si="390"/>
        <v>518.74478903930139</v>
      </c>
      <c r="L697">
        <f>VLOOKUP(V697, Sheet2!E$6:F$261,2,TRUE)</f>
        <v>508.28000000000003</v>
      </c>
      <c r="M697">
        <f>VLOOKUP(L697,Sheet3!A$52:B$77,2,TRUE)</f>
        <v>1</v>
      </c>
      <c r="N697">
        <f t="shared" si="391"/>
        <v>4.3447890393014177</v>
      </c>
      <c r="O697">
        <f t="shared" si="392"/>
        <v>3.9447890393014404</v>
      </c>
      <c r="P697">
        <v>0</v>
      </c>
      <c r="Q697">
        <f t="shared" si="368"/>
        <v>3.5</v>
      </c>
      <c r="R697">
        <f t="shared" si="393"/>
        <v>23297.451950741364</v>
      </c>
      <c r="S697">
        <f t="shared" si="371"/>
        <v>3.4</v>
      </c>
      <c r="T697">
        <f t="shared" si="394"/>
        <v>3729.4314335669119</v>
      </c>
      <c r="V697">
        <f t="shared" si="395"/>
        <v>27026.883384308276</v>
      </c>
      <c r="W697">
        <f t="shared" si="396"/>
        <v>-166.88338430827571</v>
      </c>
      <c r="X697">
        <f t="shared" si="397"/>
        <v>-3.4480038080222255</v>
      </c>
      <c r="Y697">
        <f>VLOOKUP(K697,Sheet2!$A$6:$B$262,2,TRUE)</f>
        <v>327.60000000000002</v>
      </c>
      <c r="Z697">
        <f t="shared" si="398"/>
        <v>-1.0525042149029992E-2</v>
      </c>
      <c r="AA697">
        <f t="shared" si="399"/>
        <v>518.73426399715231</v>
      </c>
      <c r="AD697">
        <f t="shared" si="376"/>
        <v>521.20161343443976</v>
      </c>
      <c r="AE697">
        <f>VLOOKUP(AU696,Sheet2!$E$6:$F$261,2,TRUE)</f>
        <v>508.28000000000003</v>
      </c>
      <c r="AF697">
        <f>VLOOKUP(AE697,Sheet3!K$52:L$77,2,TRUE)</f>
        <v>1</v>
      </c>
      <c r="AG697">
        <f t="shared" si="377"/>
        <v>4.8016134344397869</v>
      </c>
      <c r="AH697">
        <f t="shared" si="378"/>
        <v>0</v>
      </c>
      <c r="AI697">
        <f t="shared" si="387"/>
        <v>0</v>
      </c>
      <c r="AJ697">
        <f t="shared" si="369"/>
        <v>3.5</v>
      </c>
      <c r="AK697">
        <f t="shared" si="372"/>
        <v>27066.753838799123</v>
      </c>
      <c r="AM697">
        <f t="shared" si="379"/>
        <v>-0.29838656556023579</v>
      </c>
      <c r="AN697">
        <f t="shared" si="380"/>
        <v>0</v>
      </c>
      <c r="AP697">
        <f t="shared" si="373"/>
        <v>1.55</v>
      </c>
      <c r="AQ697">
        <f>VLOOKUP(AE697,Sheet3!$K$52:$L$77,2,TRUE)</f>
        <v>1</v>
      </c>
      <c r="AR697">
        <f t="shared" si="400"/>
        <v>0</v>
      </c>
      <c r="AU697">
        <f t="shared" si="381"/>
        <v>27066.753838799123</v>
      </c>
      <c r="AV697">
        <f t="shared" si="382"/>
        <v>-206.7538387991226</v>
      </c>
      <c r="AW697">
        <f t="shared" si="383"/>
        <v>-4.2717735289074916</v>
      </c>
      <c r="AX697">
        <f>VLOOKUP(AD697,Sheet2!$A$6:$B$262,2,TRUE)</f>
        <v>361.8857142857143</v>
      </c>
      <c r="AY697">
        <f t="shared" si="384"/>
        <v>-1.1804206024929906E-2</v>
      </c>
      <c r="AZ697">
        <f t="shared" si="385"/>
        <v>521.18980922841479</v>
      </c>
      <c r="BB697">
        <f t="shared" si="375"/>
        <v>2.4555452312624766</v>
      </c>
    </row>
    <row r="698" spans="4:54" x14ac:dyDescent="0.55000000000000004">
      <c r="D698">
        <f t="shared" si="374"/>
        <v>10320</v>
      </c>
      <c r="E698">
        <f t="shared" si="370"/>
        <v>172</v>
      </c>
      <c r="F698">
        <f t="shared" si="401"/>
        <v>26760</v>
      </c>
      <c r="H698">
        <f t="shared" si="388"/>
        <v>6690</v>
      </c>
      <c r="J698">
        <f t="shared" si="389"/>
        <v>552.89256198347107</v>
      </c>
      <c r="K698">
        <f t="shared" si="390"/>
        <v>518.73426399715231</v>
      </c>
      <c r="L698">
        <f>VLOOKUP(V698, Sheet2!E$6:F$261,2,TRUE)</f>
        <v>508.04</v>
      </c>
      <c r="M698">
        <f>VLOOKUP(L698,Sheet3!A$52:B$77,2,TRUE)</f>
        <v>1</v>
      </c>
      <c r="N698">
        <f t="shared" si="391"/>
        <v>4.334263997152334</v>
      </c>
      <c r="O698">
        <f t="shared" si="392"/>
        <v>3.9342639971523568</v>
      </c>
      <c r="P698">
        <v>0</v>
      </c>
      <c r="Q698">
        <f t="shared" si="368"/>
        <v>3.5</v>
      </c>
      <c r="R698">
        <f t="shared" si="393"/>
        <v>23212.847807299157</v>
      </c>
      <c r="S698">
        <f t="shared" si="371"/>
        <v>3.4</v>
      </c>
      <c r="T698">
        <f t="shared" si="394"/>
        <v>3714.5157199149917</v>
      </c>
      <c r="V698">
        <f t="shared" si="395"/>
        <v>26927.363527214147</v>
      </c>
      <c r="W698">
        <f t="shared" si="396"/>
        <v>-167.36352721414733</v>
      </c>
      <c r="X698">
        <f t="shared" si="397"/>
        <v>-3.4579241159947793</v>
      </c>
      <c r="Y698">
        <f>VLOOKUP(K698,Sheet2!$A$6:$B$262,2,TRUE)</f>
        <v>327.60000000000002</v>
      </c>
      <c r="Z698">
        <f t="shared" si="398"/>
        <v>-1.0555323919397983E-2</v>
      </c>
      <c r="AA698">
        <f t="shared" si="399"/>
        <v>518.72370867323286</v>
      </c>
      <c r="AD698">
        <f t="shared" si="376"/>
        <v>521.18980922841479</v>
      </c>
      <c r="AE698">
        <f>VLOOKUP(AU697,Sheet2!$E$6:$F$261,2,TRUE)</f>
        <v>508.28000000000003</v>
      </c>
      <c r="AF698">
        <f>VLOOKUP(AE698,Sheet3!K$52:L$77,2,TRUE)</f>
        <v>1</v>
      </c>
      <c r="AG698">
        <f t="shared" si="377"/>
        <v>4.7898092284148106</v>
      </c>
      <c r="AH698">
        <f t="shared" si="378"/>
        <v>0</v>
      </c>
      <c r="AI698">
        <f t="shared" si="387"/>
        <v>0</v>
      </c>
      <c r="AJ698">
        <f t="shared" si="369"/>
        <v>3.5</v>
      </c>
      <c r="AK698">
        <f t="shared" si="372"/>
        <v>26967.00452590816</v>
      </c>
      <c r="AM698">
        <f t="shared" si="379"/>
        <v>-0.31019077158521213</v>
      </c>
      <c r="AN698">
        <f t="shared" si="380"/>
        <v>0</v>
      </c>
      <c r="AP698">
        <f t="shared" si="373"/>
        <v>1.55</v>
      </c>
      <c r="AQ698">
        <f>VLOOKUP(AE698,Sheet3!$K$52:$L$77,2,TRUE)</f>
        <v>1</v>
      </c>
      <c r="AR698">
        <f t="shared" si="400"/>
        <v>0</v>
      </c>
      <c r="AU698">
        <f t="shared" si="381"/>
        <v>26967.00452590816</v>
      </c>
      <c r="AV698">
        <f t="shared" si="382"/>
        <v>-207.00452590815985</v>
      </c>
      <c r="AW698">
        <f t="shared" si="383"/>
        <v>-4.2769530146314017</v>
      </c>
      <c r="AX698">
        <f>VLOOKUP(AD698,Sheet2!$A$6:$B$262,2,TRUE)</f>
        <v>360.51428571428573</v>
      </c>
      <c r="AY698">
        <f t="shared" si="384"/>
        <v>-1.1863477216048426E-2</v>
      </c>
      <c r="AZ698">
        <f t="shared" si="385"/>
        <v>521.17794575119876</v>
      </c>
      <c r="BB698">
        <f t="shared" si="375"/>
        <v>2.4542370779658995</v>
      </c>
    </row>
    <row r="699" spans="4:54" x14ac:dyDescent="0.55000000000000004">
      <c r="D699">
        <f t="shared" si="374"/>
        <v>10335</v>
      </c>
      <c r="E699">
        <f t="shared" si="370"/>
        <v>172.25</v>
      </c>
      <c r="F699">
        <f t="shared" si="401"/>
        <v>26660</v>
      </c>
      <c r="H699">
        <f t="shared" si="388"/>
        <v>6665</v>
      </c>
      <c r="J699">
        <f t="shared" si="389"/>
        <v>550.82644628099172</v>
      </c>
      <c r="K699">
        <f t="shared" si="390"/>
        <v>518.72370867323286</v>
      </c>
      <c r="L699">
        <f>VLOOKUP(V699, Sheet2!E$6:F$261,2,TRUE)</f>
        <v>508.04</v>
      </c>
      <c r="M699">
        <f>VLOOKUP(L699,Sheet3!A$52:B$77,2,TRUE)</f>
        <v>1</v>
      </c>
      <c r="N699">
        <f t="shared" si="391"/>
        <v>4.3237086732328862</v>
      </c>
      <c r="O699">
        <f t="shared" si="392"/>
        <v>3.923708673232909</v>
      </c>
      <c r="P699">
        <v>0</v>
      </c>
      <c r="Q699">
        <f t="shared" si="368"/>
        <v>3.5</v>
      </c>
      <c r="R699">
        <f t="shared" si="393"/>
        <v>23128.103352807317</v>
      </c>
      <c r="S699">
        <f t="shared" si="371"/>
        <v>3.4</v>
      </c>
      <c r="T699">
        <f t="shared" si="394"/>
        <v>3699.5771163014065</v>
      </c>
      <c r="V699">
        <f t="shared" si="395"/>
        <v>26827.680469108724</v>
      </c>
      <c r="W699">
        <f t="shared" si="396"/>
        <v>-167.68046910872363</v>
      </c>
      <c r="X699">
        <f t="shared" si="397"/>
        <v>-3.4644725022463558</v>
      </c>
      <c r="Y699">
        <f>VLOOKUP(K699,Sheet2!$A$6:$B$262,2,TRUE)</f>
        <v>327.60000000000002</v>
      </c>
      <c r="Z699">
        <f t="shared" si="398"/>
        <v>-1.057531288841989E-2</v>
      </c>
      <c r="AA699">
        <f t="shared" si="399"/>
        <v>518.7131333603445</v>
      </c>
      <c r="AD699">
        <f t="shared" si="376"/>
        <v>521.17794575119876</v>
      </c>
      <c r="AE699">
        <f>VLOOKUP(AU698,Sheet2!$E$6:$F$261,2,TRUE)</f>
        <v>508.04</v>
      </c>
      <c r="AF699">
        <f>VLOOKUP(AE699,Sheet3!K$52:L$77,2,TRUE)</f>
        <v>1</v>
      </c>
      <c r="AG699">
        <f t="shared" si="377"/>
        <v>4.7779457511987857</v>
      </c>
      <c r="AH699">
        <f t="shared" si="378"/>
        <v>0</v>
      </c>
      <c r="AI699">
        <f t="shared" si="387"/>
        <v>0</v>
      </c>
      <c r="AJ699">
        <f t="shared" si="369"/>
        <v>3.5</v>
      </c>
      <c r="AK699">
        <f t="shared" si="372"/>
        <v>26866.878117087501</v>
      </c>
      <c r="AM699">
        <f t="shared" si="379"/>
        <v>-0.32205424880123701</v>
      </c>
      <c r="AN699">
        <f t="shared" si="380"/>
        <v>0</v>
      </c>
      <c r="AP699">
        <f t="shared" si="373"/>
        <v>1.55</v>
      </c>
      <c r="AQ699">
        <f>VLOOKUP(AE699,Sheet3!$K$52:$L$77,2,TRUE)</f>
        <v>1</v>
      </c>
      <c r="AR699">
        <f t="shared" si="400"/>
        <v>0</v>
      </c>
      <c r="AU699">
        <f t="shared" si="381"/>
        <v>26866.878117087501</v>
      </c>
      <c r="AV699">
        <f t="shared" si="382"/>
        <v>-206.87811708750087</v>
      </c>
      <c r="AW699">
        <f t="shared" si="383"/>
        <v>-4.2743412621384476</v>
      </c>
      <c r="AX699">
        <f>VLOOKUP(AD699,Sheet2!$A$6:$B$262,2,TRUE)</f>
        <v>360.51428571428573</v>
      </c>
      <c r="AY699">
        <f t="shared" si="384"/>
        <v>-1.1856232697324906E-2</v>
      </c>
      <c r="AZ699">
        <f t="shared" si="385"/>
        <v>521.16608951850139</v>
      </c>
      <c r="BB699">
        <f t="shared" si="375"/>
        <v>2.4529561581568942</v>
      </c>
    </row>
    <row r="700" spans="4:54" x14ac:dyDescent="0.55000000000000004">
      <c r="D700">
        <f t="shared" si="374"/>
        <v>10350</v>
      </c>
      <c r="E700">
        <f t="shared" si="370"/>
        <v>172.5</v>
      </c>
      <c r="F700">
        <f t="shared" si="401"/>
        <v>26560</v>
      </c>
      <c r="H700">
        <f t="shared" si="388"/>
        <v>6640</v>
      </c>
      <c r="J700">
        <f t="shared" si="389"/>
        <v>548.76033057851237</v>
      </c>
      <c r="K700">
        <f t="shared" si="390"/>
        <v>518.7131333603445</v>
      </c>
      <c r="L700">
        <f>VLOOKUP(V700, Sheet2!E$6:F$261,2,TRUE)</f>
        <v>508.04</v>
      </c>
      <c r="M700">
        <f>VLOOKUP(L700,Sheet3!A$52:B$77,2,TRUE)</f>
        <v>1</v>
      </c>
      <c r="N700">
        <f t="shared" si="391"/>
        <v>4.3131333603445228</v>
      </c>
      <c r="O700">
        <f t="shared" si="392"/>
        <v>3.9131333603445455</v>
      </c>
      <c r="P700">
        <v>0</v>
      </c>
      <c r="Q700">
        <f t="shared" si="368"/>
        <v>3.5</v>
      </c>
      <c r="R700">
        <f t="shared" si="393"/>
        <v>23043.302087696455</v>
      </c>
      <c r="S700">
        <f t="shared" si="371"/>
        <v>3.4</v>
      </c>
      <c r="T700">
        <f t="shared" si="394"/>
        <v>3684.6303600231904</v>
      </c>
      <c r="V700">
        <f t="shared" si="395"/>
        <v>26727.932447719646</v>
      </c>
      <c r="W700">
        <f t="shared" si="396"/>
        <v>-167.93244771964601</v>
      </c>
      <c r="X700">
        <f t="shared" si="397"/>
        <v>-3.4696786718935129</v>
      </c>
      <c r="Y700">
        <f>VLOOKUP(K700,Sheet2!$A$6:$B$262,2,TRUE)</f>
        <v>327.60000000000002</v>
      </c>
      <c r="Z700">
        <f t="shared" si="398"/>
        <v>-1.0591204737159684E-2</v>
      </c>
      <c r="AA700">
        <f t="shared" si="399"/>
        <v>518.70254215560738</v>
      </c>
      <c r="AD700">
        <f t="shared" si="376"/>
        <v>521.16608951850139</v>
      </c>
      <c r="AE700">
        <f>VLOOKUP(AU699,Sheet2!$E$6:$F$261,2,TRUE)</f>
        <v>508.04</v>
      </c>
      <c r="AF700">
        <f>VLOOKUP(AE700,Sheet3!K$52:L$77,2,TRUE)</f>
        <v>1</v>
      </c>
      <c r="AG700">
        <f t="shared" si="377"/>
        <v>4.7660895185014169</v>
      </c>
      <c r="AH700">
        <f t="shared" si="378"/>
        <v>0</v>
      </c>
      <c r="AI700">
        <f t="shared" si="387"/>
        <v>0</v>
      </c>
      <c r="AJ700">
        <f t="shared" si="369"/>
        <v>3.5</v>
      </c>
      <c r="AK700">
        <f t="shared" si="372"/>
        <v>26766.936965591609</v>
      </c>
      <c r="AM700">
        <f t="shared" si="379"/>
        <v>-0.3339104814986058</v>
      </c>
      <c r="AN700">
        <f t="shared" si="380"/>
        <v>0</v>
      </c>
      <c r="AP700">
        <f t="shared" si="373"/>
        <v>1.55</v>
      </c>
      <c r="AQ700">
        <f>VLOOKUP(AE700,Sheet3!$K$52:$L$77,2,TRUE)</f>
        <v>1</v>
      </c>
      <c r="AR700">
        <f t="shared" si="400"/>
        <v>0</v>
      </c>
      <c r="AU700">
        <f t="shared" si="381"/>
        <v>26766.936965591609</v>
      </c>
      <c r="AV700">
        <f t="shared" si="382"/>
        <v>-206.9369655916089</v>
      </c>
      <c r="AW700">
        <f t="shared" si="383"/>
        <v>-4.2755571403224977</v>
      </c>
      <c r="AX700">
        <f>VLOOKUP(AD700,Sheet2!$A$6:$B$262,2,TRUE)</f>
        <v>360.51428571428573</v>
      </c>
      <c r="AY700">
        <f t="shared" si="384"/>
        <v>-1.1859605318694517E-2</v>
      </c>
      <c r="AZ700">
        <f t="shared" si="385"/>
        <v>521.15422991318269</v>
      </c>
      <c r="BB700">
        <f t="shared" si="375"/>
        <v>2.4516877575753142</v>
      </c>
    </row>
    <row r="701" spans="4:54" x14ac:dyDescent="0.55000000000000004">
      <c r="D701">
        <f t="shared" si="374"/>
        <v>10365</v>
      </c>
      <c r="E701">
        <f t="shared" si="370"/>
        <v>172.75</v>
      </c>
      <c r="F701">
        <f t="shared" si="401"/>
        <v>26460</v>
      </c>
      <c r="H701">
        <f t="shared" si="388"/>
        <v>6615</v>
      </c>
      <c r="J701">
        <f t="shared" si="389"/>
        <v>546.69421487603302</v>
      </c>
      <c r="K701">
        <f t="shared" si="390"/>
        <v>518.70254215560738</v>
      </c>
      <c r="L701">
        <f>VLOOKUP(V701, Sheet2!E$6:F$261,2,TRUE)</f>
        <v>508.04</v>
      </c>
      <c r="M701">
        <f>VLOOKUP(L701,Sheet3!A$52:B$77,2,TRUE)</f>
        <v>1</v>
      </c>
      <c r="N701">
        <f t="shared" si="391"/>
        <v>4.3025421556073979</v>
      </c>
      <c r="O701">
        <f t="shared" si="392"/>
        <v>3.9025421556074207</v>
      </c>
      <c r="P701">
        <v>0</v>
      </c>
      <c r="Q701">
        <f t="shared" si="368"/>
        <v>3.5</v>
      </c>
      <c r="R701">
        <f t="shared" si="393"/>
        <v>22958.477521398465</v>
      </c>
      <c r="S701">
        <f t="shared" si="371"/>
        <v>3.4</v>
      </c>
      <c r="T701">
        <f t="shared" si="394"/>
        <v>3669.6813716420565</v>
      </c>
      <c r="V701">
        <f t="shared" si="395"/>
        <v>26628.15889304052</v>
      </c>
      <c r="W701">
        <f t="shared" si="396"/>
        <v>-168.15889304051962</v>
      </c>
      <c r="X701">
        <f t="shared" si="397"/>
        <v>-3.4743572942256118</v>
      </c>
      <c r="Y701">
        <f>VLOOKUP(K701,Sheet2!$A$6:$B$262,2,TRUE)</f>
        <v>327.60000000000002</v>
      </c>
      <c r="Z701">
        <f t="shared" si="398"/>
        <v>-1.0605486246109925E-2</v>
      </c>
      <c r="AA701">
        <f t="shared" si="399"/>
        <v>518.69193666936121</v>
      </c>
      <c r="AD701">
        <f t="shared" si="376"/>
        <v>521.15422991318269</v>
      </c>
      <c r="AE701">
        <f>VLOOKUP(AU700,Sheet2!$E$6:$F$261,2,TRUE)</f>
        <v>508.04</v>
      </c>
      <c r="AF701">
        <f>VLOOKUP(AE701,Sheet3!K$52:L$77,2,TRUE)</f>
        <v>1</v>
      </c>
      <c r="AG701">
        <f t="shared" si="377"/>
        <v>4.7542299131827122</v>
      </c>
      <c r="AH701">
        <f t="shared" si="378"/>
        <v>0</v>
      </c>
      <c r="AI701">
        <f t="shared" si="387"/>
        <v>0</v>
      </c>
      <c r="AJ701">
        <f t="shared" si="369"/>
        <v>3.5</v>
      </c>
      <c r="AK701">
        <f t="shared" si="372"/>
        <v>26667.09166864663</v>
      </c>
      <c r="AM701">
        <f t="shared" si="379"/>
        <v>-0.34577008681731058</v>
      </c>
      <c r="AN701">
        <f t="shared" si="380"/>
        <v>0</v>
      </c>
      <c r="AP701">
        <f t="shared" si="373"/>
        <v>1.55</v>
      </c>
      <c r="AQ701">
        <f>VLOOKUP(AE701,Sheet3!$K$52:$L$77,2,TRUE)</f>
        <v>1</v>
      </c>
      <c r="AR701">
        <f t="shared" si="400"/>
        <v>0</v>
      </c>
      <c r="AU701">
        <f t="shared" si="381"/>
        <v>26667.09166864663</v>
      </c>
      <c r="AV701">
        <f t="shared" si="382"/>
        <v>-207.09166864662984</v>
      </c>
      <c r="AW701">
        <f t="shared" si="383"/>
        <v>-4.2787534844345005</v>
      </c>
      <c r="AX701">
        <f>VLOOKUP(AD701,Sheet2!$A$6:$B$262,2,TRUE)</f>
        <v>360.51428571428573</v>
      </c>
      <c r="AY701">
        <f t="shared" si="384"/>
        <v>-1.1868471386527779E-2</v>
      </c>
      <c r="AZ701">
        <f t="shared" si="385"/>
        <v>521.1423614417962</v>
      </c>
      <c r="BB701">
        <f t="shared" si="375"/>
        <v>2.4504247724349852</v>
      </c>
    </row>
    <row r="702" spans="4:54" x14ac:dyDescent="0.55000000000000004">
      <c r="D702">
        <f t="shared" si="374"/>
        <v>10380</v>
      </c>
      <c r="E702">
        <f t="shared" si="370"/>
        <v>173</v>
      </c>
      <c r="F702">
        <f t="shared" si="401"/>
        <v>26360</v>
      </c>
      <c r="H702">
        <f t="shared" si="388"/>
        <v>6590</v>
      </c>
      <c r="J702">
        <f t="shared" si="389"/>
        <v>544.62809917355366</v>
      </c>
      <c r="K702">
        <f t="shared" si="390"/>
        <v>518.69193666936121</v>
      </c>
      <c r="L702">
        <f>VLOOKUP(V702, Sheet2!E$6:F$261,2,TRUE)</f>
        <v>508.04</v>
      </c>
      <c r="M702">
        <f>VLOOKUP(L702,Sheet3!A$52:B$77,2,TRUE)</f>
        <v>1</v>
      </c>
      <c r="N702">
        <f t="shared" si="391"/>
        <v>4.2919366693612346</v>
      </c>
      <c r="O702">
        <f t="shared" si="392"/>
        <v>3.8919366693612574</v>
      </c>
      <c r="P702">
        <v>0</v>
      </c>
      <c r="Q702">
        <f t="shared" si="368"/>
        <v>3.5</v>
      </c>
      <c r="R702">
        <f t="shared" si="393"/>
        <v>22873.643124808412</v>
      </c>
      <c r="S702">
        <f t="shared" si="371"/>
        <v>3.4</v>
      </c>
      <c r="T702">
        <f t="shared" si="394"/>
        <v>3654.7325380886782</v>
      </c>
      <c r="V702">
        <f t="shared" si="395"/>
        <v>26528.375662897091</v>
      </c>
      <c r="W702">
        <f t="shared" si="396"/>
        <v>-168.37566289709139</v>
      </c>
      <c r="X702">
        <f t="shared" si="397"/>
        <v>-3.4788360102704829</v>
      </c>
      <c r="Y702">
        <f>VLOOKUP(K702,Sheet2!$A$6:$B$262,2,TRUE)</f>
        <v>326.2285714285714</v>
      </c>
      <c r="Z702">
        <f t="shared" si="398"/>
        <v>-1.0663799295801971E-2</v>
      </c>
      <c r="AA702">
        <f t="shared" si="399"/>
        <v>518.68127287006541</v>
      </c>
      <c r="AD702">
        <f t="shared" si="376"/>
        <v>521.1423614417962</v>
      </c>
      <c r="AE702">
        <f>VLOOKUP(AU701,Sheet2!$E$6:$F$261,2,TRUE)</f>
        <v>508.04</v>
      </c>
      <c r="AF702">
        <f>VLOOKUP(AE702,Sheet3!K$52:L$77,2,TRUE)</f>
        <v>1</v>
      </c>
      <c r="AG702">
        <f t="shared" si="377"/>
        <v>4.7423614417962199</v>
      </c>
      <c r="AH702">
        <f t="shared" si="378"/>
        <v>0</v>
      </c>
      <c r="AI702">
        <f t="shared" si="387"/>
        <v>0</v>
      </c>
      <c r="AJ702">
        <f t="shared" si="369"/>
        <v>3.5</v>
      </c>
      <c r="AK702">
        <f t="shared" si="372"/>
        <v>26567.296324841125</v>
      </c>
      <c r="AM702">
        <f t="shared" si="379"/>
        <v>-0.35763855820380286</v>
      </c>
      <c r="AN702">
        <f t="shared" si="380"/>
        <v>0</v>
      </c>
      <c r="AP702">
        <f t="shared" si="373"/>
        <v>1.55</v>
      </c>
      <c r="AQ702">
        <f>VLOOKUP(AE702,Sheet3!$K$52:$L$77,2,TRUE)</f>
        <v>1</v>
      </c>
      <c r="AR702">
        <f t="shared" si="400"/>
        <v>0</v>
      </c>
      <c r="AU702">
        <f t="shared" si="381"/>
        <v>26567.296324841125</v>
      </c>
      <c r="AV702">
        <f t="shared" si="382"/>
        <v>-207.29632484112517</v>
      </c>
      <c r="AW702">
        <f t="shared" si="383"/>
        <v>-4.2829819182050652</v>
      </c>
      <c r="AX702">
        <f>VLOOKUP(AD702,Sheet2!$A$6:$B$262,2,TRUE)</f>
        <v>360.51428571428573</v>
      </c>
      <c r="AY702">
        <f t="shared" si="384"/>
        <v>-1.1880200280327886E-2</v>
      </c>
      <c r="AZ702">
        <f t="shared" si="385"/>
        <v>521.13048124151589</v>
      </c>
      <c r="BB702">
        <f t="shared" si="375"/>
        <v>2.4492083714504815</v>
      </c>
    </row>
    <row r="703" spans="4:54" x14ac:dyDescent="0.55000000000000004">
      <c r="D703">
        <f t="shared" si="374"/>
        <v>10395</v>
      </c>
      <c r="E703">
        <f t="shared" si="370"/>
        <v>173.25</v>
      </c>
      <c r="F703">
        <f t="shared" si="401"/>
        <v>26260</v>
      </c>
      <c r="H703">
        <f t="shared" si="388"/>
        <v>6565</v>
      </c>
      <c r="J703">
        <f t="shared" si="389"/>
        <v>542.56198347107443</v>
      </c>
      <c r="K703">
        <f t="shared" si="390"/>
        <v>518.68127287006541</v>
      </c>
      <c r="L703">
        <f>VLOOKUP(V703, Sheet2!E$6:F$261,2,TRUE)</f>
        <v>508.04</v>
      </c>
      <c r="M703">
        <f>VLOOKUP(L703,Sheet3!A$52:B$77,2,TRUE)</f>
        <v>1</v>
      </c>
      <c r="N703">
        <f t="shared" si="391"/>
        <v>4.2812728700654361</v>
      </c>
      <c r="O703">
        <f t="shared" si="392"/>
        <v>3.8812728700654588</v>
      </c>
      <c r="P703">
        <v>0</v>
      </c>
      <c r="Q703">
        <f t="shared" si="368"/>
        <v>3.5</v>
      </c>
      <c r="R703">
        <f t="shared" si="393"/>
        <v>22788.447891119176</v>
      </c>
      <c r="S703">
        <f t="shared" si="371"/>
        <v>3.4</v>
      </c>
      <c r="T703">
        <f t="shared" si="394"/>
        <v>3639.7220321740488</v>
      </c>
      <c r="V703">
        <f t="shared" si="395"/>
        <v>26428.169923293226</v>
      </c>
      <c r="W703">
        <f t="shared" si="396"/>
        <v>-168.16992329322602</v>
      </c>
      <c r="X703">
        <f t="shared" si="397"/>
        <v>-3.4745851920088024</v>
      </c>
      <c r="Y703">
        <f>VLOOKUP(K703,Sheet2!$A$6:$B$262,2,TRUE)</f>
        <v>326.2285714285714</v>
      </c>
      <c r="Z703">
        <f t="shared" si="398"/>
        <v>-1.0650769111955517E-2</v>
      </c>
      <c r="AA703">
        <f t="shared" si="399"/>
        <v>518.67062210095344</v>
      </c>
      <c r="AD703">
        <f t="shared" si="376"/>
        <v>521.13048124151589</v>
      </c>
      <c r="AE703">
        <f>VLOOKUP(AU702,Sheet2!$E$6:$F$261,2,TRUE)</f>
        <v>508.04</v>
      </c>
      <c r="AF703">
        <f>VLOOKUP(AE703,Sheet3!K$52:L$77,2,TRUE)</f>
        <v>1</v>
      </c>
      <c r="AG703">
        <f t="shared" si="377"/>
        <v>4.7304812415159176</v>
      </c>
      <c r="AH703">
        <f t="shared" si="378"/>
        <v>0</v>
      </c>
      <c r="AI703">
        <f t="shared" si="387"/>
        <v>0</v>
      </c>
      <c r="AJ703">
        <f t="shared" si="369"/>
        <v>3.5</v>
      </c>
      <c r="AK703">
        <f t="shared" si="372"/>
        <v>26467.527342844114</v>
      </c>
      <c r="AM703">
        <f t="shared" si="379"/>
        <v>-0.36951875848410509</v>
      </c>
      <c r="AN703">
        <f t="shared" si="380"/>
        <v>0</v>
      </c>
      <c r="AP703">
        <f t="shared" si="373"/>
        <v>1.55</v>
      </c>
      <c r="AQ703">
        <f>VLOOKUP(AE703,Sheet3!$K$52:$L$77,2,TRUE)</f>
        <v>1</v>
      </c>
      <c r="AR703">
        <f t="shared" si="400"/>
        <v>0</v>
      </c>
      <c r="AU703">
        <f t="shared" si="381"/>
        <v>26467.527342844114</v>
      </c>
      <c r="AV703">
        <f t="shared" si="382"/>
        <v>-207.52734284411417</v>
      </c>
      <c r="AW703">
        <f t="shared" si="383"/>
        <v>-4.2877550174403751</v>
      </c>
      <c r="AX703">
        <f>VLOOKUP(AD703,Sheet2!$A$6:$B$262,2,TRUE)</f>
        <v>360.51428571428573</v>
      </c>
      <c r="AY703">
        <f t="shared" si="384"/>
        <v>-1.1893439975464663E-2</v>
      </c>
      <c r="AZ703">
        <f t="shared" si="385"/>
        <v>521.11858780154046</v>
      </c>
      <c r="BB703">
        <f t="shared" si="375"/>
        <v>2.4479657005870195</v>
      </c>
    </row>
    <row r="704" spans="4:54" x14ac:dyDescent="0.55000000000000004">
      <c r="D704">
        <f t="shared" si="374"/>
        <v>10410</v>
      </c>
      <c r="E704">
        <f t="shared" si="370"/>
        <v>173.5</v>
      </c>
      <c r="F704">
        <f t="shared" si="401"/>
        <v>26160</v>
      </c>
      <c r="H704">
        <f t="shared" si="388"/>
        <v>6540</v>
      </c>
      <c r="J704">
        <f t="shared" si="389"/>
        <v>540.49586776859508</v>
      </c>
      <c r="K704">
        <f t="shared" si="390"/>
        <v>518.67062210095344</v>
      </c>
      <c r="L704">
        <f>VLOOKUP(V704, Sheet2!E$6:F$261,2,TRUE)</f>
        <v>508.04</v>
      </c>
      <c r="M704">
        <f>VLOOKUP(L704,Sheet3!A$52:B$77,2,TRUE)</f>
        <v>1</v>
      </c>
      <c r="N704">
        <f t="shared" si="391"/>
        <v>4.2706221009534602</v>
      </c>
      <c r="O704">
        <f t="shared" si="392"/>
        <v>3.8706221009534829</v>
      </c>
      <c r="P704">
        <v>0</v>
      </c>
      <c r="Q704">
        <f t="shared" si="368"/>
        <v>3.5</v>
      </c>
      <c r="R704">
        <f t="shared" si="393"/>
        <v>22703.462600092193</v>
      </c>
      <c r="S704">
        <f t="shared" si="371"/>
        <v>3.4</v>
      </c>
      <c r="T704">
        <f t="shared" si="394"/>
        <v>3624.7504365032173</v>
      </c>
      <c r="V704">
        <f t="shared" si="395"/>
        <v>26328.213036595411</v>
      </c>
      <c r="W704">
        <f t="shared" si="396"/>
        <v>-168.21303659541081</v>
      </c>
      <c r="X704">
        <f t="shared" si="397"/>
        <v>-3.4754759627150991</v>
      </c>
      <c r="Y704">
        <f>VLOOKUP(K704,Sheet2!$A$6:$B$262,2,TRUE)</f>
        <v>326.2285714285714</v>
      </c>
      <c r="Z704">
        <f t="shared" si="398"/>
        <v>-1.0653499622966236E-2</v>
      </c>
      <c r="AA704">
        <f t="shared" si="399"/>
        <v>518.65996860133043</v>
      </c>
      <c r="AD704">
        <f t="shared" si="376"/>
        <v>521.11858780154046</v>
      </c>
      <c r="AE704">
        <f>VLOOKUP(AU703,Sheet2!$E$6:$F$261,2,TRUE)</f>
        <v>508.04</v>
      </c>
      <c r="AF704">
        <f>VLOOKUP(AE704,Sheet3!K$52:L$77,2,TRUE)</f>
        <v>1</v>
      </c>
      <c r="AG704">
        <f t="shared" si="377"/>
        <v>4.7185878015404796</v>
      </c>
      <c r="AH704">
        <f t="shared" si="378"/>
        <v>0</v>
      </c>
      <c r="AI704">
        <f t="shared" si="387"/>
        <v>0</v>
      </c>
      <c r="AJ704">
        <f t="shared" si="369"/>
        <v>3.5</v>
      </c>
      <c r="AK704">
        <f t="shared" si="372"/>
        <v>26367.772586484618</v>
      </c>
      <c r="AM704">
        <f t="shared" si="379"/>
        <v>-0.38141219845954311</v>
      </c>
      <c r="AN704">
        <f t="shared" si="380"/>
        <v>0</v>
      </c>
      <c r="AP704">
        <f t="shared" si="373"/>
        <v>1.55</v>
      </c>
      <c r="AQ704">
        <f>VLOOKUP(AE704,Sheet3!$K$52:$L$77,2,TRUE)</f>
        <v>1</v>
      </c>
      <c r="AR704">
        <f t="shared" si="400"/>
        <v>0</v>
      </c>
      <c r="AU704">
        <f t="shared" si="381"/>
        <v>26367.772586484618</v>
      </c>
      <c r="AV704">
        <f t="shared" si="382"/>
        <v>-207.77258648461793</v>
      </c>
      <c r="AW704">
        <f t="shared" si="383"/>
        <v>-4.2928220348061554</v>
      </c>
      <c r="AX704">
        <f>VLOOKUP(AD704,Sheet2!$A$6:$B$262,2,TRUE)</f>
        <v>360.51428571428573</v>
      </c>
      <c r="AY704">
        <f t="shared" si="384"/>
        <v>-1.1907494945174785E-2</v>
      </c>
      <c r="AZ704">
        <f t="shared" si="385"/>
        <v>521.10668030659531</v>
      </c>
      <c r="BB704">
        <f t="shared" si="375"/>
        <v>2.4467117052648746</v>
      </c>
    </row>
    <row r="705" spans="4:54" x14ac:dyDescent="0.55000000000000004">
      <c r="D705">
        <f t="shared" si="374"/>
        <v>10425</v>
      </c>
      <c r="E705">
        <f t="shared" si="370"/>
        <v>173.75</v>
      </c>
      <c r="F705">
        <f t="shared" si="401"/>
        <v>26060</v>
      </c>
      <c r="H705">
        <f t="shared" si="388"/>
        <v>6515</v>
      </c>
      <c r="J705">
        <f t="shared" si="389"/>
        <v>538.42975206611573</v>
      </c>
      <c r="K705">
        <f t="shared" si="390"/>
        <v>518.65996860133043</v>
      </c>
      <c r="L705">
        <f>VLOOKUP(V705, Sheet2!E$6:F$261,2,TRUE)</f>
        <v>508.04</v>
      </c>
      <c r="M705">
        <f>VLOOKUP(L705,Sheet3!A$52:B$77,2,TRUE)</f>
        <v>1</v>
      </c>
      <c r="N705">
        <f t="shared" si="391"/>
        <v>4.2599686013304563</v>
      </c>
      <c r="O705">
        <f t="shared" si="392"/>
        <v>3.859968601330479</v>
      </c>
      <c r="P705">
        <v>0</v>
      </c>
      <c r="Q705">
        <f t="shared" si="368"/>
        <v>3.5</v>
      </c>
      <c r="R705">
        <f t="shared" si="393"/>
        <v>22618.561471418299</v>
      </c>
      <c r="S705">
        <f t="shared" si="371"/>
        <v>3.4</v>
      </c>
      <c r="T705">
        <f t="shared" si="394"/>
        <v>3609.7955950043279</v>
      </c>
      <c r="V705">
        <f t="shared" si="395"/>
        <v>26228.357066422628</v>
      </c>
      <c r="W705">
        <f t="shared" si="396"/>
        <v>-168.35706642262812</v>
      </c>
      <c r="X705">
        <f t="shared" si="397"/>
        <v>-3.4784517855914903</v>
      </c>
      <c r="Y705">
        <f>VLOOKUP(K705,Sheet2!$A$6:$B$262,2,TRUE)</f>
        <v>326.2285714285714</v>
      </c>
      <c r="Z705">
        <f t="shared" si="398"/>
        <v>-1.0662621518278348E-2</v>
      </c>
      <c r="AA705">
        <f t="shared" si="399"/>
        <v>518.6493059798122</v>
      </c>
      <c r="AD705">
        <f t="shared" si="376"/>
        <v>521.10668030659531</v>
      </c>
      <c r="AE705">
        <f>VLOOKUP(AU704,Sheet2!$E$6:$F$261,2,TRUE)</f>
        <v>508.04</v>
      </c>
      <c r="AF705">
        <f>VLOOKUP(AE705,Sheet3!K$52:L$77,2,TRUE)</f>
        <v>1</v>
      </c>
      <c r="AG705">
        <f t="shared" si="377"/>
        <v>4.7066803065953309</v>
      </c>
      <c r="AH705">
        <f t="shared" si="378"/>
        <v>0</v>
      </c>
      <c r="AI705">
        <f t="shared" si="387"/>
        <v>0</v>
      </c>
      <c r="AJ705">
        <f t="shared" si="369"/>
        <v>3.5</v>
      </c>
      <c r="AK705">
        <f t="shared" si="372"/>
        <v>26268.025808041177</v>
      </c>
      <c r="AM705">
        <f t="shared" si="379"/>
        <v>-0.39331969340469186</v>
      </c>
      <c r="AN705">
        <f t="shared" si="380"/>
        <v>0</v>
      </c>
      <c r="AP705">
        <f t="shared" si="373"/>
        <v>1.55</v>
      </c>
      <c r="AQ705">
        <f>VLOOKUP(AE705,Sheet3!$K$52:$L$77,2,TRUE)</f>
        <v>1</v>
      </c>
      <c r="AR705">
        <f t="shared" si="400"/>
        <v>0</v>
      </c>
      <c r="AU705">
        <f t="shared" si="381"/>
        <v>26268.025808041177</v>
      </c>
      <c r="AV705">
        <f t="shared" si="382"/>
        <v>-208.02580804117679</v>
      </c>
      <c r="AW705">
        <f t="shared" si="383"/>
        <v>-4.2980538851482804</v>
      </c>
      <c r="AX705">
        <f>VLOOKUP(AD705,Sheet2!$A$6:$B$262,2,TRUE)</f>
        <v>360.51428571428573</v>
      </c>
      <c r="AY705">
        <f t="shared" si="384"/>
        <v>-1.1922007131097622E-2</v>
      </c>
      <c r="AZ705">
        <f t="shared" si="385"/>
        <v>521.09475829946416</v>
      </c>
      <c r="BB705">
        <f t="shared" si="375"/>
        <v>2.4454523196519631</v>
      </c>
    </row>
    <row r="706" spans="4:54" x14ac:dyDescent="0.55000000000000004">
      <c r="D706">
        <f t="shared" si="374"/>
        <v>10440</v>
      </c>
      <c r="E706">
        <f t="shared" si="370"/>
        <v>174</v>
      </c>
      <c r="F706">
        <f t="shared" si="401"/>
        <v>25960</v>
      </c>
      <c r="H706">
        <f t="shared" si="388"/>
        <v>6490</v>
      </c>
      <c r="J706">
        <f t="shared" si="389"/>
        <v>536.36363636363637</v>
      </c>
      <c r="K706">
        <f t="shared" si="390"/>
        <v>518.6493059798122</v>
      </c>
      <c r="L706">
        <f>VLOOKUP(V706, Sheet2!E$6:F$261,2,TRUE)</f>
        <v>508.04</v>
      </c>
      <c r="M706">
        <f>VLOOKUP(L706,Sheet3!A$52:B$77,2,TRUE)</f>
        <v>1</v>
      </c>
      <c r="N706">
        <f t="shared" si="391"/>
        <v>4.2493059798122204</v>
      </c>
      <c r="O706">
        <f t="shared" si="392"/>
        <v>3.8493059798122431</v>
      </c>
      <c r="P706">
        <v>0</v>
      </c>
      <c r="Q706">
        <f t="shared" si="368"/>
        <v>3.5</v>
      </c>
      <c r="R706">
        <f t="shared" si="393"/>
        <v>22533.693879603459</v>
      </c>
      <c r="S706">
        <f t="shared" si="371"/>
        <v>3.4</v>
      </c>
      <c r="T706">
        <f t="shared" si="394"/>
        <v>3594.8485985967295</v>
      </c>
      <c r="V706">
        <f t="shared" si="395"/>
        <v>26128.54247820019</v>
      </c>
      <c r="W706">
        <f t="shared" si="396"/>
        <v>-168.54247820019009</v>
      </c>
      <c r="X706">
        <f t="shared" si="397"/>
        <v>-3.4822826074419444</v>
      </c>
      <c r="Y706">
        <f>VLOOKUP(K706,Sheet2!$A$6:$B$262,2,TRUE)</f>
        <v>326.2285714285714</v>
      </c>
      <c r="Z706">
        <f t="shared" si="398"/>
        <v>-1.0674364272242781E-2</v>
      </c>
      <c r="AA706">
        <f t="shared" si="399"/>
        <v>518.63863161553991</v>
      </c>
      <c r="AD706">
        <f t="shared" si="376"/>
        <v>521.09475829946416</v>
      </c>
      <c r="AE706">
        <f>VLOOKUP(AU705,Sheet2!$E$6:$F$261,2,TRUE)</f>
        <v>508.04</v>
      </c>
      <c r="AF706">
        <f>VLOOKUP(AE706,Sheet3!K$52:L$77,2,TRUE)</f>
        <v>1</v>
      </c>
      <c r="AG706">
        <f t="shared" si="377"/>
        <v>4.6947582994641834</v>
      </c>
      <c r="AH706">
        <f t="shared" si="378"/>
        <v>0</v>
      </c>
      <c r="AI706">
        <f t="shared" si="387"/>
        <v>0</v>
      </c>
      <c r="AJ706">
        <f t="shared" si="369"/>
        <v>3.5</v>
      </c>
      <c r="AK706">
        <f t="shared" si="372"/>
        <v>26168.283790204525</v>
      </c>
      <c r="AM706">
        <f t="shared" si="379"/>
        <v>-0.4052417005358393</v>
      </c>
      <c r="AN706">
        <f t="shared" si="380"/>
        <v>0</v>
      </c>
      <c r="AP706">
        <f t="shared" si="373"/>
        <v>1.55</v>
      </c>
      <c r="AQ706">
        <f>VLOOKUP(AE706,Sheet3!$K$52:$L$77,2,TRUE)</f>
        <v>1</v>
      </c>
      <c r="AR706">
        <f t="shared" si="400"/>
        <v>0</v>
      </c>
      <c r="AU706">
        <f t="shared" si="381"/>
        <v>26168.283790204525</v>
      </c>
      <c r="AV706">
        <f t="shared" si="382"/>
        <v>-208.28379020452485</v>
      </c>
      <c r="AW706">
        <f t="shared" si="383"/>
        <v>-4.3033840951348115</v>
      </c>
      <c r="AX706">
        <f>VLOOKUP(AD706,Sheet2!$A$6:$B$262,2,TRUE)</f>
        <v>359.14285714285717</v>
      </c>
      <c r="AY706">
        <f t="shared" si="384"/>
        <v>-1.1982374171019761E-2</v>
      </c>
      <c r="AZ706">
        <f t="shared" si="385"/>
        <v>521.08277592529316</v>
      </c>
      <c r="BB706">
        <f t="shared" si="375"/>
        <v>2.4441443097532556</v>
      </c>
    </row>
    <row r="707" spans="4:54" x14ac:dyDescent="0.55000000000000004">
      <c r="D707">
        <f t="shared" si="374"/>
        <v>10455</v>
      </c>
      <c r="E707">
        <f t="shared" si="370"/>
        <v>174.25</v>
      </c>
      <c r="F707">
        <f t="shared" si="401"/>
        <v>25860</v>
      </c>
      <c r="H707">
        <f t="shared" si="388"/>
        <v>6465</v>
      </c>
      <c r="J707">
        <f t="shared" si="389"/>
        <v>534.29752066115702</v>
      </c>
      <c r="K707">
        <f t="shared" si="390"/>
        <v>518.63863161553991</v>
      </c>
      <c r="L707">
        <f>VLOOKUP(V707, Sheet2!E$6:F$261,2,TRUE)</f>
        <v>508.04</v>
      </c>
      <c r="M707">
        <f>VLOOKUP(L707,Sheet3!A$52:B$77,2,TRUE)</f>
        <v>1</v>
      </c>
      <c r="N707">
        <f t="shared" si="391"/>
        <v>4.23863161553993</v>
      </c>
      <c r="O707">
        <f t="shared" si="392"/>
        <v>3.8386316155399527</v>
      </c>
      <c r="P707">
        <v>0</v>
      </c>
      <c r="Q707">
        <f t="shared" si="368"/>
        <v>3.5</v>
      </c>
      <c r="R707">
        <f t="shared" si="393"/>
        <v>22448.839409760658</v>
      </c>
      <c r="S707">
        <f t="shared" si="371"/>
        <v>3.4</v>
      </c>
      <c r="T707">
        <f t="shared" si="394"/>
        <v>3579.9058626128567</v>
      </c>
      <c r="V707">
        <f t="shared" si="395"/>
        <v>26028.745272373515</v>
      </c>
      <c r="W707">
        <f t="shared" si="396"/>
        <v>-168.74527237351504</v>
      </c>
      <c r="X707">
        <f t="shared" si="397"/>
        <v>-3.4864725697007244</v>
      </c>
      <c r="Y707">
        <f>VLOOKUP(K707,Sheet2!$A$6:$B$262,2,TRUE)</f>
        <v>326.2285714285714</v>
      </c>
      <c r="Z707">
        <f t="shared" si="398"/>
        <v>-1.0687207912027095E-2</v>
      </c>
      <c r="AA707">
        <f t="shared" si="399"/>
        <v>518.62794440762787</v>
      </c>
      <c r="AD707">
        <f t="shared" si="376"/>
        <v>521.08277592529316</v>
      </c>
      <c r="AE707">
        <f>VLOOKUP(AU706,Sheet2!$E$6:$F$261,2,TRUE)</f>
        <v>508.04</v>
      </c>
      <c r="AF707">
        <f>VLOOKUP(AE707,Sheet3!K$52:L$77,2,TRUE)</f>
        <v>1</v>
      </c>
      <c r="AG707">
        <f t="shared" si="377"/>
        <v>4.6827759252931855</v>
      </c>
      <c r="AH707">
        <f t="shared" si="378"/>
        <v>0</v>
      </c>
      <c r="AI707">
        <f t="shared" si="387"/>
        <v>0</v>
      </c>
      <c r="AJ707">
        <f t="shared" si="369"/>
        <v>3.5</v>
      </c>
      <c r="AK707">
        <f t="shared" si="372"/>
        <v>26068.164255840464</v>
      </c>
      <c r="AM707">
        <f t="shared" si="379"/>
        <v>-0.4172240747068372</v>
      </c>
      <c r="AN707">
        <f t="shared" si="380"/>
        <v>0</v>
      </c>
      <c r="AP707">
        <f t="shared" si="373"/>
        <v>1.55</v>
      </c>
      <c r="AQ707">
        <f>VLOOKUP(AE707,Sheet3!$K$52:$L$77,2,TRUE)</f>
        <v>1</v>
      </c>
      <c r="AR707">
        <f t="shared" si="400"/>
        <v>0</v>
      </c>
      <c r="AU707">
        <f t="shared" si="381"/>
        <v>26068.164255840464</v>
      </c>
      <c r="AV707">
        <f t="shared" si="382"/>
        <v>-208.16425584046374</v>
      </c>
      <c r="AW707">
        <f t="shared" si="383"/>
        <v>-4.3009143768690858</v>
      </c>
      <c r="AX707">
        <f>VLOOKUP(AD707,Sheet2!$A$6:$B$262,2,TRUE)</f>
        <v>359.14285714285717</v>
      </c>
      <c r="AY707">
        <f t="shared" si="384"/>
        <v>-1.1975497469404774E-2</v>
      </c>
      <c r="AZ707">
        <f t="shared" si="385"/>
        <v>521.07080042782377</v>
      </c>
      <c r="BB707">
        <f t="shared" si="375"/>
        <v>2.4428560201959044</v>
      </c>
    </row>
    <row r="708" spans="4:54" x14ac:dyDescent="0.55000000000000004">
      <c r="D708">
        <f t="shared" si="374"/>
        <v>10470</v>
      </c>
      <c r="E708">
        <f t="shared" si="370"/>
        <v>174.5</v>
      </c>
      <c r="F708">
        <f t="shared" si="401"/>
        <v>25760</v>
      </c>
      <c r="H708">
        <f t="shared" si="388"/>
        <v>6440</v>
      </c>
      <c r="J708">
        <f t="shared" si="389"/>
        <v>532.23140495867767</v>
      </c>
      <c r="K708">
        <f t="shared" si="390"/>
        <v>518.62794440762787</v>
      </c>
      <c r="L708">
        <f>VLOOKUP(V708, Sheet2!E$6:F$261,2,TRUE)</f>
        <v>507.8</v>
      </c>
      <c r="M708">
        <f>VLOOKUP(L708,Sheet3!A$52:B$77,2,TRUE)</f>
        <v>1</v>
      </c>
      <c r="N708">
        <f t="shared" si="391"/>
        <v>4.2279444076278878</v>
      </c>
      <c r="O708">
        <f t="shared" si="392"/>
        <v>3.8279444076279106</v>
      </c>
      <c r="P708">
        <v>0</v>
      </c>
      <c r="Q708">
        <f t="shared" si="368"/>
        <v>3.5</v>
      </c>
      <c r="R708">
        <f t="shared" si="393"/>
        <v>22363.989813459608</v>
      </c>
      <c r="S708">
        <f t="shared" si="371"/>
        <v>3.4</v>
      </c>
      <c r="T708">
        <f t="shared" si="394"/>
        <v>3564.9659464485876</v>
      </c>
      <c r="V708">
        <f t="shared" si="395"/>
        <v>25928.955759908196</v>
      </c>
      <c r="W708">
        <f t="shared" si="396"/>
        <v>-168.95575990819634</v>
      </c>
      <c r="X708">
        <f t="shared" si="397"/>
        <v>-3.4908214857065358</v>
      </c>
      <c r="Y708">
        <f>VLOOKUP(K708,Sheet2!$A$6:$B$262,2,TRUE)</f>
        <v>326.2285714285714</v>
      </c>
      <c r="Z708">
        <f t="shared" si="398"/>
        <v>-1.0700538798364754E-2</v>
      </c>
      <c r="AA708">
        <f t="shared" si="399"/>
        <v>518.61724386882952</v>
      </c>
      <c r="AD708">
        <f t="shared" si="376"/>
        <v>521.07080042782377</v>
      </c>
      <c r="AE708">
        <f>VLOOKUP(AU707,Sheet2!$E$6:$F$261,2,TRUE)</f>
        <v>508.04</v>
      </c>
      <c r="AF708">
        <f>VLOOKUP(AE708,Sheet3!K$52:L$77,2,TRUE)</f>
        <v>1</v>
      </c>
      <c r="AG708">
        <f t="shared" si="377"/>
        <v>4.6708004278237922</v>
      </c>
      <c r="AH708">
        <f t="shared" si="378"/>
        <v>0</v>
      </c>
      <c r="AI708">
        <f t="shared" si="387"/>
        <v>0</v>
      </c>
      <c r="AJ708">
        <f t="shared" si="369"/>
        <v>3.5</v>
      </c>
      <c r="AK708">
        <f t="shared" si="372"/>
        <v>25968.23008207119</v>
      </c>
      <c r="AM708">
        <f t="shared" si="379"/>
        <v>-0.4291995721762305</v>
      </c>
      <c r="AN708">
        <f t="shared" si="380"/>
        <v>0</v>
      </c>
      <c r="AP708">
        <f t="shared" si="373"/>
        <v>1.55</v>
      </c>
      <c r="AQ708">
        <f>VLOOKUP(AE708,Sheet3!$K$52:$L$77,2,TRUE)</f>
        <v>1</v>
      </c>
      <c r="AR708">
        <f t="shared" si="400"/>
        <v>0</v>
      </c>
      <c r="AU708">
        <f t="shared" si="381"/>
        <v>25968.23008207119</v>
      </c>
      <c r="AV708">
        <f t="shared" si="382"/>
        <v>-208.23008207118983</v>
      </c>
      <c r="AW708">
        <f t="shared" si="383"/>
        <v>-4.3022744229584671</v>
      </c>
      <c r="AX708">
        <f>VLOOKUP(AD708,Sheet2!$A$6:$B$262,2,TRUE)</f>
        <v>359.14285714285717</v>
      </c>
      <c r="AY708">
        <f t="shared" si="384"/>
        <v>-1.1979284391690241E-2</v>
      </c>
      <c r="AZ708">
        <f t="shared" si="385"/>
        <v>521.05882114343206</v>
      </c>
      <c r="BB708">
        <f t="shared" si="375"/>
        <v>2.4415772746025368</v>
      </c>
    </row>
    <row r="709" spans="4:54" x14ac:dyDescent="0.55000000000000004">
      <c r="D709">
        <f t="shared" si="374"/>
        <v>10485</v>
      </c>
      <c r="E709">
        <f t="shared" si="370"/>
        <v>174.75</v>
      </c>
      <c r="F709">
        <f t="shared" si="401"/>
        <v>25660</v>
      </c>
      <c r="H709">
        <f t="shared" si="388"/>
        <v>6415</v>
      </c>
      <c r="J709">
        <f t="shared" si="389"/>
        <v>530.16528925619832</v>
      </c>
      <c r="K709">
        <f t="shared" si="390"/>
        <v>518.61724386882952</v>
      </c>
      <c r="L709">
        <f>VLOOKUP(V709, Sheet2!E$6:F$261,2,TRUE)</f>
        <v>507.8</v>
      </c>
      <c r="M709">
        <f>VLOOKUP(L709,Sheet3!A$52:B$77,2,TRUE)</f>
        <v>1</v>
      </c>
      <c r="N709">
        <f t="shared" si="391"/>
        <v>4.2172438688295415</v>
      </c>
      <c r="O709">
        <f t="shared" si="392"/>
        <v>3.8172438688295642</v>
      </c>
      <c r="P709">
        <v>0</v>
      </c>
      <c r="Q709">
        <f t="shared" si="368"/>
        <v>3.5</v>
      </c>
      <c r="R709">
        <f t="shared" si="393"/>
        <v>22279.141750954404</v>
      </c>
      <c r="S709">
        <f t="shared" si="371"/>
        <v>3.4</v>
      </c>
      <c r="T709">
        <f t="shared" si="394"/>
        <v>3550.0282745142204</v>
      </c>
      <c r="V709">
        <f t="shared" si="395"/>
        <v>25829.170025468626</v>
      </c>
      <c r="W709">
        <f t="shared" si="396"/>
        <v>-169.17002546862568</v>
      </c>
      <c r="X709">
        <f t="shared" si="397"/>
        <v>-3.4952484600955724</v>
      </c>
      <c r="Y709">
        <f>VLOOKUP(K709,Sheet2!$A$6:$B$262,2,TRUE)</f>
        <v>326.2285714285714</v>
      </c>
      <c r="Z709">
        <f t="shared" si="398"/>
        <v>-1.0714108959830534E-2</v>
      </c>
      <c r="AA709">
        <f t="shared" si="399"/>
        <v>518.60652975986966</v>
      </c>
      <c r="AD709">
        <f t="shared" si="376"/>
        <v>521.05882114343206</v>
      </c>
      <c r="AE709">
        <f>VLOOKUP(AU708,Sheet2!$E$6:$F$261,2,TRUE)</f>
        <v>507.8</v>
      </c>
      <c r="AF709">
        <f>VLOOKUP(AE709,Sheet3!K$52:L$77,2,TRUE)</f>
        <v>1</v>
      </c>
      <c r="AG709">
        <f t="shared" si="377"/>
        <v>4.6588211434320783</v>
      </c>
      <c r="AH709">
        <f t="shared" si="378"/>
        <v>0</v>
      </c>
      <c r="AI709">
        <f t="shared" si="387"/>
        <v>0</v>
      </c>
      <c r="AJ709">
        <f t="shared" si="369"/>
        <v>3.5</v>
      </c>
      <c r="AK709">
        <f t="shared" si="372"/>
        <v>25868.392396598261</v>
      </c>
      <c r="AM709">
        <f t="shared" si="379"/>
        <v>-0.44117885656794442</v>
      </c>
      <c r="AN709">
        <f t="shared" si="380"/>
        <v>0</v>
      </c>
      <c r="AP709">
        <f t="shared" si="373"/>
        <v>1.55</v>
      </c>
      <c r="AQ709">
        <f>VLOOKUP(AE709,Sheet3!$K$52:$L$77,2,TRUE)</f>
        <v>1</v>
      </c>
      <c r="AR709">
        <f t="shared" si="400"/>
        <v>0</v>
      </c>
      <c r="AU709">
        <f t="shared" si="381"/>
        <v>25868.392396598261</v>
      </c>
      <c r="AV709">
        <f t="shared" si="382"/>
        <v>-208.39239659826126</v>
      </c>
      <c r="AW709">
        <f t="shared" si="383"/>
        <v>-4.3056280288896955</v>
      </c>
      <c r="AX709">
        <f>VLOOKUP(AD709,Sheet2!$A$6:$B$262,2,TRUE)</f>
        <v>359.14285714285717</v>
      </c>
      <c r="AY709">
        <f t="shared" si="384"/>
        <v>-1.1988622196590241E-2</v>
      </c>
      <c r="AZ709">
        <f t="shared" si="385"/>
        <v>521.0468325212355</v>
      </c>
      <c r="BB709">
        <f t="shared" si="375"/>
        <v>2.4403027613658423</v>
      </c>
    </row>
    <row r="710" spans="4:54" x14ac:dyDescent="0.55000000000000004">
      <c r="D710">
        <f t="shared" si="374"/>
        <v>10500</v>
      </c>
      <c r="E710">
        <f t="shared" si="370"/>
        <v>175</v>
      </c>
      <c r="F710">
        <f t="shared" si="401"/>
        <v>25560</v>
      </c>
      <c r="H710">
        <f t="shared" si="388"/>
        <v>6390</v>
      </c>
      <c r="J710">
        <f t="shared" si="389"/>
        <v>528.09917355371897</v>
      </c>
      <c r="K710">
        <f t="shared" si="390"/>
        <v>518.60652975986966</v>
      </c>
      <c r="L710">
        <f>VLOOKUP(V710, Sheet2!E$6:F$261,2,TRUE)</f>
        <v>507.8</v>
      </c>
      <c r="M710">
        <f>VLOOKUP(L710,Sheet3!A$52:B$77,2,TRUE)</f>
        <v>1</v>
      </c>
      <c r="N710">
        <f t="shared" si="391"/>
        <v>4.2065297598696816</v>
      </c>
      <c r="O710">
        <f t="shared" si="392"/>
        <v>3.8065297598697043</v>
      </c>
      <c r="P710">
        <v>0</v>
      </c>
      <c r="Q710">
        <f t="shared" si="368"/>
        <v>3.5</v>
      </c>
      <c r="R710">
        <f t="shared" si="393"/>
        <v>22194.293866588378</v>
      </c>
      <c r="S710">
        <f t="shared" si="371"/>
        <v>3.4</v>
      </c>
      <c r="T710">
        <f t="shared" si="394"/>
        <v>3535.0926208939754</v>
      </c>
      <c r="V710">
        <f t="shared" si="395"/>
        <v>25729.386487482352</v>
      </c>
      <c r="W710">
        <f t="shared" si="396"/>
        <v>-169.38648748235209</v>
      </c>
      <c r="X710">
        <f t="shared" si="397"/>
        <v>-3.499720815751076</v>
      </c>
      <c r="Y710">
        <f>VLOOKUP(K710,Sheet2!$A$6:$B$262,2,TRUE)</f>
        <v>326.2285714285714</v>
      </c>
      <c r="Z710">
        <f t="shared" si="398"/>
        <v>-1.0727818230100513E-2</v>
      </c>
      <c r="AA710">
        <f t="shared" si="399"/>
        <v>518.59580194163959</v>
      </c>
      <c r="AD710">
        <f t="shared" si="376"/>
        <v>521.0468325212355</v>
      </c>
      <c r="AE710">
        <f>VLOOKUP(AU709,Sheet2!$E$6:$F$261,2,TRUE)</f>
        <v>507.8</v>
      </c>
      <c r="AF710">
        <f>VLOOKUP(AE710,Sheet3!K$52:L$77,2,TRUE)</f>
        <v>1</v>
      </c>
      <c r="AG710">
        <f t="shared" si="377"/>
        <v>4.6468325212355239</v>
      </c>
      <c r="AH710">
        <f t="shared" si="378"/>
        <v>0</v>
      </c>
      <c r="AI710">
        <f t="shared" si="387"/>
        <v>0</v>
      </c>
      <c r="AJ710">
        <f t="shared" si="369"/>
        <v>3.5</v>
      </c>
      <c r="AK710">
        <f t="shared" si="372"/>
        <v>25768.60531267745</v>
      </c>
      <c r="AM710">
        <f t="shared" si="379"/>
        <v>-0.45316747876449881</v>
      </c>
      <c r="AN710">
        <f t="shared" si="380"/>
        <v>0</v>
      </c>
      <c r="AP710">
        <f t="shared" si="373"/>
        <v>1.55</v>
      </c>
      <c r="AQ710">
        <f>VLOOKUP(AE710,Sheet3!$K$52:$L$77,2,TRUE)</f>
        <v>1</v>
      </c>
      <c r="AR710">
        <f t="shared" si="400"/>
        <v>0</v>
      </c>
      <c r="AU710">
        <f t="shared" si="381"/>
        <v>25768.60531267745</v>
      </c>
      <c r="AV710">
        <f t="shared" si="382"/>
        <v>-208.60531267744955</v>
      </c>
      <c r="AW710">
        <f t="shared" si="383"/>
        <v>-4.3100271214349082</v>
      </c>
      <c r="AX710">
        <f>VLOOKUP(AD710,Sheet2!$A$6:$B$262,2,TRUE)</f>
        <v>359.14285714285717</v>
      </c>
      <c r="AY710">
        <f t="shared" si="384"/>
        <v>-1.2000871062070149E-2</v>
      </c>
      <c r="AZ710">
        <f t="shared" si="385"/>
        <v>521.03483165017349</v>
      </c>
      <c r="BB710">
        <f t="shared" si="375"/>
        <v>2.4390297085338943</v>
      </c>
    </row>
    <row r="711" spans="4:54" x14ac:dyDescent="0.55000000000000004">
      <c r="D711">
        <f t="shared" si="374"/>
        <v>10515</v>
      </c>
      <c r="E711">
        <f t="shared" si="370"/>
        <v>175.25</v>
      </c>
      <c r="F711">
        <f t="shared" si="401"/>
        <v>25460</v>
      </c>
      <c r="H711">
        <f t="shared" si="388"/>
        <v>6365</v>
      </c>
      <c r="J711">
        <f t="shared" si="389"/>
        <v>526.03305785123962</v>
      </c>
      <c r="K711">
        <f t="shared" si="390"/>
        <v>518.59580194163959</v>
      </c>
      <c r="L711">
        <f>VLOOKUP(V711, Sheet2!E$6:F$261,2,TRUE)</f>
        <v>507.8</v>
      </c>
      <c r="M711">
        <f>VLOOKUP(L711,Sheet3!A$52:B$77,2,TRUE)</f>
        <v>1</v>
      </c>
      <c r="N711">
        <f t="shared" si="391"/>
        <v>4.1958019416396155</v>
      </c>
      <c r="O711">
        <f t="shared" si="392"/>
        <v>3.7958019416396382</v>
      </c>
      <c r="P711">
        <v>0</v>
      </c>
      <c r="Q711">
        <f t="shared" si="368"/>
        <v>3.5</v>
      </c>
      <c r="R711">
        <f t="shared" si="393"/>
        <v>22109.445608141945</v>
      </c>
      <c r="S711">
        <f t="shared" si="371"/>
        <v>3.3</v>
      </c>
      <c r="T711">
        <f t="shared" si="394"/>
        <v>3416.624815998297</v>
      </c>
      <c r="V711">
        <f t="shared" si="395"/>
        <v>25526.070424140242</v>
      </c>
      <c r="W711">
        <f t="shared" si="396"/>
        <v>-66.070424140241812</v>
      </c>
      <c r="X711">
        <f t="shared" si="397"/>
        <v>-1.3650914078562357</v>
      </c>
      <c r="Y711">
        <f>VLOOKUP(K711,Sheet2!$A$6:$B$262,2,TRUE)</f>
        <v>324.85714285714283</v>
      </c>
      <c r="Z711">
        <f t="shared" si="398"/>
        <v>-4.2021283443243844E-3</v>
      </c>
      <c r="AA711">
        <f t="shared" si="399"/>
        <v>518.59159981329526</v>
      </c>
      <c r="AD711">
        <f t="shared" si="376"/>
        <v>521.03483165017349</v>
      </c>
      <c r="AE711">
        <f>VLOOKUP(AU710,Sheet2!$E$6:$F$261,2,TRUE)</f>
        <v>507.8</v>
      </c>
      <c r="AF711">
        <f>VLOOKUP(AE711,Sheet3!K$52:L$77,2,TRUE)</f>
        <v>1</v>
      </c>
      <c r="AG711">
        <f t="shared" si="377"/>
        <v>4.6348316501735098</v>
      </c>
      <c r="AH711">
        <f t="shared" si="378"/>
        <v>0</v>
      </c>
      <c r="AI711">
        <f t="shared" si="387"/>
        <v>0</v>
      </c>
      <c r="AJ711">
        <f t="shared" si="369"/>
        <v>3.5</v>
      </c>
      <c r="AK711">
        <f t="shared" si="372"/>
        <v>25668.845113062609</v>
      </c>
      <c r="AM711">
        <f t="shared" si="379"/>
        <v>-0.46516834982651289</v>
      </c>
      <c r="AN711">
        <f t="shared" si="380"/>
        <v>0</v>
      </c>
      <c r="AP711">
        <f t="shared" si="373"/>
        <v>1.55</v>
      </c>
      <c r="AQ711">
        <f>VLOOKUP(AE711,Sheet3!$K$52:$L$77,2,TRUE)</f>
        <v>1</v>
      </c>
      <c r="AR711">
        <f t="shared" si="400"/>
        <v>0</v>
      </c>
      <c r="AU711">
        <f t="shared" si="381"/>
        <v>25668.845113062609</v>
      </c>
      <c r="AV711">
        <f t="shared" si="382"/>
        <v>-208.84511306260902</v>
      </c>
      <c r="AW711">
        <f t="shared" si="383"/>
        <v>-4.3149816748472931</v>
      </c>
      <c r="AX711">
        <f>VLOOKUP(AD711,Sheet2!$A$6:$B$262,2,TRUE)</f>
        <v>359.14285714285717</v>
      </c>
      <c r="AY711">
        <f t="shared" si="384"/>
        <v>-1.2014666556854037E-2</v>
      </c>
      <c r="AZ711">
        <f t="shared" si="385"/>
        <v>521.02281698361662</v>
      </c>
      <c r="BB711">
        <f t="shared" si="375"/>
        <v>2.4312171703213608</v>
      </c>
    </row>
    <row r="712" spans="4:54" x14ac:dyDescent="0.55000000000000004">
      <c r="D712">
        <f t="shared" si="374"/>
        <v>10530</v>
      </c>
      <c r="E712">
        <f t="shared" si="370"/>
        <v>175.5</v>
      </c>
      <c r="F712">
        <f t="shared" si="401"/>
        <v>25360</v>
      </c>
      <c r="H712">
        <f t="shared" si="388"/>
        <v>6340</v>
      </c>
      <c r="J712">
        <f t="shared" si="389"/>
        <v>523.96694214876038</v>
      </c>
      <c r="K712">
        <f t="shared" si="390"/>
        <v>518.59159981329526</v>
      </c>
      <c r="L712">
        <f>VLOOKUP(V712, Sheet2!E$6:F$261,2,TRUE)</f>
        <v>507.8</v>
      </c>
      <c r="M712">
        <f>VLOOKUP(L712,Sheet3!A$52:B$77,2,TRUE)</f>
        <v>1</v>
      </c>
      <c r="N712">
        <f t="shared" si="391"/>
        <v>4.1915998132952836</v>
      </c>
      <c r="O712">
        <f t="shared" si="392"/>
        <v>3.7915998132953064</v>
      </c>
      <c r="P712">
        <v>0</v>
      </c>
      <c r="Q712">
        <f t="shared" si="368"/>
        <v>3.5</v>
      </c>
      <c r="R712">
        <f t="shared" si="393"/>
        <v>22076.239752465706</v>
      </c>
      <c r="S712">
        <f t="shared" si="371"/>
        <v>3.3</v>
      </c>
      <c r="T712">
        <f t="shared" si="394"/>
        <v>3410.9528439185615</v>
      </c>
      <c r="V712">
        <f t="shared" si="395"/>
        <v>25487.192596384266</v>
      </c>
      <c r="W712">
        <f t="shared" si="396"/>
        <v>-127.19259638426593</v>
      </c>
      <c r="X712">
        <f t="shared" si="397"/>
        <v>-2.6279462062864862</v>
      </c>
      <c r="Y712">
        <f>VLOOKUP(K712,Sheet2!$A$6:$B$262,2,TRUE)</f>
        <v>324.85714285714283</v>
      </c>
      <c r="Z712">
        <f t="shared" si="398"/>
        <v>-8.0895441706268275E-3</v>
      </c>
      <c r="AA712">
        <f t="shared" si="399"/>
        <v>518.58351026912464</v>
      </c>
      <c r="AD712">
        <f t="shared" si="376"/>
        <v>521.02281698361662</v>
      </c>
      <c r="AE712">
        <f>VLOOKUP(AU711,Sheet2!$E$6:$F$261,2,TRUE)</f>
        <v>507.8</v>
      </c>
      <c r="AF712">
        <f>VLOOKUP(AE712,Sheet3!K$52:L$77,2,TRUE)</f>
        <v>1</v>
      </c>
      <c r="AG712">
        <f t="shared" si="377"/>
        <v>4.6228169836166444</v>
      </c>
      <c r="AH712">
        <f t="shared" si="378"/>
        <v>0</v>
      </c>
      <c r="AI712">
        <f t="shared" si="387"/>
        <v>0</v>
      </c>
      <c r="AJ712">
        <f t="shared" si="369"/>
        <v>3.5</v>
      </c>
      <c r="AK712">
        <f t="shared" si="372"/>
        <v>25569.09952772448</v>
      </c>
      <c r="AM712">
        <f t="shared" si="379"/>
        <v>-0.47718301638337834</v>
      </c>
      <c r="AN712">
        <f t="shared" si="380"/>
        <v>0</v>
      </c>
      <c r="AP712">
        <f t="shared" si="373"/>
        <v>1.55</v>
      </c>
      <c r="AQ712">
        <f>VLOOKUP(AE712,Sheet3!$K$52:$L$77,2,TRUE)</f>
        <v>1</v>
      </c>
      <c r="AR712">
        <f t="shared" si="400"/>
        <v>0</v>
      </c>
      <c r="AU712">
        <f t="shared" si="381"/>
        <v>25569.09952772448</v>
      </c>
      <c r="AV712">
        <f t="shared" si="382"/>
        <v>-209.09952772448014</v>
      </c>
      <c r="AW712">
        <f t="shared" si="383"/>
        <v>-4.3202381761256223</v>
      </c>
      <c r="AX712">
        <f>VLOOKUP(AD712,Sheet2!$A$6:$B$262,2,TRUE)</f>
        <v>359.14285714285717</v>
      </c>
      <c r="AY712">
        <f t="shared" si="384"/>
        <v>-1.2029302797485821E-2</v>
      </c>
      <c r="AZ712">
        <f t="shared" si="385"/>
        <v>521.01078768081913</v>
      </c>
      <c r="BB712">
        <f t="shared" si="375"/>
        <v>2.4272774116944902</v>
      </c>
    </row>
    <row r="713" spans="4:54" x14ac:dyDescent="0.55000000000000004">
      <c r="D713">
        <f t="shared" si="374"/>
        <v>10545</v>
      </c>
      <c r="E713">
        <f t="shared" si="370"/>
        <v>175.75</v>
      </c>
      <c r="F713">
        <f t="shared" si="401"/>
        <v>25260</v>
      </c>
      <c r="H713">
        <f t="shared" si="388"/>
        <v>6315</v>
      </c>
      <c r="J713">
        <f t="shared" si="389"/>
        <v>521.90082644628103</v>
      </c>
      <c r="K713">
        <f t="shared" si="390"/>
        <v>518.58351026912464</v>
      </c>
      <c r="L713">
        <f>VLOOKUP(V713, Sheet2!E$6:F$261,2,TRUE)</f>
        <v>507.8</v>
      </c>
      <c r="M713">
        <f>VLOOKUP(L713,Sheet3!A$52:B$77,2,TRUE)</f>
        <v>1</v>
      </c>
      <c r="N713">
        <f t="shared" si="391"/>
        <v>4.1835102691246675</v>
      </c>
      <c r="O713">
        <f t="shared" si="392"/>
        <v>3.7835102691246902</v>
      </c>
      <c r="P713">
        <v>0</v>
      </c>
      <c r="Q713">
        <f t="shared" si="368"/>
        <v>3.5</v>
      </c>
      <c r="R713">
        <f t="shared" si="393"/>
        <v>22012.361806818593</v>
      </c>
      <c r="S713">
        <f t="shared" si="371"/>
        <v>3.3</v>
      </c>
      <c r="T713">
        <f t="shared" si="394"/>
        <v>3400.0425426995052</v>
      </c>
      <c r="V713">
        <f t="shared" si="395"/>
        <v>25412.404349518099</v>
      </c>
      <c r="W713">
        <f t="shared" si="396"/>
        <v>-152.40434951809948</v>
      </c>
      <c r="X713">
        <f t="shared" si="397"/>
        <v>-3.1488501966549478</v>
      </c>
      <c r="Y713">
        <f>VLOOKUP(K713,Sheet2!$A$6:$B$262,2,TRUE)</f>
        <v>324.85714285714283</v>
      </c>
      <c r="Z713">
        <f t="shared" si="398"/>
        <v>-9.6930305086124179E-3</v>
      </c>
      <c r="AA713">
        <f t="shared" si="399"/>
        <v>518.57381723861602</v>
      </c>
      <c r="AD713">
        <f t="shared" si="376"/>
        <v>521.01078768081913</v>
      </c>
      <c r="AE713">
        <f>VLOOKUP(AU712,Sheet2!$E$6:$F$261,2,TRUE)</f>
        <v>507.8</v>
      </c>
      <c r="AF713">
        <f>VLOOKUP(AE713,Sheet3!K$52:L$77,2,TRUE)</f>
        <v>1</v>
      </c>
      <c r="AG713">
        <f t="shared" si="377"/>
        <v>4.6107876808191577</v>
      </c>
      <c r="AH713">
        <f t="shared" si="378"/>
        <v>0</v>
      </c>
      <c r="AI713">
        <f t="shared" si="387"/>
        <v>0</v>
      </c>
      <c r="AJ713">
        <f t="shared" si="369"/>
        <v>3.5</v>
      </c>
      <c r="AK713">
        <f t="shared" si="372"/>
        <v>25469.362204334011</v>
      </c>
      <c r="AM713">
        <f t="shared" si="379"/>
        <v>-0.48921231918086505</v>
      </c>
      <c r="AN713">
        <f t="shared" si="380"/>
        <v>0</v>
      </c>
      <c r="AP713">
        <f t="shared" si="373"/>
        <v>1.55</v>
      </c>
      <c r="AQ713">
        <f>VLOOKUP(AE713,Sheet3!$K$52:$L$77,2,TRUE)</f>
        <v>1</v>
      </c>
      <c r="AR713">
        <f t="shared" si="400"/>
        <v>0</v>
      </c>
      <c r="AU713">
        <f t="shared" si="381"/>
        <v>25469.362204334011</v>
      </c>
      <c r="AV713">
        <f t="shared" si="382"/>
        <v>-209.36220433401104</v>
      </c>
      <c r="AW713">
        <f t="shared" si="383"/>
        <v>-4.3256653788018813</v>
      </c>
      <c r="AX713">
        <f>VLOOKUP(AD713,Sheet2!$A$6:$B$262,2,TRUE)</f>
        <v>359.14285714285717</v>
      </c>
      <c r="AY713">
        <f t="shared" si="384"/>
        <v>-1.2044414340339366E-2</v>
      </c>
      <c r="AZ713">
        <f t="shared" si="385"/>
        <v>520.99874326647875</v>
      </c>
      <c r="BB713">
        <f t="shared" si="375"/>
        <v>2.4249260278627389</v>
      </c>
    </row>
    <row r="714" spans="4:54" x14ac:dyDescent="0.55000000000000004">
      <c r="D714">
        <f t="shared" si="374"/>
        <v>10560</v>
      </c>
      <c r="E714">
        <f t="shared" si="370"/>
        <v>176</v>
      </c>
      <c r="F714">
        <f t="shared" si="401"/>
        <v>25160</v>
      </c>
      <c r="H714">
        <f t="shared" si="388"/>
        <v>6290</v>
      </c>
      <c r="J714">
        <f t="shared" si="389"/>
        <v>519.83471074380168</v>
      </c>
      <c r="K714">
        <f t="shared" si="390"/>
        <v>518.57381723861602</v>
      </c>
      <c r="L714">
        <f>VLOOKUP(V714, Sheet2!E$6:F$261,2,TRUE)</f>
        <v>507.8</v>
      </c>
      <c r="M714">
        <f>VLOOKUP(L714,Sheet3!A$52:B$77,2,TRUE)</f>
        <v>1</v>
      </c>
      <c r="N714">
        <f t="shared" si="391"/>
        <v>4.1738172386160386</v>
      </c>
      <c r="O714">
        <f t="shared" si="392"/>
        <v>3.7738172386160613</v>
      </c>
      <c r="P714">
        <v>0</v>
      </c>
      <c r="Q714">
        <f t="shared" ref="Q714:Q778" si="402">VLOOKUP(N714,$A$8:$B$28,2,TRUE)</f>
        <v>3.5</v>
      </c>
      <c r="R714">
        <f t="shared" si="393"/>
        <v>21935.90345870579</v>
      </c>
      <c r="S714">
        <f t="shared" si="371"/>
        <v>3.3</v>
      </c>
      <c r="T714">
        <f t="shared" si="394"/>
        <v>3386.984986359339</v>
      </c>
      <c r="V714">
        <f t="shared" si="395"/>
        <v>25322.888445065131</v>
      </c>
      <c r="W714">
        <f t="shared" si="396"/>
        <v>-162.88844506513124</v>
      </c>
      <c r="X714">
        <f t="shared" si="397"/>
        <v>-3.365463741015108</v>
      </c>
      <c r="Y714">
        <f>VLOOKUP(K714,Sheet2!$A$6:$B$262,2,TRUE)</f>
        <v>324.85714285714283</v>
      </c>
      <c r="Z714">
        <f t="shared" si="398"/>
        <v>-1.0359826819307721E-2</v>
      </c>
      <c r="AA714">
        <f t="shared" si="399"/>
        <v>518.56345741179666</v>
      </c>
      <c r="AD714">
        <f t="shared" si="376"/>
        <v>520.99874326647875</v>
      </c>
      <c r="AE714">
        <f>VLOOKUP(AU713,Sheet2!$E$6:$F$261,2,TRUE)</f>
        <v>507.8</v>
      </c>
      <c r="AF714">
        <f>VLOOKUP(AE714,Sheet3!K$52:L$77,2,TRUE)</f>
        <v>1</v>
      </c>
      <c r="AG714">
        <f t="shared" si="377"/>
        <v>4.5987432664787775</v>
      </c>
      <c r="AH714">
        <f t="shared" si="378"/>
        <v>0</v>
      </c>
      <c r="AI714">
        <f t="shared" si="387"/>
        <v>0</v>
      </c>
      <c r="AJ714">
        <f t="shared" ref="AJ714:AJ778" si="403">VLOOKUP(AG714,$A$8:$B$28,2,TRUE)</f>
        <v>3.5</v>
      </c>
      <c r="AK714">
        <f t="shared" si="372"/>
        <v>25369.629853341648</v>
      </c>
      <c r="AM714">
        <f t="shared" si="379"/>
        <v>-0.50125673352124522</v>
      </c>
      <c r="AN714">
        <f t="shared" si="380"/>
        <v>0</v>
      </c>
      <c r="AP714">
        <f t="shared" si="373"/>
        <v>1.55</v>
      </c>
      <c r="AQ714">
        <f>VLOOKUP(AE714,Sheet3!$K$52:$L$77,2,TRUE)</f>
        <v>1</v>
      </c>
      <c r="AR714">
        <f t="shared" si="400"/>
        <v>0</v>
      </c>
      <c r="AU714">
        <f t="shared" si="381"/>
        <v>25369.629853341648</v>
      </c>
      <c r="AV714">
        <f t="shared" si="382"/>
        <v>-209.62985334164841</v>
      </c>
      <c r="AW714">
        <f t="shared" si="383"/>
        <v>-4.3311953169762072</v>
      </c>
      <c r="AX714">
        <f>VLOOKUP(AD714,Sheet2!$A$6:$B$262,2,TRUE)</f>
        <v>357.7714285714286</v>
      </c>
      <c r="AY714">
        <f t="shared" si="384"/>
        <v>-1.2106040256681619E-2</v>
      </c>
      <c r="AZ714">
        <f t="shared" si="385"/>
        <v>520.98663722622211</v>
      </c>
      <c r="BB714">
        <f t="shared" si="375"/>
        <v>2.4231798144254526</v>
      </c>
    </row>
    <row r="715" spans="4:54" x14ac:dyDescent="0.55000000000000004">
      <c r="D715">
        <f t="shared" si="374"/>
        <v>10575</v>
      </c>
      <c r="E715">
        <f t="shared" ref="E715:E778" si="404">+D715/60</f>
        <v>176.25</v>
      </c>
      <c r="F715">
        <f t="shared" si="401"/>
        <v>25060</v>
      </c>
      <c r="H715">
        <f t="shared" si="388"/>
        <v>6265</v>
      </c>
      <c r="J715">
        <f t="shared" si="389"/>
        <v>517.76859504132233</v>
      </c>
      <c r="K715">
        <f t="shared" si="390"/>
        <v>518.56345741179666</v>
      </c>
      <c r="L715">
        <f>VLOOKUP(V715, Sheet2!E$6:F$261,2,TRUE)</f>
        <v>507.8</v>
      </c>
      <c r="M715">
        <f>VLOOKUP(L715,Sheet3!A$52:B$77,2,TRUE)</f>
        <v>1</v>
      </c>
      <c r="N715">
        <f t="shared" si="391"/>
        <v>4.1634574117966849</v>
      </c>
      <c r="O715">
        <f t="shared" si="392"/>
        <v>3.7634574117967077</v>
      </c>
      <c r="P715">
        <v>0</v>
      </c>
      <c r="Q715">
        <f t="shared" si="402"/>
        <v>3.5</v>
      </c>
      <c r="R715">
        <f t="shared" si="393"/>
        <v>21854.283538377069</v>
      </c>
      <c r="S715">
        <f t="shared" ref="S715:S778" si="405">VLOOKUP(O715,$A$8:$B$28,2,TRUE)</f>
        <v>3.3</v>
      </c>
      <c r="T715">
        <f t="shared" si="394"/>
        <v>3373.0477113834181</v>
      </c>
      <c r="V715">
        <f t="shared" si="395"/>
        <v>25227.331249760486</v>
      </c>
      <c r="W715">
        <f t="shared" si="396"/>
        <v>-167.33124976048566</v>
      </c>
      <c r="X715">
        <f t="shared" si="397"/>
        <v>-3.4572572264563153</v>
      </c>
      <c r="Y715">
        <f>VLOOKUP(K715,Sheet2!$A$6:$B$262,2,TRUE)</f>
        <v>324.85714285714283</v>
      </c>
      <c r="Z715">
        <f t="shared" si="398"/>
        <v>-1.0642392517675554E-2</v>
      </c>
      <c r="AA715">
        <f t="shared" si="399"/>
        <v>518.55281501927902</v>
      </c>
      <c r="AD715">
        <f t="shared" si="376"/>
        <v>520.98663722622211</v>
      </c>
      <c r="AE715">
        <f>VLOOKUP(AU714,Sheet2!$E$6:$F$261,2,TRUE)</f>
        <v>507.8</v>
      </c>
      <c r="AF715">
        <f>VLOOKUP(AE715,Sheet3!K$52:L$77,2,TRUE)</f>
        <v>1</v>
      </c>
      <c r="AG715">
        <f t="shared" si="377"/>
        <v>4.5866372262221375</v>
      </c>
      <c r="AH715">
        <f t="shared" si="378"/>
        <v>0</v>
      </c>
      <c r="AI715">
        <f t="shared" si="387"/>
        <v>0</v>
      </c>
      <c r="AJ715">
        <f t="shared" si="403"/>
        <v>3.5</v>
      </c>
      <c r="AK715">
        <f t="shared" ref="AK715:AK778" si="406">+AJ715*$AD$3*POWER(AG715,1.5)*AF715</f>
        <v>25269.518737390976</v>
      </c>
      <c r="AM715">
        <f t="shared" si="379"/>
        <v>-0.5133627737778852</v>
      </c>
      <c r="AN715">
        <f t="shared" si="380"/>
        <v>0</v>
      </c>
      <c r="AP715">
        <f t="shared" ref="AP715:AP778" si="407">+VLOOKUP(AM715,$A$8:$B$28,2,TRUE)</f>
        <v>1.55</v>
      </c>
      <c r="AQ715">
        <f>VLOOKUP(AE715,Sheet3!$K$52:$L$77,2,TRUE)</f>
        <v>1</v>
      </c>
      <c r="AR715">
        <f t="shared" ref="AR715:AR778" si="408">+AP715*$AH$3*POWER(AN715,1.5)*AQ715</f>
        <v>0</v>
      </c>
      <c r="AU715">
        <f t="shared" si="381"/>
        <v>25269.518737390976</v>
      </c>
      <c r="AV715">
        <f t="shared" si="382"/>
        <v>-209.51873739097573</v>
      </c>
      <c r="AW715">
        <f t="shared" si="383"/>
        <v>-4.3288995328713993</v>
      </c>
      <c r="AX715">
        <f>VLOOKUP(AD715,Sheet2!$A$6:$B$262,2,TRUE)</f>
        <v>357.7714285714286</v>
      </c>
      <c r="AY715">
        <f t="shared" si="384"/>
        <v>-1.2099623354935231E-2</v>
      </c>
      <c r="AZ715">
        <f t="shared" si="385"/>
        <v>520.97453760286714</v>
      </c>
      <c r="BB715">
        <f t="shared" si="375"/>
        <v>2.4217225835881209</v>
      </c>
    </row>
    <row r="716" spans="4:54" x14ac:dyDescent="0.55000000000000004">
      <c r="D716">
        <f t="shared" ref="D716:D778" si="409">+D715+15</f>
        <v>10590</v>
      </c>
      <c r="E716">
        <f t="shared" si="404"/>
        <v>176.5</v>
      </c>
      <c r="F716">
        <f t="shared" si="401"/>
        <v>24960</v>
      </c>
      <c r="H716">
        <f t="shared" si="388"/>
        <v>6240</v>
      </c>
      <c r="J716">
        <f t="shared" si="389"/>
        <v>515.70247933884298</v>
      </c>
      <c r="K716">
        <f t="shared" si="390"/>
        <v>518.55281501927902</v>
      </c>
      <c r="L716">
        <f>VLOOKUP(V716, Sheet2!E$6:F$261,2,TRUE)</f>
        <v>507.8</v>
      </c>
      <c r="M716">
        <f>VLOOKUP(L716,Sheet3!A$52:B$77,2,TRUE)</f>
        <v>1</v>
      </c>
      <c r="N716">
        <f t="shared" si="391"/>
        <v>4.1528150192790463</v>
      </c>
      <c r="O716">
        <f t="shared" si="392"/>
        <v>3.752815019279069</v>
      </c>
      <c r="P716">
        <v>0</v>
      </c>
      <c r="Q716">
        <f t="shared" si="402"/>
        <v>3.5</v>
      </c>
      <c r="R716">
        <f t="shared" si="393"/>
        <v>21770.54309776043</v>
      </c>
      <c r="S716">
        <f t="shared" si="405"/>
        <v>3.3</v>
      </c>
      <c r="T716">
        <f t="shared" si="394"/>
        <v>3358.7502566669805</v>
      </c>
      <c r="V716">
        <f t="shared" si="395"/>
        <v>25129.293354427409</v>
      </c>
      <c r="W716">
        <f t="shared" si="396"/>
        <v>-169.29335442740921</v>
      </c>
      <c r="X716">
        <f t="shared" si="397"/>
        <v>-3.4977965790787029</v>
      </c>
      <c r="Y716">
        <f>VLOOKUP(K716,Sheet2!$A$6:$B$262,2,TRUE)</f>
        <v>324.85714285714283</v>
      </c>
      <c r="Z716">
        <f t="shared" si="398"/>
        <v>-1.0767183840611663E-2</v>
      </c>
      <c r="AA716">
        <f t="shared" si="399"/>
        <v>518.54204783543844</v>
      </c>
      <c r="AD716">
        <f t="shared" si="376"/>
        <v>520.97453760286714</v>
      </c>
      <c r="AE716">
        <f>VLOOKUP(AU715,Sheet2!$E$6:$F$261,2,TRUE)</f>
        <v>507.8</v>
      </c>
      <c r="AF716">
        <f>VLOOKUP(AE716,Sheet3!K$52:L$77,2,TRUE)</f>
        <v>1</v>
      </c>
      <c r="AG716">
        <f t="shared" si="377"/>
        <v>4.5745376028671672</v>
      </c>
      <c r="AH716">
        <f t="shared" si="378"/>
        <v>1</v>
      </c>
      <c r="AI716">
        <f t="shared" si="387"/>
        <v>4500</v>
      </c>
      <c r="AJ716">
        <f t="shared" si="403"/>
        <v>3.5</v>
      </c>
      <c r="AK716">
        <f t="shared" si="406"/>
        <v>25169.592611513624</v>
      </c>
      <c r="AM716">
        <f t="shared" si="379"/>
        <v>-0.52546239713285559</v>
      </c>
      <c r="AN716">
        <f t="shared" si="380"/>
        <v>0</v>
      </c>
      <c r="AP716">
        <f t="shared" si="407"/>
        <v>1.55</v>
      </c>
      <c r="AQ716">
        <f>VLOOKUP(AE716,Sheet3!$K$52:$L$77,2,TRUE)</f>
        <v>1</v>
      </c>
      <c r="AR716">
        <f t="shared" si="408"/>
        <v>0</v>
      </c>
      <c r="AU716">
        <f t="shared" si="381"/>
        <v>29669.592611513624</v>
      </c>
      <c r="AV716">
        <f t="shared" si="382"/>
        <v>-4709.5926115136244</v>
      </c>
      <c r="AW716">
        <f t="shared" si="383"/>
        <v>-97.305632469289762</v>
      </c>
      <c r="AX716">
        <f>VLOOKUP(AD716,Sheet2!$A$6:$B$262,2,TRUE)</f>
        <v>357.7714285714286</v>
      </c>
      <c r="AY716">
        <f t="shared" si="384"/>
        <v>-0.27197709123344044</v>
      </c>
      <c r="AZ716">
        <f t="shared" si="385"/>
        <v>520.70256051163369</v>
      </c>
      <c r="BB716">
        <f t="shared" ref="BB716:BB778" si="410">+AZ716-AA716</f>
        <v>2.1605126761952533</v>
      </c>
    </row>
    <row r="717" spans="4:54" x14ac:dyDescent="0.55000000000000004">
      <c r="D717">
        <f t="shared" si="409"/>
        <v>10605</v>
      </c>
      <c r="E717">
        <f t="shared" si="404"/>
        <v>176.75</v>
      </c>
      <c r="F717">
        <f t="shared" si="401"/>
        <v>24860</v>
      </c>
      <c r="H717">
        <f t="shared" si="388"/>
        <v>6215</v>
      </c>
      <c r="J717">
        <f t="shared" si="389"/>
        <v>513.63636363636363</v>
      </c>
      <c r="K717">
        <f t="shared" si="390"/>
        <v>518.54204783543844</v>
      </c>
      <c r="L717">
        <f>VLOOKUP(V717, Sheet2!E$6:F$261,2,TRUE)</f>
        <v>507.8</v>
      </c>
      <c r="M717">
        <f>VLOOKUP(L717,Sheet3!A$52:B$77,2,TRUE)</f>
        <v>1</v>
      </c>
      <c r="N717">
        <f t="shared" si="391"/>
        <v>4.1420478354384613</v>
      </c>
      <c r="O717">
        <f t="shared" si="392"/>
        <v>3.7420478354384841</v>
      </c>
      <c r="P717">
        <v>0</v>
      </c>
      <c r="Q717">
        <f t="shared" si="402"/>
        <v>3.5</v>
      </c>
      <c r="R717">
        <f t="shared" si="393"/>
        <v>21685.929853449885</v>
      </c>
      <c r="S717">
        <f t="shared" si="405"/>
        <v>3.3</v>
      </c>
      <c r="T717">
        <f t="shared" si="394"/>
        <v>3344.3057679859762</v>
      </c>
      <c r="V717">
        <f t="shared" si="395"/>
        <v>25030.235621435862</v>
      </c>
      <c r="W717">
        <f t="shared" si="396"/>
        <v>-170.23562143586241</v>
      </c>
      <c r="X717">
        <f t="shared" si="397"/>
        <v>-3.5172649056996361</v>
      </c>
      <c r="Y717">
        <f>VLOOKUP(K717,Sheet2!$A$6:$B$262,2,TRUE)</f>
        <v>324.85714285714283</v>
      </c>
      <c r="Z717">
        <f t="shared" si="398"/>
        <v>-1.0827112726428081E-2</v>
      </c>
      <c r="AA717">
        <f t="shared" si="399"/>
        <v>518.53122072271196</v>
      </c>
      <c r="AD717">
        <f t="shared" ref="AD717:AD778" si="411">+AZ716</f>
        <v>520.70256051163369</v>
      </c>
      <c r="AE717">
        <f>VLOOKUP(AU716,Sheet2!$E$6:$F$261,2,TRUE)</f>
        <v>508.76</v>
      </c>
      <c r="AF717">
        <f>VLOOKUP(AE717,Sheet3!K$52:L$77,2,TRUE)</f>
        <v>1</v>
      </c>
      <c r="AG717">
        <f t="shared" ref="AG717:AG778" si="412">+AD717-$AF$3</f>
        <v>4.3025605116337147</v>
      </c>
      <c r="AH717">
        <f t="shared" ref="AH717:AH778" si="413">VLOOKUP(F717, $AM$3:$AN$5,2,TRUE)</f>
        <v>1</v>
      </c>
      <c r="AI717">
        <f t="shared" si="387"/>
        <v>4500</v>
      </c>
      <c r="AJ717">
        <f t="shared" si="403"/>
        <v>3.5</v>
      </c>
      <c r="AK717">
        <f t="shared" si="406"/>
        <v>22958.624443910252</v>
      </c>
      <c r="AM717">
        <f t="shared" ref="AM717:AM778" si="414">+AD717-$AO$3</f>
        <v>-0.79743948836630807</v>
      </c>
      <c r="AN717">
        <f t="shared" ref="AN717:AN778" si="415">+VLOOKUP(AM717,$AQ$3:$AR$5,2,TRUE)</f>
        <v>0</v>
      </c>
      <c r="AP717">
        <f t="shared" si="407"/>
        <v>1.55</v>
      </c>
      <c r="AQ717">
        <f>VLOOKUP(AE717,Sheet3!$K$52:$L$77,2,TRUE)</f>
        <v>1</v>
      </c>
      <c r="AR717">
        <f t="shared" si="408"/>
        <v>0</v>
      </c>
      <c r="AU717">
        <f t="shared" ref="AU717:AU778" si="416">+AI717+AK717+AR717</f>
        <v>27458.624443910252</v>
      </c>
      <c r="AV717">
        <f t="shared" ref="AV717:AV778" si="417">+F717-AU717</f>
        <v>-2598.624443910252</v>
      </c>
      <c r="AW717">
        <f t="shared" ref="AW717:AW778" si="418">+AV717*0.25*3600/43560</f>
        <v>-53.690587684096108</v>
      </c>
      <c r="AX717">
        <f>VLOOKUP(AD717,Sheet2!$A$6:$B$262,2,TRUE)</f>
        <v>355.02857142857141</v>
      </c>
      <c r="AY717">
        <f t="shared" ref="AY717:AY778" si="419">+AW717/AX717</f>
        <v>-0.15122892072616803</v>
      </c>
      <c r="AZ717">
        <f t="shared" ref="AZ717:AZ778" si="420">+AD717+AY717</f>
        <v>520.55133159090758</v>
      </c>
      <c r="BB717">
        <f t="shared" si="410"/>
        <v>2.0201108681956157</v>
      </c>
    </row>
    <row r="718" spans="4:54" x14ac:dyDescent="0.55000000000000004">
      <c r="D718">
        <f t="shared" si="409"/>
        <v>10620</v>
      </c>
      <c r="E718">
        <f t="shared" si="404"/>
        <v>177</v>
      </c>
      <c r="F718">
        <f t="shared" si="401"/>
        <v>24760</v>
      </c>
      <c r="H718">
        <f t="shared" si="388"/>
        <v>6190</v>
      </c>
      <c r="J718">
        <f t="shared" si="389"/>
        <v>511.57024793388427</v>
      </c>
      <c r="K718">
        <f t="shared" si="390"/>
        <v>518.53122072271196</v>
      </c>
      <c r="L718">
        <f>VLOOKUP(V718, Sheet2!E$6:F$261,2,TRUE)</f>
        <v>507.625</v>
      </c>
      <c r="M718">
        <f>VLOOKUP(L718,Sheet3!A$52:B$77,2,TRUE)</f>
        <v>1</v>
      </c>
      <c r="N718">
        <f t="shared" si="391"/>
        <v>4.131220722711987</v>
      </c>
      <c r="O718">
        <f t="shared" si="392"/>
        <v>3.7312207227120098</v>
      </c>
      <c r="P718">
        <v>0</v>
      </c>
      <c r="Q718">
        <f t="shared" si="402"/>
        <v>3.5</v>
      </c>
      <c r="R718">
        <f t="shared" si="393"/>
        <v>21600.956485265629</v>
      </c>
      <c r="S718">
        <f t="shared" si="405"/>
        <v>3.3</v>
      </c>
      <c r="T718">
        <f t="shared" si="394"/>
        <v>3329.8018227295488</v>
      </c>
      <c r="V718">
        <f t="shared" si="395"/>
        <v>24930.75830799518</v>
      </c>
      <c r="W718">
        <f t="shared" si="396"/>
        <v>-170.75830799518008</v>
      </c>
      <c r="X718">
        <f t="shared" si="397"/>
        <v>-3.5280642147764478</v>
      </c>
      <c r="Y718">
        <f>VLOOKUP(K718,Sheet2!$A$6:$B$262,2,TRUE)</f>
        <v>324.85714285714283</v>
      </c>
      <c r="Z718">
        <f t="shared" si="398"/>
        <v>-1.086035598216145E-2</v>
      </c>
      <c r="AA718">
        <f t="shared" si="399"/>
        <v>518.52036036672985</v>
      </c>
      <c r="AD718">
        <f t="shared" si="411"/>
        <v>520.55133159090758</v>
      </c>
      <c r="AE718">
        <f>VLOOKUP(AU717,Sheet2!$E$6:$F$261,2,TRUE)</f>
        <v>508.28000000000003</v>
      </c>
      <c r="AF718">
        <f>VLOOKUP(AE718,Sheet3!K$52:L$77,2,TRUE)</f>
        <v>1</v>
      </c>
      <c r="AG718">
        <f t="shared" si="412"/>
        <v>4.1513315909076027</v>
      </c>
      <c r="AH718">
        <f t="shared" si="413"/>
        <v>1</v>
      </c>
      <c r="AI718">
        <f t="shared" si="387"/>
        <v>4500</v>
      </c>
      <c r="AJ718">
        <f t="shared" si="403"/>
        <v>3.5</v>
      </c>
      <c r="AK718">
        <f t="shared" si="406"/>
        <v>21758.879145619227</v>
      </c>
      <c r="AM718">
        <f t="shared" si="414"/>
        <v>-0.94866840909242001</v>
      </c>
      <c r="AN718">
        <f t="shared" si="415"/>
        <v>0</v>
      </c>
      <c r="AP718">
        <f t="shared" si="407"/>
        <v>1.55</v>
      </c>
      <c r="AQ718">
        <f>VLOOKUP(AE718,Sheet3!$K$52:$L$77,2,TRUE)</f>
        <v>1</v>
      </c>
      <c r="AR718">
        <f t="shared" si="408"/>
        <v>0</v>
      </c>
      <c r="AU718">
        <f t="shared" si="416"/>
        <v>26258.879145619227</v>
      </c>
      <c r="AV718">
        <f t="shared" si="417"/>
        <v>-1498.8791456192266</v>
      </c>
      <c r="AW718">
        <f t="shared" si="418"/>
        <v>-30.968577388826997</v>
      </c>
      <c r="AX718">
        <f>VLOOKUP(AD718,Sheet2!$A$6:$B$262,2,TRUE)</f>
        <v>352.28571428571428</v>
      </c>
      <c r="AY718">
        <f t="shared" si="419"/>
        <v>-8.7907559497886853E-2</v>
      </c>
      <c r="AZ718">
        <f t="shared" si="420"/>
        <v>520.46342403140966</v>
      </c>
      <c r="BB718">
        <f t="shared" si="410"/>
        <v>1.9430636646798121</v>
      </c>
    </row>
    <row r="719" spans="4:54" x14ac:dyDescent="0.55000000000000004">
      <c r="D719">
        <f t="shared" si="409"/>
        <v>10635</v>
      </c>
      <c r="E719">
        <f t="shared" si="404"/>
        <v>177.25</v>
      </c>
      <c r="F719">
        <f t="shared" si="401"/>
        <v>24660</v>
      </c>
      <c r="H719">
        <f t="shared" si="388"/>
        <v>6165</v>
      </c>
      <c r="J719">
        <f t="shared" si="389"/>
        <v>509.50413223140498</v>
      </c>
      <c r="K719">
        <f t="shared" si="390"/>
        <v>518.52036036672985</v>
      </c>
      <c r="L719">
        <f>VLOOKUP(V719, Sheet2!E$6:F$261,2,TRUE)</f>
        <v>507.625</v>
      </c>
      <c r="M719">
        <f>VLOOKUP(L719,Sheet3!A$52:B$77,2,TRUE)</f>
        <v>1</v>
      </c>
      <c r="N719">
        <f t="shared" si="391"/>
        <v>4.1203603667298694</v>
      </c>
      <c r="O719">
        <f t="shared" si="392"/>
        <v>3.7203603667298921</v>
      </c>
      <c r="P719">
        <v>0</v>
      </c>
      <c r="Q719">
        <f t="shared" si="402"/>
        <v>3.5</v>
      </c>
      <c r="R719">
        <f t="shared" si="393"/>
        <v>21515.834006829049</v>
      </c>
      <c r="S719">
        <f t="shared" si="405"/>
        <v>3.3</v>
      </c>
      <c r="T719">
        <f t="shared" si="394"/>
        <v>3315.2744702127807</v>
      </c>
      <c r="V719">
        <f t="shared" si="395"/>
        <v>24831.108477041831</v>
      </c>
      <c r="W719">
        <f t="shared" si="396"/>
        <v>-171.10847704183107</v>
      </c>
      <c r="X719">
        <f t="shared" si="397"/>
        <v>-3.5352991124345263</v>
      </c>
      <c r="Y719">
        <f>VLOOKUP(K719,Sheet2!$A$6:$B$262,2,TRUE)</f>
        <v>324.85714285714283</v>
      </c>
      <c r="Z719">
        <f t="shared" si="398"/>
        <v>-1.0882626995181041E-2</v>
      </c>
      <c r="AA719">
        <f t="shared" si="399"/>
        <v>518.50947773973462</v>
      </c>
      <c r="AD719">
        <f t="shared" si="411"/>
        <v>520.46342403140966</v>
      </c>
      <c r="AE719">
        <f>VLOOKUP(AU718,Sheet2!$E$6:$F$261,2,TRUE)</f>
        <v>508.04</v>
      </c>
      <c r="AF719">
        <f>VLOOKUP(AE719,Sheet3!K$52:L$77,2,TRUE)</f>
        <v>1</v>
      </c>
      <c r="AG719">
        <f t="shared" si="412"/>
        <v>4.0634240314096814</v>
      </c>
      <c r="AH719">
        <f t="shared" si="413"/>
        <v>1</v>
      </c>
      <c r="AI719">
        <f t="shared" si="387"/>
        <v>4500</v>
      </c>
      <c r="AJ719">
        <f t="shared" si="403"/>
        <v>3.5</v>
      </c>
      <c r="AK719">
        <f t="shared" si="406"/>
        <v>21071.410144849746</v>
      </c>
      <c r="AM719">
        <f t="shared" si="414"/>
        <v>-1.0365759685903413</v>
      </c>
      <c r="AN719">
        <f t="shared" si="415"/>
        <v>0</v>
      </c>
      <c r="AP719">
        <f t="shared" si="407"/>
        <v>1.55</v>
      </c>
      <c r="AQ719">
        <f>VLOOKUP(AE719,Sheet3!$K$52:$L$77,2,TRUE)</f>
        <v>1</v>
      </c>
      <c r="AR719">
        <f t="shared" si="408"/>
        <v>0</v>
      </c>
      <c r="AU719">
        <f t="shared" si="416"/>
        <v>25571.410144849746</v>
      </c>
      <c r="AV719">
        <f t="shared" si="417"/>
        <v>-911.41014484974585</v>
      </c>
      <c r="AW719">
        <f t="shared" si="418"/>
        <v>-18.830788116730286</v>
      </c>
      <c r="AX719">
        <f>VLOOKUP(AD719,Sheet2!$A$6:$B$262,2,TRUE)</f>
        <v>350.91428571428571</v>
      </c>
      <c r="AY719">
        <f t="shared" si="419"/>
        <v>-5.3662073284934053E-2</v>
      </c>
      <c r="AZ719">
        <f t="shared" si="420"/>
        <v>520.4097619581247</v>
      </c>
      <c r="BB719">
        <f t="shared" si="410"/>
        <v>1.9002842183900839</v>
      </c>
    </row>
    <row r="720" spans="4:54" x14ac:dyDescent="0.55000000000000004">
      <c r="D720">
        <f t="shared" si="409"/>
        <v>10650</v>
      </c>
      <c r="E720">
        <f t="shared" si="404"/>
        <v>177.5</v>
      </c>
      <c r="F720">
        <f t="shared" si="401"/>
        <v>24560</v>
      </c>
      <c r="H720">
        <f t="shared" si="388"/>
        <v>6140</v>
      </c>
      <c r="J720">
        <f t="shared" si="389"/>
        <v>507.43801652892563</v>
      </c>
      <c r="K720">
        <f t="shared" si="390"/>
        <v>518.50947773973462</v>
      </c>
      <c r="L720">
        <f>VLOOKUP(V720, Sheet2!E$6:F$261,2,TRUE)</f>
        <v>507.625</v>
      </c>
      <c r="M720">
        <f>VLOOKUP(L720,Sheet3!A$52:B$77,2,TRUE)</f>
        <v>1</v>
      </c>
      <c r="N720">
        <f t="shared" si="391"/>
        <v>4.1094777397346434</v>
      </c>
      <c r="O720">
        <f t="shared" si="392"/>
        <v>3.7094777397346661</v>
      </c>
      <c r="P720">
        <v>0</v>
      </c>
      <c r="Q720">
        <f t="shared" si="402"/>
        <v>3.5</v>
      </c>
      <c r="R720">
        <f t="shared" si="393"/>
        <v>21430.649423602124</v>
      </c>
      <c r="S720">
        <f t="shared" si="405"/>
        <v>3.3</v>
      </c>
      <c r="T720">
        <f t="shared" si="394"/>
        <v>3300.7385805674471</v>
      </c>
      <c r="V720">
        <f t="shared" si="395"/>
        <v>24731.38800416957</v>
      </c>
      <c r="W720">
        <f t="shared" si="396"/>
        <v>-171.38800416957019</v>
      </c>
      <c r="X720">
        <f t="shared" si="397"/>
        <v>-3.5410744663134333</v>
      </c>
      <c r="Y720">
        <f>VLOOKUP(K720,Sheet2!$A$6:$B$262,2,TRUE)</f>
        <v>324.85714285714283</v>
      </c>
      <c r="Z720">
        <f t="shared" si="398"/>
        <v>-1.0900405129372926E-2</v>
      </c>
      <c r="AA720">
        <f t="shared" si="399"/>
        <v>518.49857733460522</v>
      </c>
      <c r="AD720">
        <f t="shared" si="411"/>
        <v>520.4097619581247</v>
      </c>
      <c r="AE720">
        <f>VLOOKUP(AU719,Sheet2!$E$6:$F$261,2,TRUE)</f>
        <v>507.8</v>
      </c>
      <c r="AF720">
        <f>VLOOKUP(AE720,Sheet3!K$52:L$77,2,TRUE)</f>
        <v>1</v>
      </c>
      <c r="AG720">
        <f t="shared" si="412"/>
        <v>4.0097619581247272</v>
      </c>
      <c r="AH720">
        <f t="shared" si="413"/>
        <v>1</v>
      </c>
      <c r="AI720">
        <f t="shared" si="387"/>
        <v>4500</v>
      </c>
      <c r="AJ720">
        <f t="shared" si="403"/>
        <v>3.5</v>
      </c>
      <c r="AK720">
        <f t="shared" si="406"/>
        <v>20655.383858494628</v>
      </c>
      <c r="AM720">
        <f t="shared" si="414"/>
        <v>-1.0902380418752955</v>
      </c>
      <c r="AN720">
        <f t="shared" si="415"/>
        <v>0</v>
      </c>
      <c r="AP720">
        <f t="shared" si="407"/>
        <v>1.55</v>
      </c>
      <c r="AQ720">
        <f>VLOOKUP(AE720,Sheet3!$K$52:$L$77,2,TRUE)</f>
        <v>1</v>
      </c>
      <c r="AR720">
        <f t="shared" si="408"/>
        <v>0</v>
      </c>
      <c r="AU720">
        <f t="shared" si="416"/>
        <v>25155.383858494628</v>
      </c>
      <c r="AV720">
        <f t="shared" si="417"/>
        <v>-595.38385849462793</v>
      </c>
      <c r="AW720">
        <f t="shared" si="418"/>
        <v>-12.301319390384876</v>
      </c>
      <c r="AX720">
        <f>VLOOKUP(AD720,Sheet2!$A$6:$B$262,2,TRUE)</f>
        <v>350.91428571428571</v>
      </c>
      <c r="AY720">
        <f t="shared" si="419"/>
        <v>-3.5055054442555827E-2</v>
      </c>
      <c r="AZ720">
        <f t="shared" si="420"/>
        <v>520.37470690368218</v>
      </c>
      <c r="BB720">
        <f t="shared" si="410"/>
        <v>1.8761295690769657</v>
      </c>
    </row>
    <row r="721" spans="4:54" x14ac:dyDescent="0.55000000000000004">
      <c r="D721">
        <f t="shared" si="409"/>
        <v>10665</v>
      </c>
      <c r="E721">
        <f t="shared" si="404"/>
        <v>177.75</v>
      </c>
      <c r="F721">
        <f t="shared" si="401"/>
        <v>24460</v>
      </c>
      <c r="H721">
        <f t="shared" si="388"/>
        <v>6115</v>
      </c>
      <c r="J721">
        <f t="shared" si="389"/>
        <v>505.37190082644628</v>
      </c>
      <c r="K721">
        <f t="shared" si="390"/>
        <v>518.49857733460522</v>
      </c>
      <c r="L721">
        <f>VLOOKUP(V721, Sheet2!E$6:F$261,2,TRUE)</f>
        <v>507.625</v>
      </c>
      <c r="M721">
        <f>VLOOKUP(L721,Sheet3!A$52:B$77,2,TRUE)</f>
        <v>1</v>
      </c>
      <c r="N721">
        <f t="shared" si="391"/>
        <v>4.0985773346052383</v>
      </c>
      <c r="O721">
        <f t="shared" si="392"/>
        <v>3.6985773346052611</v>
      </c>
      <c r="P721">
        <v>0</v>
      </c>
      <c r="Q721">
        <f t="shared" si="402"/>
        <v>3.5</v>
      </c>
      <c r="R721">
        <f t="shared" si="393"/>
        <v>21345.438674540608</v>
      </c>
      <c r="S721">
        <f t="shared" si="405"/>
        <v>3.3</v>
      </c>
      <c r="T721">
        <f t="shared" si="394"/>
        <v>3286.2003036026572</v>
      </c>
      <c r="V721">
        <f t="shared" si="395"/>
        <v>24631.638978143266</v>
      </c>
      <c r="W721">
        <f t="shared" si="396"/>
        <v>-171.63897814326629</v>
      </c>
      <c r="X721">
        <f t="shared" si="397"/>
        <v>-3.546259878993105</v>
      </c>
      <c r="Y721">
        <f>VLOOKUP(K721,Sheet2!$A$6:$B$262,2,TRUE)</f>
        <v>323.48571428571427</v>
      </c>
      <c r="Z721">
        <f t="shared" si="398"/>
        <v>-1.0962647567987871E-2</v>
      </c>
      <c r="AA721">
        <f t="shared" si="399"/>
        <v>518.48761468703719</v>
      </c>
      <c r="AD721">
        <f t="shared" si="411"/>
        <v>520.37470690368218</v>
      </c>
      <c r="AE721">
        <f>VLOOKUP(AU720,Sheet2!$E$6:$F$261,2,TRUE)</f>
        <v>507.8</v>
      </c>
      <c r="AF721">
        <f>VLOOKUP(AE721,Sheet3!K$52:L$77,2,TRUE)</f>
        <v>1</v>
      </c>
      <c r="AG721">
        <f t="shared" si="412"/>
        <v>3.974706903682204</v>
      </c>
      <c r="AH721">
        <f t="shared" si="413"/>
        <v>1</v>
      </c>
      <c r="AI721">
        <f t="shared" si="387"/>
        <v>4500</v>
      </c>
      <c r="AJ721">
        <f t="shared" si="403"/>
        <v>3.4</v>
      </c>
      <c r="AK721">
        <f t="shared" si="406"/>
        <v>19802.677732077897</v>
      </c>
      <c r="AM721">
        <f t="shared" si="414"/>
        <v>-1.1252930963178187</v>
      </c>
      <c r="AN721">
        <f t="shared" si="415"/>
        <v>0</v>
      </c>
      <c r="AP721">
        <f t="shared" si="407"/>
        <v>1.55</v>
      </c>
      <c r="AQ721">
        <f>VLOOKUP(AE721,Sheet3!$K$52:$L$77,2,TRUE)</f>
        <v>1</v>
      </c>
      <c r="AR721">
        <f t="shared" si="408"/>
        <v>0</v>
      </c>
      <c r="AU721">
        <f t="shared" si="416"/>
        <v>24302.677732077897</v>
      </c>
      <c r="AV721">
        <f t="shared" si="417"/>
        <v>157.32226792210349</v>
      </c>
      <c r="AW721">
        <f t="shared" si="418"/>
        <v>3.2504600810351962</v>
      </c>
      <c r="AX721">
        <f>VLOOKUP(AD721,Sheet2!$A$6:$B$262,2,TRUE)</f>
        <v>349.54285714285714</v>
      </c>
      <c r="AY721">
        <f t="shared" si="419"/>
        <v>9.2991746637430001E-3</v>
      </c>
      <c r="AZ721">
        <f t="shared" si="420"/>
        <v>520.38400607834592</v>
      </c>
      <c r="BB721">
        <f t="shared" si="410"/>
        <v>1.8963913913087254</v>
      </c>
    </row>
    <row r="722" spans="4:54" x14ac:dyDescent="0.55000000000000004">
      <c r="D722">
        <f t="shared" si="409"/>
        <v>10680</v>
      </c>
      <c r="E722">
        <f t="shared" si="404"/>
        <v>178</v>
      </c>
      <c r="F722">
        <f t="shared" si="401"/>
        <v>24360</v>
      </c>
      <c r="H722">
        <f t="shared" si="388"/>
        <v>6090</v>
      </c>
      <c r="J722">
        <f t="shared" si="389"/>
        <v>503.30578512396693</v>
      </c>
      <c r="K722">
        <f t="shared" si="390"/>
        <v>518.48761468703719</v>
      </c>
      <c r="L722">
        <f>VLOOKUP(V722, Sheet2!E$6:F$261,2,TRUE)</f>
        <v>507.625</v>
      </c>
      <c r="M722">
        <f>VLOOKUP(L722,Sheet3!A$52:B$77,2,TRUE)</f>
        <v>1</v>
      </c>
      <c r="N722">
        <f t="shared" si="391"/>
        <v>4.0876146870372168</v>
      </c>
      <c r="O722">
        <f t="shared" si="392"/>
        <v>3.6876146870372395</v>
      </c>
      <c r="P722">
        <v>0</v>
      </c>
      <c r="Q722">
        <f t="shared" si="402"/>
        <v>3.5</v>
      </c>
      <c r="R722">
        <f t="shared" si="393"/>
        <v>21259.855571595421</v>
      </c>
      <c r="S722">
        <f t="shared" si="405"/>
        <v>3.3</v>
      </c>
      <c r="T722">
        <f t="shared" si="394"/>
        <v>3271.6006031145853</v>
      </c>
      <c r="V722">
        <f t="shared" si="395"/>
        <v>24531.456174710005</v>
      </c>
      <c r="W722">
        <f t="shared" si="396"/>
        <v>-171.45617471000514</v>
      </c>
      <c r="X722">
        <f t="shared" si="397"/>
        <v>-3.5424829485538254</v>
      </c>
      <c r="Y722">
        <f>VLOOKUP(K722,Sheet2!$A$6:$B$262,2,TRUE)</f>
        <v>323.48571428571427</v>
      </c>
      <c r="Z722">
        <f t="shared" si="398"/>
        <v>-1.0950971842376249E-2</v>
      </c>
      <c r="AA722">
        <f t="shared" si="399"/>
        <v>518.47666371519483</v>
      </c>
      <c r="AD722">
        <f t="shared" si="411"/>
        <v>520.38400607834592</v>
      </c>
      <c r="AE722">
        <f>VLOOKUP(AU721,Sheet2!$E$6:$F$261,2,TRUE)</f>
        <v>507.625</v>
      </c>
      <c r="AF722">
        <f>VLOOKUP(AE722,Sheet3!K$52:L$77,2,TRUE)</f>
        <v>1</v>
      </c>
      <c r="AG722">
        <f t="shared" si="412"/>
        <v>3.9840060783459421</v>
      </c>
      <c r="AH722">
        <f t="shared" si="413"/>
        <v>1</v>
      </c>
      <c r="AI722">
        <f t="shared" si="387"/>
        <v>4500</v>
      </c>
      <c r="AJ722">
        <f t="shared" si="403"/>
        <v>3.4</v>
      </c>
      <c r="AK722">
        <f t="shared" si="406"/>
        <v>19872.213510235029</v>
      </c>
      <c r="AM722">
        <f t="shared" si="414"/>
        <v>-1.1159939216540806</v>
      </c>
      <c r="AN722">
        <f t="shared" si="415"/>
        <v>0</v>
      </c>
      <c r="AP722">
        <f t="shared" si="407"/>
        <v>1.55</v>
      </c>
      <c r="AQ722">
        <f>VLOOKUP(AE722,Sheet3!$K$52:$L$77,2,TRUE)</f>
        <v>1</v>
      </c>
      <c r="AR722">
        <f t="shared" si="408"/>
        <v>0</v>
      </c>
      <c r="AU722">
        <f t="shared" si="416"/>
        <v>24372.213510235029</v>
      </c>
      <c r="AV722">
        <f t="shared" si="417"/>
        <v>-12.213510235029389</v>
      </c>
      <c r="AW722">
        <f t="shared" si="418"/>
        <v>-0.25234525278986342</v>
      </c>
      <c r="AX722">
        <f>VLOOKUP(AD722,Sheet2!$A$6:$B$262,2,TRUE)</f>
        <v>349.54285714285714</v>
      </c>
      <c r="AY722">
        <f t="shared" si="419"/>
        <v>-7.2192936469226907E-4</v>
      </c>
      <c r="AZ722">
        <f t="shared" si="420"/>
        <v>520.38328414898126</v>
      </c>
      <c r="BB722">
        <f t="shared" si="410"/>
        <v>1.9066204337864292</v>
      </c>
    </row>
    <row r="723" spans="4:54" x14ac:dyDescent="0.55000000000000004">
      <c r="D723">
        <f t="shared" si="409"/>
        <v>10695</v>
      </c>
      <c r="E723">
        <f t="shared" si="404"/>
        <v>178.25</v>
      </c>
      <c r="F723">
        <f t="shared" si="401"/>
        <v>24260</v>
      </c>
      <c r="H723">
        <f t="shared" si="388"/>
        <v>6065</v>
      </c>
      <c r="J723">
        <f t="shared" si="389"/>
        <v>501.23966942148758</v>
      </c>
      <c r="K723">
        <f t="shared" si="390"/>
        <v>518.47666371519483</v>
      </c>
      <c r="L723">
        <f>VLOOKUP(V723, Sheet2!E$6:F$261,2,TRUE)</f>
        <v>507.625</v>
      </c>
      <c r="M723">
        <f>VLOOKUP(L723,Sheet3!A$52:B$77,2,TRUE)</f>
        <v>1</v>
      </c>
      <c r="N723">
        <f t="shared" si="391"/>
        <v>4.0766637151948544</v>
      </c>
      <c r="O723">
        <f t="shared" si="392"/>
        <v>3.6766637151948771</v>
      </c>
      <c r="P723">
        <v>0</v>
      </c>
      <c r="Q723">
        <f t="shared" si="402"/>
        <v>3.5</v>
      </c>
      <c r="R723">
        <f t="shared" si="393"/>
        <v>21174.47812202049</v>
      </c>
      <c r="S723">
        <f t="shared" si="405"/>
        <v>3.3</v>
      </c>
      <c r="T723">
        <f t="shared" si="394"/>
        <v>3257.0381024481144</v>
      </c>
      <c r="V723">
        <f t="shared" si="395"/>
        <v>24431.516224468603</v>
      </c>
      <c r="W723">
        <f t="shared" si="396"/>
        <v>-171.51622446860347</v>
      </c>
      <c r="X723">
        <f t="shared" si="397"/>
        <v>-3.5437236460455264</v>
      </c>
      <c r="Y723">
        <f>VLOOKUP(K723,Sheet2!$A$6:$B$262,2,TRUE)</f>
        <v>323.48571428571427</v>
      </c>
      <c r="Z723">
        <f t="shared" si="398"/>
        <v>-1.0954807243560629E-2</v>
      </c>
      <c r="AA723">
        <f t="shared" si="399"/>
        <v>518.46570890795124</v>
      </c>
      <c r="AD723">
        <f t="shared" si="411"/>
        <v>520.38328414898126</v>
      </c>
      <c r="AE723">
        <f>VLOOKUP(AU722,Sheet2!$E$6:$F$261,2,TRUE)</f>
        <v>507.625</v>
      </c>
      <c r="AF723">
        <f>VLOOKUP(AE723,Sheet3!K$52:L$77,2,TRUE)</f>
        <v>1</v>
      </c>
      <c r="AG723">
        <f t="shared" si="412"/>
        <v>3.9832841489812836</v>
      </c>
      <c r="AH723">
        <f t="shared" si="413"/>
        <v>1</v>
      </c>
      <c r="AI723">
        <f t="shared" si="387"/>
        <v>4500</v>
      </c>
      <c r="AJ723">
        <f t="shared" si="403"/>
        <v>3.4</v>
      </c>
      <c r="AK723">
        <f t="shared" si="406"/>
        <v>19866.812281826336</v>
      </c>
      <c r="AM723">
        <f t="shared" si="414"/>
        <v>-1.1167158510187392</v>
      </c>
      <c r="AN723">
        <f t="shared" si="415"/>
        <v>0</v>
      </c>
      <c r="AP723">
        <f t="shared" si="407"/>
        <v>1.55</v>
      </c>
      <c r="AQ723">
        <f>VLOOKUP(AE723,Sheet3!$K$52:$L$77,2,TRUE)</f>
        <v>1</v>
      </c>
      <c r="AR723">
        <f t="shared" si="408"/>
        <v>0</v>
      </c>
      <c r="AU723">
        <f t="shared" si="416"/>
        <v>24366.812281826336</v>
      </c>
      <c r="AV723">
        <f t="shared" si="417"/>
        <v>-106.8122818263364</v>
      </c>
      <c r="AW723">
        <f t="shared" si="418"/>
        <v>-2.2068653269904215</v>
      </c>
      <c r="AX723">
        <f>VLOOKUP(AD723,Sheet2!$A$6:$B$262,2,TRUE)</f>
        <v>349.54285714285714</v>
      </c>
      <c r="AY723">
        <f t="shared" si="419"/>
        <v>-6.3135758087841058E-3</v>
      </c>
      <c r="AZ723">
        <f t="shared" si="420"/>
        <v>520.37697057317246</v>
      </c>
      <c r="BB723">
        <f t="shared" si="410"/>
        <v>1.9112616652212182</v>
      </c>
    </row>
    <row r="724" spans="4:54" x14ac:dyDescent="0.55000000000000004">
      <c r="D724">
        <f t="shared" si="409"/>
        <v>10710</v>
      </c>
      <c r="E724">
        <f t="shared" si="404"/>
        <v>178.5</v>
      </c>
      <c r="F724">
        <f t="shared" si="401"/>
        <v>24160</v>
      </c>
      <c r="H724">
        <f t="shared" si="388"/>
        <v>6040</v>
      </c>
      <c r="J724">
        <f t="shared" si="389"/>
        <v>499.17355371900828</v>
      </c>
      <c r="K724">
        <f t="shared" si="390"/>
        <v>518.46570890795124</v>
      </c>
      <c r="L724">
        <f>VLOOKUP(V724, Sheet2!E$6:F$261,2,TRUE)</f>
        <v>507.625</v>
      </c>
      <c r="M724">
        <f>VLOOKUP(L724,Sheet3!A$52:B$77,2,TRUE)</f>
        <v>1</v>
      </c>
      <c r="N724">
        <f t="shared" si="391"/>
        <v>4.0657089079512616</v>
      </c>
      <c r="O724">
        <f t="shared" si="392"/>
        <v>3.6657089079512843</v>
      </c>
      <c r="P724">
        <v>0</v>
      </c>
      <c r="Q724">
        <f t="shared" si="402"/>
        <v>3.5</v>
      </c>
      <c r="R724">
        <f t="shared" si="393"/>
        <v>21089.185426669097</v>
      </c>
      <c r="S724">
        <f t="shared" si="405"/>
        <v>3.3</v>
      </c>
      <c r="T724">
        <f t="shared" si="394"/>
        <v>3242.4921840353504</v>
      </c>
      <c r="V724">
        <f t="shared" si="395"/>
        <v>24331.677610704446</v>
      </c>
      <c r="W724">
        <f t="shared" si="396"/>
        <v>-171.67761070444612</v>
      </c>
      <c r="X724">
        <f t="shared" si="397"/>
        <v>-3.5470580724059113</v>
      </c>
      <c r="Y724">
        <f>VLOOKUP(K724,Sheet2!$A$6:$B$262,2,TRUE)</f>
        <v>323.48571428571427</v>
      </c>
      <c r="Z724">
        <f t="shared" si="398"/>
        <v>-1.0965115044533378E-2</v>
      </c>
      <c r="AA724">
        <f t="shared" si="399"/>
        <v>518.4547437929067</v>
      </c>
      <c r="AD724">
        <f t="shared" si="411"/>
        <v>520.37697057317246</v>
      </c>
      <c r="AE724">
        <f>VLOOKUP(AU723,Sheet2!$E$6:$F$261,2,TRUE)</f>
        <v>507.625</v>
      </c>
      <c r="AF724">
        <f>VLOOKUP(AE724,Sheet3!K$52:L$77,2,TRUE)</f>
        <v>1</v>
      </c>
      <c r="AG724">
        <f t="shared" si="412"/>
        <v>3.9769705731724798</v>
      </c>
      <c r="AH724">
        <f t="shared" si="413"/>
        <v>1</v>
      </c>
      <c r="AI724">
        <f t="shared" si="387"/>
        <v>4500</v>
      </c>
      <c r="AJ724">
        <f t="shared" si="403"/>
        <v>3.4</v>
      </c>
      <c r="AK724">
        <f t="shared" si="406"/>
        <v>19819.597130275386</v>
      </c>
      <c r="AM724">
        <f t="shared" si="414"/>
        <v>-1.1230294268275429</v>
      </c>
      <c r="AN724">
        <f t="shared" si="415"/>
        <v>0</v>
      </c>
      <c r="AP724">
        <f t="shared" si="407"/>
        <v>1.55</v>
      </c>
      <c r="AQ724">
        <f>VLOOKUP(AE724,Sheet3!$K$52:$L$77,2,TRUE)</f>
        <v>1</v>
      </c>
      <c r="AR724">
        <f t="shared" si="408"/>
        <v>0</v>
      </c>
      <c r="AU724">
        <f t="shared" si="416"/>
        <v>24319.597130275386</v>
      </c>
      <c r="AV724">
        <f t="shared" si="417"/>
        <v>-159.59713027538601</v>
      </c>
      <c r="AW724">
        <f t="shared" si="418"/>
        <v>-3.2974613693261574</v>
      </c>
      <c r="AX724">
        <f>VLOOKUP(AD724,Sheet2!$A$6:$B$262,2,TRUE)</f>
        <v>349.54285714285714</v>
      </c>
      <c r="AY724">
        <f t="shared" si="419"/>
        <v>-9.433639686645047E-3</v>
      </c>
      <c r="AZ724">
        <f t="shared" si="420"/>
        <v>520.36753693348578</v>
      </c>
      <c r="BB724">
        <f t="shared" si="410"/>
        <v>1.9127931405790832</v>
      </c>
    </row>
    <row r="725" spans="4:54" x14ac:dyDescent="0.55000000000000004">
      <c r="D725">
        <f t="shared" si="409"/>
        <v>10725</v>
      </c>
      <c r="E725">
        <f t="shared" si="404"/>
        <v>178.75</v>
      </c>
      <c r="F725">
        <f t="shared" si="401"/>
        <v>24060</v>
      </c>
      <c r="H725">
        <f t="shared" si="388"/>
        <v>6015</v>
      </c>
      <c r="J725">
        <f t="shared" si="389"/>
        <v>497.10743801652893</v>
      </c>
      <c r="K725">
        <f t="shared" si="390"/>
        <v>518.4547437929067</v>
      </c>
      <c r="L725">
        <f>VLOOKUP(V725, Sheet2!E$6:F$261,2,TRUE)</f>
        <v>507.625</v>
      </c>
      <c r="M725">
        <f>VLOOKUP(L725,Sheet3!A$52:B$77,2,TRUE)</f>
        <v>1</v>
      </c>
      <c r="N725">
        <f t="shared" si="391"/>
        <v>4.05474379290672</v>
      </c>
      <c r="O725">
        <f t="shared" si="392"/>
        <v>3.6547437929067428</v>
      </c>
      <c r="P725">
        <v>0</v>
      </c>
      <c r="Q725">
        <f t="shared" si="402"/>
        <v>3.5</v>
      </c>
      <c r="R725">
        <f t="shared" si="393"/>
        <v>21003.927469046535</v>
      </c>
      <c r="S725">
        <f t="shared" si="405"/>
        <v>3.3</v>
      </c>
      <c r="T725">
        <f t="shared" si="394"/>
        <v>3227.9543281877136</v>
      </c>
      <c r="V725">
        <f t="shared" si="395"/>
        <v>24231.881797234248</v>
      </c>
      <c r="W725">
        <f t="shared" si="396"/>
        <v>-171.88179723424764</v>
      </c>
      <c r="X725">
        <f t="shared" si="397"/>
        <v>-3.5512768023604888</v>
      </c>
      <c r="Y725">
        <f>VLOOKUP(K725,Sheet2!$A$6:$B$262,2,TRUE)</f>
        <v>323.48571428571427</v>
      </c>
      <c r="Z725">
        <f t="shared" si="398"/>
        <v>-1.097815651674767E-2</v>
      </c>
      <c r="AA725">
        <f t="shared" si="399"/>
        <v>518.44376563638991</v>
      </c>
      <c r="AD725">
        <f t="shared" si="411"/>
        <v>520.36753693348578</v>
      </c>
      <c r="AE725">
        <f>VLOOKUP(AU724,Sheet2!$E$6:$F$261,2,TRUE)</f>
        <v>507.625</v>
      </c>
      <c r="AF725">
        <f>VLOOKUP(AE725,Sheet3!K$52:L$77,2,TRUE)</f>
        <v>1</v>
      </c>
      <c r="AG725">
        <f t="shared" si="412"/>
        <v>3.9675369334858033</v>
      </c>
      <c r="AH725">
        <f t="shared" si="413"/>
        <v>1</v>
      </c>
      <c r="AI725">
        <f t="shared" si="387"/>
        <v>4500</v>
      </c>
      <c r="AJ725">
        <f t="shared" si="403"/>
        <v>3.4</v>
      </c>
      <c r="AK725">
        <f t="shared" si="406"/>
        <v>19749.118855217595</v>
      </c>
      <c r="AM725">
        <f t="shared" si="414"/>
        <v>-1.1324630665142195</v>
      </c>
      <c r="AN725">
        <f t="shared" si="415"/>
        <v>0</v>
      </c>
      <c r="AP725">
        <f t="shared" si="407"/>
        <v>1.55</v>
      </c>
      <c r="AQ725">
        <f>VLOOKUP(AE725,Sheet3!$K$52:$L$77,2,TRUE)</f>
        <v>1</v>
      </c>
      <c r="AR725">
        <f t="shared" si="408"/>
        <v>0</v>
      </c>
      <c r="AU725">
        <f t="shared" si="416"/>
        <v>24249.118855217595</v>
      </c>
      <c r="AV725">
        <f t="shared" si="417"/>
        <v>-189.11885521759541</v>
      </c>
      <c r="AW725">
        <f t="shared" si="418"/>
        <v>-3.907414363999905</v>
      </c>
      <c r="AX725">
        <f>VLOOKUP(AD725,Sheet2!$A$6:$B$262,2,TRUE)</f>
        <v>349.54285714285714</v>
      </c>
      <c r="AY725">
        <f t="shared" si="419"/>
        <v>-1.117864171489265E-2</v>
      </c>
      <c r="AZ725">
        <f t="shared" si="420"/>
        <v>520.3563582917709</v>
      </c>
      <c r="BB725">
        <f t="shared" si="410"/>
        <v>1.9125926553809904</v>
      </c>
    </row>
    <row r="726" spans="4:54" x14ac:dyDescent="0.55000000000000004">
      <c r="D726">
        <f t="shared" si="409"/>
        <v>10740</v>
      </c>
      <c r="E726">
        <f t="shared" si="404"/>
        <v>179</v>
      </c>
      <c r="F726">
        <f t="shared" si="401"/>
        <v>23960</v>
      </c>
      <c r="H726">
        <f t="shared" si="388"/>
        <v>5990</v>
      </c>
      <c r="J726">
        <f t="shared" si="389"/>
        <v>495.04132231404958</v>
      </c>
      <c r="K726">
        <f t="shared" si="390"/>
        <v>518.44376563638991</v>
      </c>
      <c r="L726">
        <f>VLOOKUP(V726, Sheet2!E$6:F$261,2,TRUE)</f>
        <v>507.625</v>
      </c>
      <c r="M726">
        <f>VLOOKUP(L726,Sheet3!A$52:B$77,2,TRUE)</f>
        <v>1</v>
      </c>
      <c r="N726">
        <f t="shared" si="391"/>
        <v>4.043765636389935</v>
      </c>
      <c r="O726">
        <f t="shared" si="392"/>
        <v>3.6437656363899578</v>
      </c>
      <c r="P726">
        <v>0</v>
      </c>
      <c r="Q726">
        <f t="shared" si="402"/>
        <v>3.5</v>
      </c>
      <c r="R726">
        <f t="shared" si="393"/>
        <v>20918.683517063855</v>
      </c>
      <c r="S726">
        <f t="shared" si="405"/>
        <v>3.3</v>
      </c>
      <c r="T726">
        <f t="shared" si="394"/>
        <v>3213.4210127147057</v>
      </c>
      <c r="V726">
        <f t="shared" si="395"/>
        <v>24132.10452977856</v>
      </c>
      <c r="W726">
        <f t="shared" si="396"/>
        <v>-172.10452977856039</v>
      </c>
      <c r="X726">
        <f t="shared" si="397"/>
        <v>-3.5558787144330659</v>
      </c>
      <c r="Y726">
        <f>VLOOKUP(K726,Sheet2!$A$6:$B$262,2,TRUE)</f>
        <v>323.48571428571427</v>
      </c>
      <c r="Z726">
        <f t="shared" si="398"/>
        <v>-1.0992382530043924E-2</v>
      </c>
      <c r="AA726">
        <f t="shared" si="399"/>
        <v>518.43277325385986</v>
      </c>
      <c r="AD726">
        <f t="shared" si="411"/>
        <v>520.3563582917709</v>
      </c>
      <c r="AE726">
        <f>VLOOKUP(AU725,Sheet2!$E$6:$F$261,2,TRUE)</f>
        <v>507.625</v>
      </c>
      <c r="AF726">
        <f>VLOOKUP(AE726,Sheet3!K$52:L$77,2,TRUE)</f>
        <v>1</v>
      </c>
      <c r="AG726">
        <f t="shared" si="412"/>
        <v>3.9563582917709255</v>
      </c>
      <c r="AH726">
        <f t="shared" si="413"/>
        <v>1</v>
      </c>
      <c r="AI726">
        <f t="shared" si="387"/>
        <v>4500</v>
      </c>
      <c r="AJ726">
        <f t="shared" si="403"/>
        <v>3.4</v>
      </c>
      <c r="AK726">
        <f t="shared" si="406"/>
        <v>19665.71216639657</v>
      </c>
      <c r="AM726">
        <f t="shared" si="414"/>
        <v>-1.1436417082290973</v>
      </c>
      <c r="AN726">
        <f t="shared" si="415"/>
        <v>0</v>
      </c>
      <c r="AP726">
        <f t="shared" si="407"/>
        <v>1.55</v>
      </c>
      <c r="AQ726">
        <f>VLOOKUP(AE726,Sheet3!$K$52:$L$77,2,TRUE)</f>
        <v>1</v>
      </c>
      <c r="AR726">
        <f t="shared" si="408"/>
        <v>0</v>
      </c>
      <c r="AU726">
        <f t="shared" si="416"/>
        <v>24165.71216639657</v>
      </c>
      <c r="AV726">
        <f t="shared" si="417"/>
        <v>-205.71216639656996</v>
      </c>
      <c r="AW726">
        <f t="shared" si="418"/>
        <v>-4.2502513718299575</v>
      </c>
      <c r="AX726">
        <f>VLOOKUP(AD726,Sheet2!$A$6:$B$262,2,TRUE)</f>
        <v>349.54285714285714</v>
      </c>
      <c r="AY726">
        <f t="shared" si="419"/>
        <v>-1.2159457087955575E-2</v>
      </c>
      <c r="AZ726">
        <f t="shared" si="420"/>
        <v>520.34419883468297</v>
      </c>
      <c r="BB726">
        <f t="shared" si="410"/>
        <v>1.9114255808231064</v>
      </c>
    </row>
    <row r="727" spans="4:54" x14ac:dyDescent="0.55000000000000004">
      <c r="D727">
        <f t="shared" si="409"/>
        <v>10755</v>
      </c>
      <c r="E727">
        <f t="shared" si="404"/>
        <v>179.25</v>
      </c>
      <c r="F727">
        <f t="shared" si="401"/>
        <v>23860</v>
      </c>
      <c r="H727">
        <f t="shared" si="388"/>
        <v>5965</v>
      </c>
      <c r="J727">
        <f t="shared" si="389"/>
        <v>492.97520661157023</v>
      </c>
      <c r="K727">
        <f t="shared" si="390"/>
        <v>518.43277325385986</v>
      </c>
      <c r="L727">
        <f>VLOOKUP(V727, Sheet2!E$6:F$261,2,TRUE)</f>
        <v>507.625</v>
      </c>
      <c r="M727">
        <f>VLOOKUP(L727,Sheet3!A$52:B$77,2,TRUE)</f>
        <v>1</v>
      </c>
      <c r="N727">
        <f t="shared" si="391"/>
        <v>4.0327732538598866</v>
      </c>
      <c r="O727">
        <f t="shared" si="392"/>
        <v>3.6327732538599093</v>
      </c>
      <c r="P727">
        <v>0</v>
      </c>
      <c r="Q727">
        <f t="shared" si="402"/>
        <v>3.5</v>
      </c>
      <c r="R727">
        <f t="shared" si="393"/>
        <v>20833.444960115263</v>
      </c>
      <c r="S727">
        <f t="shared" si="405"/>
        <v>3.3</v>
      </c>
      <c r="T727">
        <f t="shared" si="394"/>
        <v>3198.8907838087621</v>
      </c>
      <c r="V727">
        <f t="shared" si="395"/>
        <v>24032.335743924024</v>
      </c>
      <c r="W727">
        <f t="shared" si="396"/>
        <v>-172.33574392402443</v>
      </c>
      <c r="X727">
        <f t="shared" si="397"/>
        <v>-3.5606558661988514</v>
      </c>
      <c r="Y727">
        <f>VLOOKUP(K727,Sheet2!$A$6:$B$262,2,TRUE)</f>
        <v>323.48571428571427</v>
      </c>
      <c r="Z727">
        <f t="shared" si="398"/>
        <v>-1.1007150266468806E-2</v>
      </c>
      <c r="AA727">
        <f t="shared" si="399"/>
        <v>518.42176610359343</v>
      </c>
      <c r="AD727">
        <f t="shared" si="411"/>
        <v>520.34419883468297</v>
      </c>
      <c r="AE727">
        <f>VLOOKUP(AU726,Sheet2!$E$6:$F$261,2,TRUE)</f>
        <v>507.625</v>
      </c>
      <c r="AF727">
        <f>VLOOKUP(AE727,Sheet3!K$52:L$77,2,TRUE)</f>
        <v>1</v>
      </c>
      <c r="AG727">
        <f t="shared" si="412"/>
        <v>3.944198834682993</v>
      </c>
      <c r="AH727">
        <f t="shared" si="413"/>
        <v>1</v>
      </c>
      <c r="AI727">
        <f t="shared" si="387"/>
        <v>4500</v>
      </c>
      <c r="AJ727">
        <f t="shared" si="403"/>
        <v>3.4</v>
      </c>
      <c r="AK727">
        <f t="shared" si="406"/>
        <v>19575.121069604866</v>
      </c>
      <c r="AM727">
        <f t="shared" si="414"/>
        <v>-1.1558011653170297</v>
      </c>
      <c r="AN727">
        <f t="shared" si="415"/>
        <v>0</v>
      </c>
      <c r="AP727">
        <f t="shared" si="407"/>
        <v>1.55</v>
      </c>
      <c r="AQ727">
        <f>VLOOKUP(AE727,Sheet3!$K$52:$L$77,2,TRUE)</f>
        <v>1</v>
      </c>
      <c r="AR727">
        <f t="shared" si="408"/>
        <v>0</v>
      </c>
      <c r="AU727">
        <f t="shared" si="416"/>
        <v>24075.121069604866</v>
      </c>
      <c r="AV727">
        <f t="shared" si="417"/>
        <v>-215.12106960486562</v>
      </c>
      <c r="AW727">
        <f t="shared" si="418"/>
        <v>-4.4446501984476372</v>
      </c>
      <c r="AX727">
        <f>VLOOKUP(AD727,Sheet2!$A$6:$B$262,2,TRUE)</f>
        <v>349.54285714285714</v>
      </c>
      <c r="AY727">
        <f t="shared" si="419"/>
        <v>-1.2715608708980489E-2</v>
      </c>
      <c r="AZ727">
        <f t="shared" si="420"/>
        <v>520.33148322597401</v>
      </c>
      <c r="BB727">
        <f t="shared" si="410"/>
        <v>1.9097171223805844</v>
      </c>
    </row>
    <row r="728" spans="4:54" x14ac:dyDescent="0.55000000000000004">
      <c r="D728">
        <f t="shared" si="409"/>
        <v>10770</v>
      </c>
      <c r="E728">
        <f t="shared" si="404"/>
        <v>179.5</v>
      </c>
      <c r="F728">
        <f t="shared" si="401"/>
        <v>23760</v>
      </c>
      <c r="H728">
        <f t="shared" si="388"/>
        <v>5940</v>
      </c>
      <c r="J728">
        <f t="shared" si="389"/>
        <v>490.90909090909093</v>
      </c>
      <c r="K728">
        <f t="shared" si="390"/>
        <v>518.42176610359343</v>
      </c>
      <c r="L728">
        <f>VLOOKUP(V728, Sheet2!E$6:F$261,2,TRUE)</f>
        <v>507.45</v>
      </c>
      <c r="M728">
        <f>VLOOKUP(L728,Sheet3!A$52:B$77,2,TRUE)</f>
        <v>1</v>
      </c>
      <c r="N728">
        <f t="shared" si="391"/>
        <v>4.0217661035934498</v>
      </c>
      <c r="O728">
        <f t="shared" si="392"/>
        <v>3.6217661035934725</v>
      </c>
      <c r="P728">
        <v>0</v>
      </c>
      <c r="Q728">
        <f t="shared" si="402"/>
        <v>3.5</v>
      </c>
      <c r="R728">
        <f t="shared" si="393"/>
        <v>20748.208214407725</v>
      </c>
      <c r="S728">
        <f t="shared" si="405"/>
        <v>3.3</v>
      </c>
      <c r="T728">
        <f t="shared" si="394"/>
        <v>3184.3630454034565</v>
      </c>
      <c r="V728">
        <f t="shared" si="395"/>
        <v>23932.571259811182</v>
      </c>
      <c r="W728">
        <f t="shared" si="396"/>
        <v>-172.57125981118224</v>
      </c>
      <c r="X728">
        <f t="shared" si="397"/>
        <v>-3.5655218969252531</v>
      </c>
      <c r="Y728">
        <f>VLOOKUP(K728,Sheet2!$A$6:$B$262,2,TRUE)</f>
        <v>323.48571428571427</v>
      </c>
      <c r="Z728">
        <f t="shared" si="398"/>
        <v>-1.1022192756790661E-2</v>
      </c>
      <c r="AA728">
        <f t="shared" si="399"/>
        <v>518.41074391083669</v>
      </c>
      <c r="AD728">
        <f t="shared" si="411"/>
        <v>520.33148322597401</v>
      </c>
      <c r="AE728">
        <f>VLOOKUP(AU727,Sheet2!$E$6:$F$261,2,TRUE)</f>
        <v>507.625</v>
      </c>
      <c r="AF728">
        <f>VLOOKUP(AE728,Sheet3!K$52:L$77,2,TRUE)</f>
        <v>1</v>
      </c>
      <c r="AG728">
        <f t="shared" si="412"/>
        <v>3.9314832259740342</v>
      </c>
      <c r="AH728">
        <f t="shared" si="413"/>
        <v>1</v>
      </c>
      <c r="AI728">
        <f t="shared" si="387"/>
        <v>4500</v>
      </c>
      <c r="AJ728">
        <f t="shared" si="403"/>
        <v>3.4</v>
      </c>
      <c r="AK728">
        <f t="shared" si="406"/>
        <v>19480.535754930217</v>
      </c>
      <c r="AM728">
        <f t="shared" si="414"/>
        <v>-1.1685167740259885</v>
      </c>
      <c r="AN728">
        <f t="shared" si="415"/>
        <v>0</v>
      </c>
      <c r="AP728">
        <f t="shared" si="407"/>
        <v>1.55</v>
      </c>
      <c r="AQ728">
        <f>VLOOKUP(AE728,Sheet3!$K$52:$L$77,2,TRUE)</f>
        <v>1</v>
      </c>
      <c r="AR728">
        <f t="shared" si="408"/>
        <v>0</v>
      </c>
      <c r="AU728">
        <f t="shared" si="416"/>
        <v>23980.535754930217</v>
      </c>
      <c r="AV728">
        <f t="shared" si="417"/>
        <v>-220.53575493021708</v>
      </c>
      <c r="AW728">
        <f t="shared" si="418"/>
        <v>-4.5565238621945676</v>
      </c>
      <c r="AX728">
        <f>VLOOKUP(AD728,Sheet2!$A$6:$B$262,2,TRUE)</f>
        <v>349.54285714285714</v>
      </c>
      <c r="AY728">
        <f t="shared" si="419"/>
        <v>-1.303566578198544E-2</v>
      </c>
      <c r="AZ728">
        <f t="shared" si="420"/>
        <v>520.318447560192</v>
      </c>
      <c r="BB728">
        <f t="shared" si="410"/>
        <v>1.9077036493553123</v>
      </c>
    </row>
    <row r="729" spans="4:54" x14ac:dyDescent="0.55000000000000004">
      <c r="D729">
        <f t="shared" si="409"/>
        <v>10785</v>
      </c>
      <c r="E729">
        <f t="shared" si="404"/>
        <v>179.75</v>
      </c>
      <c r="F729">
        <f t="shared" si="401"/>
        <v>23660</v>
      </c>
      <c r="H729">
        <f t="shared" si="388"/>
        <v>5915</v>
      </c>
      <c r="J729">
        <f t="shared" si="389"/>
        <v>488.84297520661158</v>
      </c>
      <c r="K729">
        <f t="shared" si="390"/>
        <v>518.41074391083669</v>
      </c>
      <c r="L729">
        <f>VLOOKUP(V729, Sheet2!E$6:F$261,2,TRUE)</f>
        <v>507.45</v>
      </c>
      <c r="M729">
        <f>VLOOKUP(L729,Sheet3!A$52:B$77,2,TRUE)</f>
        <v>1</v>
      </c>
      <c r="N729">
        <f t="shared" si="391"/>
        <v>4.0107439108367089</v>
      </c>
      <c r="O729">
        <f t="shared" si="392"/>
        <v>3.6107439108367316</v>
      </c>
      <c r="P729">
        <v>0</v>
      </c>
      <c r="Q729">
        <f t="shared" si="402"/>
        <v>3.5</v>
      </c>
      <c r="R729">
        <f t="shared" si="393"/>
        <v>20662.971784703015</v>
      </c>
      <c r="S729">
        <f t="shared" si="405"/>
        <v>3.3</v>
      </c>
      <c r="T729">
        <f t="shared" si="394"/>
        <v>3169.8375578586374</v>
      </c>
      <c r="V729">
        <f t="shared" si="395"/>
        <v>23832.809342561653</v>
      </c>
      <c r="W729">
        <f t="shared" si="396"/>
        <v>-172.80934256165347</v>
      </c>
      <c r="X729">
        <f t="shared" si="397"/>
        <v>-3.5704409620176336</v>
      </c>
      <c r="Y729">
        <f>VLOOKUP(K729,Sheet2!$A$6:$B$262,2,TRUE)</f>
        <v>323.48571428571427</v>
      </c>
      <c r="Z729">
        <f t="shared" si="398"/>
        <v>-1.1037399193659881E-2</v>
      </c>
      <c r="AA729">
        <f t="shared" si="399"/>
        <v>518.39970651164299</v>
      </c>
      <c r="AD729">
        <f t="shared" si="411"/>
        <v>520.318447560192</v>
      </c>
      <c r="AE729">
        <f>VLOOKUP(AU728,Sheet2!$E$6:$F$261,2,TRUE)</f>
        <v>507.45</v>
      </c>
      <c r="AF729">
        <f>VLOOKUP(AE729,Sheet3!K$52:L$77,2,TRUE)</f>
        <v>1</v>
      </c>
      <c r="AG729">
        <f t="shared" si="412"/>
        <v>3.9184475601920212</v>
      </c>
      <c r="AH729">
        <f t="shared" si="413"/>
        <v>1</v>
      </c>
      <c r="AI729">
        <f t="shared" si="387"/>
        <v>4500</v>
      </c>
      <c r="AJ729">
        <f t="shared" si="403"/>
        <v>3.4</v>
      </c>
      <c r="AK729">
        <f t="shared" si="406"/>
        <v>19383.72834553408</v>
      </c>
      <c r="AM729">
        <f t="shared" si="414"/>
        <v>-1.1815524398080015</v>
      </c>
      <c r="AN729">
        <f t="shared" si="415"/>
        <v>0</v>
      </c>
      <c r="AP729">
        <f t="shared" si="407"/>
        <v>1.55</v>
      </c>
      <c r="AQ729">
        <f>VLOOKUP(AE729,Sheet3!$K$52:$L$77,2,TRUE)</f>
        <v>1</v>
      </c>
      <c r="AR729">
        <f t="shared" si="408"/>
        <v>0</v>
      </c>
      <c r="AU729">
        <f t="shared" si="416"/>
        <v>23883.72834553408</v>
      </c>
      <c r="AV729">
        <f t="shared" si="417"/>
        <v>-223.72834553408029</v>
      </c>
      <c r="AW729">
        <f t="shared" si="418"/>
        <v>-4.6224864779768655</v>
      </c>
      <c r="AX729">
        <f>VLOOKUP(AD729,Sheet2!$A$6:$B$262,2,TRUE)</f>
        <v>349.54285714285714</v>
      </c>
      <c r="AY729">
        <f t="shared" si="419"/>
        <v>-1.3224376878305567E-2</v>
      </c>
      <c r="AZ729">
        <f t="shared" si="420"/>
        <v>520.30522318331373</v>
      </c>
      <c r="BB729">
        <f t="shared" si="410"/>
        <v>1.905516671670739</v>
      </c>
    </row>
    <row r="730" spans="4:54" x14ac:dyDescent="0.55000000000000004">
      <c r="D730">
        <f t="shared" si="409"/>
        <v>10800</v>
      </c>
      <c r="E730">
        <f t="shared" si="404"/>
        <v>180</v>
      </c>
      <c r="F730">
        <f t="shared" si="401"/>
        <v>23560</v>
      </c>
      <c r="H730">
        <f t="shared" si="388"/>
        <v>5890</v>
      </c>
      <c r="J730">
        <f t="shared" si="389"/>
        <v>486.77685950413223</v>
      </c>
      <c r="K730">
        <f t="shared" si="390"/>
        <v>518.39970651164299</v>
      </c>
      <c r="L730">
        <f>VLOOKUP(V730, Sheet2!E$6:F$261,2,TRUE)</f>
        <v>507.45</v>
      </c>
      <c r="M730">
        <f>VLOOKUP(L730,Sheet3!A$52:B$77,2,TRUE)</f>
        <v>1</v>
      </c>
      <c r="N730">
        <f t="shared" si="391"/>
        <v>3.9997065116430122</v>
      </c>
      <c r="O730">
        <f t="shared" si="392"/>
        <v>3.5997065116430349</v>
      </c>
      <c r="P730">
        <v>0</v>
      </c>
      <c r="Q730">
        <f t="shared" si="402"/>
        <v>3.4</v>
      </c>
      <c r="R730">
        <f t="shared" si="393"/>
        <v>19989.799758147979</v>
      </c>
      <c r="S730">
        <f t="shared" si="405"/>
        <v>3.2</v>
      </c>
      <c r="T730">
        <f t="shared" si="394"/>
        <v>3059.6986472553363</v>
      </c>
      <c r="V730">
        <f t="shared" si="395"/>
        <v>23049.498405403316</v>
      </c>
      <c r="W730">
        <f t="shared" si="396"/>
        <v>510.5015945966843</v>
      </c>
      <c r="X730">
        <f t="shared" si="397"/>
        <v>10.54755360736951</v>
      </c>
      <c r="Y730">
        <f>VLOOKUP(K730,Sheet2!$A$6:$B$262,2,TRUE)</f>
        <v>322.1142857142857</v>
      </c>
      <c r="Z730">
        <f t="shared" si="398"/>
        <v>3.2744755744006815E-2</v>
      </c>
      <c r="AA730">
        <f t="shared" si="399"/>
        <v>518.43245126738702</v>
      </c>
      <c r="AD730">
        <f t="shared" si="411"/>
        <v>520.30522318331373</v>
      </c>
      <c r="AE730">
        <f>VLOOKUP(AU729,Sheet2!$E$6:$F$261,2,TRUE)</f>
        <v>507.45</v>
      </c>
      <c r="AF730">
        <f>VLOOKUP(AE730,Sheet3!K$52:L$77,2,TRUE)</f>
        <v>1</v>
      </c>
      <c r="AG730">
        <f t="shared" si="412"/>
        <v>3.9052231833137512</v>
      </c>
      <c r="AH730">
        <f t="shared" si="413"/>
        <v>1</v>
      </c>
      <c r="AI730">
        <f t="shared" si="387"/>
        <v>4500</v>
      </c>
      <c r="AJ730">
        <f t="shared" si="403"/>
        <v>3.4</v>
      </c>
      <c r="AK730">
        <f t="shared" si="406"/>
        <v>19285.683906561382</v>
      </c>
      <c r="AM730">
        <f t="shared" si="414"/>
        <v>-1.1947768166862716</v>
      </c>
      <c r="AN730">
        <f t="shared" si="415"/>
        <v>0</v>
      </c>
      <c r="AP730">
        <f t="shared" si="407"/>
        <v>1.55</v>
      </c>
      <c r="AQ730">
        <f>VLOOKUP(AE730,Sheet3!$K$52:$L$77,2,TRUE)</f>
        <v>1</v>
      </c>
      <c r="AR730">
        <f t="shared" si="408"/>
        <v>0</v>
      </c>
      <c r="AU730">
        <f t="shared" si="416"/>
        <v>23785.683906561382</v>
      </c>
      <c r="AV730">
        <f t="shared" si="417"/>
        <v>-225.68390656138217</v>
      </c>
      <c r="AW730">
        <f t="shared" si="418"/>
        <v>-4.6628906314335161</v>
      </c>
      <c r="AX730">
        <f>VLOOKUP(AD730,Sheet2!$A$6:$B$262,2,TRUE)</f>
        <v>349.54285714285714</v>
      </c>
      <c r="AY730">
        <f t="shared" si="419"/>
        <v>-1.3339968293295167E-2</v>
      </c>
      <c r="AZ730">
        <f t="shared" si="420"/>
        <v>520.29188321502045</v>
      </c>
      <c r="BB730">
        <f t="shared" si="410"/>
        <v>1.8594319476334249</v>
      </c>
    </row>
    <row r="731" spans="4:54" x14ac:dyDescent="0.55000000000000004">
      <c r="D731">
        <f t="shared" si="409"/>
        <v>10815</v>
      </c>
      <c r="E731">
        <f t="shared" si="404"/>
        <v>180.25</v>
      </c>
      <c r="F731">
        <f t="shared" si="401"/>
        <v>23460</v>
      </c>
      <c r="H731">
        <f t="shared" si="388"/>
        <v>5865</v>
      </c>
      <c r="J731">
        <f t="shared" si="389"/>
        <v>484.71074380165288</v>
      </c>
      <c r="K731">
        <f t="shared" si="390"/>
        <v>518.43245126738702</v>
      </c>
      <c r="L731">
        <f>VLOOKUP(V731, Sheet2!E$6:F$261,2,TRUE)</f>
        <v>507.625</v>
      </c>
      <c r="M731">
        <f>VLOOKUP(L731,Sheet3!A$52:B$77,2,TRUE)</f>
        <v>1</v>
      </c>
      <c r="N731">
        <f t="shared" si="391"/>
        <v>4.0324512673870458</v>
      </c>
      <c r="O731">
        <f t="shared" si="392"/>
        <v>3.6324512673870686</v>
      </c>
      <c r="P731">
        <v>0</v>
      </c>
      <c r="Q731">
        <f t="shared" si="402"/>
        <v>3.5</v>
      </c>
      <c r="R731">
        <f t="shared" si="393"/>
        <v>20830.949920174407</v>
      </c>
      <c r="S731">
        <f t="shared" si="405"/>
        <v>3.3</v>
      </c>
      <c r="T731">
        <f t="shared" si="394"/>
        <v>3198.4654984971098</v>
      </c>
      <c r="V731">
        <f t="shared" si="395"/>
        <v>24029.415418671517</v>
      </c>
      <c r="W731">
        <f t="shared" si="396"/>
        <v>-569.41541867151682</v>
      </c>
      <c r="X731">
        <f t="shared" si="397"/>
        <v>-11.764781377510678</v>
      </c>
      <c r="Y731">
        <f>VLOOKUP(K731,Sheet2!$A$6:$B$262,2,TRUE)</f>
        <v>323.48571428571427</v>
      </c>
      <c r="Z731">
        <f t="shared" si="398"/>
        <v>-3.6368781859465973E-2</v>
      </c>
      <c r="AA731">
        <f t="shared" si="399"/>
        <v>518.39608248552759</v>
      </c>
      <c r="AD731">
        <f t="shared" si="411"/>
        <v>520.29188321502045</v>
      </c>
      <c r="AE731">
        <f>VLOOKUP(AU730,Sheet2!$E$6:$F$261,2,TRUE)</f>
        <v>507.45</v>
      </c>
      <c r="AF731">
        <f>VLOOKUP(AE731,Sheet3!K$52:L$77,2,TRUE)</f>
        <v>1</v>
      </c>
      <c r="AG731">
        <f t="shared" si="412"/>
        <v>3.8918832150204707</v>
      </c>
      <c r="AH731">
        <f t="shared" si="413"/>
        <v>1</v>
      </c>
      <c r="AI731">
        <f t="shared" ref="AI731:AI778" si="421">4500*AH731</f>
        <v>4500</v>
      </c>
      <c r="AJ731">
        <f t="shared" si="403"/>
        <v>3.4</v>
      </c>
      <c r="AK731">
        <f t="shared" si="406"/>
        <v>19186.950529452839</v>
      </c>
      <c r="AM731">
        <f t="shared" si="414"/>
        <v>-1.208116784979552</v>
      </c>
      <c r="AN731">
        <f t="shared" si="415"/>
        <v>0</v>
      </c>
      <c r="AP731">
        <f t="shared" si="407"/>
        <v>1.55</v>
      </c>
      <c r="AQ731">
        <f>VLOOKUP(AE731,Sheet3!$K$52:$L$77,2,TRUE)</f>
        <v>1</v>
      </c>
      <c r="AR731">
        <f t="shared" si="408"/>
        <v>0</v>
      </c>
      <c r="AU731">
        <f t="shared" si="416"/>
        <v>23686.950529452839</v>
      </c>
      <c r="AV731">
        <f t="shared" si="417"/>
        <v>-226.95052945283896</v>
      </c>
      <c r="AW731">
        <f t="shared" si="418"/>
        <v>-4.6890605258851021</v>
      </c>
      <c r="AX731">
        <f>VLOOKUP(AD731,Sheet2!$A$6:$B$262,2,TRUE)</f>
        <v>348.17142857142858</v>
      </c>
      <c r="AY731">
        <f t="shared" si="419"/>
        <v>-1.3467677532084242E-2</v>
      </c>
      <c r="AZ731">
        <f t="shared" si="420"/>
        <v>520.2784155374884</v>
      </c>
      <c r="BB731">
        <f t="shared" si="410"/>
        <v>1.8823330519608135</v>
      </c>
    </row>
    <row r="732" spans="4:54" x14ac:dyDescent="0.55000000000000004">
      <c r="D732">
        <f t="shared" si="409"/>
        <v>10830</v>
      </c>
      <c r="E732">
        <f t="shared" si="404"/>
        <v>180.5</v>
      </c>
      <c r="F732">
        <f t="shared" si="401"/>
        <v>23360</v>
      </c>
      <c r="H732">
        <f t="shared" si="388"/>
        <v>5840</v>
      </c>
      <c r="J732">
        <f t="shared" si="389"/>
        <v>482.64462809917353</v>
      </c>
      <c r="K732">
        <f t="shared" si="390"/>
        <v>518.39608248552759</v>
      </c>
      <c r="L732">
        <f>VLOOKUP(V732, Sheet2!E$6:F$261,2,TRUE)</f>
        <v>507.45</v>
      </c>
      <c r="M732">
        <f>VLOOKUP(L732,Sheet3!A$52:B$77,2,TRUE)</f>
        <v>1</v>
      </c>
      <c r="N732">
        <f t="shared" si="391"/>
        <v>3.9960824855276087</v>
      </c>
      <c r="O732">
        <f t="shared" si="392"/>
        <v>3.5960824855276314</v>
      </c>
      <c r="P732">
        <v>0</v>
      </c>
      <c r="Q732">
        <f t="shared" si="402"/>
        <v>3.4</v>
      </c>
      <c r="R732">
        <f t="shared" si="393"/>
        <v>19962.637586165733</v>
      </c>
      <c r="S732">
        <f t="shared" si="405"/>
        <v>3.2</v>
      </c>
      <c r="T732">
        <f t="shared" si="394"/>
        <v>3055.0792554535428</v>
      </c>
      <c r="V732">
        <f t="shared" si="395"/>
        <v>23017.716841619276</v>
      </c>
      <c r="W732">
        <f t="shared" si="396"/>
        <v>342.28315838072376</v>
      </c>
      <c r="X732">
        <f t="shared" si="397"/>
        <v>7.0719660822463588</v>
      </c>
      <c r="Y732">
        <f>VLOOKUP(K732,Sheet2!$A$6:$B$262,2,TRUE)</f>
        <v>322.1142857142857</v>
      </c>
      <c r="Z732">
        <f t="shared" si="398"/>
        <v>2.1954835273959781E-2</v>
      </c>
      <c r="AA732">
        <f t="shared" si="399"/>
        <v>518.41803732080155</v>
      </c>
      <c r="AD732">
        <f t="shared" si="411"/>
        <v>520.2784155374884</v>
      </c>
      <c r="AE732">
        <f>VLOOKUP(AU731,Sheet2!$E$6:$F$261,2,TRUE)</f>
        <v>507.45</v>
      </c>
      <c r="AF732">
        <f>VLOOKUP(AE732,Sheet3!K$52:L$77,2,TRUE)</f>
        <v>1</v>
      </c>
      <c r="AG732">
        <f t="shared" si="412"/>
        <v>3.8784155374884222</v>
      </c>
      <c r="AH732">
        <f t="shared" si="413"/>
        <v>1</v>
      </c>
      <c r="AI732">
        <f t="shared" si="421"/>
        <v>4500</v>
      </c>
      <c r="AJ732">
        <f t="shared" si="403"/>
        <v>3.4</v>
      </c>
      <c r="AK732">
        <f t="shared" si="406"/>
        <v>19087.443438367194</v>
      </c>
      <c r="AM732">
        <f t="shared" si="414"/>
        <v>-1.2215844625116006</v>
      </c>
      <c r="AN732">
        <f t="shared" si="415"/>
        <v>0</v>
      </c>
      <c r="AP732">
        <f t="shared" si="407"/>
        <v>1.55</v>
      </c>
      <c r="AQ732">
        <f>VLOOKUP(AE732,Sheet3!$K$52:$L$77,2,TRUE)</f>
        <v>1</v>
      </c>
      <c r="AR732">
        <f t="shared" si="408"/>
        <v>0</v>
      </c>
      <c r="AU732">
        <f t="shared" si="416"/>
        <v>23587.443438367194</v>
      </c>
      <c r="AV732">
        <f t="shared" si="417"/>
        <v>-227.44343836719418</v>
      </c>
      <c r="AW732">
        <f t="shared" si="418"/>
        <v>-4.6992445943635159</v>
      </c>
      <c r="AX732">
        <f>VLOOKUP(AD732,Sheet2!$A$6:$B$262,2,TRUE)</f>
        <v>348.17142857142858</v>
      </c>
      <c r="AY732">
        <f t="shared" si="419"/>
        <v>-1.3496927687733716E-2</v>
      </c>
      <c r="AZ732">
        <f t="shared" si="420"/>
        <v>520.2649186098007</v>
      </c>
      <c r="BB732">
        <f t="shared" si="410"/>
        <v>1.8468812889991568</v>
      </c>
    </row>
    <row r="733" spans="4:54" x14ac:dyDescent="0.55000000000000004">
      <c r="D733">
        <f t="shared" si="409"/>
        <v>10845</v>
      </c>
      <c r="E733">
        <f t="shared" si="404"/>
        <v>180.75</v>
      </c>
      <c r="F733">
        <f t="shared" si="401"/>
        <v>23260</v>
      </c>
      <c r="H733">
        <f t="shared" si="388"/>
        <v>5815</v>
      </c>
      <c r="J733">
        <f t="shared" si="389"/>
        <v>480.57851239669424</v>
      </c>
      <c r="K733">
        <f t="shared" si="390"/>
        <v>518.41803732080155</v>
      </c>
      <c r="L733">
        <f>VLOOKUP(V733, Sheet2!E$6:F$261,2,TRUE)</f>
        <v>507.45</v>
      </c>
      <c r="M733">
        <f>VLOOKUP(L733,Sheet3!A$52:B$77,2,TRUE)</f>
        <v>1</v>
      </c>
      <c r="N733">
        <f t="shared" si="391"/>
        <v>4.0180373208015681</v>
      </c>
      <c r="O733">
        <f t="shared" si="392"/>
        <v>3.6180373208015908</v>
      </c>
      <c r="P733">
        <v>0</v>
      </c>
      <c r="Q733">
        <f t="shared" si="402"/>
        <v>3.5</v>
      </c>
      <c r="R733">
        <f t="shared" si="393"/>
        <v>20719.359833644212</v>
      </c>
      <c r="S733">
        <f t="shared" si="405"/>
        <v>3.3</v>
      </c>
      <c r="T733">
        <f t="shared" si="394"/>
        <v>3179.4466284811188</v>
      </c>
      <c r="V733">
        <f t="shared" si="395"/>
        <v>23898.806462125329</v>
      </c>
      <c r="W733">
        <f t="shared" si="396"/>
        <v>-638.80646212532884</v>
      </c>
      <c r="X733">
        <f t="shared" si="397"/>
        <v>-13.19848062242415</v>
      </c>
      <c r="Y733">
        <f>VLOOKUP(K733,Sheet2!$A$6:$B$262,2,TRUE)</f>
        <v>323.48571428571427</v>
      </c>
      <c r="Z733">
        <f t="shared" si="398"/>
        <v>-4.080081450139951E-2</v>
      </c>
      <c r="AA733">
        <f t="shared" si="399"/>
        <v>518.37723650630016</v>
      </c>
      <c r="AD733">
        <f t="shared" si="411"/>
        <v>520.2649186098007</v>
      </c>
      <c r="AE733">
        <f>VLOOKUP(AU732,Sheet2!$E$6:$F$261,2,TRUE)</f>
        <v>507.45</v>
      </c>
      <c r="AF733">
        <f>VLOOKUP(AE733,Sheet3!K$52:L$77,2,TRUE)</f>
        <v>1</v>
      </c>
      <c r="AG733">
        <f t="shared" si="412"/>
        <v>3.8649186098007249</v>
      </c>
      <c r="AH733">
        <f t="shared" si="413"/>
        <v>1</v>
      </c>
      <c r="AI733">
        <f t="shared" si="421"/>
        <v>4500</v>
      </c>
      <c r="AJ733">
        <f t="shared" si="403"/>
        <v>3.4</v>
      </c>
      <c r="AK733">
        <f t="shared" si="406"/>
        <v>18987.893410985896</v>
      </c>
      <c r="AM733">
        <f t="shared" si="414"/>
        <v>-1.2350813901992979</v>
      </c>
      <c r="AN733">
        <f t="shared" si="415"/>
        <v>0</v>
      </c>
      <c r="AP733">
        <f t="shared" si="407"/>
        <v>1.55</v>
      </c>
      <c r="AQ733">
        <f>VLOOKUP(AE733,Sheet3!$K$52:$L$77,2,TRUE)</f>
        <v>1</v>
      </c>
      <c r="AR733">
        <f t="shared" si="408"/>
        <v>0</v>
      </c>
      <c r="AU733">
        <f t="shared" si="416"/>
        <v>23487.893410985896</v>
      </c>
      <c r="AV733">
        <f t="shared" si="417"/>
        <v>-227.89341098589648</v>
      </c>
      <c r="AW733">
        <f t="shared" si="418"/>
        <v>-4.7085415492953819</v>
      </c>
      <c r="AX733">
        <f>VLOOKUP(AD733,Sheet2!$A$6:$B$262,2,TRUE)</f>
        <v>348.17142857142858</v>
      </c>
      <c r="AY733">
        <f t="shared" si="419"/>
        <v>-1.3523629921659147E-2</v>
      </c>
      <c r="AZ733">
        <f t="shared" si="420"/>
        <v>520.25139497987902</v>
      </c>
      <c r="BB733">
        <f t="shared" si="410"/>
        <v>1.8741584735788592</v>
      </c>
    </row>
    <row r="734" spans="4:54" x14ac:dyDescent="0.55000000000000004">
      <c r="D734">
        <f t="shared" si="409"/>
        <v>10860</v>
      </c>
      <c r="E734">
        <f t="shared" si="404"/>
        <v>181</v>
      </c>
      <c r="F734">
        <f t="shared" si="401"/>
        <v>23160</v>
      </c>
      <c r="H734">
        <f t="shared" si="388"/>
        <v>5790</v>
      </c>
      <c r="J734">
        <f t="shared" si="389"/>
        <v>478.51239669421489</v>
      </c>
      <c r="K734">
        <f t="shared" si="390"/>
        <v>518.37723650630016</v>
      </c>
      <c r="L734">
        <f>VLOOKUP(V734, Sheet2!E$6:F$261,2,TRUE)</f>
        <v>507.27500000000003</v>
      </c>
      <c r="M734">
        <f>VLOOKUP(L734,Sheet3!A$52:B$77,2,TRUE)</f>
        <v>1</v>
      </c>
      <c r="N734">
        <f t="shared" si="391"/>
        <v>3.9772365063001871</v>
      </c>
      <c r="O734">
        <f t="shared" si="392"/>
        <v>3.5772365063002098</v>
      </c>
      <c r="P734">
        <v>0</v>
      </c>
      <c r="Q734">
        <f t="shared" si="402"/>
        <v>3.4</v>
      </c>
      <c r="R734">
        <f t="shared" si="393"/>
        <v>19821.585116658691</v>
      </c>
      <c r="S734">
        <f t="shared" si="405"/>
        <v>3.2</v>
      </c>
      <c r="T734">
        <f t="shared" si="394"/>
        <v>3031.0946305775306</v>
      </c>
      <c r="V734">
        <f t="shared" si="395"/>
        <v>22852.679747236223</v>
      </c>
      <c r="W734">
        <f t="shared" si="396"/>
        <v>307.32025276377681</v>
      </c>
      <c r="X734">
        <f t="shared" si="397"/>
        <v>6.3495919992515866</v>
      </c>
      <c r="Y734">
        <f>VLOOKUP(K734,Sheet2!$A$6:$B$262,2,TRUE)</f>
        <v>322.1142857142857</v>
      </c>
      <c r="Z734">
        <f t="shared" si="398"/>
        <v>1.971223345518942E-2</v>
      </c>
      <c r="AA734">
        <f t="shared" si="399"/>
        <v>518.39694873975532</v>
      </c>
      <c r="AD734">
        <f t="shared" si="411"/>
        <v>520.25139497987902</v>
      </c>
      <c r="AE734">
        <f>VLOOKUP(AU733,Sheet2!$E$6:$F$261,2,TRUE)</f>
        <v>507.45</v>
      </c>
      <c r="AF734">
        <f>VLOOKUP(AE734,Sheet3!K$52:L$77,2,TRUE)</f>
        <v>1</v>
      </c>
      <c r="AG734">
        <f t="shared" si="412"/>
        <v>3.8513949798790463</v>
      </c>
      <c r="AH734">
        <f t="shared" si="413"/>
        <v>1</v>
      </c>
      <c r="AI734">
        <f t="shared" si="421"/>
        <v>4500</v>
      </c>
      <c r="AJ734">
        <f t="shared" si="403"/>
        <v>3.4</v>
      </c>
      <c r="AK734">
        <f t="shared" si="406"/>
        <v>18888.320621487554</v>
      </c>
      <c r="AM734">
        <f t="shared" si="414"/>
        <v>-1.2486050201209764</v>
      </c>
      <c r="AN734">
        <f t="shared" si="415"/>
        <v>0</v>
      </c>
      <c r="AP734">
        <f t="shared" si="407"/>
        <v>1.55</v>
      </c>
      <c r="AQ734">
        <f>VLOOKUP(AE734,Sheet3!$K$52:$L$77,2,TRUE)</f>
        <v>1</v>
      </c>
      <c r="AR734">
        <f t="shared" si="408"/>
        <v>0</v>
      </c>
      <c r="AU734">
        <f t="shared" si="416"/>
        <v>23388.320621487554</v>
      </c>
      <c r="AV734">
        <f t="shared" si="417"/>
        <v>-228.32062148755358</v>
      </c>
      <c r="AW734">
        <f t="shared" si="418"/>
        <v>-4.7173682125527598</v>
      </c>
      <c r="AX734">
        <f>VLOOKUP(AD734,Sheet2!$A$6:$B$262,2,TRUE)</f>
        <v>348.17142857142858</v>
      </c>
      <c r="AY734">
        <f t="shared" si="419"/>
        <v>-1.3548981408119694E-2</v>
      </c>
      <c r="AZ734">
        <f t="shared" si="420"/>
        <v>520.2378459984709</v>
      </c>
      <c r="BB734">
        <f t="shared" si="410"/>
        <v>1.8408972587155858</v>
      </c>
    </row>
    <row r="735" spans="4:54" x14ac:dyDescent="0.55000000000000004">
      <c r="D735">
        <f t="shared" si="409"/>
        <v>10875</v>
      </c>
      <c r="E735">
        <f t="shared" si="404"/>
        <v>181.25</v>
      </c>
      <c r="F735">
        <f t="shared" si="401"/>
        <v>23060</v>
      </c>
      <c r="H735">
        <f t="shared" ref="H735:H778" si="422">+F735*0.25</f>
        <v>5765</v>
      </c>
      <c r="J735">
        <f t="shared" ref="J735:J778" si="423">+H735*3600/43560</f>
        <v>476.44628099173553</v>
      </c>
      <c r="K735">
        <f t="shared" ref="K735:K778" si="424">+AA734</f>
        <v>518.39694873975532</v>
      </c>
      <c r="L735">
        <f>VLOOKUP(V735, Sheet2!E$6:F$261,2,TRUE)</f>
        <v>507.45</v>
      </c>
      <c r="M735">
        <f>VLOOKUP(L735,Sheet3!A$52:B$77,2,TRUE)</f>
        <v>1</v>
      </c>
      <c r="N735">
        <f t="shared" ref="N735:N778" si="425">+(K735-J$3)</f>
        <v>3.9969487397553394</v>
      </c>
      <c r="O735">
        <f t="shared" ref="O735:O778" si="426">+K735-O$3</f>
        <v>3.5969487397553621</v>
      </c>
      <c r="P735">
        <v>0</v>
      </c>
      <c r="Q735">
        <f t="shared" si="402"/>
        <v>3.4</v>
      </c>
      <c r="R735">
        <f t="shared" ref="R735:R778" si="427">+Q735*H$3*POWER(N735,1.5)*M734</f>
        <v>19969.129064906032</v>
      </c>
      <c r="S735">
        <f t="shared" si="405"/>
        <v>3.2</v>
      </c>
      <c r="T735">
        <f t="shared" ref="T735:T778" si="428">S735*L$3*POWER(O735,1.5)*M734</f>
        <v>3056.1832212419736</v>
      </c>
      <c r="V735">
        <f t="shared" ref="V735:V778" si="429">+R735+T735</f>
        <v>23025.312286148004</v>
      </c>
      <c r="W735">
        <f t="shared" ref="W735:W778" si="430">+F735-V735</f>
        <v>34.687713851995795</v>
      </c>
      <c r="X735">
        <f t="shared" ref="X735:X778" si="431">+W735*0.25*3600/43560</f>
        <v>0.71668830272718587</v>
      </c>
      <c r="Y735">
        <f>VLOOKUP(K735,Sheet2!$A$6:$B$262,2,TRUE)</f>
        <v>322.1142857142857</v>
      </c>
      <c r="Z735">
        <f t="shared" ref="Z735:Z778" si="432">+X735/Y735</f>
        <v>2.224950381005101E-3</v>
      </c>
      <c r="AA735">
        <f t="shared" ref="AA735:AA778" si="433">+K735+Z735</f>
        <v>518.39917369013631</v>
      </c>
      <c r="AD735">
        <f t="shared" si="411"/>
        <v>520.2378459984709</v>
      </c>
      <c r="AE735">
        <f>VLOOKUP(AU734,Sheet2!$E$6:$F$261,2,TRUE)</f>
        <v>507.45</v>
      </c>
      <c r="AF735">
        <f>VLOOKUP(AE735,Sheet3!K$52:L$77,2,TRUE)</f>
        <v>1</v>
      </c>
      <c r="AG735">
        <f t="shared" si="412"/>
        <v>3.8378459984709252</v>
      </c>
      <c r="AH735">
        <f t="shared" si="413"/>
        <v>1</v>
      </c>
      <c r="AI735">
        <f t="shared" si="421"/>
        <v>4500</v>
      </c>
      <c r="AJ735">
        <f t="shared" si="403"/>
        <v>3.4</v>
      </c>
      <c r="AK735">
        <f t="shared" si="406"/>
        <v>18788.73632861329</v>
      </c>
      <c r="AM735">
        <f t="shared" si="414"/>
        <v>-1.2621540015290975</v>
      </c>
      <c r="AN735">
        <f t="shared" si="415"/>
        <v>0</v>
      </c>
      <c r="AP735">
        <f t="shared" si="407"/>
        <v>1.55</v>
      </c>
      <c r="AQ735">
        <f>VLOOKUP(AE735,Sheet3!$K$52:$L$77,2,TRUE)</f>
        <v>1</v>
      </c>
      <c r="AR735">
        <f t="shared" si="408"/>
        <v>0</v>
      </c>
      <c r="AU735">
        <f t="shared" si="416"/>
        <v>23288.73632861329</v>
      </c>
      <c r="AV735">
        <f t="shared" si="417"/>
        <v>-228.73632861328952</v>
      </c>
      <c r="AW735">
        <f t="shared" si="418"/>
        <v>-4.7259572027539152</v>
      </c>
      <c r="AX735">
        <f>VLOOKUP(AD735,Sheet2!$A$6:$B$262,2,TRUE)</f>
        <v>348.17142857142858</v>
      </c>
      <c r="AY735">
        <f t="shared" si="419"/>
        <v>-1.3573650262299937E-2</v>
      </c>
      <c r="AZ735">
        <f t="shared" si="420"/>
        <v>520.22427234820861</v>
      </c>
      <c r="BB735">
        <f t="shared" si="410"/>
        <v>1.8250986580723065</v>
      </c>
    </row>
    <row r="736" spans="4:54" x14ac:dyDescent="0.55000000000000004">
      <c r="D736">
        <f t="shared" si="409"/>
        <v>10890</v>
      </c>
      <c r="E736">
        <f t="shared" si="404"/>
        <v>181.5</v>
      </c>
      <c r="F736">
        <f t="shared" si="401"/>
        <v>22960</v>
      </c>
      <c r="H736">
        <f t="shared" si="422"/>
        <v>5740</v>
      </c>
      <c r="J736">
        <f t="shared" si="423"/>
        <v>474.38016528925618</v>
      </c>
      <c r="K736">
        <f t="shared" si="424"/>
        <v>518.39917369013631</v>
      </c>
      <c r="L736">
        <f>VLOOKUP(V736, Sheet2!E$6:F$261,2,TRUE)</f>
        <v>507.45</v>
      </c>
      <c r="M736">
        <f>VLOOKUP(L736,Sheet3!A$52:B$77,2,TRUE)</f>
        <v>1</v>
      </c>
      <c r="N736">
        <f t="shared" si="425"/>
        <v>3.9991736901363311</v>
      </c>
      <c r="O736">
        <f t="shared" si="426"/>
        <v>3.5991736901363538</v>
      </c>
      <c r="P736">
        <v>0</v>
      </c>
      <c r="Q736">
        <f t="shared" si="402"/>
        <v>3.4</v>
      </c>
      <c r="R736">
        <f t="shared" si="427"/>
        <v>19985.805474891935</v>
      </c>
      <c r="S736">
        <f t="shared" si="405"/>
        <v>3.2</v>
      </c>
      <c r="T736">
        <f t="shared" si="428"/>
        <v>3059.0193364938918</v>
      </c>
      <c r="V736">
        <f t="shared" si="429"/>
        <v>23044.824811385828</v>
      </c>
      <c r="W736">
        <f t="shared" si="430"/>
        <v>-84.82481138582807</v>
      </c>
      <c r="X736">
        <f t="shared" si="431"/>
        <v>-1.7525787476410759</v>
      </c>
      <c r="Y736">
        <f>VLOOKUP(K736,Sheet2!$A$6:$B$262,2,TRUE)</f>
        <v>322.1142857142857</v>
      </c>
      <c r="Z736">
        <f t="shared" si="432"/>
        <v>-5.4408600467835428E-3</v>
      </c>
      <c r="AA736">
        <f t="shared" si="433"/>
        <v>518.39373283008956</v>
      </c>
      <c r="AD736">
        <f t="shared" si="411"/>
        <v>520.22427234820861</v>
      </c>
      <c r="AE736">
        <f>VLOOKUP(AU735,Sheet2!$E$6:$F$261,2,TRUE)</f>
        <v>507.45</v>
      </c>
      <c r="AF736">
        <f>VLOOKUP(AE736,Sheet3!K$52:L$77,2,TRUE)</f>
        <v>1</v>
      </c>
      <c r="AG736">
        <f t="shared" si="412"/>
        <v>3.8242723482086376</v>
      </c>
      <c r="AH736">
        <f t="shared" si="413"/>
        <v>1</v>
      </c>
      <c r="AI736">
        <f t="shared" si="421"/>
        <v>4500</v>
      </c>
      <c r="AJ736">
        <f t="shared" si="403"/>
        <v>3.4</v>
      </c>
      <c r="AK736">
        <f t="shared" si="406"/>
        <v>18689.146830575402</v>
      </c>
      <c r="AM736">
        <f t="shared" si="414"/>
        <v>-1.2757276517913851</v>
      </c>
      <c r="AN736">
        <f t="shared" si="415"/>
        <v>0</v>
      </c>
      <c r="AP736">
        <f t="shared" si="407"/>
        <v>1.55</v>
      </c>
      <c r="AQ736">
        <f>VLOOKUP(AE736,Sheet3!$K$52:$L$77,2,TRUE)</f>
        <v>1</v>
      </c>
      <c r="AR736">
        <f t="shared" si="408"/>
        <v>0</v>
      </c>
      <c r="AU736">
        <f t="shared" si="416"/>
        <v>23189.146830575402</v>
      </c>
      <c r="AV736">
        <f t="shared" si="417"/>
        <v>-229.14683057540242</v>
      </c>
      <c r="AW736">
        <f t="shared" si="418"/>
        <v>-4.7344386482521159</v>
      </c>
      <c r="AX736">
        <f>VLOOKUP(AD736,Sheet2!$A$6:$B$262,2,TRUE)</f>
        <v>348.17142857142858</v>
      </c>
      <c r="AY736">
        <f t="shared" si="419"/>
        <v>-1.3598010232137211E-2</v>
      </c>
      <c r="AZ736">
        <f t="shared" si="420"/>
        <v>520.21067433797646</v>
      </c>
      <c r="BB736">
        <f t="shared" si="410"/>
        <v>1.8169415078868951</v>
      </c>
    </row>
    <row r="737" spans="4:54" x14ac:dyDescent="0.55000000000000004">
      <c r="D737">
        <f t="shared" si="409"/>
        <v>10905</v>
      </c>
      <c r="E737">
        <f t="shared" si="404"/>
        <v>181.75</v>
      </c>
      <c r="F737">
        <f t="shared" ref="F737:F778" si="434">+F736-100</f>
        <v>22860</v>
      </c>
      <c r="H737">
        <f t="shared" si="422"/>
        <v>5715</v>
      </c>
      <c r="J737">
        <f t="shared" si="423"/>
        <v>472.31404958677683</v>
      </c>
      <c r="K737">
        <f t="shared" si="424"/>
        <v>518.39373283008956</v>
      </c>
      <c r="L737">
        <f>VLOOKUP(V737, Sheet2!E$6:F$261,2,TRUE)</f>
        <v>507.27500000000003</v>
      </c>
      <c r="M737">
        <f>VLOOKUP(L737,Sheet3!A$52:B$77,2,TRUE)</f>
        <v>1</v>
      </c>
      <c r="N737">
        <f t="shared" si="425"/>
        <v>3.9937328300895842</v>
      </c>
      <c r="O737">
        <f t="shared" si="426"/>
        <v>3.593732830089607</v>
      </c>
      <c r="P737">
        <v>0</v>
      </c>
      <c r="Q737">
        <f t="shared" si="402"/>
        <v>3.4</v>
      </c>
      <c r="R737">
        <f t="shared" si="427"/>
        <v>19945.033435915793</v>
      </c>
      <c r="S737">
        <f t="shared" si="405"/>
        <v>3.2</v>
      </c>
      <c r="T737">
        <f t="shared" si="428"/>
        <v>3052.0854931118365</v>
      </c>
      <c r="V737">
        <f t="shared" si="429"/>
        <v>22997.118929027631</v>
      </c>
      <c r="W737">
        <f t="shared" si="430"/>
        <v>-137.11892902763066</v>
      </c>
      <c r="X737">
        <f t="shared" si="431"/>
        <v>-2.8330357237113772</v>
      </c>
      <c r="Y737">
        <f>VLOOKUP(K737,Sheet2!$A$6:$B$262,2,TRUE)</f>
        <v>322.1142857142857</v>
      </c>
      <c r="Z737">
        <f t="shared" si="432"/>
        <v>-8.7951259827832359E-3</v>
      </c>
      <c r="AA737">
        <f t="shared" si="433"/>
        <v>518.38493770410673</v>
      </c>
      <c r="AD737">
        <f t="shared" si="411"/>
        <v>520.21067433797646</v>
      </c>
      <c r="AE737">
        <f>VLOOKUP(AU736,Sheet2!$E$6:$F$261,2,TRUE)</f>
        <v>507.45</v>
      </c>
      <c r="AF737">
        <f>VLOOKUP(AE737,Sheet3!K$52:L$77,2,TRUE)</f>
        <v>1</v>
      </c>
      <c r="AG737">
        <f t="shared" si="412"/>
        <v>3.8106743379764794</v>
      </c>
      <c r="AH737">
        <f t="shared" si="413"/>
        <v>1</v>
      </c>
      <c r="AI737">
        <f t="shared" si="421"/>
        <v>4500</v>
      </c>
      <c r="AJ737">
        <f t="shared" si="403"/>
        <v>3.4</v>
      </c>
      <c r="AK737">
        <f t="shared" si="406"/>
        <v>18589.555662072864</v>
      </c>
      <c r="AM737">
        <f t="shared" si="414"/>
        <v>-1.2893256620235434</v>
      </c>
      <c r="AN737">
        <f t="shared" si="415"/>
        <v>0</v>
      </c>
      <c r="AP737">
        <f t="shared" si="407"/>
        <v>1.55</v>
      </c>
      <c r="AQ737">
        <f>VLOOKUP(AE737,Sheet3!$K$52:$L$77,2,TRUE)</f>
        <v>1</v>
      </c>
      <c r="AR737">
        <f t="shared" si="408"/>
        <v>0</v>
      </c>
      <c r="AU737">
        <f t="shared" si="416"/>
        <v>23089.555662072864</v>
      </c>
      <c r="AV737">
        <f t="shared" si="417"/>
        <v>-229.55566207286392</v>
      </c>
      <c r="AW737">
        <f t="shared" si="418"/>
        <v>-4.7428855800178491</v>
      </c>
      <c r="AX737">
        <f>VLOOKUP(AD737,Sheet2!$A$6:$B$262,2,TRUE)</f>
        <v>348.17142857142858</v>
      </c>
      <c r="AY737">
        <f t="shared" si="419"/>
        <v>-1.3622271073414141E-2</v>
      </c>
      <c r="AZ737">
        <f t="shared" si="420"/>
        <v>520.1970520669031</v>
      </c>
      <c r="BB737">
        <f t="shared" si="410"/>
        <v>1.8121143627963647</v>
      </c>
    </row>
    <row r="738" spans="4:54" x14ac:dyDescent="0.55000000000000004">
      <c r="D738">
        <f t="shared" si="409"/>
        <v>10920</v>
      </c>
      <c r="E738">
        <f t="shared" si="404"/>
        <v>182</v>
      </c>
      <c r="F738">
        <f t="shared" si="434"/>
        <v>22760</v>
      </c>
      <c r="H738">
        <f t="shared" si="422"/>
        <v>5690</v>
      </c>
      <c r="J738">
        <f t="shared" si="423"/>
        <v>470.24793388429754</v>
      </c>
      <c r="K738">
        <f t="shared" si="424"/>
        <v>518.38493770410673</v>
      </c>
      <c r="L738">
        <f>VLOOKUP(V738, Sheet2!E$6:F$261,2,TRUE)</f>
        <v>507.27500000000003</v>
      </c>
      <c r="M738">
        <f>VLOOKUP(L738,Sheet3!A$52:B$77,2,TRUE)</f>
        <v>1</v>
      </c>
      <c r="N738">
        <f t="shared" si="425"/>
        <v>3.9849377041067555</v>
      </c>
      <c r="O738">
        <f t="shared" si="426"/>
        <v>3.5849377041067783</v>
      </c>
      <c r="P738">
        <v>0</v>
      </c>
      <c r="Q738">
        <f t="shared" si="402"/>
        <v>3.4</v>
      </c>
      <c r="R738">
        <f t="shared" si="427"/>
        <v>19879.184338565177</v>
      </c>
      <c r="S738">
        <f t="shared" si="405"/>
        <v>3.2</v>
      </c>
      <c r="T738">
        <f t="shared" si="428"/>
        <v>3040.8880639487024</v>
      </c>
      <c r="V738">
        <f t="shared" si="429"/>
        <v>22920.072402513881</v>
      </c>
      <c r="W738">
        <f t="shared" si="430"/>
        <v>-160.07240251388066</v>
      </c>
      <c r="X738">
        <f t="shared" si="431"/>
        <v>-3.30728104367522</v>
      </c>
      <c r="Y738">
        <f>VLOOKUP(K738,Sheet2!$A$6:$B$262,2,TRUE)</f>
        <v>322.1142857142857</v>
      </c>
      <c r="Z738">
        <f t="shared" si="432"/>
        <v>-1.0267414983912782E-2</v>
      </c>
      <c r="AA738">
        <f t="shared" si="433"/>
        <v>518.37467028912283</v>
      </c>
      <c r="AD738">
        <f t="shared" si="411"/>
        <v>520.1970520669031</v>
      </c>
      <c r="AE738">
        <f>VLOOKUP(AU737,Sheet2!$E$6:$F$261,2,TRUE)</f>
        <v>507.45</v>
      </c>
      <c r="AF738">
        <f>VLOOKUP(AE738,Sheet3!K$52:L$77,2,TRUE)</f>
        <v>1</v>
      </c>
      <c r="AG738">
        <f t="shared" si="412"/>
        <v>3.7970520669031202</v>
      </c>
      <c r="AH738">
        <f t="shared" si="413"/>
        <v>1</v>
      </c>
      <c r="AI738">
        <f t="shared" si="421"/>
        <v>4500</v>
      </c>
      <c r="AJ738">
        <f t="shared" si="403"/>
        <v>3.3</v>
      </c>
      <c r="AK738">
        <f t="shared" si="406"/>
        <v>17946.142321753636</v>
      </c>
      <c r="AM738">
        <f t="shared" si="414"/>
        <v>-1.3029479330969025</v>
      </c>
      <c r="AN738">
        <f t="shared" si="415"/>
        <v>0</v>
      </c>
      <c r="AP738">
        <f t="shared" si="407"/>
        <v>1.55</v>
      </c>
      <c r="AQ738">
        <f>VLOOKUP(AE738,Sheet3!$K$52:$L$77,2,TRUE)</f>
        <v>1</v>
      </c>
      <c r="AR738">
        <f t="shared" si="408"/>
        <v>0</v>
      </c>
      <c r="AU738">
        <f t="shared" si="416"/>
        <v>22446.142321753636</v>
      </c>
      <c r="AV738">
        <f t="shared" si="417"/>
        <v>313.85767824636423</v>
      </c>
      <c r="AW738">
        <f t="shared" si="418"/>
        <v>6.4846627736852112</v>
      </c>
      <c r="AX738">
        <f>VLOOKUP(AD738,Sheet2!$A$6:$B$262,2,TRUE)</f>
        <v>346.8</v>
      </c>
      <c r="AY738">
        <f t="shared" si="419"/>
        <v>1.8698566244767043E-2</v>
      </c>
      <c r="AZ738">
        <f t="shared" si="420"/>
        <v>520.21575063314788</v>
      </c>
      <c r="BB738">
        <f t="shared" si="410"/>
        <v>1.8410803440250447</v>
      </c>
    </row>
    <row r="739" spans="4:54" x14ac:dyDescent="0.55000000000000004">
      <c r="D739">
        <f t="shared" si="409"/>
        <v>10935</v>
      </c>
      <c r="E739">
        <f t="shared" si="404"/>
        <v>182.25</v>
      </c>
      <c r="F739">
        <f t="shared" si="434"/>
        <v>22660</v>
      </c>
      <c r="H739">
        <f t="shared" si="422"/>
        <v>5665</v>
      </c>
      <c r="J739">
        <f t="shared" si="423"/>
        <v>468.18181818181819</v>
      </c>
      <c r="K739">
        <f t="shared" si="424"/>
        <v>518.37467028912283</v>
      </c>
      <c r="L739">
        <f>VLOOKUP(V739, Sheet2!E$6:F$261,2,TRUE)</f>
        <v>507.27500000000003</v>
      </c>
      <c r="M739">
        <f>VLOOKUP(L739,Sheet3!A$52:B$77,2,TRUE)</f>
        <v>1</v>
      </c>
      <c r="N739">
        <f t="shared" si="425"/>
        <v>3.9746702891228551</v>
      </c>
      <c r="O739">
        <f t="shared" si="426"/>
        <v>3.5746702891228779</v>
      </c>
      <c r="P739">
        <v>0</v>
      </c>
      <c r="Q739">
        <f t="shared" si="402"/>
        <v>3.4</v>
      </c>
      <c r="R739">
        <f t="shared" si="427"/>
        <v>19802.404102600238</v>
      </c>
      <c r="S739">
        <f t="shared" si="405"/>
        <v>3.2</v>
      </c>
      <c r="T739">
        <f t="shared" si="428"/>
        <v>3027.8335719731062</v>
      </c>
      <c r="V739">
        <f t="shared" si="429"/>
        <v>22830.237674573345</v>
      </c>
      <c r="W739">
        <f t="shared" si="430"/>
        <v>-170.23767457334543</v>
      </c>
      <c r="X739">
        <f t="shared" si="431"/>
        <v>-3.5173073258955672</v>
      </c>
      <c r="Y739">
        <f>VLOOKUP(K739,Sheet2!$A$6:$B$262,2,TRUE)</f>
        <v>322.1142857142857</v>
      </c>
      <c r="Z739">
        <f t="shared" si="432"/>
        <v>-1.0919439099374212E-2</v>
      </c>
      <c r="AA739">
        <f t="shared" si="433"/>
        <v>518.36375085002351</v>
      </c>
      <c r="AD739">
        <f t="shared" si="411"/>
        <v>520.21575063314788</v>
      </c>
      <c r="AE739">
        <f>VLOOKUP(AU738,Sheet2!$E$6:$F$261,2,TRUE)</f>
        <v>507.27500000000003</v>
      </c>
      <c r="AF739">
        <f>VLOOKUP(AE739,Sheet3!K$52:L$77,2,TRUE)</f>
        <v>1</v>
      </c>
      <c r="AG739">
        <f t="shared" si="412"/>
        <v>3.8157506331478999</v>
      </c>
      <c r="AH739">
        <f t="shared" si="413"/>
        <v>1</v>
      </c>
      <c r="AI739">
        <f t="shared" si="421"/>
        <v>4500</v>
      </c>
      <c r="AJ739">
        <f t="shared" si="403"/>
        <v>3.4</v>
      </c>
      <c r="AK739">
        <f t="shared" si="406"/>
        <v>18626.713452199212</v>
      </c>
      <c r="AM739">
        <f t="shared" si="414"/>
        <v>-1.2842493668521229</v>
      </c>
      <c r="AN739">
        <f t="shared" si="415"/>
        <v>0</v>
      </c>
      <c r="AP739">
        <f t="shared" si="407"/>
        <v>1.55</v>
      </c>
      <c r="AQ739">
        <f>VLOOKUP(AE739,Sheet3!$K$52:$L$77,2,TRUE)</f>
        <v>1</v>
      </c>
      <c r="AR739">
        <f t="shared" si="408"/>
        <v>0</v>
      </c>
      <c r="AU739">
        <f t="shared" si="416"/>
        <v>23126.713452199212</v>
      </c>
      <c r="AV739">
        <f t="shared" si="417"/>
        <v>-466.71345219921204</v>
      </c>
      <c r="AW739">
        <f t="shared" si="418"/>
        <v>-9.6428399214713227</v>
      </c>
      <c r="AX739">
        <f>VLOOKUP(AD739,Sheet2!$A$6:$B$262,2,TRUE)</f>
        <v>348.17142857142858</v>
      </c>
      <c r="AY739">
        <f t="shared" si="419"/>
        <v>-2.7695666933488947E-2</v>
      </c>
      <c r="AZ739">
        <f t="shared" si="420"/>
        <v>520.18805496621439</v>
      </c>
      <c r="BB739">
        <f t="shared" si="410"/>
        <v>1.8243041161908877</v>
      </c>
    </row>
    <row r="740" spans="4:54" x14ac:dyDescent="0.55000000000000004">
      <c r="D740">
        <f t="shared" si="409"/>
        <v>10950</v>
      </c>
      <c r="E740">
        <f t="shared" si="404"/>
        <v>182.5</v>
      </c>
      <c r="F740">
        <f t="shared" si="434"/>
        <v>22560</v>
      </c>
      <c r="H740">
        <f t="shared" si="422"/>
        <v>5640</v>
      </c>
      <c r="J740">
        <f t="shared" si="423"/>
        <v>466.11570247933884</v>
      </c>
      <c r="K740">
        <f t="shared" si="424"/>
        <v>518.36375085002351</v>
      </c>
      <c r="L740">
        <f>VLOOKUP(V740, Sheet2!E$6:F$261,2,TRUE)</f>
        <v>507.27500000000003</v>
      </c>
      <c r="M740">
        <f>VLOOKUP(L740,Sheet3!A$52:B$77,2,TRUE)</f>
        <v>1</v>
      </c>
      <c r="N740">
        <f t="shared" si="425"/>
        <v>3.9637508500235299</v>
      </c>
      <c r="O740">
        <f t="shared" si="426"/>
        <v>3.5637508500235526</v>
      </c>
      <c r="P740">
        <v>0</v>
      </c>
      <c r="Q740">
        <f t="shared" si="402"/>
        <v>3.4</v>
      </c>
      <c r="R740">
        <f t="shared" si="427"/>
        <v>19720.856747264515</v>
      </c>
      <c r="S740">
        <f t="shared" si="405"/>
        <v>3.2</v>
      </c>
      <c r="T740">
        <f t="shared" si="428"/>
        <v>3013.9706223076282</v>
      </c>
      <c r="V740">
        <f t="shared" si="429"/>
        <v>22734.827369572144</v>
      </c>
      <c r="W740">
        <f t="shared" si="430"/>
        <v>-174.82736957214365</v>
      </c>
      <c r="X740">
        <f t="shared" si="431"/>
        <v>-3.6121357349616456</v>
      </c>
      <c r="Y740">
        <f>VLOOKUP(K740,Sheet2!$A$6:$B$262,2,TRUE)</f>
        <v>322.1142857142857</v>
      </c>
      <c r="Z740">
        <f t="shared" si="432"/>
        <v>-1.1213832776623878E-2</v>
      </c>
      <c r="AA740">
        <f t="shared" si="433"/>
        <v>518.35253701724685</v>
      </c>
      <c r="AD740">
        <f t="shared" si="411"/>
        <v>520.18805496621439</v>
      </c>
      <c r="AE740">
        <f>VLOOKUP(AU739,Sheet2!$E$6:$F$261,2,TRUE)</f>
        <v>507.45</v>
      </c>
      <c r="AF740">
        <f>VLOOKUP(AE740,Sheet3!K$52:L$77,2,TRUE)</f>
        <v>1</v>
      </c>
      <c r="AG740">
        <f t="shared" si="412"/>
        <v>3.7880549662144176</v>
      </c>
      <c r="AH740">
        <f t="shared" si="413"/>
        <v>1</v>
      </c>
      <c r="AI740">
        <f t="shared" si="421"/>
        <v>4500</v>
      </c>
      <c r="AJ740">
        <f t="shared" si="403"/>
        <v>3.3</v>
      </c>
      <c r="AK740">
        <f t="shared" si="406"/>
        <v>17882.395145463281</v>
      </c>
      <c r="AM740">
        <f t="shared" si="414"/>
        <v>-1.3119450337856051</v>
      </c>
      <c r="AN740">
        <f t="shared" si="415"/>
        <v>0</v>
      </c>
      <c r="AP740">
        <f t="shared" si="407"/>
        <v>1.55</v>
      </c>
      <c r="AQ740">
        <f>VLOOKUP(AE740,Sheet3!$K$52:$L$77,2,TRUE)</f>
        <v>1</v>
      </c>
      <c r="AR740">
        <f t="shared" si="408"/>
        <v>0</v>
      </c>
      <c r="AU740">
        <f t="shared" si="416"/>
        <v>22382.395145463281</v>
      </c>
      <c r="AV740">
        <f t="shared" si="417"/>
        <v>177.60485453671936</v>
      </c>
      <c r="AW740">
        <f t="shared" si="418"/>
        <v>3.6695217879487476</v>
      </c>
      <c r="AX740">
        <f>VLOOKUP(AD740,Sheet2!$A$6:$B$262,2,TRUE)</f>
        <v>346.8</v>
      </c>
      <c r="AY740">
        <f t="shared" si="419"/>
        <v>1.0581089353946792E-2</v>
      </c>
      <c r="AZ740">
        <f t="shared" si="420"/>
        <v>520.19863605556839</v>
      </c>
      <c r="BB740">
        <f t="shared" si="410"/>
        <v>1.8460990383215403</v>
      </c>
    </row>
    <row r="741" spans="4:54" x14ac:dyDescent="0.55000000000000004">
      <c r="D741">
        <f t="shared" si="409"/>
        <v>10965</v>
      </c>
      <c r="E741">
        <f t="shared" si="404"/>
        <v>182.75</v>
      </c>
      <c r="F741">
        <f t="shared" si="434"/>
        <v>22460</v>
      </c>
      <c r="H741">
        <f t="shared" si="422"/>
        <v>5615</v>
      </c>
      <c r="J741">
        <f t="shared" si="423"/>
        <v>464.04958677685948</v>
      </c>
      <c r="K741">
        <f t="shared" si="424"/>
        <v>518.35253701724685</v>
      </c>
      <c r="L741">
        <f>VLOOKUP(V741, Sheet2!E$6:F$261,2,TRUE)</f>
        <v>507.27500000000003</v>
      </c>
      <c r="M741">
        <f>VLOOKUP(L741,Sheet3!A$52:B$77,2,TRUE)</f>
        <v>1</v>
      </c>
      <c r="N741">
        <f t="shared" si="425"/>
        <v>3.9525370172468683</v>
      </c>
      <c r="O741">
        <f t="shared" si="426"/>
        <v>3.5525370172468911</v>
      </c>
      <c r="P741">
        <v>0</v>
      </c>
      <c r="Q741">
        <f t="shared" si="402"/>
        <v>3.4</v>
      </c>
      <c r="R741">
        <f t="shared" si="427"/>
        <v>19637.227662137004</v>
      </c>
      <c r="S741">
        <f t="shared" si="405"/>
        <v>3.2</v>
      </c>
      <c r="T741">
        <f t="shared" si="428"/>
        <v>2999.7560086728549</v>
      </c>
      <c r="V741">
        <f t="shared" si="429"/>
        <v>22636.983670809859</v>
      </c>
      <c r="W741">
        <f t="shared" si="430"/>
        <v>-176.98367080985918</v>
      </c>
      <c r="X741">
        <f t="shared" si="431"/>
        <v>-3.6566874134268423</v>
      </c>
      <c r="Y741">
        <f>VLOOKUP(K741,Sheet2!$A$6:$B$262,2,TRUE)</f>
        <v>322.1142857142857</v>
      </c>
      <c r="Z741">
        <f t="shared" si="432"/>
        <v>-1.1352142936840472E-2</v>
      </c>
      <c r="AA741">
        <f t="shared" si="433"/>
        <v>518.34118487430999</v>
      </c>
      <c r="AD741">
        <f t="shared" si="411"/>
        <v>520.19863605556839</v>
      </c>
      <c r="AE741">
        <f>VLOOKUP(AU740,Sheet2!$E$6:$F$261,2,TRUE)</f>
        <v>507.27500000000003</v>
      </c>
      <c r="AF741">
        <f>VLOOKUP(AE741,Sheet3!K$52:L$77,2,TRUE)</f>
        <v>1</v>
      </c>
      <c r="AG741">
        <f t="shared" si="412"/>
        <v>3.7986360555684087</v>
      </c>
      <c r="AH741">
        <f t="shared" si="413"/>
        <v>1</v>
      </c>
      <c r="AI741">
        <f t="shared" si="421"/>
        <v>4500</v>
      </c>
      <c r="AJ741">
        <f t="shared" si="403"/>
        <v>3.3</v>
      </c>
      <c r="AK741">
        <f t="shared" si="406"/>
        <v>17957.373185829518</v>
      </c>
      <c r="AM741">
        <f t="shared" si="414"/>
        <v>-1.3013639444316141</v>
      </c>
      <c r="AN741">
        <f t="shared" si="415"/>
        <v>0</v>
      </c>
      <c r="AP741">
        <f t="shared" si="407"/>
        <v>1.55</v>
      </c>
      <c r="AQ741">
        <f>VLOOKUP(AE741,Sheet3!$K$52:$L$77,2,TRUE)</f>
        <v>1</v>
      </c>
      <c r="AR741">
        <f t="shared" si="408"/>
        <v>0</v>
      </c>
      <c r="AU741">
        <f t="shared" si="416"/>
        <v>22457.373185829518</v>
      </c>
      <c r="AV741">
        <f t="shared" si="417"/>
        <v>2.6268141704822483</v>
      </c>
      <c r="AW741">
        <f t="shared" si="418"/>
        <v>5.4273020051286119E-2</v>
      </c>
      <c r="AX741">
        <f>VLOOKUP(AD741,Sheet2!$A$6:$B$262,2,TRUE)</f>
        <v>346.8</v>
      </c>
      <c r="AY741">
        <f t="shared" si="419"/>
        <v>1.5649659761039826E-4</v>
      </c>
      <c r="AZ741">
        <f t="shared" si="420"/>
        <v>520.19879255216597</v>
      </c>
      <c r="BB741">
        <f t="shared" si="410"/>
        <v>1.8576076778559809</v>
      </c>
    </row>
    <row r="742" spans="4:54" x14ac:dyDescent="0.55000000000000004">
      <c r="D742">
        <f t="shared" si="409"/>
        <v>10980</v>
      </c>
      <c r="E742">
        <f t="shared" si="404"/>
        <v>183</v>
      </c>
      <c r="F742">
        <f t="shared" si="434"/>
        <v>22360</v>
      </c>
      <c r="H742">
        <f t="shared" si="422"/>
        <v>5590</v>
      </c>
      <c r="J742">
        <f t="shared" si="423"/>
        <v>461.98347107438019</v>
      </c>
      <c r="K742">
        <f t="shared" si="424"/>
        <v>518.34118487430999</v>
      </c>
      <c r="L742">
        <f>VLOOKUP(V742, Sheet2!E$6:F$261,2,TRUE)</f>
        <v>507.27500000000003</v>
      </c>
      <c r="M742">
        <f>VLOOKUP(L742,Sheet3!A$52:B$77,2,TRUE)</f>
        <v>1</v>
      </c>
      <c r="N742">
        <f t="shared" si="425"/>
        <v>3.9411848743100109</v>
      </c>
      <c r="O742">
        <f t="shared" si="426"/>
        <v>3.5411848743100336</v>
      </c>
      <c r="P742">
        <v>0</v>
      </c>
      <c r="Q742">
        <f t="shared" si="402"/>
        <v>3.4</v>
      </c>
      <c r="R742">
        <f t="shared" si="427"/>
        <v>19552.687857203182</v>
      </c>
      <c r="S742">
        <f t="shared" si="405"/>
        <v>3.2</v>
      </c>
      <c r="T742">
        <f t="shared" si="428"/>
        <v>2985.3889072161169</v>
      </c>
      <c r="V742">
        <f t="shared" si="429"/>
        <v>22538.0767644193</v>
      </c>
      <c r="W742">
        <f t="shared" si="430"/>
        <v>-178.07676441930016</v>
      </c>
      <c r="X742">
        <f t="shared" si="431"/>
        <v>-3.6792719921343005</v>
      </c>
      <c r="Y742">
        <f>VLOOKUP(K742,Sheet2!$A$6:$B$262,2,TRUE)</f>
        <v>322.1142857142857</v>
      </c>
      <c r="Z742">
        <f t="shared" si="432"/>
        <v>-1.1422256495006255E-2</v>
      </c>
      <c r="AA742">
        <f t="shared" si="433"/>
        <v>518.32976261781494</v>
      </c>
      <c r="AD742">
        <f t="shared" si="411"/>
        <v>520.19879255216597</v>
      </c>
      <c r="AE742">
        <f>VLOOKUP(AU741,Sheet2!$E$6:$F$261,2,TRUE)</f>
        <v>507.27500000000003</v>
      </c>
      <c r="AF742">
        <f>VLOOKUP(AE742,Sheet3!K$52:L$77,2,TRUE)</f>
        <v>1</v>
      </c>
      <c r="AG742">
        <f t="shared" si="412"/>
        <v>3.7987925521659918</v>
      </c>
      <c r="AH742">
        <f t="shared" si="413"/>
        <v>1</v>
      </c>
      <c r="AI742">
        <f t="shared" si="421"/>
        <v>4500</v>
      </c>
      <c r="AJ742">
        <f t="shared" si="403"/>
        <v>3.3</v>
      </c>
      <c r="AK742">
        <f t="shared" si="406"/>
        <v>17958.482911810723</v>
      </c>
      <c r="AM742">
        <f t="shared" si="414"/>
        <v>-1.301207447834031</v>
      </c>
      <c r="AN742">
        <f t="shared" si="415"/>
        <v>0</v>
      </c>
      <c r="AP742">
        <f t="shared" si="407"/>
        <v>1.55</v>
      </c>
      <c r="AQ742">
        <f>VLOOKUP(AE742,Sheet3!$K$52:$L$77,2,TRUE)</f>
        <v>1</v>
      </c>
      <c r="AR742">
        <f t="shared" si="408"/>
        <v>0</v>
      </c>
      <c r="AU742">
        <f t="shared" si="416"/>
        <v>22458.482911810723</v>
      </c>
      <c r="AV742">
        <f t="shared" si="417"/>
        <v>-98.482911810722726</v>
      </c>
      <c r="AW742">
        <f t="shared" si="418"/>
        <v>-2.0347709051802214</v>
      </c>
      <c r="AX742">
        <f>VLOOKUP(AD742,Sheet2!$A$6:$B$262,2,TRUE)</f>
        <v>346.8</v>
      </c>
      <c r="AY742">
        <f t="shared" si="419"/>
        <v>-5.8672748130917567E-3</v>
      </c>
      <c r="AZ742">
        <f t="shared" si="420"/>
        <v>520.19292527735286</v>
      </c>
      <c r="BB742">
        <f t="shared" si="410"/>
        <v>1.8631626595379203</v>
      </c>
    </row>
    <row r="743" spans="4:54" x14ac:dyDescent="0.55000000000000004">
      <c r="D743">
        <f t="shared" si="409"/>
        <v>10995</v>
      </c>
      <c r="E743">
        <f t="shared" si="404"/>
        <v>183.25</v>
      </c>
      <c r="F743">
        <f t="shared" si="434"/>
        <v>22260</v>
      </c>
      <c r="H743">
        <f t="shared" si="422"/>
        <v>5565</v>
      </c>
      <c r="J743">
        <f t="shared" si="423"/>
        <v>459.91735537190084</v>
      </c>
      <c r="K743">
        <f t="shared" si="424"/>
        <v>518.32976261781494</v>
      </c>
      <c r="L743">
        <f>VLOOKUP(V743, Sheet2!E$6:F$261,2,TRUE)</f>
        <v>507.27500000000003</v>
      </c>
      <c r="M743">
        <f>VLOOKUP(L743,Sheet3!A$52:B$77,2,TRUE)</f>
        <v>1</v>
      </c>
      <c r="N743">
        <f t="shared" si="425"/>
        <v>3.9297626178149585</v>
      </c>
      <c r="O743">
        <f t="shared" si="426"/>
        <v>3.5297626178149812</v>
      </c>
      <c r="P743">
        <v>0</v>
      </c>
      <c r="Q743">
        <f t="shared" si="402"/>
        <v>3.4</v>
      </c>
      <c r="R743">
        <f t="shared" si="427"/>
        <v>19467.748710225074</v>
      </c>
      <c r="S743">
        <f t="shared" si="405"/>
        <v>3.2</v>
      </c>
      <c r="T743">
        <f t="shared" si="428"/>
        <v>2970.9562950146092</v>
      </c>
      <c r="V743">
        <f t="shared" si="429"/>
        <v>22438.705005239684</v>
      </c>
      <c r="W743">
        <f t="shared" si="430"/>
        <v>-178.7050052396844</v>
      </c>
      <c r="X743">
        <f t="shared" si="431"/>
        <v>-3.6922521743736443</v>
      </c>
      <c r="Y743">
        <f>VLOOKUP(K743,Sheet2!$A$6:$B$262,2,TRUE)</f>
        <v>322.1142857142857</v>
      </c>
      <c r="Z743">
        <f t="shared" si="432"/>
        <v>-1.1462553317640373E-2</v>
      </c>
      <c r="AA743">
        <f t="shared" si="433"/>
        <v>518.31830006449729</v>
      </c>
      <c r="AD743">
        <f t="shared" si="411"/>
        <v>520.19292527735286</v>
      </c>
      <c r="AE743">
        <f>VLOOKUP(AU742,Sheet2!$E$6:$F$261,2,TRUE)</f>
        <v>507.27500000000003</v>
      </c>
      <c r="AF743">
        <f>VLOOKUP(AE743,Sheet3!K$52:L$77,2,TRUE)</f>
        <v>1</v>
      </c>
      <c r="AG743">
        <f t="shared" si="412"/>
        <v>3.7929252773528788</v>
      </c>
      <c r="AH743">
        <f t="shared" si="413"/>
        <v>1</v>
      </c>
      <c r="AI743">
        <f t="shared" si="421"/>
        <v>4500</v>
      </c>
      <c r="AJ743">
        <f t="shared" si="403"/>
        <v>3.3</v>
      </c>
      <c r="AK743">
        <f t="shared" si="406"/>
        <v>17916.89338409917</v>
      </c>
      <c r="AM743">
        <f t="shared" si="414"/>
        <v>-1.307074722647144</v>
      </c>
      <c r="AN743">
        <f t="shared" si="415"/>
        <v>0</v>
      </c>
      <c r="AP743">
        <f t="shared" si="407"/>
        <v>1.55</v>
      </c>
      <c r="AQ743">
        <f>VLOOKUP(AE743,Sheet3!$K$52:$L$77,2,TRUE)</f>
        <v>1</v>
      </c>
      <c r="AR743">
        <f t="shared" si="408"/>
        <v>0</v>
      </c>
      <c r="AU743">
        <f t="shared" si="416"/>
        <v>22416.89338409917</v>
      </c>
      <c r="AV743">
        <f t="shared" si="417"/>
        <v>-156.89338409917036</v>
      </c>
      <c r="AW743">
        <f t="shared" si="418"/>
        <v>-3.2415988450241806</v>
      </c>
      <c r="AX743">
        <f>VLOOKUP(AD743,Sheet2!$A$6:$B$262,2,TRUE)</f>
        <v>346.8</v>
      </c>
      <c r="AY743">
        <f t="shared" si="419"/>
        <v>-9.3471708334030585E-3</v>
      </c>
      <c r="AZ743">
        <f t="shared" si="420"/>
        <v>520.18357810651946</v>
      </c>
      <c r="BB743">
        <f t="shared" si="410"/>
        <v>1.8652780420221688</v>
      </c>
    </row>
    <row r="744" spans="4:54" x14ac:dyDescent="0.55000000000000004">
      <c r="D744">
        <f t="shared" si="409"/>
        <v>11010</v>
      </c>
      <c r="E744">
        <f t="shared" si="404"/>
        <v>183.5</v>
      </c>
      <c r="F744">
        <f t="shared" si="434"/>
        <v>22160</v>
      </c>
      <c r="H744">
        <f t="shared" si="422"/>
        <v>5540</v>
      </c>
      <c r="J744">
        <f t="shared" si="423"/>
        <v>457.85123966942149</v>
      </c>
      <c r="K744">
        <f t="shared" si="424"/>
        <v>518.31830006449729</v>
      </c>
      <c r="L744">
        <f>VLOOKUP(V744, Sheet2!E$6:F$261,2,TRUE)</f>
        <v>507.27500000000003</v>
      </c>
      <c r="M744">
        <f>VLOOKUP(L744,Sheet3!A$52:B$77,2,TRUE)</f>
        <v>1</v>
      </c>
      <c r="N744">
        <f t="shared" si="425"/>
        <v>3.9183000644973163</v>
      </c>
      <c r="O744">
        <f t="shared" si="426"/>
        <v>3.518300064497339</v>
      </c>
      <c r="P744">
        <v>0</v>
      </c>
      <c r="Q744">
        <f t="shared" si="402"/>
        <v>3.4</v>
      </c>
      <c r="R744">
        <f t="shared" si="427"/>
        <v>19382.633910992121</v>
      </c>
      <c r="S744">
        <f t="shared" si="405"/>
        <v>3.2</v>
      </c>
      <c r="T744">
        <f t="shared" si="428"/>
        <v>2956.4962223602756</v>
      </c>
      <c r="V744">
        <f t="shared" si="429"/>
        <v>22339.130133352395</v>
      </c>
      <c r="W744">
        <f t="shared" si="430"/>
        <v>-179.13013335239521</v>
      </c>
      <c r="X744">
        <f t="shared" si="431"/>
        <v>-3.7010358130660168</v>
      </c>
      <c r="Y744">
        <f>VLOOKUP(K744,Sheet2!$A$6:$B$262,2,TRUE)</f>
        <v>322.1142857142857</v>
      </c>
      <c r="Z744">
        <f t="shared" si="432"/>
        <v>-1.1489822020339772E-2</v>
      </c>
      <c r="AA744">
        <f t="shared" si="433"/>
        <v>518.3068102424769</v>
      </c>
      <c r="AD744">
        <f t="shared" si="411"/>
        <v>520.18357810651946</v>
      </c>
      <c r="AE744">
        <f>VLOOKUP(AU743,Sheet2!$E$6:$F$261,2,TRUE)</f>
        <v>507.27500000000003</v>
      </c>
      <c r="AF744">
        <f>VLOOKUP(AE744,Sheet3!K$52:L$77,2,TRUE)</f>
        <v>1</v>
      </c>
      <c r="AG744">
        <f t="shared" si="412"/>
        <v>3.7835781065194851</v>
      </c>
      <c r="AH744">
        <f t="shared" si="413"/>
        <v>1</v>
      </c>
      <c r="AI744">
        <f t="shared" si="421"/>
        <v>4500</v>
      </c>
      <c r="AJ744">
        <f t="shared" si="403"/>
        <v>3.3</v>
      </c>
      <c r="AK744">
        <f t="shared" si="406"/>
        <v>17850.703426398391</v>
      </c>
      <c r="AM744">
        <f t="shared" si="414"/>
        <v>-1.3164218934805376</v>
      </c>
      <c r="AN744">
        <f t="shared" si="415"/>
        <v>0</v>
      </c>
      <c r="AP744">
        <f t="shared" si="407"/>
        <v>1.55</v>
      </c>
      <c r="AQ744">
        <f>VLOOKUP(AE744,Sheet3!$K$52:$L$77,2,TRUE)</f>
        <v>1</v>
      </c>
      <c r="AR744">
        <f t="shared" si="408"/>
        <v>0</v>
      </c>
      <c r="AU744">
        <f t="shared" si="416"/>
        <v>22350.703426398391</v>
      </c>
      <c r="AV744">
        <f t="shared" si="417"/>
        <v>-190.70342639839146</v>
      </c>
      <c r="AW744">
        <f t="shared" si="418"/>
        <v>-3.940153437983295</v>
      </c>
      <c r="AX744">
        <f>VLOOKUP(AD744,Sheet2!$A$6:$B$262,2,TRUE)</f>
        <v>346.8</v>
      </c>
      <c r="AY744">
        <f t="shared" si="419"/>
        <v>-1.1361457433631185E-2</v>
      </c>
      <c r="AZ744">
        <f t="shared" si="420"/>
        <v>520.17221664908584</v>
      </c>
      <c r="BB744">
        <f t="shared" si="410"/>
        <v>1.8654064066089404</v>
      </c>
    </row>
    <row r="745" spans="4:54" x14ac:dyDescent="0.55000000000000004">
      <c r="D745">
        <f t="shared" si="409"/>
        <v>11025</v>
      </c>
      <c r="E745">
        <f t="shared" si="404"/>
        <v>183.75</v>
      </c>
      <c r="F745">
        <f t="shared" si="434"/>
        <v>22060</v>
      </c>
      <c r="H745">
        <f t="shared" si="422"/>
        <v>5515</v>
      </c>
      <c r="J745">
        <f t="shared" si="423"/>
        <v>455.78512396694214</v>
      </c>
      <c r="K745">
        <f t="shared" si="424"/>
        <v>518.3068102424769</v>
      </c>
      <c r="L745">
        <f>VLOOKUP(V745, Sheet2!E$6:F$261,2,TRUE)</f>
        <v>507.27500000000003</v>
      </c>
      <c r="M745">
        <f>VLOOKUP(L745,Sheet3!A$52:B$77,2,TRUE)</f>
        <v>1</v>
      </c>
      <c r="N745">
        <f t="shared" si="425"/>
        <v>3.9068102424769222</v>
      </c>
      <c r="O745">
        <f t="shared" si="426"/>
        <v>3.5068102424769449</v>
      </c>
      <c r="P745">
        <v>0</v>
      </c>
      <c r="Q745">
        <f t="shared" si="402"/>
        <v>3.4</v>
      </c>
      <c r="R745">
        <f t="shared" si="427"/>
        <v>19297.441479455108</v>
      </c>
      <c r="S745">
        <f t="shared" si="405"/>
        <v>3.2</v>
      </c>
      <c r="T745">
        <f t="shared" si="428"/>
        <v>2942.0253703485055</v>
      </c>
      <c r="V745">
        <f t="shared" si="429"/>
        <v>22239.466849803615</v>
      </c>
      <c r="W745">
        <f t="shared" si="430"/>
        <v>-179.46684980361533</v>
      </c>
      <c r="X745">
        <f t="shared" si="431"/>
        <v>-3.707992764537507</v>
      </c>
      <c r="Y745">
        <f>VLOOKUP(K745,Sheet2!$A$6:$B$262,2,TRUE)</f>
        <v>322.1142857142857</v>
      </c>
      <c r="Z745">
        <f t="shared" si="432"/>
        <v>-1.1511419794111473E-2</v>
      </c>
      <c r="AA745">
        <f t="shared" si="433"/>
        <v>518.29529882268275</v>
      </c>
      <c r="AD745">
        <f t="shared" si="411"/>
        <v>520.17221664908584</v>
      </c>
      <c r="AE745">
        <f>VLOOKUP(AU744,Sheet2!$E$6:$F$261,2,TRUE)</f>
        <v>507.27500000000003</v>
      </c>
      <c r="AF745">
        <f>VLOOKUP(AE745,Sheet3!K$52:L$77,2,TRUE)</f>
        <v>1</v>
      </c>
      <c r="AG745">
        <f t="shared" si="412"/>
        <v>3.7722166490858626</v>
      </c>
      <c r="AH745">
        <f t="shared" si="413"/>
        <v>1</v>
      </c>
      <c r="AI745">
        <f t="shared" si="421"/>
        <v>4500</v>
      </c>
      <c r="AJ745">
        <f t="shared" si="403"/>
        <v>3.3</v>
      </c>
      <c r="AK745">
        <f t="shared" si="406"/>
        <v>17770.359764678709</v>
      </c>
      <c r="AM745">
        <f t="shared" si="414"/>
        <v>-1.3277833509141601</v>
      </c>
      <c r="AN745">
        <f t="shared" si="415"/>
        <v>0</v>
      </c>
      <c r="AP745">
        <f t="shared" si="407"/>
        <v>1.55</v>
      </c>
      <c r="AQ745">
        <f>VLOOKUP(AE745,Sheet3!$K$52:$L$77,2,TRUE)</f>
        <v>1</v>
      </c>
      <c r="AR745">
        <f t="shared" si="408"/>
        <v>0</v>
      </c>
      <c r="AU745">
        <f t="shared" si="416"/>
        <v>22270.359764678709</v>
      </c>
      <c r="AV745">
        <f t="shared" si="417"/>
        <v>-210.35976467870933</v>
      </c>
      <c r="AW745">
        <f t="shared" si="418"/>
        <v>-4.3462761297253989</v>
      </c>
      <c r="AX745">
        <f>VLOOKUP(AD745,Sheet2!$A$6:$B$262,2,TRUE)</f>
        <v>346.8</v>
      </c>
      <c r="AY745">
        <f t="shared" si="419"/>
        <v>-1.2532514791595728E-2</v>
      </c>
      <c r="AZ745">
        <f t="shared" si="420"/>
        <v>520.15968413429425</v>
      </c>
      <c r="BB745">
        <f t="shared" si="410"/>
        <v>1.8643853116114997</v>
      </c>
    </row>
    <row r="746" spans="4:54" x14ac:dyDescent="0.55000000000000004">
      <c r="D746">
        <f t="shared" si="409"/>
        <v>11040</v>
      </c>
      <c r="E746">
        <f t="shared" si="404"/>
        <v>184</v>
      </c>
      <c r="F746">
        <f t="shared" si="434"/>
        <v>21960</v>
      </c>
      <c r="H746">
        <f t="shared" si="422"/>
        <v>5490</v>
      </c>
      <c r="J746">
        <f t="shared" si="423"/>
        <v>453.71900826446279</v>
      </c>
      <c r="K746">
        <f t="shared" si="424"/>
        <v>518.29529882268275</v>
      </c>
      <c r="L746">
        <f>VLOOKUP(V746, Sheet2!E$6:F$261,2,TRUE)</f>
        <v>507.27500000000003</v>
      </c>
      <c r="M746">
        <f>VLOOKUP(L746,Sheet3!A$52:B$77,2,TRUE)</f>
        <v>1</v>
      </c>
      <c r="N746">
        <f t="shared" si="425"/>
        <v>3.8952988226827756</v>
      </c>
      <c r="O746">
        <f t="shared" si="426"/>
        <v>3.4952988226827983</v>
      </c>
      <c r="P746">
        <v>0</v>
      </c>
      <c r="Q746">
        <f t="shared" si="402"/>
        <v>3.4</v>
      </c>
      <c r="R746">
        <f t="shared" si="427"/>
        <v>19212.214444749156</v>
      </c>
      <c r="S746">
        <f t="shared" si="405"/>
        <v>3.2</v>
      </c>
      <c r="T746">
        <f t="shared" si="428"/>
        <v>2927.5510708815841</v>
      </c>
      <c r="V746">
        <f t="shared" si="429"/>
        <v>22139.765515630741</v>
      </c>
      <c r="W746">
        <f t="shared" si="430"/>
        <v>-179.76551563074099</v>
      </c>
      <c r="X746">
        <f t="shared" si="431"/>
        <v>-3.7141635460896905</v>
      </c>
      <c r="Y746">
        <f>VLOOKUP(K746,Sheet2!$A$6:$B$262,2,TRUE)</f>
        <v>320.74285714285713</v>
      </c>
      <c r="Z746">
        <f t="shared" si="432"/>
        <v>-1.1579879219057471E-2</v>
      </c>
      <c r="AA746">
        <f t="shared" si="433"/>
        <v>518.28371894346367</v>
      </c>
      <c r="AD746">
        <f t="shared" si="411"/>
        <v>520.15968413429425</v>
      </c>
      <c r="AE746">
        <f>VLOOKUP(AU745,Sheet2!$E$6:$F$261,2,TRUE)</f>
        <v>507.27500000000003</v>
      </c>
      <c r="AF746">
        <f>VLOOKUP(AE746,Sheet3!K$52:L$77,2,TRUE)</f>
        <v>1</v>
      </c>
      <c r="AG746">
        <f t="shared" si="412"/>
        <v>3.7596841342942753</v>
      </c>
      <c r="AH746">
        <f t="shared" si="413"/>
        <v>1</v>
      </c>
      <c r="AI746">
        <f t="shared" si="421"/>
        <v>4500</v>
      </c>
      <c r="AJ746">
        <f t="shared" si="403"/>
        <v>3.3</v>
      </c>
      <c r="AK746">
        <f t="shared" si="406"/>
        <v>17681.875099640209</v>
      </c>
      <c r="AM746">
        <f t="shared" si="414"/>
        <v>-1.3403158657057475</v>
      </c>
      <c r="AN746">
        <f t="shared" si="415"/>
        <v>0</v>
      </c>
      <c r="AP746">
        <f t="shared" si="407"/>
        <v>1.55</v>
      </c>
      <c r="AQ746">
        <f>VLOOKUP(AE746,Sheet3!$K$52:$L$77,2,TRUE)</f>
        <v>1</v>
      </c>
      <c r="AR746">
        <f t="shared" si="408"/>
        <v>0</v>
      </c>
      <c r="AU746">
        <f t="shared" si="416"/>
        <v>22181.875099640209</v>
      </c>
      <c r="AV746">
        <f t="shared" si="417"/>
        <v>-221.87509964020865</v>
      </c>
      <c r="AW746">
        <f t="shared" si="418"/>
        <v>-4.5841962735580299</v>
      </c>
      <c r="AX746">
        <f>VLOOKUP(AD746,Sheet2!$A$6:$B$262,2,TRUE)</f>
        <v>346.8</v>
      </c>
      <c r="AY746">
        <f t="shared" si="419"/>
        <v>-1.3218559035634457E-2</v>
      </c>
      <c r="AZ746">
        <f t="shared" si="420"/>
        <v>520.14646557525862</v>
      </c>
      <c r="BB746">
        <f t="shared" si="410"/>
        <v>1.8627466317949484</v>
      </c>
    </row>
    <row r="747" spans="4:54" x14ac:dyDescent="0.55000000000000004">
      <c r="D747">
        <f t="shared" si="409"/>
        <v>11055</v>
      </c>
      <c r="E747">
        <f t="shared" si="404"/>
        <v>184.25</v>
      </c>
      <c r="F747">
        <f t="shared" si="434"/>
        <v>21860</v>
      </c>
      <c r="H747">
        <f t="shared" si="422"/>
        <v>5465</v>
      </c>
      <c r="J747">
        <f t="shared" si="423"/>
        <v>451.65289256198349</v>
      </c>
      <c r="K747">
        <f t="shared" si="424"/>
        <v>518.28371894346367</v>
      </c>
      <c r="L747">
        <f>VLOOKUP(V747, Sheet2!E$6:F$261,2,TRUE)</f>
        <v>507.27500000000003</v>
      </c>
      <c r="M747">
        <f>VLOOKUP(L747,Sheet3!A$52:B$77,2,TRUE)</f>
        <v>1</v>
      </c>
      <c r="N747">
        <f t="shared" si="425"/>
        <v>3.8837189434636912</v>
      </c>
      <c r="O747">
        <f t="shared" si="426"/>
        <v>3.4837189434637139</v>
      </c>
      <c r="P747">
        <v>0</v>
      </c>
      <c r="Q747">
        <f t="shared" si="402"/>
        <v>3.4</v>
      </c>
      <c r="R747">
        <f t="shared" si="427"/>
        <v>19126.607521509035</v>
      </c>
      <c r="S747">
        <f t="shared" si="405"/>
        <v>3.2</v>
      </c>
      <c r="T747">
        <f t="shared" si="428"/>
        <v>2913.0147196838066</v>
      </c>
      <c r="V747">
        <f t="shared" si="429"/>
        <v>22039.622241192843</v>
      </c>
      <c r="W747">
        <f t="shared" si="430"/>
        <v>-179.62224119284292</v>
      </c>
      <c r="X747">
        <f t="shared" si="431"/>
        <v>-3.7112033304306391</v>
      </c>
      <c r="Y747">
        <f>VLOOKUP(K747,Sheet2!$A$6:$B$262,2,TRUE)</f>
        <v>320.74285714285713</v>
      </c>
      <c r="Z747">
        <f t="shared" si="432"/>
        <v>-1.1570649970165008E-2</v>
      </c>
      <c r="AA747">
        <f t="shared" si="433"/>
        <v>518.2721482934935</v>
      </c>
      <c r="AD747">
        <f t="shared" si="411"/>
        <v>520.14646557525862</v>
      </c>
      <c r="AE747">
        <f>VLOOKUP(AU746,Sheet2!$E$6:$F$261,2,TRUE)</f>
        <v>507.27500000000003</v>
      </c>
      <c r="AF747">
        <f>VLOOKUP(AE747,Sheet3!K$52:L$77,2,TRUE)</f>
        <v>1</v>
      </c>
      <c r="AG747">
        <f t="shared" si="412"/>
        <v>3.7464655752586395</v>
      </c>
      <c r="AH747">
        <f t="shared" si="413"/>
        <v>1</v>
      </c>
      <c r="AI747">
        <f t="shared" si="421"/>
        <v>4500</v>
      </c>
      <c r="AJ747">
        <f t="shared" si="403"/>
        <v>3.3</v>
      </c>
      <c r="AK747">
        <f t="shared" si="406"/>
        <v>17588.706362231223</v>
      </c>
      <c r="AM747">
        <f t="shared" si="414"/>
        <v>-1.3535344247413832</v>
      </c>
      <c r="AN747">
        <f t="shared" si="415"/>
        <v>0</v>
      </c>
      <c r="AP747">
        <f t="shared" si="407"/>
        <v>1.55</v>
      </c>
      <c r="AQ747">
        <f>VLOOKUP(AE747,Sheet3!$K$52:$L$77,2,TRUE)</f>
        <v>1</v>
      </c>
      <c r="AR747">
        <f t="shared" si="408"/>
        <v>0</v>
      </c>
      <c r="AU747">
        <f t="shared" si="416"/>
        <v>22088.706362231223</v>
      </c>
      <c r="AV747">
        <f t="shared" si="417"/>
        <v>-228.70636223122347</v>
      </c>
      <c r="AW747">
        <f t="shared" si="418"/>
        <v>-4.7253380626285839</v>
      </c>
      <c r="AX747">
        <f>VLOOKUP(AD747,Sheet2!$A$6:$B$262,2,TRUE)</f>
        <v>346.8</v>
      </c>
      <c r="AY747">
        <f t="shared" si="419"/>
        <v>-1.3625542279782537E-2</v>
      </c>
      <c r="AZ747">
        <f t="shared" si="420"/>
        <v>520.13284003297883</v>
      </c>
      <c r="BB747">
        <f t="shared" si="410"/>
        <v>1.8606917394853326</v>
      </c>
    </row>
    <row r="748" spans="4:54" x14ac:dyDescent="0.55000000000000004">
      <c r="D748">
        <f t="shared" si="409"/>
        <v>11070</v>
      </c>
      <c r="E748">
        <f t="shared" si="404"/>
        <v>184.5</v>
      </c>
      <c r="F748">
        <f t="shared" si="434"/>
        <v>21760</v>
      </c>
      <c r="H748">
        <f t="shared" si="422"/>
        <v>5440</v>
      </c>
      <c r="J748">
        <f t="shared" si="423"/>
        <v>449.58677685950414</v>
      </c>
      <c r="K748">
        <f t="shared" si="424"/>
        <v>518.2721482934935</v>
      </c>
      <c r="L748">
        <f>VLOOKUP(V748, Sheet2!E$6:F$261,2,TRUE)</f>
        <v>507.1</v>
      </c>
      <c r="M748">
        <f>VLOOKUP(L748,Sheet3!A$52:B$77,2,TRUE)</f>
        <v>1</v>
      </c>
      <c r="N748">
        <f t="shared" si="425"/>
        <v>3.8721482934935239</v>
      </c>
      <c r="O748">
        <f t="shared" si="426"/>
        <v>3.4721482934935466</v>
      </c>
      <c r="P748">
        <v>0</v>
      </c>
      <c r="Q748">
        <f t="shared" si="402"/>
        <v>3.4</v>
      </c>
      <c r="R748">
        <f t="shared" si="427"/>
        <v>19041.196205014945</v>
      </c>
      <c r="S748">
        <f t="shared" si="405"/>
        <v>3.2</v>
      </c>
      <c r="T748">
        <f t="shared" si="428"/>
        <v>2898.5140645813117</v>
      </c>
      <c r="V748">
        <f t="shared" si="429"/>
        <v>21939.710269596257</v>
      </c>
      <c r="W748">
        <f t="shared" si="430"/>
        <v>-179.71026959625669</v>
      </c>
      <c r="X748">
        <f t="shared" si="431"/>
        <v>-3.7130220990962122</v>
      </c>
      <c r="Y748">
        <f>VLOOKUP(K748,Sheet2!$A$6:$B$262,2,TRUE)</f>
        <v>320.74285714285713</v>
      </c>
      <c r="Z748">
        <f t="shared" si="432"/>
        <v>-1.157632045861103E-2</v>
      </c>
      <c r="AA748">
        <f t="shared" si="433"/>
        <v>518.26057197303487</v>
      </c>
      <c r="AD748">
        <f t="shared" si="411"/>
        <v>520.13284003297883</v>
      </c>
      <c r="AE748">
        <f>VLOOKUP(AU747,Sheet2!$E$6:$F$261,2,TRUE)</f>
        <v>507.27500000000003</v>
      </c>
      <c r="AF748">
        <f>VLOOKUP(AE748,Sheet3!K$52:L$77,2,TRUE)</f>
        <v>1</v>
      </c>
      <c r="AG748">
        <f t="shared" si="412"/>
        <v>3.7328400329788565</v>
      </c>
      <c r="AH748">
        <f t="shared" si="413"/>
        <v>1</v>
      </c>
      <c r="AI748">
        <f t="shared" si="421"/>
        <v>4500</v>
      </c>
      <c r="AJ748">
        <f t="shared" si="403"/>
        <v>3.3</v>
      </c>
      <c r="AK748">
        <f t="shared" si="406"/>
        <v>17492.840956351229</v>
      </c>
      <c r="AM748">
        <f t="shared" si="414"/>
        <v>-1.3671599670211663</v>
      </c>
      <c r="AN748">
        <f t="shared" si="415"/>
        <v>0</v>
      </c>
      <c r="AP748">
        <f t="shared" si="407"/>
        <v>1.55</v>
      </c>
      <c r="AQ748">
        <f>VLOOKUP(AE748,Sheet3!$K$52:$L$77,2,TRUE)</f>
        <v>1</v>
      </c>
      <c r="AR748">
        <f t="shared" si="408"/>
        <v>0</v>
      </c>
      <c r="AU748">
        <f t="shared" si="416"/>
        <v>21992.840956351229</v>
      </c>
      <c r="AV748">
        <f t="shared" si="417"/>
        <v>-232.84095635122867</v>
      </c>
      <c r="AW748">
        <f t="shared" si="418"/>
        <v>-4.8107635609757988</v>
      </c>
      <c r="AX748">
        <f>VLOOKUP(AD748,Sheet2!$A$6:$B$262,2,TRUE)</f>
        <v>346.8</v>
      </c>
      <c r="AY748">
        <f t="shared" si="419"/>
        <v>-1.3871867246181658E-2</v>
      </c>
      <c r="AZ748">
        <f t="shared" si="420"/>
        <v>520.11896816573267</v>
      </c>
      <c r="BB748">
        <f t="shared" si="410"/>
        <v>1.8583961926977963</v>
      </c>
    </row>
    <row r="749" spans="4:54" x14ac:dyDescent="0.55000000000000004">
      <c r="D749">
        <f t="shared" si="409"/>
        <v>11085</v>
      </c>
      <c r="E749">
        <f t="shared" si="404"/>
        <v>184.75</v>
      </c>
      <c r="F749">
        <f t="shared" si="434"/>
        <v>21660</v>
      </c>
      <c r="H749">
        <f t="shared" si="422"/>
        <v>5415</v>
      </c>
      <c r="J749">
        <f t="shared" si="423"/>
        <v>447.52066115702479</v>
      </c>
      <c r="K749">
        <f t="shared" si="424"/>
        <v>518.26057197303487</v>
      </c>
      <c r="L749">
        <f>VLOOKUP(V749, Sheet2!E$6:F$261,2,TRUE)</f>
        <v>507.1</v>
      </c>
      <c r="M749">
        <f>VLOOKUP(L749,Sheet3!A$52:B$77,2,TRUE)</f>
        <v>1</v>
      </c>
      <c r="N749">
        <f t="shared" si="425"/>
        <v>3.8605719730348937</v>
      </c>
      <c r="O749">
        <f t="shared" si="426"/>
        <v>3.4605719730349165</v>
      </c>
      <c r="P749">
        <v>0</v>
      </c>
      <c r="Q749">
        <f t="shared" si="402"/>
        <v>3.4</v>
      </c>
      <c r="R749">
        <f t="shared" si="427"/>
        <v>18955.870641103422</v>
      </c>
      <c r="S749">
        <f t="shared" si="405"/>
        <v>3.2</v>
      </c>
      <c r="T749">
        <f t="shared" si="428"/>
        <v>2884.0304618624023</v>
      </c>
      <c r="V749">
        <f t="shared" si="429"/>
        <v>21839.901102965825</v>
      </c>
      <c r="W749">
        <f t="shared" si="430"/>
        <v>-179.90110296582498</v>
      </c>
      <c r="X749">
        <f t="shared" si="431"/>
        <v>-3.7169649373104336</v>
      </c>
      <c r="Y749">
        <f>VLOOKUP(K749,Sheet2!$A$6:$B$262,2,TRUE)</f>
        <v>320.74285714285713</v>
      </c>
      <c r="Z749">
        <f t="shared" si="432"/>
        <v>-1.1588613291097914E-2</v>
      </c>
      <c r="AA749">
        <f t="shared" si="433"/>
        <v>518.24898335974376</v>
      </c>
      <c r="AD749">
        <f t="shared" si="411"/>
        <v>520.11896816573267</v>
      </c>
      <c r="AE749">
        <f>VLOOKUP(AU748,Sheet2!$E$6:$F$261,2,TRUE)</f>
        <v>507.1</v>
      </c>
      <c r="AF749">
        <f>VLOOKUP(AE749,Sheet3!K$52:L$77,2,TRUE)</f>
        <v>1</v>
      </c>
      <c r="AG749">
        <f t="shared" si="412"/>
        <v>3.7189681657326901</v>
      </c>
      <c r="AH749">
        <f t="shared" si="413"/>
        <v>1</v>
      </c>
      <c r="AI749">
        <f t="shared" si="421"/>
        <v>4500</v>
      </c>
      <c r="AJ749">
        <f t="shared" si="403"/>
        <v>3.3</v>
      </c>
      <c r="AK749">
        <f t="shared" si="406"/>
        <v>17395.422053203467</v>
      </c>
      <c r="AM749">
        <f t="shared" si="414"/>
        <v>-1.3810318342673327</v>
      </c>
      <c r="AN749">
        <f t="shared" si="415"/>
        <v>0</v>
      </c>
      <c r="AP749">
        <f t="shared" si="407"/>
        <v>1.55</v>
      </c>
      <c r="AQ749">
        <f>VLOOKUP(AE749,Sheet3!$K$52:$L$77,2,TRUE)</f>
        <v>1</v>
      </c>
      <c r="AR749">
        <f t="shared" si="408"/>
        <v>0</v>
      </c>
      <c r="AU749">
        <f t="shared" si="416"/>
        <v>21895.422053203467</v>
      </c>
      <c r="AV749">
        <f t="shared" si="417"/>
        <v>-235.42205320346693</v>
      </c>
      <c r="AW749">
        <f t="shared" si="418"/>
        <v>-4.8640920083360939</v>
      </c>
      <c r="AX749">
        <f>VLOOKUP(AD749,Sheet2!$A$6:$B$262,2,TRUE)</f>
        <v>346.8</v>
      </c>
      <c r="AY749">
        <f t="shared" si="419"/>
        <v>-1.4025640162445483E-2</v>
      </c>
      <c r="AZ749">
        <f t="shared" si="420"/>
        <v>520.10494252557021</v>
      </c>
      <c r="BB749">
        <f t="shared" si="410"/>
        <v>1.855959165826448</v>
      </c>
    </row>
    <row r="750" spans="4:54" x14ac:dyDescent="0.55000000000000004">
      <c r="D750">
        <f t="shared" si="409"/>
        <v>11100</v>
      </c>
      <c r="E750">
        <f t="shared" si="404"/>
        <v>185</v>
      </c>
      <c r="F750">
        <f t="shared" si="434"/>
        <v>21560</v>
      </c>
      <c r="H750">
        <f t="shared" si="422"/>
        <v>5390</v>
      </c>
      <c r="J750">
        <f t="shared" si="423"/>
        <v>445.45454545454544</v>
      </c>
      <c r="K750">
        <f t="shared" si="424"/>
        <v>518.24898335974376</v>
      </c>
      <c r="L750">
        <f>VLOOKUP(V750, Sheet2!E$6:F$261,2,TRUE)</f>
        <v>507.1</v>
      </c>
      <c r="M750">
        <f>VLOOKUP(L750,Sheet3!A$52:B$77,2,TRUE)</f>
        <v>1</v>
      </c>
      <c r="N750">
        <f t="shared" si="425"/>
        <v>3.8489833597437837</v>
      </c>
      <c r="O750">
        <f t="shared" si="426"/>
        <v>3.4489833597438064</v>
      </c>
      <c r="P750">
        <v>0</v>
      </c>
      <c r="Q750">
        <f t="shared" si="402"/>
        <v>3.4</v>
      </c>
      <c r="R750">
        <f t="shared" si="427"/>
        <v>18870.582507202846</v>
      </c>
      <c r="S750">
        <f t="shared" si="405"/>
        <v>3.2</v>
      </c>
      <c r="T750">
        <f t="shared" si="428"/>
        <v>2869.5557227574727</v>
      </c>
      <c r="V750">
        <f t="shared" si="429"/>
        <v>21740.138229960317</v>
      </c>
      <c r="W750">
        <f t="shared" si="430"/>
        <v>-180.1382299603174</v>
      </c>
      <c r="X750">
        <f t="shared" si="431"/>
        <v>-3.7218642553784584</v>
      </c>
      <c r="Y750">
        <f>VLOOKUP(K750,Sheet2!$A$6:$B$262,2,TRUE)</f>
        <v>320.74285714285713</v>
      </c>
      <c r="Z750">
        <f t="shared" si="432"/>
        <v>-1.1603888200449497E-2</v>
      </c>
      <c r="AA750">
        <f t="shared" si="433"/>
        <v>518.23737947154336</v>
      </c>
      <c r="AD750">
        <f t="shared" si="411"/>
        <v>520.10494252557021</v>
      </c>
      <c r="AE750">
        <f>VLOOKUP(AU749,Sheet2!$E$6:$F$261,2,TRUE)</f>
        <v>507.1</v>
      </c>
      <c r="AF750">
        <f>VLOOKUP(AE750,Sheet3!K$52:L$77,2,TRUE)</f>
        <v>1</v>
      </c>
      <c r="AG750">
        <f t="shared" si="412"/>
        <v>3.7049425255702317</v>
      </c>
      <c r="AH750">
        <f t="shared" si="413"/>
        <v>1</v>
      </c>
      <c r="AI750">
        <f t="shared" si="421"/>
        <v>4500</v>
      </c>
      <c r="AJ750">
        <f t="shared" si="403"/>
        <v>3.3</v>
      </c>
      <c r="AK750">
        <f t="shared" si="406"/>
        <v>17297.10778802757</v>
      </c>
      <c r="AM750">
        <f t="shared" si="414"/>
        <v>-1.395057474429791</v>
      </c>
      <c r="AN750">
        <f t="shared" si="415"/>
        <v>0</v>
      </c>
      <c r="AP750">
        <f t="shared" si="407"/>
        <v>1.55</v>
      </c>
      <c r="AQ750">
        <f>VLOOKUP(AE750,Sheet3!$K$52:$L$77,2,TRUE)</f>
        <v>1</v>
      </c>
      <c r="AR750">
        <f t="shared" si="408"/>
        <v>0</v>
      </c>
      <c r="AU750">
        <f t="shared" si="416"/>
        <v>21797.10778802757</v>
      </c>
      <c r="AV750">
        <f t="shared" si="417"/>
        <v>-237.10778802756977</v>
      </c>
      <c r="AW750">
        <f t="shared" si="418"/>
        <v>-4.8989212402390452</v>
      </c>
      <c r="AX750">
        <f>VLOOKUP(AD750,Sheet2!$A$6:$B$262,2,TRUE)</f>
        <v>346.8</v>
      </c>
      <c r="AY750">
        <f t="shared" si="419"/>
        <v>-1.4126070473584329E-2</v>
      </c>
      <c r="AZ750">
        <f t="shared" si="420"/>
        <v>520.09081645509661</v>
      </c>
      <c r="BB750">
        <f t="shared" si="410"/>
        <v>1.8534369835532516</v>
      </c>
    </row>
    <row r="751" spans="4:54" x14ac:dyDescent="0.55000000000000004">
      <c r="D751">
        <f t="shared" si="409"/>
        <v>11115</v>
      </c>
      <c r="E751">
        <f t="shared" si="404"/>
        <v>185.25</v>
      </c>
      <c r="F751">
        <f t="shared" si="434"/>
        <v>21460</v>
      </c>
      <c r="H751">
        <f t="shared" si="422"/>
        <v>5365</v>
      </c>
      <c r="J751">
        <f t="shared" si="423"/>
        <v>443.38842975206609</v>
      </c>
      <c r="K751">
        <f t="shared" si="424"/>
        <v>518.23737947154336</v>
      </c>
      <c r="L751">
        <f>VLOOKUP(V751, Sheet2!E$6:F$261,2,TRUE)</f>
        <v>507.1</v>
      </c>
      <c r="M751">
        <f>VLOOKUP(L751,Sheet3!A$52:B$77,2,TRUE)</f>
        <v>1</v>
      </c>
      <c r="N751">
        <f t="shared" si="425"/>
        <v>3.837379471543386</v>
      </c>
      <c r="O751">
        <f t="shared" si="426"/>
        <v>3.4373794715434087</v>
      </c>
      <c r="P751">
        <v>0</v>
      </c>
      <c r="Q751">
        <f t="shared" si="402"/>
        <v>3.4</v>
      </c>
      <c r="R751">
        <f t="shared" si="427"/>
        <v>18785.310506531569</v>
      </c>
      <c r="S751">
        <f t="shared" si="405"/>
        <v>3.2</v>
      </c>
      <c r="T751">
        <f t="shared" si="428"/>
        <v>2855.0862498713273</v>
      </c>
      <c r="V751">
        <f t="shared" si="429"/>
        <v>21640.396756402897</v>
      </c>
      <c r="W751">
        <f t="shared" si="430"/>
        <v>-180.39675640289715</v>
      </c>
      <c r="X751">
        <f t="shared" si="431"/>
        <v>-3.7272057108036605</v>
      </c>
      <c r="Y751">
        <f>VLOOKUP(K751,Sheet2!$A$6:$B$262,2,TRUE)</f>
        <v>320.74285714285713</v>
      </c>
      <c r="Z751">
        <f t="shared" si="432"/>
        <v>-1.1620541589001257E-2</v>
      </c>
      <c r="AA751">
        <f t="shared" si="433"/>
        <v>518.2257589299544</v>
      </c>
      <c r="AD751">
        <f t="shared" si="411"/>
        <v>520.09081645509661</v>
      </c>
      <c r="AE751">
        <f>VLOOKUP(AU750,Sheet2!$E$6:$F$261,2,TRUE)</f>
        <v>507.1</v>
      </c>
      <c r="AF751">
        <f>VLOOKUP(AE751,Sheet3!K$52:L$77,2,TRUE)</f>
        <v>1</v>
      </c>
      <c r="AG751">
        <f t="shared" si="412"/>
        <v>3.6908164550966376</v>
      </c>
      <c r="AH751">
        <f t="shared" si="413"/>
        <v>1</v>
      </c>
      <c r="AI751">
        <f t="shared" si="421"/>
        <v>4500</v>
      </c>
      <c r="AJ751">
        <f t="shared" si="403"/>
        <v>3.3</v>
      </c>
      <c r="AK751">
        <f t="shared" si="406"/>
        <v>17198.277464394687</v>
      </c>
      <c r="AM751">
        <f t="shared" si="414"/>
        <v>-1.4091835449033852</v>
      </c>
      <c r="AN751">
        <f t="shared" si="415"/>
        <v>0</v>
      </c>
      <c r="AP751">
        <f t="shared" si="407"/>
        <v>1.55</v>
      </c>
      <c r="AQ751">
        <f>VLOOKUP(AE751,Sheet3!$K$52:$L$77,2,TRUE)</f>
        <v>1</v>
      </c>
      <c r="AR751">
        <f t="shared" si="408"/>
        <v>0</v>
      </c>
      <c r="AU751">
        <f t="shared" si="416"/>
        <v>21698.277464394687</v>
      </c>
      <c r="AV751">
        <f t="shared" si="417"/>
        <v>-238.27746439468683</v>
      </c>
      <c r="AW751">
        <f t="shared" si="418"/>
        <v>-4.9230881073282404</v>
      </c>
      <c r="AX751">
        <f>VLOOKUP(AD751,Sheet2!$A$6:$B$262,2,TRUE)</f>
        <v>345.42857142857144</v>
      </c>
      <c r="AY751">
        <f t="shared" si="419"/>
        <v>-1.4252116108890687E-2</v>
      </c>
      <c r="AZ751">
        <f t="shared" si="420"/>
        <v>520.07656433898774</v>
      </c>
      <c r="BB751">
        <f t="shared" si="410"/>
        <v>1.8508054090333417</v>
      </c>
    </row>
    <row r="752" spans="4:54" x14ac:dyDescent="0.55000000000000004">
      <c r="D752">
        <f t="shared" si="409"/>
        <v>11130</v>
      </c>
      <c r="E752">
        <f t="shared" si="404"/>
        <v>185.5</v>
      </c>
      <c r="F752">
        <f t="shared" si="434"/>
        <v>21360</v>
      </c>
      <c r="H752">
        <f t="shared" si="422"/>
        <v>5340</v>
      </c>
      <c r="J752">
        <f t="shared" si="423"/>
        <v>441.32231404958679</v>
      </c>
      <c r="K752">
        <f t="shared" si="424"/>
        <v>518.2257589299544</v>
      </c>
      <c r="L752">
        <f>VLOOKUP(V752, Sheet2!E$6:F$261,2,TRUE)</f>
        <v>507.1</v>
      </c>
      <c r="M752">
        <f>VLOOKUP(L752,Sheet3!A$52:B$77,2,TRUE)</f>
        <v>1</v>
      </c>
      <c r="N752">
        <f t="shared" si="425"/>
        <v>3.8257589299544179</v>
      </c>
      <c r="O752">
        <f t="shared" si="426"/>
        <v>3.4257589299544406</v>
      </c>
      <c r="P752">
        <v>0</v>
      </c>
      <c r="Q752">
        <f t="shared" si="402"/>
        <v>3.4</v>
      </c>
      <c r="R752">
        <f t="shared" si="427"/>
        <v>18700.045234944981</v>
      </c>
      <c r="S752">
        <f t="shared" si="405"/>
        <v>3.2</v>
      </c>
      <c r="T752">
        <f t="shared" si="428"/>
        <v>2840.6204660338708</v>
      </c>
      <c r="V752">
        <f t="shared" si="429"/>
        <v>21540.665700978851</v>
      </c>
      <c r="W752">
        <f t="shared" si="430"/>
        <v>-180.66570097885051</v>
      </c>
      <c r="X752">
        <f t="shared" si="431"/>
        <v>-3.7327624169183986</v>
      </c>
      <c r="Y752">
        <f>VLOOKUP(K752,Sheet2!$A$6:$B$262,2,TRUE)</f>
        <v>320.74285714285713</v>
      </c>
      <c r="Z752">
        <f t="shared" si="432"/>
        <v>-1.1637866078045961E-2</v>
      </c>
      <c r="AA752">
        <f t="shared" si="433"/>
        <v>518.21412106387641</v>
      </c>
      <c r="AD752">
        <f t="shared" si="411"/>
        <v>520.07656433898774</v>
      </c>
      <c r="AE752">
        <f>VLOOKUP(AU751,Sheet2!$E$6:$F$261,2,TRUE)</f>
        <v>507.1</v>
      </c>
      <c r="AF752">
        <f>VLOOKUP(AE752,Sheet3!K$52:L$77,2,TRUE)</f>
        <v>1</v>
      </c>
      <c r="AG752">
        <f t="shared" si="412"/>
        <v>3.6765643389877596</v>
      </c>
      <c r="AH752">
        <f t="shared" si="413"/>
        <v>1</v>
      </c>
      <c r="AI752">
        <f t="shared" si="421"/>
        <v>4500</v>
      </c>
      <c r="AJ752">
        <f t="shared" si="403"/>
        <v>3.3</v>
      </c>
      <c r="AK752">
        <f t="shared" si="406"/>
        <v>17098.756773331668</v>
      </c>
      <c r="AM752">
        <f t="shared" si="414"/>
        <v>-1.4234356610122632</v>
      </c>
      <c r="AN752">
        <f t="shared" si="415"/>
        <v>0</v>
      </c>
      <c r="AP752">
        <f t="shared" si="407"/>
        <v>1.55</v>
      </c>
      <c r="AQ752">
        <f>VLOOKUP(AE752,Sheet3!$K$52:$L$77,2,TRUE)</f>
        <v>1</v>
      </c>
      <c r="AR752">
        <f t="shared" si="408"/>
        <v>0</v>
      </c>
      <c r="AU752">
        <f t="shared" si="416"/>
        <v>21598.756773331668</v>
      </c>
      <c r="AV752">
        <f t="shared" si="417"/>
        <v>-238.75677333166823</v>
      </c>
      <c r="AW752">
        <f t="shared" si="418"/>
        <v>-4.9329911845385999</v>
      </c>
      <c r="AX752">
        <f>VLOOKUP(AD752,Sheet2!$A$6:$B$262,2,TRUE)</f>
        <v>345.42857142857144</v>
      </c>
      <c r="AY752">
        <f t="shared" si="419"/>
        <v>-1.4280785066902481E-2</v>
      </c>
      <c r="AZ752">
        <f t="shared" si="420"/>
        <v>520.06228355392079</v>
      </c>
      <c r="BB752">
        <f t="shared" si="410"/>
        <v>1.8481624900443876</v>
      </c>
    </row>
    <row r="753" spans="4:54" x14ac:dyDescent="0.55000000000000004">
      <c r="D753">
        <f t="shared" si="409"/>
        <v>11145</v>
      </c>
      <c r="E753">
        <f t="shared" si="404"/>
        <v>185.75</v>
      </c>
      <c r="F753">
        <f t="shared" si="434"/>
        <v>21260</v>
      </c>
      <c r="H753">
        <f t="shared" si="422"/>
        <v>5315</v>
      </c>
      <c r="J753">
        <f t="shared" si="423"/>
        <v>439.25619834710744</v>
      </c>
      <c r="K753">
        <f t="shared" si="424"/>
        <v>518.21412106387641</v>
      </c>
      <c r="L753">
        <f>VLOOKUP(V753, Sheet2!E$6:F$261,2,TRUE)</f>
        <v>507.1</v>
      </c>
      <c r="M753">
        <f>VLOOKUP(L753,Sheet3!A$52:B$77,2,TRUE)</f>
        <v>1</v>
      </c>
      <c r="N753">
        <f t="shared" si="425"/>
        <v>3.8141210638764278</v>
      </c>
      <c r="O753">
        <f t="shared" si="426"/>
        <v>3.4141210638764505</v>
      </c>
      <c r="P753">
        <v>0</v>
      </c>
      <c r="Q753">
        <f t="shared" si="402"/>
        <v>3.4</v>
      </c>
      <c r="R753">
        <f t="shared" si="427"/>
        <v>18614.782531457353</v>
      </c>
      <c r="S753">
        <f t="shared" si="405"/>
        <v>3.2</v>
      </c>
      <c r="T753">
        <f t="shared" si="428"/>
        <v>2826.1576847306051</v>
      </c>
      <c r="V753">
        <f t="shared" si="429"/>
        <v>21440.940216187959</v>
      </c>
      <c r="W753">
        <f t="shared" si="430"/>
        <v>-180.94021618795887</v>
      </c>
      <c r="X753">
        <f t="shared" si="431"/>
        <v>-3.7384342187594806</v>
      </c>
      <c r="Y753">
        <f>VLOOKUP(K753,Sheet2!$A$6:$B$262,2,TRUE)</f>
        <v>320.74285714285713</v>
      </c>
      <c r="Z753">
        <f t="shared" si="432"/>
        <v>-1.1655549408211457E-2</v>
      </c>
      <c r="AA753">
        <f t="shared" si="433"/>
        <v>518.20246551446814</v>
      </c>
      <c r="AD753">
        <f t="shared" si="411"/>
        <v>520.06228355392079</v>
      </c>
      <c r="AE753">
        <f>VLOOKUP(AU752,Sheet2!$E$6:$F$261,2,TRUE)</f>
        <v>507.1</v>
      </c>
      <c r="AF753">
        <f>VLOOKUP(AE753,Sheet3!K$52:L$77,2,TRUE)</f>
        <v>1</v>
      </c>
      <c r="AG753">
        <f t="shared" si="412"/>
        <v>3.6622835539208154</v>
      </c>
      <c r="AH753">
        <f t="shared" si="413"/>
        <v>1</v>
      </c>
      <c r="AI753">
        <f t="shared" si="421"/>
        <v>4500</v>
      </c>
      <c r="AJ753">
        <f t="shared" si="403"/>
        <v>3.3</v>
      </c>
      <c r="AK753">
        <f t="shared" si="406"/>
        <v>16999.229181100516</v>
      </c>
      <c r="AM753">
        <f t="shared" si="414"/>
        <v>-1.4377164460792073</v>
      </c>
      <c r="AN753">
        <f t="shared" si="415"/>
        <v>0</v>
      </c>
      <c r="AP753">
        <f t="shared" si="407"/>
        <v>1.55</v>
      </c>
      <c r="AQ753">
        <f>VLOOKUP(AE753,Sheet3!$K$52:$L$77,2,TRUE)</f>
        <v>1</v>
      </c>
      <c r="AR753">
        <f t="shared" si="408"/>
        <v>0</v>
      </c>
      <c r="AU753">
        <f t="shared" si="416"/>
        <v>21499.229181100516</v>
      </c>
      <c r="AV753">
        <f t="shared" si="417"/>
        <v>-239.22918110051614</v>
      </c>
      <c r="AW753">
        <f t="shared" si="418"/>
        <v>-4.9427516756304986</v>
      </c>
      <c r="AX753">
        <f>VLOOKUP(AD753,Sheet2!$A$6:$B$262,2,TRUE)</f>
        <v>345.42857142857144</v>
      </c>
      <c r="AY753">
        <f t="shared" si="419"/>
        <v>-1.4309041244587878E-2</v>
      </c>
      <c r="AZ753">
        <f t="shared" si="420"/>
        <v>520.04797451267621</v>
      </c>
      <c r="BB753">
        <f t="shared" si="410"/>
        <v>1.8455089982080608</v>
      </c>
    </row>
    <row r="754" spans="4:54" x14ac:dyDescent="0.55000000000000004">
      <c r="D754">
        <f t="shared" si="409"/>
        <v>11160</v>
      </c>
      <c r="E754">
        <f t="shared" si="404"/>
        <v>186</v>
      </c>
      <c r="F754">
        <f t="shared" si="434"/>
        <v>21160</v>
      </c>
      <c r="H754">
        <f t="shared" si="422"/>
        <v>5290</v>
      </c>
      <c r="J754">
        <f t="shared" si="423"/>
        <v>437.19008264462809</v>
      </c>
      <c r="K754">
        <f t="shared" si="424"/>
        <v>518.20246551446814</v>
      </c>
      <c r="L754">
        <f>VLOOKUP(V754, Sheet2!E$6:F$261,2,TRUE)</f>
        <v>507.1</v>
      </c>
      <c r="M754">
        <f>VLOOKUP(L754,Sheet3!A$52:B$77,2,TRUE)</f>
        <v>1</v>
      </c>
      <c r="N754">
        <f t="shared" si="425"/>
        <v>3.8024655144681674</v>
      </c>
      <c r="O754">
        <f t="shared" si="426"/>
        <v>3.4024655144681901</v>
      </c>
      <c r="P754">
        <v>0</v>
      </c>
      <c r="Q754">
        <f t="shared" si="402"/>
        <v>3.4</v>
      </c>
      <c r="R754">
        <f t="shared" si="427"/>
        <v>18529.520550990179</v>
      </c>
      <c r="S754">
        <f t="shared" si="405"/>
        <v>3.2</v>
      </c>
      <c r="T754">
        <f t="shared" si="428"/>
        <v>2811.6976129251148</v>
      </c>
      <c r="V754">
        <f t="shared" si="429"/>
        <v>21341.218163915295</v>
      </c>
      <c r="W754">
        <f t="shared" si="430"/>
        <v>-181.21816391529501</v>
      </c>
      <c r="X754">
        <f t="shared" si="431"/>
        <v>-3.7441769403986576</v>
      </c>
      <c r="Y754">
        <f>VLOOKUP(K754,Sheet2!$A$6:$B$262,2,TRUE)</f>
        <v>320.74285714285713</v>
      </c>
      <c r="Z754">
        <f t="shared" si="432"/>
        <v>-1.1673453849452434E-2</v>
      </c>
      <c r="AA754">
        <f t="shared" si="433"/>
        <v>518.19079206061872</v>
      </c>
      <c r="AD754">
        <f t="shared" si="411"/>
        <v>520.04797451267621</v>
      </c>
      <c r="AE754">
        <f>VLOOKUP(AU753,Sheet2!$E$6:$F$261,2,TRUE)</f>
        <v>507.1</v>
      </c>
      <c r="AF754">
        <f>VLOOKUP(AE754,Sheet3!K$52:L$77,2,TRUE)</f>
        <v>1</v>
      </c>
      <c r="AG754">
        <f t="shared" si="412"/>
        <v>3.6479745126762282</v>
      </c>
      <c r="AH754">
        <f t="shared" si="413"/>
        <v>1</v>
      </c>
      <c r="AI754">
        <f t="shared" si="421"/>
        <v>4500</v>
      </c>
      <c r="AJ754">
        <f t="shared" si="403"/>
        <v>3.3</v>
      </c>
      <c r="AK754">
        <f t="shared" si="406"/>
        <v>16899.699099370551</v>
      </c>
      <c r="AM754">
        <f t="shared" si="414"/>
        <v>-1.4520254873237946</v>
      </c>
      <c r="AN754">
        <f t="shared" si="415"/>
        <v>0</v>
      </c>
      <c r="AP754">
        <f t="shared" si="407"/>
        <v>1.55</v>
      </c>
      <c r="AQ754">
        <f>VLOOKUP(AE754,Sheet3!$K$52:$L$77,2,TRUE)</f>
        <v>1</v>
      </c>
      <c r="AR754">
        <f t="shared" si="408"/>
        <v>0</v>
      </c>
      <c r="AU754">
        <f t="shared" si="416"/>
        <v>21399.699099370551</v>
      </c>
      <c r="AV754">
        <f t="shared" si="417"/>
        <v>-239.69909937055127</v>
      </c>
      <c r="AW754">
        <f t="shared" si="418"/>
        <v>-4.9524607307965143</v>
      </c>
      <c r="AX754">
        <f>VLOOKUP(AD754,Sheet2!$A$6:$B$262,2,TRUE)</f>
        <v>345.42857142857144</v>
      </c>
      <c r="AY754">
        <f t="shared" si="419"/>
        <v>-1.4337148517607774E-2</v>
      </c>
      <c r="AZ754">
        <f t="shared" si="420"/>
        <v>520.03363736415861</v>
      </c>
      <c r="BB754">
        <f t="shared" si="410"/>
        <v>1.8428453035398888</v>
      </c>
    </row>
    <row r="755" spans="4:54" x14ac:dyDescent="0.55000000000000004">
      <c r="D755">
        <f t="shared" si="409"/>
        <v>11175</v>
      </c>
      <c r="E755">
        <f t="shared" si="404"/>
        <v>186.25</v>
      </c>
      <c r="F755">
        <f t="shared" si="434"/>
        <v>21060</v>
      </c>
      <c r="H755">
        <f t="shared" si="422"/>
        <v>5265</v>
      </c>
      <c r="J755">
        <f t="shared" si="423"/>
        <v>435.12396694214874</v>
      </c>
      <c r="K755">
        <f t="shared" si="424"/>
        <v>518.19079206061872</v>
      </c>
      <c r="L755">
        <f>VLOOKUP(V755, Sheet2!E$6:F$261,2,TRUE)</f>
        <v>506.92500000000001</v>
      </c>
      <c r="M755">
        <f>VLOOKUP(L755,Sheet3!A$52:B$77,2,TRUE)</f>
        <v>1</v>
      </c>
      <c r="N755">
        <f t="shared" si="425"/>
        <v>3.7907920606187417</v>
      </c>
      <c r="O755">
        <f t="shared" si="426"/>
        <v>3.3907920606187645</v>
      </c>
      <c r="P755">
        <v>0</v>
      </c>
      <c r="Q755">
        <f t="shared" si="402"/>
        <v>3.3</v>
      </c>
      <c r="R755">
        <f t="shared" si="427"/>
        <v>17901.780282937129</v>
      </c>
      <c r="S755">
        <f t="shared" si="405"/>
        <v>3.1</v>
      </c>
      <c r="T755">
        <f t="shared" si="428"/>
        <v>2709.8263777020843</v>
      </c>
      <c r="V755">
        <f t="shared" si="429"/>
        <v>20611.606660639212</v>
      </c>
      <c r="W755">
        <f t="shared" si="430"/>
        <v>448.39333936078765</v>
      </c>
      <c r="X755">
        <f t="shared" si="431"/>
        <v>9.2643251934047033</v>
      </c>
      <c r="Y755">
        <f>VLOOKUP(K755,Sheet2!$A$6:$B$262,2,TRUE)</f>
        <v>319.37142857142857</v>
      </c>
      <c r="Z755">
        <f t="shared" si="432"/>
        <v>2.9007996221968566E-2</v>
      </c>
      <c r="AA755">
        <f t="shared" si="433"/>
        <v>518.21980005684065</v>
      </c>
      <c r="AD755">
        <f t="shared" si="411"/>
        <v>520.03363736415861</v>
      </c>
      <c r="AE755">
        <f>VLOOKUP(AU754,Sheet2!$E$6:$F$261,2,TRUE)</f>
        <v>507.1</v>
      </c>
      <c r="AF755">
        <f>VLOOKUP(AE755,Sheet3!K$52:L$77,2,TRUE)</f>
        <v>1</v>
      </c>
      <c r="AG755">
        <f t="shared" si="412"/>
        <v>3.6336373641586306</v>
      </c>
      <c r="AH755">
        <f t="shared" si="413"/>
        <v>1</v>
      </c>
      <c r="AI755">
        <f t="shared" si="421"/>
        <v>4500</v>
      </c>
      <c r="AJ755">
        <f t="shared" si="403"/>
        <v>3.3</v>
      </c>
      <c r="AK755">
        <f t="shared" si="406"/>
        <v>16800.169096317852</v>
      </c>
      <c r="AM755">
        <f t="shared" si="414"/>
        <v>-1.4663626358413921</v>
      </c>
      <c r="AN755">
        <f t="shared" si="415"/>
        <v>0</v>
      </c>
      <c r="AP755">
        <f t="shared" si="407"/>
        <v>1.55</v>
      </c>
      <c r="AQ755">
        <f>VLOOKUP(AE755,Sheet3!$K$52:$L$77,2,TRUE)</f>
        <v>1</v>
      </c>
      <c r="AR755">
        <f t="shared" si="408"/>
        <v>0</v>
      </c>
      <c r="AU755">
        <f t="shared" si="416"/>
        <v>21300.169096317852</v>
      </c>
      <c r="AV755">
        <f t="shared" si="417"/>
        <v>-240.16909631785165</v>
      </c>
      <c r="AW755">
        <f t="shared" si="418"/>
        <v>-4.9621714115258611</v>
      </c>
      <c r="AX755">
        <f>VLOOKUP(AD755,Sheet2!$A$6:$B$262,2,TRUE)</f>
        <v>345.42857142857144</v>
      </c>
      <c r="AY755">
        <f t="shared" si="419"/>
        <v>-1.4365260496559564E-2</v>
      </c>
      <c r="AZ755">
        <f t="shared" si="420"/>
        <v>520.01927210366205</v>
      </c>
      <c r="BB755">
        <f t="shared" si="410"/>
        <v>1.7994720468213927</v>
      </c>
    </row>
    <row r="756" spans="4:54" x14ac:dyDescent="0.55000000000000004">
      <c r="D756">
        <f t="shared" si="409"/>
        <v>11190</v>
      </c>
      <c r="E756">
        <f t="shared" si="404"/>
        <v>186.5</v>
      </c>
      <c r="F756">
        <f t="shared" si="434"/>
        <v>20960</v>
      </c>
      <c r="H756">
        <f t="shared" si="422"/>
        <v>5240</v>
      </c>
      <c r="J756">
        <f t="shared" si="423"/>
        <v>433.05785123966945</v>
      </c>
      <c r="K756">
        <f t="shared" si="424"/>
        <v>518.21980005684065</v>
      </c>
      <c r="L756">
        <f>VLOOKUP(V756, Sheet2!E$6:F$261,2,TRUE)</f>
        <v>507.1</v>
      </c>
      <c r="M756">
        <f>VLOOKUP(L756,Sheet3!A$52:B$77,2,TRUE)</f>
        <v>1</v>
      </c>
      <c r="N756">
        <f t="shared" si="425"/>
        <v>3.8198000568406769</v>
      </c>
      <c r="O756">
        <f t="shared" si="426"/>
        <v>3.4198000568406997</v>
      </c>
      <c r="P756">
        <v>0</v>
      </c>
      <c r="Q756">
        <f t="shared" si="402"/>
        <v>3.4</v>
      </c>
      <c r="R756">
        <f t="shared" si="427"/>
        <v>18656.372411914399</v>
      </c>
      <c r="S756">
        <f t="shared" si="405"/>
        <v>3.2</v>
      </c>
      <c r="T756">
        <f t="shared" si="428"/>
        <v>2833.212092734359</v>
      </c>
      <c r="V756">
        <f t="shared" si="429"/>
        <v>21489.584504648759</v>
      </c>
      <c r="W756">
        <f t="shared" si="430"/>
        <v>-529.58450464875932</v>
      </c>
      <c r="X756">
        <f t="shared" si="431"/>
        <v>-10.941828608445439</v>
      </c>
      <c r="Y756">
        <f>VLOOKUP(K756,Sheet2!$A$6:$B$262,2,TRUE)</f>
        <v>320.74285714285713</v>
      </c>
      <c r="Z756">
        <f t="shared" si="432"/>
        <v>-3.4114021138035841E-2</v>
      </c>
      <c r="AA756">
        <f t="shared" si="433"/>
        <v>518.18568603570259</v>
      </c>
      <c r="AD756">
        <f t="shared" si="411"/>
        <v>520.01927210366205</v>
      </c>
      <c r="AE756">
        <f>VLOOKUP(AU755,Sheet2!$E$6:$F$261,2,TRUE)</f>
        <v>507.1</v>
      </c>
      <c r="AF756">
        <f>VLOOKUP(AE756,Sheet3!K$52:L$77,2,TRUE)</f>
        <v>1</v>
      </c>
      <c r="AG756">
        <f t="shared" si="412"/>
        <v>3.6192721036620696</v>
      </c>
      <c r="AH756">
        <f t="shared" si="413"/>
        <v>1</v>
      </c>
      <c r="AI756">
        <f t="shared" si="421"/>
        <v>4500</v>
      </c>
      <c r="AJ756">
        <f t="shared" si="403"/>
        <v>3.3</v>
      </c>
      <c r="AK756">
        <f t="shared" si="406"/>
        <v>16700.640677803327</v>
      </c>
      <c r="AM756">
        <f t="shared" si="414"/>
        <v>-1.4807278963379531</v>
      </c>
      <c r="AN756">
        <f t="shared" si="415"/>
        <v>0</v>
      </c>
      <c r="AP756">
        <f t="shared" si="407"/>
        <v>1.55</v>
      </c>
      <c r="AQ756">
        <f>VLOOKUP(AE756,Sheet3!$K$52:$L$77,2,TRUE)</f>
        <v>1</v>
      </c>
      <c r="AR756">
        <f t="shared" si="408"/>
        <v>0</v>
      </c>
      <c r="AU756">
        <f t="shared" si="416"/>
        <v>21200.640677803327</v>
      </c>
      <c r="AV756">
        <f t="shared" si="417"/>
        <v>-240.64067780332698</v>
      </c>
      <c r="AW756">
        <f t="shared" si="418"/>
        <v>-4.9719148306472514</v>
      </c>
      <c r="AX756">
        <f>VLOOKUP(AD756,Sheet2!$A$6:$B$262,2,TRUE)</f>
        <v>345.42857142857144</v>
      </c>
      <c r="AY756">
        <f t="shared" si="419"/>
        <v>-1.4393467251666981E-2</v>
      </c>
      <c r="AZ756">
        <f t="shared" si="420"/>
        <v>520.00487863641035</v>
      </c>
      <c r="BB756">
        <f t="shared" si="410"/>
        <v>1.8191926007077655</v>
      </c>
    </row>
    <row r="757" spans="4:54" x14ac:dyDescent="0.55000000000000004">
      <c r="D757">
        <f t="shared" si="409"/>
        <v>11205</v>
      </c>
      <c r="E757">
        <f t="shared" si="404"/>
        <v>186.75</v>
      </c>
      <c r="F757">
        <f t="shared" si="434"/>
        <v>20860</v>
      </c>
      <c r="H757">
        <f t="shared" si="422"/>
        <v>5215</v>
      </c>
      <c r="J757">
        <f t="shared" si="423"/>
        <v>430.9917355371901</v>
      </c>
      <c r="K757">
        <f t="shared" si="424"/>
        <v>518.18568603570259</v>
      </c>
      <c r="L757">
        <f>VLOOKUP(V757, Sheet2!E$6:F$261,2,TRUE)</f>
        <v>506.92500000000001</v>
      </c>
      <c r="M757">
        <f>VLOOKUP(L757,Sheet3!A$52:B$77,2,TRUE)</f>
        <v>1</v>
      </c>
      <c r="N757">
        <f t="shared" si="425"/>
        <v>3.7856860357026108</v>
      </c>
      <c r="O757">
        <f t="shared" si="426"/>
        <v>3.3856860357026335</v>
      </c>
      <c r="P757">
        <v>0</v>
      </c>
      <c r="Q757">
        <f t="shared" si="402"/>
        <v>3.3</v>
      </c>
      <c r="R757">
        <f t="shared" si="427"/>
        <v>17865.623136537037</v>
      </c>
      <c r="S757">
        <f t="shared" si="405"/>
        <v>3.1</v>
      </c>
      <c r="T757">
        <f t="shared" si="428"/>
        <v>2703.7077936607679</v>
      </c>
      <c r="V757">
        <f t="shared" si="429"/>
        <v>20569.330930197804</v>
      </c>
      <c r="W757">
        <f t="shared" si="430"/>
        <v>290.66906980219574</v>
      </c>
      <c r="X757">
        <f t="shared" si="431"/>
        <v>6.0055592934337962</v>
      </c>
      <c r="Y757">
        <f>VLOOKUP(K757,Sheet2!$A$6:$B$262,2,TRUE)</f>
        <v>319.37142857142857</v>
      </c>
      <c r="Z757">
        <f t="shared" si="432"/>
        <v>1.8804309829145004E-2</v>
      </c>
      <c r="AA757">
        <f t="shared" si="433"/>
        <v>518.20449034553178</v>
      </c>
      <c r="AD757">
        <f t="shared" si="411"/>
        <v>520.00487863641035</v>
      </c>
      <c r="AE757">
        <f>VLOOKUP(AU756,Sheet2!$E$6:$F$261,2,TRUE)</f>
        <v>507.1</v>
      </c>
      <c r="AF757">
        <f>VLOOKUP(AE757,Sheet3!K$52:L$77,2,TRUE)</f>
        <v>1</v>
      </c>
      <c r="AG757">
        <f t="shared" si="412"/>
        <v>3.6048786364103762</v>
      </c>
      <c r="AH757">
        <f t="shared" si="413"/>
        <v>1</v>
      </c>
      <c r="AI757">
        <f t="shared" si="421"/>
        <v>4500</v>
      </c>
      <c r="AJ757">
        <f t="shared" si="403"/>
        <v>3.3</v>
      </c>
      <c r="AK757">
        <f t="shared" si="406"/>
        <v>16601.114736885429</v>
      </c>
      <c r="AM757">
        <f t="shared" si="414"/>
        <v>-1.4951213635896465</v>
      </c>
      <c r="AN757">
        <f t="shared" si="415"/>
        <v>0</v>
      </c>
      <c r="AP757">
        <f t="shared" si="407"/>
        <v>1.55</v>
      </c>
      <c r="AQ757">
        <f>VLOOKUP(AE757,Sheet3!$K$52:$L$77,2,TRUE)</f>
        <v>1</v>
      </c>
      <c r="AR757">
        <f t="shared" si="408"/>
        <v>0</v>
      </c>
      <c r="AU757">
        <f t="shared" si="416"/>
        <v>21101.114736885429</v>
      </c>
      <c r="AV757">
        <f t="shared" si="417"/>
        <v>-241.11473688542901</v>
      </c>
      <c r="AW757">
        <f t="shared" si="418"/>
        <v>-4.9817094397815911</v>
      </c>
      <c r="AX757">
        <f>VLOOKUP(AD757,Sheet2!$A$6:$B$262,2,TRUE)</f>
        <v>345.42857142857144</v>
      </c>
      <c r="AY757">
        <f t="shared" si="419"/>
        <v>-1.4421822199533141E-2</v>
      </c>
      <c r="AZ757">
        <f t="shared" si="420"/>
        <v>519.9904568142108</v>
      </c>
      <c r="BB757">
        <f t="shared" si="410"/>
        <v>1.7859664686790211</v>
      </c>
    </row>
    <row r="758" spans="4:54" x14ac:dyDescent="0.55000000000000004">
      <c r="D758">
        <f t="shared" si="409"/>
        <v>11220</v>
      </c>
      <c r="E758">
        <f t="shared" si="404"/>
        <v>187</v>
      </c>
      <c r="F758">
        <f t="shared" si="434"/>
        <v>20760</v>
      </c>
      <c r="H758">
        <f t="shared" si="422"/>
        <v>5190</v>
      </c>
      <c r="J758">
        <f t="shared" si="423"/>
        <v>428.92561983471074</v>
      </c>
      <c r="K758">
        <f t="shared" si="424"/>
        <v>518.20449034553178</v>
      </c>
      <c r="L758">
        <f>VLOOKUP(V758, Sheet2!E$6:F$261,2,TRUE)</f>
        <v>507.1</v>
      </c>
      <c r="M758">
        <f>VLOOKUP(L758,Sheet3!A$52:B$77,2,TRUE)</f>
        <v>1</v>
      </c>
      <c r="N758">
        <f t="shared" si="425"/>
        <v>3.8044903455318035</v>
      </c>
      <c r="O758">
        <f t="shared" si="426"/>
        <v>3.4044903455318263</v>
      </c>
      <c r="P758">
        <v>0</v>
      </c>
      <c r="Q758">
        <f t="shared" si="402"/>
        <v>3.4</v>
      </c>
      <c r="R758">
        <f t="shared" si="427"/>
        <v>18544.323108568209</v>
      </c>
      <c r="S758">
        <f t="shared" si="405"/>
        <v>3.2</v>
      </c>
      <c r="T758">
        <f t="shared" si="428"/>
        <v>2814.2078777217821</v>
      </c>
      <c r="V758">
        <f t="shared" si="429"/>
        <v>21358.530986289992</v>
      </c>
      <c r="W758">
        <f t="shared" si="430"/>
        <v>-598.53098628999214</v>
      </c>
      <c r="X758">
        <f t="shared" si="431"/>
        <v>-12.366342691941986</v>
      </c>
      <c r="Y758">
        <f>VLOOKUP(K758,Sheet2!$A$6:$B$262,2,TRUE)</f>
        <v>320.74285714285713</v>
      </c>
      <c r="Z758">
        <f t="shared" si="432"/>
        <v>-3.8555317496701366E-2</v>
      </c>
      <c r="AA758">
        <f t="shared" si="433"/>
        <v>518.16593502803505</v>
      </c>
      <c r="AD758">
        <f t="shared" si="411"/>
        <v>519.9904568142108</v>
      </c>
      <c r="AE758">
        <f>VLOOKUP(AU757,Sheet2!$E$6:$F$261,2,TRUE)</f>
        <v>507.1</v>
      </c>
      <c r="AF758">
        <f>VLOOKUP(AE758,Sheet3!K$52:L$77,2,TRUE)</f>
        <v>1</v>
      </c>
      <c r="AG758">
        <f t="shared" si="412"/>
        <v>3.5904568142108246</v>
      </c>
      <c r="AH758">
        <f t="shared" si="413"/>
        <v>1</v>
      </c>
      <c r="AI758">
        <f t="shared" si="421"/>
        <v>4500</v>
      </c>
      <c r="AJ758">
        <f t="shared" si="403"/>
        <v>3.2</v>
      </c>
      <c r="AK758">
        <f t="shared" si="406"/>
        <v>16001.543576078149</v>
      </c>
      <c r="AM758">
        <f t="shared" si="414"/>
        <v>-1.5095431857891981</v>
      </c>
      <c r="AN758">
        <f t="shared" si="415"/>
        <v>0</v>
      </c>
      <c r="AP758">
        <f t="shared" si="407"/>
        <v>1.55</v>
      </c>
      <c r="AQ758">
        <f>VLOOKUP(AE758,Sheet3!$K$52:$L$77,2,TRUE)</f>
        <v>1</v>
      </c>
      <c r="AR758">
        <f t="shared" si="408"/>
        <v>0</v>
      </c>
      <c r="AU758">
        <f t="shared" si="416"/>
        <v>20501.543576078147</v>
      </c>
      <c r="AV758">
        <f t="shared" si="417"/>
        <v>258.45642392185255</v>
      </c>
      <c r="AW758">
        <f t="shared" si="418"/>
        <v>5.3400087587159621</v>
      </c>
      <c r="AX758">
        <f>VLOOKUP(AD758,Sheet2!$A$6:$B$262,2,TRUE)</f>
        <v>344.05714285714288</v>
      </c>
      <c r="AY758">
        <f t="shared" si="419"/>
        <v>1.5520703085455794E-2</v>
      </c>
      <c r="AZ758">
        <f t="shared" si="420"/>
        <v>520.00597751729629</v>
      </c>
      <c r="BB758">
        <f t="shared" si="410"/>
        <v>1.8400424892612364</v>
      </c>
    </row>
    <row r="759" spans="4:54" x14ac:dyDescent="0.55000000000000004">
      <c r="D759">
        <f t="shared" si="409"/>
        <v>11235</v>
      </c>
      <c r="E759">
        <f t="shared" si="404"/>
        <v>187.25</v>
      </c>
      <c r="F759">
        <f t="shared" si="434"/>
        <v>20660</v>
      </c>
      <c r="H759">
        <f t="shared" si="422"/>
        <v>5165</v>
      </c>
      <c r="J759">
        <f t="shared" si="423"/>
        <v>426.85950413223139</v>
      </c>
      <c r="K759">
        <f t="shared" si="424"/>
        <v>518.16593502803505</v>
      </c>
      <c r="L759">
        <f>VLOOKUP(V759, Sheet2!E$6:F$261,2,TRUE)</f>
        <v>506.92500000000001</v>
      </c>
      <c r="M759">
        <f>VLOOKUP(L759,Sheet3!A$52:B$77,2,TRUE)</f>
        <v>1</v>
      </c>
      <c r="N759">
        <f t="shared" si="425"/>
        <v>3.7659350280350736</v>
      </c>
      <c r="O759">
        <f t="shared" si="426"/>
        <v>3.3659350280350964</v>
      </c>
      <c r="P759">
        <v>0</v>
      </c>
      <c r="Q759">
        <f t="shared" si="402"/>
        <v>3.3</v>
      </c>
      <c r="R759">
        <f t="shared" si="427"/>
        <v>17725.990554606833</v>
      </c>
      <c r="S759">
        <f t="shared" si="405"/>
        <v>3.1</v>
      </c>
      <c r="T759">
        <f t="shared" si="428"/>
        <v>2680.0834841858359</v>
      </c>
      <c r="V759">
        <f t="shared" si="429"/>
        <v>20406.074038792671</v>
      </c>
      <c r="W759">
        <f t="shared" si="430"/>
        <v>253.92596120732924</v>
      </c>
      <c r="X759">
        <f t="shared" si="431"/>
        <v>5.2464041571762241</v>
      </c>
      <c r="Y759">
        <f>VLOOKUP(K759,Sheet2!$A$6:$B$262,2,TRUE)</f>
        <v>319.37142857142857</v>
      </c>
      <c r="Z759">
        <f t="shared" si="432"/>
        <v>1.6427280864302007E-2</v>
      </c>
      <c r="AA759">
        <f t="shared" si="433"/>
        <v>518.18236230889931</v>
      </c>
      <c r="AD759">
        <f t="shared" si="411"/>
        <v>520.00597751729629</v>
      </c>
      <c r="AE759">
        <f>VLOOKUP(AU758,Sheet2!$E$6:$F$261,2,TRUE)</f>
        <v>506.92500000000001</v>
      </c>
      <c r="AF759">
        <f>VLOOKUP(AE759,Sheet3!K$52:L$77,2,TRUE)</f>
        <v>1</v>
      </c>
      <c r="AG759">
        <f t="shared" si="412"/>
        <v>3.60597751729631</v>
      </c>
      <c r="AH759">
        <f t="shared" si="413"/>
        <v>1</v>
      </c>
      <c r="AI759">
        <f t="shared" si="421"/>
        <v>4500</v>
      </c>
      <c r="AJ759">
        <f t="shared" si="403"/>
        <v>3.3</v>
      </c>
      <c r="AK759">
        <f t="shared" si="406"/>
        <v>16608.706131633848</v>
      </c>
      <c r="AM759">
        <f t="shared" si="414"/>
        <v>-1.4940224827037127</v>
      </c>
      <c r="AN759">
        <f t="shared" si="415"/>
        <v>0</v>
      </c>
      <c r="AP759">
        <f t="shared" si="407"/>
        <v>1.55</v>
      </c>
      <c r="AQ759">
        <f>VLOOKUP(AE759,Sheet3!$K$52:$L$77,2,TRUE)</f>
        <v>1</v>
      </c>
      <c r="AR759">
        <f t="shared" si="408"/>
        <v>0</v>
      </c>
      <c r="AU759">
        <f t="shared" si="416"/>
        <v>21108.706131633848</v>
      </c>
      <c r="AV759">
        <f t="shared" si="417"/>
        <v>-448.70613163384769</v>
      </c>
      <c r="AW759">
        <f t="shared" si="418"/>
        <v>-9.2707878436745386</v>
      </c>
      <c r="AX759">
        <f>VLOOKUP(AD759,Sheet2!$A$6:$B$262,2,TRUE)</f>
        <v>345.42857142857144</v>
      </c>
      <c r="AY759">
        <f t="shared" si="419"/>
        <v>-2.6838509059438284E-2</v>
      </c>
      <c r="AZ759">
        <f t="shared" si="420"/>
        <v>519.97913900823687</v>
      </c>
      <c r="BB759">
        <f t="shared" si="410"/>
        <v>1.7967766993375562</v>
      </c>
    </row>
    <row r="760" spans="4:54" x14ac:dyDescent="0.55000000000000004">
      <c r="D760">
        <f t="shared" si="409"/>
        <v>11250</v>
      </c>
      <c r="E760">
        <f t="shared" si="404"/>
        <v>187.5</v>
      </c>
      <c r="F760">
        <f t="shared" si="434"/>
        <v>20560</v>
      </c>
      <c r="H760">
        <f t="shared" si="422"/>
        <v>5140</v>
      </c>
      <c r="J760">
        <f t="shared" si="423"/>
        <v>424.79338842975204</v>
      </c>
      <c r="K760">
        <f t="shared" si="424"/>
        <v>518.18236230889931</v>
      </c>
      <c r="L760">
        <f>VLOOKUP(V760, Sheet2!E$6:F$261,2,TRUE)</f>
        <v>506.92500000000001</v>
      </c>
      <c r="M760">
        <f>VLOOKUP(L760,Sheet3!A$52:B$77,2,TRUE)</f>
        <v>1</v>
      </c>
      <c r="N760">
        <f t="shared" si="425"/>
        <v>3.7823623088993372</v>
      </c>
      <c r="O760">
        <f t="shared" si="426"/>
        <v>3.38236230889936</v>
      </c>
      <c r="P760">
        <v>0</v>
      </c>
      <c r="Q760">
        <f t="shared" si="402"/>
        <v>3.3</v>
      </c>
      <c r="R760">
        <f t="shared" si="427"/>
        <v>17842.100022993014</v>
      </c>
      <c r="S760">
        <f t="shared" si="405"/>
        <v>3.1</v>
      </c>
      <c r="T760">
        <f t="shared" si="428"/>
        <v>2699.7274274410715</v>
      </c>
      <c r="V760">
        <f t="shared" si="429"/>
        <v>20541.827450434084</v>
      </c>
      <c r="W760">
        <f t="shared" si="430"/>
        <v>18.172549565915688</v>
      </c>
      <c r="X760">
        <f t="shared" si="431"/>
        <v>0.37546590012222497</v>
      </c>
      <c r="Y760">
        <f>VLOOKUP(K760,Sheet2!$A$6:$B$262,2,TRUE)</f>
        <v>319.37142857142857</v>
      </c>
      <c r="Z760">
        <f t="shared" si="432"/>
        <v>1.1756402311932255E-3</v>
      </c>
      <c r="AA760">
        <f t="shared" si="433"/>
        <v>518.18353794913048</v>
      </c>
      <c r="AD760">
        <f t="shared" si="411"/>
        <v>519.97913900823687</v>
      </c>
      <c r="AE760">
        <f>VLOOKUP(AU759,Sheet2!$E$6:$F$261,2,TRUE)</f>
        <v>507.1</v>
      </c>
      <c r="AF760">
        <f>VLOOKUP(AE760,Sheet3!K$52:L$77,2,TRUE)</f>
        <v>1</v>
      </c>
      <c r="AG760">
        <f t="shared" si="412"/>
        <v>3.5791390082368935</v>
      </c>
      <c r="AH760">
        <f t="shared" si="413"/>
        <v>1</v>
      </c>
      <c r="AI760">
        <f t="shared" si="421"/>
        <v>4500</v>
      </c>
      <c r="AJ760">
        <f t="shared" si="403"/>
        <v>3.2</v>
      </c>
      <c r="AK760">
        <f t="shared" si="406"/>
        <v>15925.943346445205</v>
      </c>
      <c r="AM760">
        <f t="shared" si="414"/>
        <v>-1.5208609917631293</v>
      </c>
      <c r="AN760">
        <f t="shared" si="415"/>
        <v>0</v>
      </c>
      <c r="AP760">
        <f t="shared" si="407"/>
        <v>1.55</v>
      </c>
      <c r="AQ760">
        <f>VLOOKUP(AE760,Sheet3!$K$52:$L$77,2,TRUE)</f>
        <v>1</v>
      </c>
      <c r="AR760">
        <f t="shared" si="408"/>
        <v>0</v>
      </c>
      <c r="AU760">
        <f t="shared" si="416"/>
        <v>20425.943346445205</v>
      </c>
      <c r="AV760">
        <f t="shared" si="417"/>
        <v>134.05665355479505</v>
      </c>
      <c r="AW760">
        <f t="shared" si="418"/>
        <v>2.7697655693139471</v>
      </c>
      <c r="AX760">
        <f>VLOOKUP(AD760,Sheet2!$A$6:$B$262,2,TRUE)</f>
        <v>344.05714285714288</v>
      </c>
      <c r="AY760">
        <f t="shared" si="419"/>
        <v>8.050306836571014E-3</v>
      </c>
      <c r="AZ760">
        <f t="shared" si="420"/>
        <v>519.98718931507346</v>
      </c>
      <c r="BB760">
        <f t="shared" si="410"/>
        <v>1.8036513659429829</v>
      </c>
    </row>
    <row r="761" spans="4:54" x14ac:dyDescent="0.55000000000000004">
      <c r="D761">
        <f t="shared" si="409"/>
        <v>11265</v>
      </c>
      <c r="E761">
        <f t="shared" si="404"/>
        <v>187.75</v>
      </c>
      <c r="F761">
        <f t="shared" si="434"/>
        <v>20460</v>
      </c>
      <c r="H761">
        <f t="shared" si="422"/>
        <v>5115</v>
      </c>
      <c r="J761">
        <f t="shared" si="423"/>
        <v>422.72727272727275</v>
      </c>
      <c r="K761">
        <f t="shared" si="424"/>
        <v>518.18353794913048</v>
      </c>
      <c r="L761">
        <f>VLOOKUP(V761, Sheet2!E$6:F$261,2,TRUE)</f>
        <v>506.92500000000001</v>
      </c>
      <c r="M761">
        <f>VLOOKUP(L761,Sheet3!A$52:B$77,2,TRUE)</f>
        <v>1</v>
      </c>
      <c r="N761">
        <f t="shared" si="425"/>
        <v>3.7835379491305048</v>
      </c>
      <c r="O761">
        <f t="shared" si="426"/>
        <v>3.3835379491305275</v>
      </c>
      <c r="P761">
        <v>0</v>
      </c>
      <c r="Q761">
        <f t="shared" si="402"/>
        <v>3.3</v>
      </c>
      <c r="R761">
        <f t="shared" si="427"/>
        <v>17850.419236782578</v>
      </c>
      <c r="S761">
        <f t="shared" si="405"/>
        <v>3.1</v>
      </c>
      <c r="T761">
        <f t="shared" si="428"/>
        <v>2701.1351051234774</v>
      </c>
      <c r="V761">
        <f t="shared" si="429"/>
        <v>20551.554341906056</v>
      </c>
      <c r="W761">
        <f t="shared" si="430"/>
        <v>-91.554341906055924</v>
      </c>
      <c r="X761">
        <f t="shared" si="431"/>
        <v>-1.8916186344226431</v>
      </c>
      <c r="Y761">
        <f>VLOOKUP(K761,Sheet2!$A$6:$B$262,2,TRUE)</f>
        <v>319.37142857142857</v>
      </c>
      <c r="Z761">
        <f t="shared" si="432"/>
        <v>-5.9229425840751932E-3</v>
      </c>
      <c r="AA761">
        <f t="shared" si="433"/>
        <v>518.17761500654638</v>
      </c>
      <c r="AD761">
        <f t="shared" si="411"/>
        <v>519.98718931507346</v>
      </c>
      <c r="AE761">
        <f>VLOOKUP(AU760,Sheet2!$E$6:$F$261,2,TRUE)</f>
        <v>506.92500000000001</v>
      </c>
      <c r="AF761">
        <f>VLOOKUP(AE761,Sheet3!K$52:L$77,2,TRUE)</f>
        <v>1</v>
      </c>
      <c r="AG761">
        <f t="shared" si="412"/>
        <v>3.5871893150734877</v>
      </c>
      <c r="AH761">
        <f t="shared" si="413"/>
        <v>1</v>
      </c>
      <c r="AI761">
        <f t="shared" si="421"/>
        <v>4500</v>
      </c>
      <c r="AJ761">
        <f t="shared" si="403"/>
        <v>3.2</v>
      </c>
      <c r="AK761">
        <f t="shared" si="406"/>
        <v>15979.705213210073</v>
      </c>
      <c r="AM761">
        <f t="shared" si="414"/>
        <v>-1.512810684926535</v>
      </c>
      <c r="AN761">
        <f t="shared" si="415"/>
        <v>0</v>
      </c>
      <c r="AP761">
        <f t="shared" si="407"/>
        <v>1.55</v>
      </c>
      <c r="AQ761">
        <f>VLOOKUP(AE761,Sheet3!$K$52:$L$77,2,TRUE)</f>
        <v>1</v>
      </c>
      <c r="AR761">
        <f t="shared" si="408"/>
        <v>0</v>
      </c>
      <c r="AU761">
        <f t="shared" si="416"/>
        <v>20479.705213210073</v>
      </c>
      <c r="AV761">
        <f t="shared" si="417"/>
        <v>-19.705213210072543</v>
      </c>
      <c r="AW761">
        <f t="shared" si="418"/>
        <v>-0.40713250434034182</v>
      </c>
      <c r="AX761">
        <f>VLOOKUP(AD761,Sheet2!$A$6:$B$262,2,TRUE)</f>
        <v>344.05714285714288</v>
      </c>
      <c r="AY761">
        <f t="shared" si="419"/>
        <v>-1.1833281557807641E-3</v>
      </c>
      <c r="AZ761">
        <f t="shared" si="420"/>
        <v>519.98600598691769</v>
      </c>
      <c r="BB761">
        <f t="shared" si="410"/>
        <v>1.8083909803713141</v>
      </c>
    </row>
    <row r="762" spans="4:54" x14ac:dyDescent="0.55000000000000004">
      <c r="D762">
        <f t="shared" si="409"/>
        <v>11280</v>
      </c>
      <c r="E762">
        <f t="shared" si="404"/>
        <v>188</v>
      </c>
      <c r="F762">
        <f t="shared" si="434"/>
        <v>20360</v>
      </c>
      <c r="H762">
        <f t="shared" si="422"/>
        <v>5090</v>
      </c>
      <c r="J762">
        <f t="shared" si="423"/>
        <v>420.6611570247934</v>
      </c>
      <c r="K762">
        <f t="shared" si="424"/>
        <v>518.17761500654638</v>
      </c>
      <c r="L762">
        <f>VLOOKUP(V762, Sheet2!E$6:F$261,2,TRUE)</f>
        <v>506.92500000000001</v>
      </c>
      <c r="M762">
        <f>VLOOKUP(L762,Sheet3!A$52:B$77,2,TRUE)</f>
        <v>1</v>
      </c>
      <c r="N762">
        <f t="shared" si="425"/>
        <v>3.777615006546398</v>
      </c>
      <c r="O762">
        <f t="shared" si="426"/>
        <v>3.3776150065464208</v>
      </c>
      <c r="P762">
        <v>0</v>
      </c>
      <c r="Q762">
        <f t="shared" si="402"/>
        <v>3.3</v>
      </c>
      <c r="R762">
        <f t="shared" si="427"/>
        <v>17808.519715255665</v>
      </c>
      <c r="S762">
        <f t="shared" si="405"/>
        <v>3.1</v>
      </c>
      <c r="T762">
        <f t="shared" si="428"/>
        <v>2694.0456333123548</v>
      </c>
      <c r="V762">
        <f t="shared" si="429"/>
        <v>20502.56534856802</v>
      </c>
      <c r="W762">
        <f t="shared" si="430"/>
        <v>-142.56534856801954</v>
      </c>
      <c r="X762">
        <f t="shared" si="431"/>
        <v>-2.9455650530582549</v>
      </c>
      <c r="Y762">
        <f>VLOOKUP(K762,Sheet2!$A$6:$B$262,2,TRUE)</f>
        <v>319.37142857142857</v>
      </c>
      <c r="Z762">
        <f t="shared" si="432"/>
        <v>-9.223007412510191E-3</v>
      </c>
      <c r="AA762">
        <f t="shared" si="433"/>
        <v>518.16839199913386</v>
      </c>
      <c r="AD762">
        <f t="shared" si="411"/>
        <v>519.98600598691769</v>
      </c>
      <c r="AE762">
        <f>VLOOKUP(AU761,Sheet2!$E$6:$F$261,2,TRUE)</f>
        <v>506.92500000000001</v>
      </c>
      <c r="AF762">
        <f>VLOOKUP(AE762,Sheet3!K$52:L$77,2,TRUE)</f>
        <v>1</v>
      </c>
      <c r="AG762">
        <f t="shared" si="412"/>
        <v>3.5860059869177121</v>
      </c>
      <c r="AH762">
        <f t="shared" si="413"/>
        <v>1</v>
      </c>
      <c r="AI762">
        <f t="shared" si="421"/>
        <v>4500</v>
      </c>
      <c r="AJ762">
        <f t="shared" si="403"/>
        <v>3.2</v>
      </c>
      <c r="AK762">
        <f t="shared" si="406"/>
        <v>15971.798880175918</v>
      </c>
      <c r="AM762">
        <f t="shared" si="414"/>
        <v>-1.5139940130823106</v>
      </c>
      <c r="AN762">
        <f t="shared" si="415"/>
        <v>0</v>
      </c>
      <c r="AP762">
        <f t="shared" si="407"/>
        <v>1.55</v>
      </c>
      <c r="AQ762">
        <f>VLOOKUP(AE762,Sheet3!$K$52:$L$77,2,TRUE)</f>
        <v>1</v>
      </c>
      <c r="AR762">
        <f t="shared" si="408"/>
        <v>0</v>
      </c>
      <c r="AU762">
        <f t="shared" si="416"/>
        <v>20471.79888017592</v>
      </c>
      <c r="AV762">
        <f t="shared" si="417"/>
        <v>-111.7988801759202</v>
      </c>
      <c r="AW762">
        <f t="shared" si="418"/>
        <v>-2.3098942185107481</v>
      </c>
      <c r="AX762">
        <f>VLOOKUP(AD762,Sheet2!$A$6:$B$262,2,TRUE)</f>
        <v>344.05714285714288</v>
      </c>
      <c r="AY762">
        <f t="shared" si="419"/>
        <v>-6.7136935432549555E-3</v>
      </c>
      <c r="AZ762">
        <f t="shared" si="420"/>
        <v>519.97929229337444</v>
      </c>
      <c r="BB762">
        <f t="shared" si="410"/>
        <v>1.8109002942405823</v>
      </c>
    </row>
    <row r="763" spans="4:54" x14ac:dyDescent="0.55000000000000004">
      <c r="D763">
        <f t="shared" si="409"/>
        <v>11295</v>
      </c>
      <c r="E763">
        <f t="shared" si="404"/>
        <v>188.25</v>
      </c>
      <c r="F763">
        <f t="shared" si="434"/>
        <v>20260</v>
      </c>
      <c r="H763">
        <f t="shared" si="422"/>
        <v>5065</v>
      </c>
      <c r="J763">
        <f t="shared" si="423"/>
        <v>418.59504132231405</v>
      </c>
      <c r="K763">
        <f t="shared" si="424"/>
        <v>518.16839199913386</v>
      </c>
      <c r="L763">
        <f>VLOOKUP(V763, Sheet2!E$6:F$261,2,TRUE)</f>
        <v>506.92500000000001</v>
      </c>
      <c r="M763">
        <f>VLOOKUP(L763,Sheet3!A$52:B$77,2,TRUE)</f>
        <v>1</v>
      </c>
      <c r="N763">
        <f t="shared" si="425"/>
        <v>3.7683919991338826</v>
      </c>
      <c r="O763">
        <f t="shared" si="426"/>
        <v>3.3683919991339053</v>
      </c>
      <c r="P763">
        <v>0</v>
      </c>
      <c r="Q763">
        <f t="shared" si="402"/>
        <v>3.3</v>
      </c>
      <c r="R763">
        <f t="shared" si="427"/>
        <v>17743.340568208667</v>
      </c>
      <c r="S763">
        <f t="shared" si="405"/>
        <v>3.1</v>
      </c>
      <c r="T763">
        <f t="shared" si="428"/>
        <v>2683.0185181920137</v>
      </c>
      <c r="V763">
        <f t="shared" si="429"/>
        <v>20426.35908640068</v>
      </c>
      <c r="W763">
        <f t="shared" si="430"/>
        <v>-166.3590864006801</v>
      </c>
      <c r="X763">
        <f t="shared" si="431"/>
        <v>-3.4371712066256221</v>
      </c>
      <c r="Y763">
        <f>VLOOKUP(K763,Sheet2!$A$6:$B$262,2,TRUE)</f>
        <v>319.37142857142857</v>
      </c>
      <c r="Z763">
        <f t="shared" si="432"/>
        <v>-1.0762300253345569E-2</v>
      </c>
      <c r="AA763">
        <f t="shared" si="433"/>
        <v>518.15762969888056</v>
      </c>
      <c r="AD763">
        <f t="shared" si="411"/>
        <v>519.97929229337444</v>
      </c>
      <c r="AE763">
        <f>VLOOKUP(AU762,Sheet2!$E$6:$F$261,2,TRUE)</f>
        <v>506.92500000000001</v>
      </c>
      <c r="AF763">
        <f>VLOOKUP(AE763,Sheet3!K$52:L$77,2,TRUE)</f>
        <v>1</v>
      </c>
      <c r="AG763">
        <f t="shared" si="412"/>
        <v>3.5792922933744649</v>
      </c>
      <c r="AH763">
        <f t="shared" si="413"/>
        <v>1</v>
      </c>
      <c r="AI763">
        <f t="shared" si="421"/>
        <v>4500</v>
      </c>
      <c r="AJ763">
        <f t="shared" si="403"/>
        <v>3.2</v>
      </c>
      <c r="AK763">
        <f t="shared" si="406"/>
        <v>15926.966456981847</v>
      </c>
      <c r="AM763">
        <f t="shared" si="414"/>
        <v>-1.5207077066255579</v>
      </c>
      <c r="AN763">
        <f t="shared" si="415"/>
        <v>0</v>
      </c>
      <c r="AP763">
        <f t="shared" si="407"/>
        <v>1.55</v>
      </c>
      <c r="AQ763">
        <f>VLOOKUP(AE763,Sheet3!$K$52:$L$77,2,TRUE)</f>
        <v>1</v>
      </c>
      <c r="AR763">
        <f t="shared" si="408"/>
        <v>0</v>
      </c>
      <c r="AU763">
        <f t="shared" si="416"/>
        <v>20426.966456981849</v>
      </c>
      <c r="AV763">
        <f t="shared" si="417"/>
        <v>-166.96645698184875</v>
      </c>
      <c r="AW763">
        <f t="shared" si="418"/>
        <v>-3.4497201855753876</v>
      </c>
      <c r="AX763">
        <f>VLOOKUP(AD763,Sheet2!$A$6:$B$262,2,TRUE)</f>
        <v>344.05714285714288</v>
      </c>
      <c r="AY763">
        <f t="shared" si="419"/>
        <v>-1.0026590806771181E-2</v>
      </c>
      <c r="AZ763">
        <f t="shared" si="420"/>
        <v>519.96926570256767</v>
      </c>
      <c r="BB763">
        <f t="shared" si="410"/>
        <v>1.8116360036871129</v>
      </c>
    </row>
    <row r="764" spans="4:54" x14ac:dyDescent="0.55000000000000004">
      <c r="D764">
        <f t="shared" si="409"/>
        <v>11310</v>
      </c>
      <c r="E764">
        <f t="shared" si="404"/>
        <v>188.5</v>
      </c>
      <c r="F764">
        <f t="shared" si="434"/>
        <v>20160</v>
      </c>
      <c r="H764">
        <f t="shared" si="422"/>
        <v>5040</v>
      </c>
      <c r="J764">
        <f t="shared" si="423"/>
        <v>416.52892561983469</v>
      </c>
      <c r="K764">
        <f t="shared" si="424"/>
        <v>518.15762969888056</v>
      </c>
      <c r="L764">
        <f>VLOOKUP(V764, Sheet2!E$6:F$261,2,TRUE)</f>
        <v>506.92500000000001</v>
      </c>
      <c r="M764">
        <f>VLOOKUP(L764,Sheet3!A$52:B$77,2,TRUE)</f>
        <v>1</v>
      </c>
      <c r="N764">
        <f t="shared" si="425"/>
        <v>3.757629698880578</v>
      </c>
      <c r="O764">
        <f t="shared" si="426"/>
        <v>3.3576296988806007</v>
      </c>
      <c r="P764">
        <v>0</v>
      </c>
      <c r="Q764">
        <f t="shared" si="402"/>
        <v>3.3</v>
      </c>
      <c r="R764">
        <f t="shared" si="427"/>
        <v>17667.383999010686</v>
      </c>
      <c r="S764">
        <f t="shared" si="405"/>
        <v>3.1</v>
      </c>
      <c r="T764">
        <f t="shared" si="428"/>
        <v>2670.1700847087463</v>
      </c>
      <c r="V764">
        <f t="shared" si="429"/>
        <v>20337.554083719431</v>
      </c>
      <c r="W764">
        <f t="shared" si="430"/>
        <v>-177.55408371943122</v>
      </c>
      <c r="X764">
        <f t="shared" si="431"/>
        <v>-3.6684728041204795</v>
      </c>
      <c r="Y764">
        <f>VLOOKUP(K764,Sheet2!$A$6:$B$262,2,TRUE)</f>
        <v>319.37142857142857</v>
      </c>
      <c r="Z764">
        <f t="shared" si="432"/>
        <v>-1.1486540360012237E-2</v>
      </c>
      <c r="AA764">
        <f t="shared" si="433"/>
        <v>518.14614315852054</v>
      </c>
      <c r="AD764">
        <f t="shared" si="411"/>
        <v>519.96926570256767</v>
      </c>
      <c r="AE764">
        <f>VLOOKUP(AU763,Sheet2!$E$6:$F$261,2,TRUE)</f>
        <v>506.92500000000001</v>
      </c>
      <c r="AF764">
        <f>VLOOKUP(AE764,Sheet3!K$52:L$77,2,TRUE)</f>
        <v>1</v>
      </c>
      <c r="AG764">
        <f t="shared" si="412"/>
        <v>3.5692657025676908</v>
      </c>
      <c r="AH764">
        <f t="shared" si="413"/>
        <v>1</v>
      </c>
      <c r="AI764">
        <f t="shared" si="421"/>
        <v>4500</v>
      </c>
      <c r="AJ764">
        <f t="shared" si="403"/>
        <v>3.2</v>
      </c>
      <c r="AK764">
        <f t="shared" si="406"/>
        <v>15860.089568807298</v>
      </c>
      <c r="AM764">
        <f t="shared" si="414"/>
        <v>-1.5307342974323319</v>
      </c>
      <c r="AN764">
        <f t="shared" si="415"/>
        <v>0</v>
      </c>
      <c r="AP764">
        <f t="shared" si="407"/>
        <v>1.55</v>
      </c>
      <c r="AQ764">
        <f>VLOOKUP(AE764,Sheet3!$K$52:$L$77,2,TRUE)</f>
        <v>1</v>
      </c>
      <c r="AR764">
        <f t="shared" si="408"/>
        <v>0</v>
      </c>
      <c r="AU764">
        <f t="shared" si="416"/>
        <v>20360.0895688073</v>
      </c>
      <c r="AV764">
        <f t="shared" si="417"/>
        <v>-200.08956880729966</v>
      </c>
      <c r="AW764">
        <f t="shared" si="418"/>
        <v>-4.1340820001508192</v>
      </c>
      <c r="AX764">
        <f>VLOOKUP(AD764,Sheet2!$A$6:$B$262,2,TRUE)</f>
        <v>344.05714285714288</v>
      </c>
      <c r="AY764">
        <f t="shared" si="419"/>
        <v>-1.2015684272154017E-2</v>
      </c>
      <c r="AZ764">
        <f t="shared" si="420"/>
        <v>519.95725001829555</v>
      </c>
      <c r="BB764">
        <f t="shared" si="410"/>
        <v>1.8111068597750091</v>
      </c>
    </row>
    <row r="765" spans="4:54" x14ac:dyDescent="0.55000000000000004">
      <c r="D765">
        <f t="shared" si="409"/>
        <v>11325</v>
      </c>
      <c r="E765">
        <f t="shared" si="404"/>
        <v>188.75</v>
      </c>
      <c r="F765">
        <f t="shared" si="434"/>
        <v>20060</v>
      </c>
      <c r="H765">
        <f t="shared" si="422"/>
        <v>5015</v>
      </c>
      <c r="J765">
        <f t="shared" si="423"/>
        <v>414.46280991735534</v>
      </c>
      <c r="K765">
        <f t="shared" si="424"/>
        <v>518.14614315852054</v>
      </c>
      <c r="L765">
        <f>VLOOKUP(V765, Sheet2!E$6:F$261,2,TRUE)</f>
        <v>506.92500000000001</v>
      </c>
      <c r="M765">
        <f>VLOOKUP(L765,Sheet3!A$52:B$77,2,TRUE)</f>
        <v>1</v>
      </c>
      <c r="N765">
        <f t="shared" si="425"/>
        <v>3.7461431585205673</v>
      </c>
      <c r="O765">
        <f t="shared" si="426"/>
        <v>3.3461431585205901</v>
      </c>
      <c r="P765">
        <v>0</v>
      </c>
      <c r="Q765">
        <f t="shared" si="402"/>
        <v>3.3</v>
      </c>
      <c r="R765">
        <f t="shared" si="427"/>
        <v>17586.435913774334</v>
      </c>
      <c r="S765">
        <f t="shared" si="405"/>
        <v>3.1</v>
      </c>
      <c r="T765">
        <f t="shared" si="428"/>
        <v>2656.4797260502974</v>
      </c>
      <c r="V765">
        <f t="shared" si="429"/>
        <v>20242.91563982463</v>
      </c>
      <c r="W765">
        <f t="shared" si="430"/>
        <v>-182.91563982463049</v>
      </c>
      <c r="X765">
        <f t="shared" si="431"/>
        <v>-3.7792487567072413</v>
      </c>
      <c r="Y765">
        <f>VLOOKUP(K765,Sheet2!$A$6:$B$262,2,TRUE)</f>
        <v>319.37142857142857</v>
      </c>
      <c r="Z765">
        <f t="shared" si="432"/>
        <v>-1.1833396536478212E-2</v>
      </c>
      <c r="AA765">
        <f t="shared" si="433"/>
        <v>518.13430976198401</v>
      </c>
      <c r="AD765">
        <f t="shared" si="411"/>
        <v>519.95725001829555</v>
      </c>
      <c r="AE765">
        <f>VLOOKUP(AU764,Sheet2!$E$6:$F$261,2,TRUE)</f>
        <v>506.92500000000001</v>
      </c>
      <c r="AF765">
        <f>VLOOKUP(AE765,Sheet3!K$52:L$77,2,TRUE)</f>
        <v>1</v>
      </c>
      <c r="AG765">
        <f t="shared" si="412"/>
        <v>3.5572500182955764</v>
      </c>
      <c r="AH765">
        <f t="shared" si="413"/>
        <v>1</v>
      </c>
      <c r="AI765">
        <f t="shared" si="421"/>
        <v>4500</v>
      </c>
      <c r="AJ765">
        <f t="shared" si="403"/>
        <v>3.2</v>
      </c>
      <c r="AK765">
        <f t="shared" si="406"/>
        <v>15780.069179654562</v>
      </c>
      <c r="AM765">
        <f t="shared" si="414"/>
        <v>-1.5427499817044463</v>
      </c>
      <c r="AN765">
        <f t="shared" si="415"/>
        <v>0</v>
      </c>
      <c r="AP765">
        <f t="shared" si="407"/>
        <v>1.55</v>
      </c>
      <c r="AQ765">
        <f>VLOOKUP(AE765,Sheet3!$K$52:$L$77,2,TRUE)</f>
        <v>1</v>
      </c>
      <c r="AR765">
        <f t="shared" si="408"/>
        <v>0</v>
      </c>
      <c r="AU765">
        <f t="shared" si="416"/>
        <v>20280.069179654562</v>
      </c>
      <c r="AV765">
        <f t="shared" si="417"/>
        <v>-220.06917965456159</v>
      </c>
      <c r="AW765">
        <f t="shared" si="418"/>
        <v>-4.5468838771603632</v>
      </c>
      <c r="AX765">
        <f>VLOOKUP(AD765,Sheet2!$A$6:$B$262,2,TRUE)</f>
        <v>344.05714285714288</v>
      </c>
      <c r="AY765">
        <f t="shared" si="419"/>
        <v>-1.3215490425229423E-2</v>
      </c>
      <c r="AZ765">
        <f t="shared" si="420"/>
        <v>519.94403452787037</v>
      </c>
      <c r="BB765">
        <f t="shared" si="410"/>
        <v>1.809724765886358</v>
      </c>
    </row>
    <row r="766" spans="4:54" x14ac:dyDescent="0.55000000000000004">
      <c r="D766">
        <f t="shared" si="409"/>
        <v>11340</v>
      </c>
      <c r="E766">
        <f t="shared" si="404"/>
        <v>189</v>
      </c>
      <c r="F766">
        <f t="shared" si="434"/>
        <v>19960</v>
      </c>
      <c r="H766">
        <f t="shared" si="422"/>
        <v>4990</v>
      </c>
      <c r="J766">
        <f t="shared" si="423"/>
        <v>412.39669421487605</v>
      </c>
      <c r="K766">
        <f t="shared" si="424"/>
        <v>518.13430976198401</v>
      </c>
      <c r="L766">
        <f>VLOOKUP(V766, Sheet2!E$6:F$261,2,TRUE)</f>
        <v>506.92500000000001</v>
      </c>
      <c r="M766">
        <f>VLOOKUP(L766,Sheet3!A$52:B$77,2,TRUE)</f>
        <v>1</v>
      </c>
      <c r="N766">
        <f t="shared" si="425"/>
        <v>3.7343097619840364</v>
      </c>
      <c r="O766">
        <f t="shared" si="426"/>
        <v>3.3343097619840592</v>
      </c>
      <c r="P766">
        <v>0</v>
      </c>
      <c r="Q766">
        <f t="shared" si="402"/>
        <v>3.3</v>
      </c>
      <c r="R766">
        <f t="shared" si="427"/>
        <v>17503.17314284193</v>
      </c>
      <c r="S766">
        <f t="shared" si="405"/>
        <v>3.1</v>
      </c>
      <c r="T766">
        <f t="shared" si="428"/>
        <v>2642.4005154338579</v>
      </c>
      <c r="V766">
        <f t="shared" si="429"/>
        <v>20145.573658275789</v>
      </c>
      <c r="W766">
        <f t="shared" si="430"/>
        <v>-185.57365827578906</v>
      </c>
      <c r="X766">
        <f t="shared" si="431"/>
        <v>-3.834166493301427</v>
      </c>
      <c r="Y766">
        <f>VLOOKUP(K766,Sheet2!$A$6:$B$262,2,TRUE)</f>
        <v>319.37142857142857</v>
      </c>
      <c r="Z766">
        <f t="shared" si="432"/>
        <v>-1.2005352233454102E-2</v>
      </c>
      <c r="AA766">
        <f t="shared" si="433"/>
        <v>518.12230440975054</v>
      </c>
      <c r="AD766">
        <f t="shared" si="411"/>
        <v>519.94403452787037</v>
      </c>
      <c r="AE766">
        <f>VLOOKUP(AU765,Sheet2!$E$6:$F$261,2,TRUE)</f>
        <v>506.92500000000001</v>
      </c>
      <c r="AF766">
        <f>VLOOKUP(AE766,Sheet3!K$52:L$77,2,TRUE)</f>
        <v>1</v>
      </c>
      <c r="AG766">
        <f t="shared" si="412"/>
        <v>3.5440345278703944</v>
      </c>
      <c r="AH766">
        <f t="shared" si="413"/>
        <v>1</v>
      </c>
      <c r="AI766">
        <f t="shared" si="421"/>
        <v>4500</v>
      </c>
      <c r="AJ766">
        <f t="shared" si="403"/>
        <v>3.2</v>
      </c>
      <c r="AK766">
        <f t="shared" si="406"/>
        <v>15692.214427510102</v>
      </c>
      <c r="AM766">
        <f t="shared" si="414"/>
        <v>-1.5559654721296283</v>
      </c>
      <c r="AN766">
        <f t="shared" si="415"/>
        <v>0</v>
      </c>
      <c r="AP766">
        <f t="shared" si="407"/>
        <v>1.55</v>
      </c>
      <c r="AQ766">
        <f>VLOOKUP(AE766,Sheet3!$K$52:$L$77,2,TRUE)</f>
        <v>1</v>
      </c>
      <c r="AR766">
        <f t="shared" si="408"/>
        <v>0</v>
      </c>
      <c r="AU766">
        <f t="shared" si="416"/>
        <v>20192.214427510102</v>
      </c>
      <c r="AV766">
        <f t="shared" si="417"/>
        <v>-232.21442751010181</v>
      </c>
      <c r="AW766">
        <f t="shared" si="418"/>
        <v>-4.7978187502087151</v>
      </c>
      <c r="AX766">
        <f>VLOOKUP(AD766,Sheet2!$A$6:$B$262,2,TRUE)</f>
        <v>344.05714285714288</v>
      </c>
      <c r="AY766">
        <f t="shared" si="419"/>
        <v>-1.3944831112548167E-2</v>
      </c>
      <c r="AZ766">
        <f t="shared" si="420"/>
        <v>519.93008969675782</v>
      </c>
      <c r="BB766">
        <f t="shared" si="410"/>
        <v>1.8077852870072775</v>
      </c>
    </row>
    <row r="767" spans="4:54" x14ac:dyDescent="0.55000000000000004">
      <c r="D767">
        <f t="shared" si="409"/>
        <v>11355</v>
      </c>
      <c r="E767">
        <f t="shared" si="404"/>
        <v>189.25</v>
      </c>
      <c r="F767">
        <f t="shared" si="434"/>
        <v>19860</v>
      </c>
      <c r="H767">
        <f t="shared" si="422"/>
        <v>4965</v>
      </c>
      <c r="J767">
        <f t="shared" si="423"/>
        <v>410.3305785123967</v>
      </c>
      <c r="K767">
        <f t="shared" si="424"/>
        <v>518.12230440975054</v>
      </c>
      <c r="L767">
        <f>VLOOKUP(V767, Sheet2!E$6:F$261,2,TRUE)</f>
        <v>506.92500000000001</v>
      </c>
      <c r="M767">
        <f>VLOOKUP(L767,Sheet3!A$52:B$77,2,TRUE)</f>
        <v>1</v>
      </c>
      <c r="N767">
        <f t="shared" si="425"/>
        <v>3.7223044097505635</v>
      </c>
      <c r="O767">
        <f t="shared" si="426"/>
        <v>3.3223044097505863</v>
      </c>
      <c r="P767">
        <v>0</v>
      </c>
      <c r="Q767">
        <f t="shared" si="402"/>
        <v>3.3</v>
      </c>
      <c r="R767">
        <f t="shared" si="427"/>
        <v>17418.83515488217</v>
      </c>
      <c r="S767">
        <f t="shared" si="405"/>
        <v>3.1</v>
      </c>
      <c r="T767">
        <f t="shared" si="428"/>
        <v>2628.1422225592846</v>
      </c>
      <c r="V767">
        <f t="shared" si="429"/>
        <v>20046.977377441453</v>
      </c>
      <c r="W767">
        <f t="shared" si="430"/>
        <v>-186.97737744145343</v>
      </c>
      <c r="X767">
        <f t="shared" si="431"/>
        <v>-3.8631689554019299</v>
      </c>
      <c r="Y767">
        <f>VLOOKUP(K767,Sheet2!$A$6:$B$262,2,TRUE)</f>
        <v>319.37142857142857</v>
      </c>
      <c r="Z767">
        <f t="shared" si="432"/>
        <v>-1.2096163306411483E-2</v>
      </c>
      <c r="AA767">
        <f t="shared" si="433"/>
        <v>518.11020824644413</v>
      </c>
      <c r="AD767">
        <f t="shared" si="411"/>
        <v>519.93008969675782</v>
      </c>
      <c r="AE767">
        <f>VLOOKUP(AU766,Sheet2!$E$6:$F$261,2,TRUE)</f>
        <v>506.92500000000001</v>
      </c>
      <c r="AF767">
        <f>VLOOKUP(AE767,Sheet3!K$52:L$77,2,TRUE)</f>
        <v>1</v>
      </c>
      <c r="AG767">
        <f t="shared" si="412"/>
        <v>3.530089696757841</v>
      </c>
      <c r="AH767">
        <f t="shared" si="413"/>
        <v>1</v>
      </c>
      <c r="AI767">
        <f t="shared" si="421"/>
        <v>4500</v>
      </c>
      <c r="AJ767">
        <f t="shared" si="403"/>
        <v>3.2</v>
      </c>
      <c r="AK767">
        <f t="shared" si="406"/>
        <v>15599.688572260269</v>
      </c>
      <c r="AM767">
        <f t="shared" si="414"/>
        <v>-1.5699103032421817</v>
      </c>
      <c r="AN767">
        <f t="shared" si="415"/>
        <v>0</v>
      </c>
      <c r="AP767">
        <f t="shared" si="407"/>
        <v>1.55</v>
      </c>
      <c r="AQ767">
        <f>VLOOKUP(AE767,Sheet3!$K$52:$L$77,2,TRUE)</f>
        <v>1</v>
      </c>
      <c r="AR767">
        <f t="shared" si="408"/>
        <v>0</v>
      </c>
      <c r="AU767">
        <f t="shared" si="416"/>
        <v>20099.688572260267</v>
      </c>
      <c r="AV767">
        <f t="shared" si="417"/>
        <v>-239.68857226026739</v>
      </c>
      <c r="AW767">
        <f t="shared" si="418"/>
        <v>-4.9522432285179212</v>
      </c>
      <c r="AX767">
        <f>VLOOKUP(AD767,Sheet2!$A$6:$B$262,2,TRUE)</f>
        <v>344.05714285714288</v>
      </c>
      <c r="AY767">
        <f t="shared" si="419"/>
        <v>-1.4393664922614784E-2</v>
      </c>
      <c r="AZ767">
        <f t="shared" si="420"/>
        <v>519.91569603183518</v>
      </c>
      <c r="BB767">
        <f t="shared" si="410"/>
        <v>1.8054877853910511</v>
      </c>
    </row>
    <row r="768" spans="4:54" x14ac:dyDescent="0.55000000000000004">
      <c r="D768">
        <f t="shared" si="409"/>
        <v>11370</v>
      </c>
      <c r="E768">
        <f t="shared" si="404"/>
        <v>189.5</v>
      </c>
      <c r="F768">
        <f t="shared" si="434"/>
        <v>19760</v>
      </c>
      <c r="H768">
        <f t="shared" si="422"/>
        <v>4940</v>
      </c>
      <c r="J768">
        <f t="shared" si="423"/>
        <v>408.26446280991735</v>
      </c>
      <c r="K768">
        <f t="shared" si="424"/>
        <v>518.11020824644413</v>
      </c>
      <c r="L768">
        <f>VLOOKUP(V768, Sheet2!E$6:F$261,2,TRUE)</f>
        <v>506.75</v>
      </c>
      <c r="M768">
        <f>VLOOKUP(L768,Sheet3!A$52:B$77,2,TRUE)</f>
        <v>1</v>
      </c>
      <c r="N768">
        <f t="shared" si="425"/>
        <v>3.7102082464441537</v>
      </c>
      <c r="O768">
        <f t="shared" si="426"/>
        <v>3.3102082464441764</v>
      </c>
      <c r="P768">
        <v>0</v>
      </c>
      <c r="Q768">
        <f t="shared" si="402"/>
        <v>3.3</v>
      </c>
      <c r="R768">
        <f t="shared" si="427"/>
        <v>17333.996658570075</v>
      </c>
      <c r="S768">
        <f t="shared" si="405"/>
        <v>3.1</v>
      </c>
      <c r="T768">
        <f t="shared" si="428"/>
        <v>2613.8021081684883</v>
      </c>
      <c r="V768">
        <f t="shared" si="429"/>
        <v>19947.798766738564</v>
      </c>
      <c r="W768">
        <f t="shared" si="430"/>
        <v>-187.79876673856415</v>
      </c>
      <c r="X768">
        <f t="shared" si="431"/>
        <v>-3.8801398086480194</v>
      </c>
      <c r="Y768">
        <f>VLOOKUP(K768,Sheet2!$A$6:$B$262,2,TRUE)</f>
        <v>319.37142857142857</v>
      </c>
      <c r="Z768">
        <f t="shared" si="432"/>
        <v>-1.2149301601599632E-2</v>
      </c>
      <c r="AA768">
        <f t="shared" si="433"/>
        <v>518.09805894484248</v>
      </c>
      <c r="AD768">
        <f t="shared" si="411"/>
        <v>519.91569603183518</v>
      </c>
      <c r="AE768">
        <f>VLOOKUP(AU767,Sheet2!$E$6:$F$261,2,TRUE)</f>
        <v>506.92500000000001</v>
      </c>
      <c r="AF768">
        <f>VLOOKUP(AE768,Sheet3!K$52:L$77,2,TRUE)</f>
        <v>1</v>
      </c>
      <c r="AG768">
        <f t="shared" si="412"/>
        <v>3.5156960318352048</v>
      </c>
      <c r="AH768">
        <f t="shared" si="413"/>
        <v>1</v>
      </c>
      <c r="AI768">
        <f t="shared" si="421"/>
        <v>4500</v>
      </c>
      <c r="AJ768">
        <f t="shared" si="403"/>
        <v>3.2</v>
      </c>
      <c r="AK768">
        <f t="shared" si="406"/>
        <v>15504.376127963282</v>
      </c>
      <c r="AM768">
        <f t="shared" si="414"/>
        <v>-1.5843039681648179</v>
      </c>
      <c r="AN768">
        <f t="shared" si="415"/>
        <v>0</v>
      </c>
      <c r="AP768">
        <f t="shared" si="407"/>
        <v>1.55</v>
      </c>
      <c r="AQ768">
        <f>VLOOKUP(AE768,Sheet3!$K$52:$L$77,2,TRUE)</f>
        <v>1</v>
      </c>
      <c r="AR768">
        <f t="shared" si="408"/>
        <v>0</v>
      </c>
      <c r="AU768">
        <f t="shared" si="416"/>
        <v>20004.376127963282</v>
      </c>
      <c r="AV768">
        <f t="shared" si="417"/>
        <v>-244.37612796328176</v>
      </c>
      <c r="AW768">
        <f t="shared" si="418"/>
        <v>-5.0490935529603673</v>
      </c>
      <c r="AX768">
        <f>VLOOKUP(AD768,Sheet2!$A$6:$B$262,2,TRUE)</f>
        <v>344.05714285714288</v>
      </c>
      <c r="AY768">
        <f t="shared" si="419"/>
        <v>-1.4675159803488859E-2</v>
      </c>
      <c r="AZ768">
        <f t="shared" si="420"/>
        <v>519.90102087203172</v>
      </c>
      <c r="BB768">
        <f t="shared" si="410"/>
        <v>1.8029619271892443</v>
      </c>
    </row>
    <row r="769" spans="4:54" x14ac:dyDescent="0.55000000000000004">
      <c r="D769">
        <f t="shared" si="409"/>
        <v>11385</v>
      </c>
      <c r="E769">
        <f t="shared" si="404"/>
        <v>189.75</v>
      </c>
      <c r="F769">
        <f t="shared" si="434"/>
        <v>19660</v>
      </c>
      <c r="H769">
        <f t="shared" si="422"/>
        <v>4915</v>
      </c>
      <c r="J769">
        <f t="shared" si="423"/>
        <v>406.198347107438</v>
      </c>
      <c r="K769">
        <f t="shared" si="424"/>
        <v>518.09805894484248</v>
      </c>
      <c r="L769">
        <f>VLOOKUP(V769, Sheet2!E$6:F$261,2,TRUE)</f>
        <v>506.75</v>
      </c>
      <c r="M769">
        <f>VLOOKUP(L769,Sheet3!A$52:B$77,2,TRUE)</f>
        <v>1</v>
      </c>
      <c r="N769">
        <f t="shared" si="425"/>
        <v>3.6980589448425008</v>
      </c>
      <c r="O769">
        <f t="shared" si="426"/>
        <v>3.2980589448425235</v>
      </c>
      <c r="P769">
        <v>0</v>
      </c>
      <c r="Q769">
        <f t="shared" si="402"/>
        <v>3.3</v>
      </c>
      <c r="R769">
        <f t="shared" si="427"/>
        <v>17248.9245644113</v>
      </c>
      <c r="S769">
        <f t="shared" si="405"/>
        <v>3.1</v>
      </c>
      <c r="T769">
        <f t="shared" si="428"/>
        <v>2599.4253475950568</v>
      </c>
      <c r="V769">
        <f t="shared" si="429"/>
        <v>19848.349912006357</v>
      </c>
      <c r="W769">
        <f t="shared" si="430"/>
        <v>-188.34991200635704</v>
      </c>
      <c r="X769">
        <f t="shared" si="431"/>
        <v>-3.8915271075693605</v>
      </c>
      <c r="Y769">
        <f>VLOOKUP(K769,Sheet2!$A$6:$B$262,2,TRUE)</f>
        <v>318</v>
      </c>
      <c r="Z769">
        <f t="shared" si="432"/>
        <v>-1.2237506627576606E-2</v>
      </c>
      <c r="AA769">
        <f t="shared" si="433"/>
        <v>518.08582143821491</v>
      </c>
      <c r="AD769">
        <f t="shared" si="411"/>
        <v>519.90102087203172</v>
      </c>
      <c r="AE769">
        <f>VLOOKUP(AU768,Sheet2!$E$6:$F$261,2,TRUE)</f>
        <v>506.92500000000001</v>
      </c>
      <c r="AF769">
        <f>VLOOKUP(AE769,Sheet3!K$52:L$77,2,TRUE)</f>
        <v>1</v>
      </c>
      <c r="AG769">
        <f t="shared" si="412"/>
        <v>3.5010208720317451</v>
      </c>
      <c r="AH769">
        <f t="shared" si="413"/>
        <v>1</v>
      </c>
      <c r="AI769">
        <f t="shared" si="421"/>
        <v>4500</v>
      </c>
      <c r="AJ769">
        <f t="shared" si="403"/>
        <v>3.2</v>
      </c>
      <c r="AK769">
        <f t="shared" si="406"/>
        <v>15407.400340231792</v>
      </c>
      <c r="AM769">
        <f t="shared" si="414"/>
        <v>-1.5989791279682777</v>
      </c>
      <c r="AN769">
        <f t="shared" si="415"/>
        <v>0</v>
      </c>
      <c r="AP769">
        <f t="shared" si="407"/>
        <v>1.55</v>
      </c>
      <c r="AQ769">
        <f>VLOOKUP(AE769,Sheet3!$K$52:$L$77,2,TRUE)</f>
        <v>1</v>
      </c>
      <c r="AR769">
        <f t="shared" si="408"/>
        <v>0</v>
      </c>
      <c r="AU769">
        <f t="shared" si="416"/>
        <v>19907.40034023179</v>
      </c>
      <c r="AV769">
        <f t="shared" si="417"/>
        <v>-247.40034023179032</v>
      </c>
      <c r="AW769">
        <f t="shared" si="418"/>
        <v>-5.1115772775163286</v>
      </c>
      <c r="AX769">
        <f>VLOOKUP(AD769,Sheet2!$A$6:$B$262,2,TRUE)</f>
        <v>344.05714285714288</v>
      </c>
      <c r="AY769">
        <f t="shared" si="419"/>
        <v>-1.4856768370127178E-2</v>
      </c>
      <c r="AZ769">
        <f t="shared" si="420"/>
        <v>519.8861641036616</v>
      </c>
      <c r="BB769">
        <f t="shared" si="410"/>
        <v>1.8003426654466921</v>
      </c>
    </row>
    <row r="770" spans="4:54" x14ac:dyDescent="0.55000000000000004">
      <c r="D770">
        <f t="shared" si="409"/>
        <v>11400</v>
      </c>
      <c r="E770">
        <f t="shared" si="404"/>
        <v>190</v>
      </c>
      <c r="F770">
        <f t="shared" si="434"/>
        <v>19560</v>
      </c>
      <c r="H770">
        <f t="shared" si="422"/>
        <v>4890</v>
      </c>
      <c r="J770">
        <f t="shared" si="423"/>
        <v>404.1322314049587</v>
      </c>
      <c r="K770">
        <f t="shared" si="424"/>
        <v>518.08582143821491</v>
      </c>
      <c r="L770">
        <f>VLOOKUP(V770, Sheet2!E$6:F$261,2,TRUE)</f>
        <v>506.75</v>
      </c>
      <c r="M770">
        <f>VLOOKUP(L770,Sheet3!A$52:B$77,2,TRUE)</f>
        <v>1</v>
      </c>
      <c r="N770">
        <f t="shared" si="425"/>
        <v>3.6858214382149299</v>
      </c>
      <c r="O770">
        <f t="shared" si="426"/>
        <v>3.2858214382149527</v>
      </c>
      <c r="P770">
        <v>0</v>
      </c>
      <c r="Q770">
        <f t="shared" si="402"/>
        <v>3.3</v>
      </c>
      <c r="R770">
        <f t="shared" si="427"/>
        <v>17163.37599394182</v>
      </c>
      <c r="S770">
        <f t="shared" si="405"/>
        <v>3.1</v>
      </c>
      <c r="T770">
        <f t="shared" si="428"/>
        <v>2584.9709554055253</v>
      </c>
      <c r="V770">
        <f t="shared" si="429"/>
        <v>19748.346949347346</v>
      </c>
      <c r="W770">
        <f t="shared" si="430"/>
        <v>-188.3469493473458</v>
      </c>
      <c r="X770">
        <f t="shared" si="431"/>
        <v>-3.8914658956063182</v>
      </c>
      <c r="Y770">
        <f>VLOOKUP(K770,Sheet2!$A$6:$B$262,2,TRUE)</f>
        <v>318</v>
      </c>
      <c r="Z770">
        <f t="shared" si="432"/>
        <v>-1.2237314137126786E-2</v>
      </c>
      <c r="AA770">
        <f t="shared" si="433"/>
        <v>518.0735841240778</v>
      </c>
      <c r="AD770">
        <f t="shared" si="411"/>
        <v>519.8861641036616</v>
      </c>
      <c r="AE770">
        <f>VLOOKUP(AU769,Sheet2!$E$6:$F$261,2,TRUE)</f>
        <v>506.75</v>
      </c>
      <c r="AF770">
        <f>VLOOKUP(AE770,Sheet3!K$52:L$77,2,TRUE)</f>
        <v>1</v>
      </c>
      <c r="AG770">
        <f t="shared" si="412"/>
        <v>3.486164103661622</v>
      </c>
      <c r="AH770">
        <f t="shared" si="413"/>
        <v>1</v>
      </c>
      <c r="AI770">
        <f t="shared" si="421"/>
        <v>4500</v>
      </c>
      <c r="AJ770">
        <f t="shared" si="403"/>
        <v>3.2</v>
      </c>
      <c r="AK770">
        <f t="shared" si="406"/>
        <v>15309.431273804767</v>
      </c>
      <c r="AM770">
        <f t="shared" si="414"/>
        <v>-1.6138358963384007</v>
      </c>
      <c r="AN770">
        <f t="shared" si="415"/>
        <v>0</v>
      </c>
      <c r="AP770">
        <f t="shared" si="407"/>
        <v>1.55</v>
      </c>
      <c r="AQ770">
        <f>VLOOKUP(AE770,Sheet3!$K$52:$L$77,2,TRUE)</f>
        <v>1</v>
      </c>
      <c r="AR770">
        <f t="shared" si="408"/>
        <v>0</v>
      </c>
      <c r="AU770">
        <f t="shared" si="416"/>
        <v>19809.431273804767</v>
      </c>
      <c r="AV770">
        <f t="shared" si="417"/>
        <v>-249.43127380476653</v>
      </c>
      <c r="AW770">
        <f t="shared" si="418"/>
        <v>-5.1535387149745153</v>
      </c>
      <c r="AX770">
        <f>VLOOKUP(AD770,Sheet2!$A$6:$B$262,2,TRUE)</f>
        <v>342.68571428571431</v>
      </c>
      <c r="AY770">
        <f t="shared" si="419"/>
        <v>-1.5038673922303488E-2</v>
      </c>
      <c r="AZ770">
        <f t="shared" si="420"/>
        <v>519.87112542973932</v>
      </c>
      <c r="BB770">
        <f t="shared" si="410"/>
        <v>1.7975413056615253</v>
      </c>
    </row>
    <row r="771" spans="4:54" x14ac:dyDescent="0.55000000000000004">
      <c r="D771">
        <f t="shared" si="409"/>
        <v>11415</v>
      </c>
      <c r="E771">
        <f t="shared" si="404"/>
        <v>190.25</v>
      </c>
      <c r="F771">
        <f t="shared" si="434"/>
        <v>19460</v>
      </c>
      <c r="H771">
        <f t="shared" si="422"/>
        <v>4865</v>
      </c>
      <c r="J771">
        <f t="shared" si="423"/>
        <v>402.06611570247935</v>
      </c>
      <c r="K771">
        <f t="shared" si="424"/>
        <v>518.0735841240778</v>
      </c>
      <c r="L771">
        <f>VLOOKUP(V771, Sheet2!E$6:F$261,2,TRUE)</f>
        <v>506.75</v>
      </c>
      <c r="M771">
        <f>VLOOKUP(L771,Sheet3!A$52:B$77,2,TRUE)</f>
        <v>1</v>
      </c>
      <c r="N771">
        <f t="shared" si="425"/>
        <v>3.67358412407782</v>
      </c>
      <c r="O771">
        <f t="shared" si="426"/>
        <v>3.2735841240778427</v>
      </c>
      <c r="P771">
        <v>0</v>
      </c>
      <c r="Q771">
        <f t="shared" si="402"/>
        <v>3.3</v>
      </c>
      <c r="R771">
        <f t="shared" si="427"/>
        <v>17077.970665495697</v>
      </c>
      <c r="S771">
        <f t="shared" si="405"/>
        <v>3.1</v>
      </c>
      <c r="T771">
        <f t="shared" si="428"/>
        <v>2570.5436814573227</v>
      </c>
      <c r="V771">
        <f t="shared" si="429"/>
        <v>19648.514346953019</v>
      </c>
      <c r="W771">
        <f t="shared" si="430"/>
        <v>-188.51434695301941</v>
      </c>
      <c r="X771">
        <f t="shared" si="431"/>
        <v>-3.8949245238227146</v>
      </c>
      <c r="Y771">
        <f>VLOOKUP(K771,Sheet2!$A$6:$B$262,2,TRUE)</f>
        <v>318</v>
      </c>
      <c r="Z771">
        <f t="shared" si="432"/>
        <v>-1.2248190326486524E-2</v>
      </c>
      <c r="AA771">
        <f t="shared" si="433"/>
        <v>518.06133593375137</v>
      </c>
      <c r="AD771">
        <f t="shared" si="411"/>
        <v>519.87112542973932</v>
      </c>
      <c r="AE771">
        <f>VLOOKUP(AU770,Sheet2!$E$6:$F$261,2,TRUE)</f>
        <v>506.75</v>
      </c>
      <c r="AF771">
        <f>VLOOKUP(AE771,Sheet3!K$52:L$77,2,TRUE)</f>
        <v>1</v>
      </c>
      <c r="AG771">
        <f t="shared" si="412"/>
        <v>3.4711254297393452</v>
      </c>
      <c r="AH771">
        <f t="shared" si="413"/>
        <v>1</v>
      </c>
      <c r="AI771">
        <f t="shared" si="421"/>
        <v>4500</v>
      </c>
      <c r="AJ771">
        <f t="shared" si="403"/>
        <v>3.2</v>
      </c>
      <c r="AK771">
        <f t="shared" si="406"/>
        <v>15210.475058804856</v>
      </c>
      <c r="AM771">
        <f t="shared" si="414"/>
        <v>-1.6288745702606775</v>
      </c>
      <c r="AN771">
        <f t="shared" si="415"/>
        <v>0</v>
      </c>
      <c r="AP771">
        <f t="shared" si="407"/>
        <v>1.55</v>
      </c>
      <c r="AQ771">
        <f>VLOOKUP(AE771,Sheet3!$K$52:$L$77,2,TRUE)</f>
        <v>1</v>
      </c>
      <c r="AR771">
        <f t="shared" si="408"/>
        <v>0</v>
      </c>
      <c r="AU771">
        <f t="shared" si="416"/>
        <v>19710.475058804856</v>
      </c>
      <c r="AV771">
        <f t="shared" si="417"/>
        <v>-250.47505880485551</v>
      </c>
      <c r="AW771">
        <f t="shared" si="418"/>
        <v>-5.1751045207614776</v>
      </c>
      <c r="AX771">
        <f>VLOOKUP(AD771,Sheet2!$A$6:$B$262,2,TRUE)</f>
        <v>342.68571428571431</v>
      </c>
      <c r="AY771">
        <f t="shared" si="419"/>
        <v>-1.51016056550485E-2</v>
      </c>
      <c r="AZ771">
        <f t="shared" si="420"/>
        <v>519.85602382408422</v>
      </c>
      <c r="BB771">
        <f t="shared" si="410"/>
        <v>1.7946878903328525</v>
      </c>
    </row>
    <row r="772" spans="4:54" x14ac:dyDescent="0.55000000000000004">
      <c r="D772">
        <f t="shared" si="409"/>
        <v>11430</v>
      </c>
      <c r="E772">
        <f t="shared" si="404"/>
        <v>190.5</v>
      </c>
      <c r="F772">
        <f t="shared" si="434"/>
        <v>19360</v>
      </c>
      <c r="H772">
        <f t="shared" si="422"/>
        <v>4840</v>
      </c>
      <c r="J772">
        <f t="shared" si="423"/>
        <v>400</v>
      </c>
      <c r="K772">
        <f t="shared" si="424"/>
        <v>518.06133593375137</v>
      </c>
      <c r="L772">
        <f>VLOOKUP(V772, Sheet2!E$6:F$261,2,TRUE)</f>
        <v>506.75</v>
      </c>
      <c r="M772">
        <f>VLOOKUP(L772,Sheet3!A$52:B$77,2,TRUE)</f>
        <v>1</v>
      </c>
      <c r="N772">
        <f t="shared" si="425"/>
        <v>3.6613359337513884</v>
      </c>
      <c r="O772">
        <f t="shared" si="426"/>
        <v>3.2613359337514112</v>
      </c>
      <c r="P772">
        <v>0</v>
      </c>
      <c r="Q772">
        <f t="shared" si="402"/>
        <v>3.3</v>
      </c>
      <c r="R772">
        <f t="shared" si="427"/>
        <v>16992.631752155808</v>
      </c>
      <c r="S772">
        <f t="shared" si="405"/>
        <v>3.1</v>
      </c>
      <c r="T772">
        <f t="shared" si="428"/>
        <v>2556.1305617693083</v>
      </c>
      <c r="V772">
        <f t="shared" si="429"/>
        <v>19548.762313925115</v>
      </c>
      <c r="W772">
        <f t="shared" si="430"/>
        <v>-188.76231392511545</v>
      </c>
      <c r="X772">
        <f t="shared" si="431"/>
        <v>-3.9000478083701537</v>
      </c>
      <c r="Y772">
        <f>VLOOKUP(K772,Sheet2!$A$6:$B$262,2,TRUE)</f>
        <v>318</v>
      </c>
      <c r="Z772">
        <f t="shared" si="432"/>
        <v>-1.2264301284182873E-2</v>
      </c>
      <c r="AA772">
        <f t="shared" si="433"/>
        <v>518.04907163246719</v>
      </c>
      <c r="AD772">
        <f t="shared" si="411"/>
        <v>519.85602382408422</v>
      </c>
      <c r="AE772">
        <f>VLOOKUP(AU771,Sheet2!$E$6:$F$261,2,TRUE)</f>
        <v>506.75</v>
      </c>
      <c r="AF772">
        <f>VLOOKUP(AE772,Sheet3!K$52:L$77,2,TRUE)</f>
        <v>1</v>
      </c>
      <c r="AG772">
        <f t="shared" si="412"/>
        <v>3.4560238240842409</v>
      </c>
      <c r="AH772">
        <f t="shared" si="413"/>
        <v>1</v>
      </c>
      <c r="AI772">
        <f t="shared" si="421"/>
        <v>4500</v>
      </c>
      <c r="AJ772">
        <f t="shared" si="403"/>
        <v>3.2</v>
      </c>
      <c r="AK772">
        <f t="shared" si="406"/>
        <v>15111.320225069427</v>
      </c>
      <c r="AM772">
        <f t="shared" si="414"/>
        <v>-1.6439761759157818</v>
      </c>
      <c r="AN772">
        <f t="shared" si="415"/>
        <v>0</v>
      </c>
      <c r="AP772">
        <f t="shared" si="407"/>
        <v>1.55</v>
      </c>
      <c r="AQ772">
        <f>VLOOKUP(AE772,Sheet3!$K$52:$L$77,2,TRUE)</f>
        <v>1</v>
      </c>
      <c r="AR772">
        <f t="shared" si="408"/>
        <v>0</v>
      </c>
      <c r="AU772">
        <f t="shared" si="416"/>
        <v>19611.320225069427</v>
      </c>
      <c r="AV772">
        <f t="shared" si="417"/>
        <v>-251.32022506942667</v>
      </c>
      <c r="AW772">
        <f t="shared" si="418"/>
        <v>-5.1925666336658409</v>
      </c>
      <c r="AX772">
        <f>VLOOKUP(AD772,Sheet2!$A$6:$B$262,2,TRUE)</f>
        <v>342.68571428571431</v>
      </c>
      <c r="AY772">
        <f t="shared" si="419"/>
        <v>-1.5152562296006705E-2</v>
      </c>
      <c r="AZ772">
        <f t="shared" si="420"/>
        <v>519.84087126178827</v>
      </c>
      <c r="BB772">
        <f t="shared" si="410"/>
        <v>1.7917996293210763</v>
      </c>
    </row>
    <row r="773" spans="4:54" x14ac:dyDescent="0.55000000000000004">
      <c r="D773">
        <f t="shared" si="409"/>
        <v>11445</v>
      </c>
      <c r="E773">
        <f t="shared" si="404"/>
        <v>190.75</v>
      </c>
      <c r="F773">
        <f t="shared" si="434"/>
        <v>19260</v>
      </c>
      <c r="H773">
        <f t="shared" si="422"/>
        <v>4815</v>
      </c>
      <c r="J773">
        <f t="shared" si="423"/>
        <v>397.93388429752065</v>
      </c>
      <c r="K773">
        <f t="shared" si="424"/>
        <v>518.04907163246719</v>
      </c>
      <c r="L773">
        <f>VLOOKUP(V773, Sheet2!E$6:F$261,2,TRUE)</f>
        <v>506.75</v>
      </c>
      <c r="M773">
        <f>VLOOKUP(L773,Sheet3!A$52:B$77,2,TRUE)</f>
        <v>1</v>
      </c>
      <c r="N773">
        <f t="shared" si="425"/>
        <v>3.6490716324672121</v>
      </c>
      <c r="O773">
        <f t="shared" si="426"/>
        <v>3.2490716324672348</v>
      </c>
      <c r="P773">
        <v>0</v>
      </c>
      <c r="Q773">
        <f t="shared" si="402"/>
        <v>3.3</v>
      </c>
      <c r="R773">
        <f t="shared" si="427"/>
        <v>16907.32348993967</v>
      </c>
      <c r="S773">
        <f t="shared" si="405"/>
        <v>3.1</v>
      </c>
      <c r="T773">
        <f t="shared" si="428"/>
        <v>2541.7255762523032</v>
      </c>
      <c r="V773">
        <f t="shared" si="429"/>
        <v>19449.049066191972</v>
      </c>
      <c r="W773">
        <f t="shared" si="430"/>
        <v>-189.04906619197209</v>
      </c>
      <c r="X773">
        <f t="shared" si="431"/>
        <v>-3.9059724419828945</v>
      </c>
      <c r="Y773">
        <f>VLOOKUP(K773,Sheet2!$A$6:$B$262,2,TRUE)</f>
        <v>318</v>
      </c>
      <c r="Z773">
        <f t="shared" si="432"/>
        <v>-1.2282932207493378E-2</v>
      </c>
      <c r="AA773">
        <f t="shared" si="433"/>
        <v>518.03678870025965</v>
      </c>
      <c r="AD773">
        <f t="shared" si="411"/>
        <v>519.84087126178827</v>
      </c>
      <c r="AE773">
        <f>VLOOKUP(AU772,Sheet2!$E$6:$F$261,2,TRUE)</f>
        <v>506.75</v>
      </c>
      <c r="AF773">
        <f>VLOOKUP(AE773,Sheet3!K$52:L$77,2,TRUE)</f>
        <v>1</v>
      </c>
      <c r="AG773">
        <f t="shared" si="412"/>
        <v>3.4408712617882884</v>
      </c>
      <c r="AH773">
        <f t="shared" si="413"/>
        <v>1</v>
      </c>
      <c r="AI773">
        <f t="shared" si="421"/>
        <v>4500</v>
      </c>
      <c r="AJ773">
        <f t="shared" si="403"/>
        <v>3.2</v>
      </c>
      <c r="AK773">
        <f t="shared" si="406"/>
        <v>15012.04831473581</v>
      </c>
      <c r="AM773">
        <f t="shared" si="414"/>
        <v>-1.6591287382117343</v>
      </c>
      <c r="AN773">
        <f t="shared" si="415"/>
        <v>0</v>
      </c>
      <c r="AP773">
        <f t="shared" si="407"/>
        <v>1.55</v>
      </c>
      <c r="AQ773">
        <f>VLOOKUP(AE773,Sheet3!$K$52:$L$77,2,TRUE)</f>
        <v>1</v>
      </c>
      <c r="AR773">
        <f t="shared" si="408"/>
        <v>0</v>
      </c>
      <c r="AU773">
        <f t="shared" si="416"/>
        <v>19512.04831473581</v>
      </c>
      <c r="AV773">
        <f t="shared" si="417"/>
        <v>-252.04831473580998</v>
      </c>
      <c r="AW773">
        <f t="shared" si="418"/>
        <v>-5.2076098085911156</v>
      </c>
      <c r="AX773">
        <f>VLOOKUP(AD773,Sheet2!$A$6:$B$262,2,TRUE)</f>
        <v>342.68571428571431</v>
      </c>
      <c r="AY773">
        <f t="shared" si="419"/>
        <v>-1.519646017180999E-2</v>
      </c>
      <c r="AZ773">
        <f t="shared" si="420"/>
        <v>519.8256748016164</v>
      </c>
      <c r="BB773">
        <f t="shared" si="410"/>
        <v>1.7888861013567521</v>
      </c>
    </row>
    <row r="774" spans="4:54" x14ac:dyDescent="0.55000000000000004">
      <c r="D774">
        <f t="shared" si="409"/>
        <v>11460</v>
      </c>
      <c r="E774">
        <f t="shared" si="404"/>
        <v>191</v>
      </c>
      <c r="F774">
        <f t="shared" si="434"/>
        <v>19160</v>
      </c>
      <c r="H774">
        <f t="shared" si="422"/>
        <v>4790</v>
      </c>
      <c r="J774">
        <f t="shared" si="423"/>
        <v>395.8677685950413</v>
      </c>
      <c r="K774">
        <f t="shared" si="424"/>
        <v>518.03678870025965</v>
      </c>
      <c r="L774">
        <f>VLOOKUP(V774, Sheet2!E$6:F$261,2,TRUE)</f>
        <v>506.75</v>
      </c>
      <c r="M774">
        <f>VLOOKUP(L774,Sheet3!A$52:B$77,2,TRUE)</f>
        <v>1</v>
      </c>
      <c r="N774">
        <f t="shared" si="425"/>
        <v>3.6367887002596717</v>
      </c>
      <c r="O774">
        <f t="shared" si="426"/>
        <v>3.2367887002596945</v>
      </c>
      <c r="P774">
        <v>0</v>
      </c>
      <c r="Q774">
        <f t="shared" si="402"/>
        <v>3.3</v>
      </c>
      <c r="R774">
        <f t="shared" si="427"/>
        <v>16822.029198748678</v>
      </c>
      <c r="S774">
        <f t="shared" si="405"/>
        <v>3.1</v>
      </c>
      <c r="T774">
        <f t="shared" si="428"/>
        <v>2527.3259315353876</v>
      </c>
      <c r="V774">
        <f t="shared" si="429"/>
        <v>19349.355130284064</v>
      </c>
      <c r="W774">
        <f t="shared" si="430"/>
        <v>-189.35513028406422</v>
      </c>
      <c r="X774">
        <f t="shared" si="431"/>
        <v>-3.9122960802492606</v>
      </c>
      <c r="Y774">
        <f>VLOOKUP(K774,Sheet2!$A$6:$B$262,2,TRUE)</f>
        <v>318</v>
      </c>
      <c r="Z774">
        <f t="shared" si="432"/>
        <v>-1.2302817862419059E-2</v>
      </c>
      <c r="AA774">
        <f t="shared" si="433"/>
        <v>518.02448588239724</v>
      </c>
      <c r="AD774">
        <f t="shared" si="411"/>
        <v>519.8256748016164</v>
      </c>
      <c r="AE774">
        <f>VLOOKUP(AU773,Sheet2!$E$6:$F$261,2,TRUE)</f>
        <v>506.75</v>
      </c>
      <c r="AF774">
        <f>VLOOKUP(AE774,Sheet3!K$52:L$77,2,TRUE)</f>
        <v>1</v>
      </c>
      <c r="AG774">
        <f t="shared" si="412"/>
        <v>3.4256748016164238</v>
      </c>
      <c r="AH774">
        <f t="shared" si="413"/>
        <v>1</v>
      </c>
      <c r="AI774">
        <f t="shared" si="421"/>
        <v>4500</v>
      </c>
      <c r="AJ774">
        <f t="shared" si="403"/>
        <v>3.2</v>
      </c>
      <c r="AK774">
        <f t="shared" si="406"/>
        <v>14912.708099852905</v>
      </c>
      <c r="AM774">
        <f t="shared" si="414"/>
        <v>-1.6743251983835989</v>
      </c>
      <c r="AN774">
        <f t="shared" si="415"/>
        <v>0</v>
      </c>
      <c r="AP774">
        <f t="shared" si="407"/>
        <v>1.55</v>
      </c>
      <c r="AQ774">
        <f>VLOOKUP(AE774,Sheet3!$K$52:$L$77,2,TRUE)</f>
        <v>1</v>
      </c>
      <c r="AR774">
        <f t="shared" si="408"/>
        <v>0</v>
      </c>
      <c r="AU774">
        <f t="shared" si="416"/>
        <v>19412.708099852905</v>
      </c>
      <c r="AV774">
        <f t="shared" si="417"/>
        <v>-252.70809985290543</v>
      </c>
      <c r="AW774">
        <f t="shared" si="418"/>
        <v>-5.2212417324980462</v>
      </c>
      <c r="AX774">
        <f>VLOOKUP(AD774,Sheet2!$A$6:$B$262,2,TRUE)</f>
        <v>342.68571428571431</v>
      </c>
      <c r="AY774">
        <f t="shared" si="419"/>
        <v>-1.5236239839705819E-2</v>
      </c>
      <c r="AZ774">
        <f t="shared" si="420"/>
        <v>519.81043856177666</v>
      </c>
      <c r="BB774">
        <f t="shared" si="410"/>
        <v>1.7859526793794203</v>
      </c>
    </row>
    <row r="775" spans="4:54" x14ac:dyDescent="0.55000000000000004">
      <c r="D775">
        <f t="shared" si="409"/>
        <v>11475</v>
      </c>
      <c r="E775">
        <f t="shared" si="404"/>
        <v>191.25</v>
      </c>
      <c r="F775">
        <f t="shared" si="434"/>
        <v>19060</v>
      </c>
      <c r="H775">
        <f t="shared" si="422"/>
        <v>4765</v>
      </c>
      <c r="J775">
        <f t="shared" si="423"/>
        <v>393.801652892562</v>
      </c>
      <c r="K775">
        <f t="shared" si="424"/>
        <v>518.02448588239724</v>
      </c>
      <c r="L775">
        <f>VLOOKUP(V775, Sheet2!E$6:F$261,2,TRUE)</f>
        <v>506.75</v>
      </c>
      <c r="M775">
        <f>VLOOKUP(L775,Sheet3!A$52:B$77,2,TRUE)</f>
        <v>1</v>
      </c>
      <c r="N775">
        <f t="shared" si="425"/>
        <v>3.6244858823972663</v>
      </c>
      <c r="O775">
        <f t="shared" si="426"/>
        <v>3.2244858823972891</v>
      </c>
      <c r="P775">
        <v>0</v>
      </c>
      <c r="Q775">
        <f t="shared" si="402"/>
        <v>3.3</v>
      </c>
      <c r="R775">
        <f t="shared" si="427"/>
        <v>16736.741084394034</v>
      </c>
      <c r="S775">
        <f t="shared" si="405"/>
        <v>3.1</v>
      </c>
      <c r="T775">
        <f t="shared" si="428"/>
        <v>2512.9303365844007</v>
      </c>
      <c r="V775">
        <f t="shared" si="429"/>
        <v>19249.671420978433</v>
      </c>
      <c r="W775">
        <f t="shared" si="430"/>
        <v>-189.67142097843316</v>
      </c>
      <c r="X775">
        <f t="shared" si="431"/>
        <v>-3.9188310119510983</v>
      </c>
      <c r="Y775">
        <f>VLOOKUP(K775,Sheet2!$A$6:$B$262,2,TRUE)</f>
        <v>318</v>
      </c>
      <c r="Z775">
        <f t="shared" si="432"/>
        <v>-1.2323367962110372E-2</v>
      </c>
      <c r="AA775">
        <f t="shared" si="433"/>
        <v>518.01216251443509</v>
      </c>
      <c r="AD775">
        <f t="shared" si="411"/>
        <v>519.81043856177666</v>
      </c>
      <c r="AE775">
        <f>VLOOKUP(AU774,Sheet2!$E$6:$F$261,2,TRUE)</f>
        <v>506.75</v>
      </c>
      <c r="AF775">
        <f>VLOOKUP(AE775,Sheet3!K$52:L$77,2,TRUE)</f>
        <v>1</v>
      </c>
      <c r="AG775">
        <f t="shared" si="412"/>
        <v>3.4104385617766866</v>
      </c>
      <c r="AH775">
        <f t="shared" si="413"/>
        <v>1</v>
      </c>
      <c r="AI775">
        <f t="shared" si="421"/>
        <v>4500</v>
      </c>
      <c r="AJ775">
        <f t="shared" si="403"/>
        <v>3.2</v>
      </c>
      <c r="AK775">
        <f t="shared" si="406"/>
        <v>14813.328803554668</v>
      </c>
      <c r="AM775">
        <f t="shared" si="414"/>
        <v>-1.6895614382233362</v>
      </c>
      <c r="AN775">
        <f t="shared" si="415"/>
        <v>0</v>
      </c>
      <c r="AP775">
        <f t="shared" si="407"/>
        <v>1.55</v>
      </c>
      <c r="AQ775">
        <f>VLOOKUP(AE775,Sheet3!$K$52:$L$77,2,TRUE)</f>
        <v>1</v>
      </c>
      <c r="AR775">
        <f t="shared" si="408"/>
        <v>0</v>
      </c>
      <c r="AU775">
        <f t="shared" si="416"/>
        <v>19313.328803554668</v>
      </c>
      <c r="AV775">
        <f t="shared" si="417"/>
        <v>-253.32880355466841</v>
      </c>
      <c r="AW775">
        <f t="shared" si="418"/>
        <v>-5.2340661891460423</v>
      </c>
      <c r="AX775">
        <f>VLOOKUP(AD775,Sheet2!$A$6:$B$262,2,TRUE)</f>
        <v>342.68571428571431</v>
      </c>
      <c r="AY775">
        <f t="shared" si="419"/>
        <v>-1.5273663216617597E-2</v>
      </c>
      <c r="AZ775">
        <f t="shared" si="420"/>
        <v>519.79516489856007</v>
      </c>
      <c r="BB775">
        <f t="shared" si="410"/>
        <v>1.783002384124984</v>
      </c>
    </row>
    <row r="776" spans="4:54" x14ac:dyDescent="0.55000000000000004">
      <c r="D776">
        <f t="shared" si="409"/>
        <v>11490</v>
      </c>
      <c r="E776">
        <f t="shared" si="404"/>
        <v>191.5</v>
      </c>
      <c r="F776">
        <f t="shared" si="434"/>
        <v>18960</v>
      </c>
      <c r="H776">
        <f t="shared" si="422"/>
        <v>4740</v>
      </c>
      <c r="J776">
        <f t="shared" si="423"/>
        <v>391.73553719008265</v>
      </c>
      <c r="K776">
        <f t="shared" si="424"/>
        <v>518.01216251443509</v>
      </c>
      <c r="L776">
        <f>VLOOKUP(V776, Sheet2!E$6:F$261,2,TRUE)</f>
        <v>506.75</v>
      </c>
      <c r="M776">
        <f>VLOOKUP(L776,Sheet3!A$52:B$77,2,TRUE)</f>
        <v>1</v>
      </c>
      <c r="N776">
        <f t="shared" si="425"/>
        <v>3.6121625144351128</v>
      </c>
      <c r="O776">
        <f t="shared" si="426"/>
        <v>3.2121625144351356</v>
      </c>
      <c r="P776">
        <v>0</v>
      </c>
      <c r="Q776">
        <f t="shared" si="402"/>
        <v>3.3</v>
      </c>
      <c r="R776">
        <f t="shared" si="427"/>
        <v>16651.45549795483</v>
      </c>
      <c r="S776">
        <f t="shared" si="405"/>
        <v>3.1</v>
      </c>
      <c r="T776">
        <f t="shared" si="428"/>
        <v>2498.5382012622931</v>
      </c>
      <c r="V776">
        <f t="shared" si="429"/>
        <v>19149.993699217124</v>
      </c>
      <c r="W776">
        <f t="shared" si="430"/>
        <v>-189.99369921712423</v>
      </c>
      <c r="X776">
        <f t="shared" si="431"/>
        <v>-3.9254896532463688</v>
      </c>
      <c r="Y776">
        <f>VLOOKUP(K776,Sheet2!$A$6:$B$262,2,TRUE)</f>
        <v>318</v>
      </c>
      <c r="Z776">
        <f t="shared" si="432"/>
        <v>-1.2344307085680404E-2</v>
      </c>
      <c r="AA776">
        <f t="shared" si="433"/>
        <v>517.99981820734945</v>
      </c>
      <c r="AD776">
        <f t="shared" si="411"/>
        <v>519.79516489856007</v>
      </c>
      <c r="AE776">
        <f>VLOOKUP(AU775,Sheet2!$E$6:$F$261,2,TRUE)</f>
        <v>506.75</v>
      </c>
      <c r="AF776">
        <f>VLOOKUP(AE776,Sheet3!K$52:L$77,2,TRUE)</f>
        <v>1</v>
      </c>
      <c r="AG776">
        <f t="shared" si="412"/>
        <v>3.3951648985600968</v>
      </c>
      <c r="AH776">
        <f t="shared" si="413"/>
        <v>1</v>
      </c>
      <c r="AI776">
        <f t="shared" si="421"/>
        <v>4500</v>
      </c>
      <c r="AJ776">
        <f t="shared" si="403"/>
        <v>3.1</v>
      </c>
      <c r="AK776">
        <f t="shared" si="406"/>
        <v>14254.117722782319</v>
      </c>
      <c r="AM776">
        <f t="shared" si="414"/>
        <v>-1.7048351014399259</v>
      </c>
      <c r="AN776">
        <f t="shared" si="415"/>
        <v>0</v>
      </c>
      <c r="AP776">
        <f t="shared" si="407"/>
        <v>1.55</v>
      </c>
      <c r="AQ776">
        <f>VLOOKUP(AE776,Sheet3!$K$52:$L$77,2,TRUE)</f>
        <v>1</v>
      </c>
      <c r="AR776">
        <f t="shared" si="408"/>
        <v>0</v>
      </c>
      <c r="AU776">
        <f t="shared" si="416"/>
        <v>18754.117722782321</v>
      </c>
      <c r="AV776">
        <f t="shared" si="417"/>
        <v>205.88227721767907</v>
      </c>
      <c r="AW776">
        <f t="shared" si="418"/>
        <v>4.2537660582165095</v>
      </c>
      <c r="AX776">
        <f>VLOOKUP(AD776,Sheet2!$A$6:$B$262,2,TRUE)</f>
        <v>341.31428571428569</v>
      </c>
      <c r="AY776">
        <f t="shared" si="419"/>
        <v>1.2462900723051886E-2</v>
      </c>
      <c r="AZ776">
        <f t="shared" si="420"/>
        <v>519.80762779928318</v>
      </c>
      <c r="BB776">
        <f t="shared" si="410"/>
        <v>1.8078095919337329</v>
      </c>
    </row>
    <row r="777" spans="4:54" x14ac:dyDescent="0.55000000000000004">
      <c r="D777">
        <f t="shared" si="409"/>
        <v>11505</v>
      </c>
      <c r="E777">
        <f t="shared" si="404"/>
        <v>191.75</v>
      </c>
      <c r="F777">
        <f t="shared" si="434"/>
        <v>18860</v>
      </c>
      <c r="H777">
        <f t="shared" si="422"/>
        <v>4715</v>
      </c>
      <c r="J777">
        <f t="shared" si="423"/>
        <v>389.6694214876033</v>
      </c>
      <c r="K777">
        <f t="shared" si="424"/>
        <v>517.99981820734945</v>
      </c>
      <c r="L777">
        <f>VLOOKUP(V777, Sheet2!E$6:F$261,2,TRUE)</f>
        <v>506.57499999999999</v>
      </c>
      <c r="M777">
        <f>VLOOKUP(L777,Sheet3!A$52:B$77,2,TRUE)</f>
        <v>1</v>
      </c>
      <c r="N777">
        <f t="shared" si="425"/>
        <v>3.5998182073494718</v>
      </c>
      <c r="O777">
        <f t="shared" si="426"/>
        <v>3.1998182073494945</v>
      </c>
      <c r="P777">
        <v>0</v>
      </c>
      <c r="Q777">
        <f t="shared" si="402"/>
        <v>3.2</v>
      </c>
      <c r="R777">
        <f t="shared" si="427"/>
        <v>16064.165554346215</v>
      </c>
      <c r="S777">
        <f t="shared" si="405"/>
        <v>3</v>
      </c>
      <c r="T777">
        <f t="shared" si="428"/>
        <v>2404.0154159525009</v>
      </c>
      <c r="V777">
        <f t="shared" si="429"/>
        <v>18468.180970298716</v>
      </c>
      <c r="W777">
        <f t="shared" si="430"/>
        <v>391.81902970128431</v>
      </c>
      <c r="X777">
        <f t="shared" si="431"/>
        <v>8.0954344979604205</v>
      </c>
      <c r="Y777">
        <f>VLOOKUP(K777,Sheet2!$A$6:$B$262,2,TRUE)</f>
        <v>317.35000000000002</v>
      </c>
      <c r="Z777">
        <f t="shared" si="432"/>
        <v>2.5509483213992185E-2</v>
      </c>
      <c r="AA777">
        <f t="shared" si="433"/>
        <v>518.02532769056347</v>
      </c>
      <c r="AD777">
        <f t="shared" si="411"/>
        <v>519.80762779928318</v>
      </c>
      <c r="AE777">
        <f>VLOOKUP(AU776,Sheet2!$E$6:$F$261,2,TRUE)</f>
        <v>506.57499999999999</v>
      </c>
      <c r="AF777">
        <f>VLOOKUP(AE777,Sheet3!K$52:L$77,2,TRUE)</f>
        <v>1</v>
      </c>
      <c r="AG777">
        <f t="shared" si="412"/>
        <v>3.4076277992832047</v>
      </c>
      <c r="AH777">
        <f t="shared" si="413"/>
        <v>1</v>
      </c>
      <c r="AI777">
        <f t="shared" si="421"/>
        <v>4500</v>
      </c>
      <c r="AJ777">
        <f t="shared" si="403"/>
        <v>3.2</v>
      </c>
      <c r="AK777">
        <f t="shared" si="406"/>
        <v>14795.019647039055</v>
      </c>
      <c r="AM777">
        <f t="shared" si="414"/>
        <v>-1.692372200716818</v>
      </c>
      <c r="AN777">
        <f t="shared" si="415"/>
        <v>0</v>
      </c>
      <c r="AP777">
        <f t="shared" si="407"/>
        <v>1.55</v>
      </c>
      <c r="AQ777">
        <f>VLOOKUP(AE777,Sheet3!$K$52:$L$77,2,TRUE)</f>
        <v>1</v>
      </c>
      <c r="AR777">
        <f t="shared" si="408"/>
        <v>0</v>
      </c>
      <c r="AU777">
        <f t="shared" si="416"/>
        <v>19295.019647039055</v>
      </c>
      <c r="AV777">
        <f t="shared" si="417"/>
        <v>-435.01964703905469</v>
      </c>
      <c r="AW777">
        <f t="shared" si="418"/>
        <v>-8.9880092363441051</v>
      </c>
      <c r="AX777">
        <f>VLOOKUP(AD777,Sheet2!$A$6:$B$262,2,TRUE)</f>
        <v>342.68571428571431</v>
      </c>
      <c r="AY777">
        <f t="shared" si="419"/>
        <v>-2.6228141009841891E-2</v>
      </c>
      <c r="AZ777">
        <f t="shared" si="420"/>
        <v>519.78139965827336</v>
      </c>
      <c r="BB777">
        <f t="shared" si="410"/>
        <v>1.7560719677098859</v>
      </c>
    </row>
    <row r="778" spans="4:54" x14ac:dyDescent="0.55000000000000004">
      <c r="D778">
        <f t="shared" si="409"/>
        <v>11520</v>
      </c>
      <c r="E778">
        <f t="shared" si="404"/>
        <v>192</v>
      </c>
      <c r="F778">
        <f t="shared" si="434"/>
        <v>18760</v>
      </c>
      <c r="G778">
        <f>+SUM(F683:F778)/96</f>
        <v>23510</v>
      </c>
      <c r="H778">
        <f t="shared" si="422"/>
        <v>4690</v>
      </c>
      <c r="J778">
        <f t="shared" si="423"/>
        <v>387.60330578512395</v>
      </c>
      <c r="K778">
        <f t="shared" si="424"/>
        <v>518.02532769056347</v>
      </c>
      <c r="L778">
        <f>VLOOKUP(V778, Sheet2!E$6:F$261,2,TRUE)</f>
        <v>506.75</v>
      </c>
      <c r="M778">
        <f>VLOOKUP(L778,Sheet3!A$52:B$77,2,TRUE)</f>
        <v>1</v>
      </c>
      <c r="N778">
        <f t="shared" si="425"/>
        <v>3.6253276905634948</v>
      </c>
      <c r="O778">
        <f t="shared" si="426"/>
        <v>3.2253276905635175</v>
      </c>
      <c r="P778">
        <v>0</v>
      </c>
      <c r="Q778">
        <f t="shared" si="402"/>
        <v>3.3</v>
      </c>
      <c r="R778">
        <f t="shared" si="427"/>
        <v>16742.572232790088</v>
      </c>
      <c r="S778">
        <f t="shared" si="405"/>
        <v>3.1</v>
      </c>
      <c r="T778">
        <f t="shared" si="428"/>
        <v>2513.9144671165973</v>
      </c>
      <c r="V778">
        <f t="shared" si="429"/>
        <v>19256.486699906683</v>
      </c>
      <c r="W778">
        <f t="shared" si="430"/>
        <v>-496.4866999066835</v>
      </c>
      <c r="X778">
        <f t="shared" si="431"/>
        <v>-10.257989667493462</v>
      </c>
      <c r="Y778">
        <f>VLOOKUP(K778,Sheet2!$A$6:$B$262,2,TRUE)</f>
        <v>318</v>
      </c>
      <c r="Z778">
        <f t="shared" si="432"/>
        <v>-3.2257829143061204E-2</v>
      </c>
      <c r="AA778">
        <f t="shared" si="433"/>
        <v>517.99306986142039</v>
      </c>
      <c r="AD778">
        <f t="shared" si="411"/>
        <v>519.78139965827336</v>
      </c>
      <c r="AE778">
        <f>VLOOKUP(AU777,Sheet2!$E$6:$F$261,2,TRUE)</f>
        <v>506.75</v>
      </c>
      <c r="AF778">
        <f>VLOOKUP(AE778,Sheet3!K$52:L$77,2,TRUE)</f>
        <v>1</v>
      </c>
      <c r="AG778">
        <f t="shared" si="412"/>
        <v>3.3813996582733807</v>
      </c>
      <c r="AH778">
        <f t="shared" si="413"/>
        <v>1</v>
      </c>
      <c r="AI778">
        <f t="shared" si="421"/>
        <v>4500</v>
      </c>
      <c r="AJ778">
        <f t="shared" si="403"/>
        <v>3.1</v>
      </c>
      <c r="AK778">
        <f t="shared" si="406"/>
        <v>14167.518537480517</v>
      </c>
      <c r="AM778">
        <f t="shared" si="414"/>
        <v>-1.718600341726642</v>
      </c>
      <c r="AN778">
        <f t="shared" si="415"/>
        <v>0</v>
      </c>
      <c r="AP778">
        <f t="shared" si="407"/>
        <v>1.55</v>
      </c>
      <c r="AQ778">
        <f>VLOOKUP(AE778,Sheet3!$K$52:$L$77,2,TRUE)</f>
        <v>1</v>
      </c>
      <c r="AR778">
        <f t="shared" si="408"/>
        <v>0</v>
      </c>
      <c r="AU778">
        <f t="shared" si="416"/>
        <v>18667.518537480515</v>
      </c>
      <c r="AV778">
        <f t="shared" si="417"/>
        <v>92.481462519484921</v>
      </c>
      <c r="AW778">
        <f t="shared" si="418"/>
        <v>1.9107740189976223</v>
      </c>
      <c r="AX778">
        <f>VLOOKUP(AD778,Sheet2!$A$6:$B$262,2,TRUE)</f>
        <v>341.31428571428569</v>
      </c>
      <c r="AY778">
        <f t="shared" si="419"/>
        <v>5.5982831629764595E-3</v>
      </c>
      <c r="AZ778">
        <f t="shared" si="420"/>
        <v>519.78699794143631</v>
      </c>
      <c r="BB778">
        <f t="shared" si="410"/>
        <v>1.7939280800159167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A0806-C59E-4D2E-9B09-1F00CFFC31E0}">
  <dimension ref="A1:U78"/>
  <sheetViews>
    <sheetView topLeftCell="A49" workbookViewId="0">
      <selection activeCell="L49" sqref="L49"/>
    </sheetView>
  </sheetViews>
  <sheetFormatPr defaultRowHeight="14.4" x14ac:dyDescent="0.55000000000000004"/>
  <cols>
    <col min="5" max="5" width="10" customWidth="1"/>
    <col min="9" max="9" width="9.5234375" customWidth="1"/>
  </cols>
  <sheetData>
    <row r="1" spans="1:14" x14ac:dyDescent="0.55000000000000004">
      <c r="A1" t="s">
        <v>40</v>
      </c>
    </row>
    <row r="2" spans="1:14" x14ac:dyDescent="0.55000000000000004">
      <c r="A2" t="s">
        <v>41</v>
      </c>
    </row>
    <row r="4" spans="1:14" x14ac:dyDescent="0.55000000000000004">
      <c r="A4" t="s">
        <v>21</v>
      </c>
      <c r="C4" t="s">
        <v>22</v>
      </c>
      <c r="I4" t="s">
        <v>23</v>
      </c>
      <c r="L4" t="s">
        <v>24</v>
      </c>
      <c r="N4" t="s">
        <v>30</v>
      </c>
    </row>
    <row r="5" spans="1:14" x14ac:dyDescent="0.55000000000000004">
      <c r="A5">
        <v>735</v>
      </c>
      <c r="C5">
        <v>514.4</v>
      </c>
      <c r="I5">
        <v>140</v>
      </c>
      <c r="L5">
        <v>514.79999999999995</v>
      </c>
      <c r="N5" t="s">
        <v>31</v>
      </c>
    </row>
    <row r="7" spans="1:14" x14ac:dyDescent="0.55000000000000004">
      <c r="A7" t="s">
        <v>38</v>
      </c>
      <c r="B7" t="s">
        <v>17</v>
      </c>
      <c r="C7" t="s">
        <v>20</v>
      </c>
      <c r="D7" t="s">
        <v>35</v>
      </c>
      <c r="E7" t="s">
        <v>13</v>
      </c>
      <c r="F7" t="s">
        <v>47</v>
      </c>
      <c r="G7" t="s">
        <v>45</v>
      </c>
      <c r="H7" t="s">
        <v>46</v>
      </c>
      <c r="I7" t="s">
        <v>35</v>
      </c>
      <c r="J7" t="s">
        <v>13</v>
      </c>
      <c r="L7" t="s">
        <v>44</v>
      </c>
    </row>
    <row r="8" spans="1:14" x14ac:dyDescent="0.55000000000000004">
      <c r="A8" t="s">
        <v>3</v>
      </c>
      <c r="B8" t="s">
        <v>43</v>
      </c>
      <c r="C8" t="s">
        <v>43</v>
      </c>
      <c r="D8" t="s">
        <v>36</v>
      </c>
      <c r="E8" t="s">
        <v>36</v>
      </c>
      <c r="F8" t="s">
        <v>36</v>
      </c>
      <c r="I8" t="s">
        <v>11</v>
      </c>
      <c r="J8" t="s">
        <v>11</v>
      </c>
      <c r="L8" t="s">
        <v>11</v>
      </c>
    </row>
    <row r="9" spans="1:14" x14ac:dyDescent="0.55000000000000004">
      <c r="B9" t="s">
        <v>19</v>
      </c>
      <c r="C9" t="s">
        <v>19</v>
      </c>
      <c r="D9" t="s">
        <v>19</v>
      </c>
      <c r="E9" t="s">
        <v>19</v>
      </c>
      <c r="F9" t="s">
        <v>19</v>
      </c>
      <c r="I9" t="s">
        <v>3</v>
      </c>
      <c r="J9" t="s">
        <v>3</v>
      </c>
      <c r="L9" t="s">
        <v>3</v>
      </c>
    </row>
    <row r="10" spans="1:14" x14ac:dyDescent="0.55000000000000004">
      <c r="A10">
        <v>980</v>
      </c>
      <c r="B10">
        <v>515.29999999999995</v>
      </c>
      <c r="C10">
        <v>499.5</v>
      </c>
      <c r="D10">
        <f>+B10-C$5</f>
        <v>0.89999999999997726</v>
      </c>
      <c r="E10">
        <f>+B10-L$5</f>
        <v>0.5</v>
      </c>
      <c r="G10">
        <v>1.55</v>
      </c>
      <c r="H10">
        <v>1.55</v>
      </c>
      <c r="I10">
        <f t="shared" ref="I10:I22" si="0">+G10*+A$5*POWER(D10,1.5)</f>
        <v>972.70870257360616</v>
      </c>
      <c r="J10">
        <f t="shared" ref="J10:J22" si="1">+H10*I$5*POWER(E10,1.5)</f>
        <v>76.721085758740415</v>
      </c>
      <c r="L10">
        <f t="shared" ref="L10:L24" si="2">+I10+J10</f>
        <v>1049.4297883323466</v>
      </c>
    </row>
    <row r="11" spans="1:14" x14ac:dyDescent="0.55000000000000004">
      <c r="A11">
        <v>1190</v>
      </c>
      <c r="B11">
        <v>515.29999999999995</v>
      </c>
      <c r="C11">
        <v>499.6</v>
      </c>
      <c r="D11">
        <f t="shared" ref="D11:D26" si="3">+B11-C$5</f>
        <v>0.89999999999997726</v>
      </c>
      <c r="E11">
        <f t="shared" ref="E11:E26" si="4">+B11-L$5</f>
        <v>0.5</v>
      </c>
      <c r="G11">
        <v>1.55</v>
      </c>
      <c r="H11">
        <v>1.55</v>
      </c>
      <c r="I11">
        <f t="shared" si="0"/>
        <v>972.70870257360616</v>
      </c>
      <c r="J11">
        <f t="shared" si="1"/>
        <v>76.721085758740415</v>
      </c>
      <c r="L11">
        <f t="shared" si="2"/>
        <v>1049.4297883323466</v>
      </c>
    </row>
    <row r="12" spans="1:14" x14ac:dyDescent="0.55000000000000004">
      <c r="A12">
        <v>1200</v>
      </c>
      <c r="B12">
        <v>515.4</v>
      </c>
      <c r="C12">
        <v>499.7</v>
      </c>
      <c r="D12">
        <f t="shared" si="3"/>
        <v>1</v>
      </c>
      <c r="E12">
        <f t="shared" si="4"/>
        <v>0.60000000000002274</v>
      </c>
      <c r="G12">
        <v>1.55</v>
      </c>
      <c r="H12">
        <v>1.55</v>
      </c>
      <c r="I12">
        <f t="shared" si="0"/>
        <v>1139.25</v>
      </c>
      <c r="J12">
        <f t="shared" si="1"/>
        <v>100.85248633524688</v>
      </c>
      <c r="L12">
        <f t="shared" si="2"/>
        <v>1240.1024863352468</v>
      </c>
    </row>
    <row r="13" spans="1:14" x14ac:dyDescent="0.55000000000000004">
      <c r="A13">
        <v>1440</v>
      </c>
      <c r="B13">
        <v>515.4</v>
      </c>
      <c r="C13">
        <v>499.8</v>
      </c>
      <c r="D13">
        <f t="shared" si="3"/>
        <v>1</v>
      </c>
      <c r="E13">
        <f t="shared" si="4"/>
        <v>0.60000000000002274</v>
      </c>
      <c r="G13">
        <v>1.8</v>
      </c>
      <c r="H13">
        <v>1.55</v>
      </c>
      <c r="I13">
        <f t="shared" si="0"/>
        <v>1323</v>
      </c>
      <c r="J13">
        <f t="shared" si="1"/>
        <v>100.85248633524688</v>
      </c>
      <c r="L13">
        <f t="shared" si="2"/>
        <v>1423.8524863352468</v>
      </c>
    </row>
    <row r="14" spans="1:14" x14ac:dyDescent="0.55000000000000004">
      <c r="A14">
        <v>1450</v>
      </c>
      <c r="B14">
        <v>515.5</v>
      </c>
      <c r="C14">
        <v>499.9</v>
      </c>
      <c r="D14">
        <f t="shared" si="3"/>
        <v>1.1000000000000227</v>
      </c>
      <c r="E14">
        <f t="shared" si="4"/>
        <v>0.70000000000004547</v>
      </c>
      <c r="G14">
        <v>1.6</v>
      </c>
      <c r="H14">
        <v>1.55</v>
      </c>
      <c r="I14">
        <f t="shared" si="0"/>
        <v>1356.73912599295</v>
      </c>
      <c r="J14">
        <f t="shared" si="1"/>
        <v>127.08865803053847</v>
      </c>
      <c r="L14">
        <f t="shared" si="2"/>
        <v>1483.8277840234884</v>
      </c>
    </row>
    <row r="15" spans="1:14" x14ac:dyDescent="0.55000000000000004">
      <c r="A15">
        <v>1690</v>
      </c>
      <c r="B15">
        <v>515.5</v>
      </c>
      <c r="C15">
        <v>500.2</v>
      </c>
      <c r="D15">
        <f t="shared" si="3"/>
        <v>1.1000000000000227</v>
      </c>
      <c r="E15">
        <f t="shared" si="4"/>
        <v>0.70000000000004547</v>
      </c>
      <c r="G15">
        <v>1.8</v>
      </c>
      <c r="H15">
        <v>1.55</v>
      </c>
      <c r="I15">
        <f t="shared" si="0"/>
        <v>1526.3315167420687</v>
      </c>
      <c r="J15">
        <f t="shared" si="1"/>
        <v>127.08865803053847</v>
      </c>
      <c r="L15">
        <f t="shared" si="2"/>
        <v>1653.4201747726072</v>
      </c>
    </row>
    <row r="16" spans="1:14" x14ac:dyDescent="0.55000000000000004">
      <c r="A16">
        <v>1860</v>
      </c>
      <c r="B16">
        <v>515.5</v>
      </c>
      <c r="C16">
        <v>500.4</v>
      </c>
      <c r="D16">
        <f t="shared" si="3"/>
        <v>1.1000000000000227</v>
      </c>
      <c r="E16">
        <f t="shared" si="4"/>
        <v>0.70000000000004547</v>
      </c>
      <c r="G16">
        <v>2</v>
      </c>
      <c r="H16">
        <v>1.55</v>
      </c>
      <c r="I16">
        <f t="shared" si="0"/>
        <v>1695.9239074911877</v>
      </c>
      <c r="J16">
        <f t="shared" si="1"/>
        <v>127.08865803053847</v>
      </c>
      <c r="L16">
        <f t="shared" si="2"/>
        <v>1823.0125655217262</v>
      </c>
    </row>
    <row r="17" spans="1:15" x14ac:dyDescent="0.55000000000000004">
      <c r="A17">
        <v>3200</v>
      </c>
      <c r="B17">
        <v>515.9</v>
      </c>
      <c r="C17">
        <v>501.4</v>
      </c>
      <c r="D17">
        <f t="shared" si="3"/>
        <v>1.5</v>
      </c>
      <c r="E17">
        <f t="shared" si="4"/>
        <v>1.1000000000000227</v>
      </c>
      <c r="G17">
        <v>2.2000000000000002</v>
      </c>
      <c r="H17">
        <v>2</v>
      </c>
      <c r="I17">
        <f t="shared" si="0"/>
        <v>2970.6186855602996</v>
      </c>
      <c r="J17">
        <f t="shared" si="1"/>
        <v>323.03312523641671</v>
      </c>
      <c r="L17">
        <f t="shared" si="2"/>
        <v>3293.6518107967163</v>
      </c>
    </row>
    <row r="18" spans="1:15" x14ac:dyDescent="0.55000000000000004">
      <c r="A18">
        <v>4800</v>
      </c>
      <c r="B18">
        <v>516.29999999999995</v>
      </c>
      <c r="C18">
        <v>503.1</v>
      </c>
      <c r="D18">
        <f t="shared" si="3"/>
        <v>1.8999999999999773</v>
      </c>
      <c r="E18">
        <f t="shared" si="4"/>
        <v>1.5</v>
      </c>
      <c r="G18">
        <v>2.2999999999999998</v>
      </c>
      <c r="H18">
        <v>2.2000000000000002</v>
      </c>
      <c r="I18">
        <f t="shared" si="0"/>
        <v>4427.3675389275386</v>
      </c>
      <c r="J18">
        <f t="shared" si="1"/>
        <v>565.83213058291415</v>
      </c>
      <c r="L18">
        <f t="shared" si="2"/>
        <v>4993.1996695104526</v>
      </c>
    </row>
    <row r="19" spans="1:15" x14ac:dyDescent="0.55000000000000004">
      <c r="A19">
        <v>8800</v>
      </c>
      <c r="B19">
        <v>516.9</v>
      </c>
      <c r="C19">
        <v>504.9</v>
      </c>
      <c r="D19">
        <f t="shared" si="3"/>
        <v>2.5</v>
      </c>
      <c r="E19">
        <f t="shared" si="4"/>
        <v>2.1000000000000227</v>
      </c>
      <c r="G19">
        <v>2.7</v>
      </c>
      <c r="H19">
        <v>2.2999999999999998</v>
      </c>
      <c r="I19">
        <f t="shared" si="0"/>
        <v>7844.4250207551877</v>
      </c>
      <c r="J19">
        <f t="shared" si="1"/>
        <v>979.90689557734561</v>
      </c>
      <c r="L19">
        <f t="shared" si="2"/>
        <v>8824.3319163325341</v>
      </c>
    </row>
    <row r="20" spans="1:15" x14ac:dyDescent="0.55000000000000004">
      <c r="A20">
        <v>11700</v>
      </c>
      <c r="B20">
        <v>516.79999999999995</v>
      </c>
      <c r="D20">
        <f t="shared" si="3"/>
        <v>2.3999999999999773</v>
      </c>
      <c r="E20">
        <f t="shared" si="4"/>
        <v>2</v>
      </c>
      <c r="G20">
        <v>3.5</v>
      </c>
      <c r="H20">
        <v>2.5</v>
      </c>
      <c r="I20">
        <f t="shared" si="0"/>
        <v>9564.7196717936986</v>
      </c>
      <c r="J20">
        <f t="shared" si="1"/>
        <v>989.94949366116646</v>
      </c>
      <c r="L20">
        <f t="shared" si="2"/>
        <v>10554.669165454865</v>
      </c>
    </row>
    <row r="21" spans="1:15" x14ac:dyDescent="0.55000000000000004">
      <c r="A21">
        <v>25100</v>
      </c>
      <c r="B21">
        <v>518.5</v>
      </c>
      <c r="C21">
        <v>507.8</v>
      </c>
      <c r="D21">
        <f t="shared" si="3"/>
        <v>4.1000000000000227</v>
      </c>
      <c r="E21">
        <f t="shared" si="4"/>
        <v>3.7000000000000455</v>
      </c>
      <c r="G21">
        <v>3.5</v>
      </c>
      <c r="H21">
        <v>3.5</v>
      </c>
      <c r="I21">
        <f t="shared" si="0"/>
        <v>21356.553525938067</v>
      </c>
      <c r="J21">
        <f t="shared" si="1"/>
        <v>3487.3751303810791</v>
      </c>
      <c r="L21">
        <f t="shared" si="2"/>
        <v>24843.928656319145</v>
      </c>
    </row>
    <row r="22" spans="1:15" x14ac:dyDescent="0.55000000000000004">
      <c r="A22">
        <v>50000</v>
      </c>
      <c r="B22">
        <v>521.5</v>
      </c>
      <c r="C22">
        <v>513.79999999999995</v>
      </c>
      <c r="D22">
        <f t="shared" si="3"/>
        <v>7.1000000000000227</v>
      </c>
      <c r="E22">
        <f t="shared" si="4"/>
        <v>6.7000000000000455</v>
      </c>
      <c r="G22">
        <v>3.5</v>
      </c>
      <c r="H22">
        <v>3.5</v>
      </c>
      <c r="I22">
        <f t="shared" si="0"/>
        <v>48667.933561984857</v>
      </c>
      <c r="J22">
        <f t="shared" si="1"/>
        <v>8497.8348007007917</v>
      </c>
      <c r="L22">
        <f t="shared" si="2"/>
        <v>57165.768362685645</v>
      </c>
      <c r="M22" t="s">
        <v>48</v>
      </c>
    </row>
    <row r="23" spans="1:15" x14ac:dyDescent="0.55000000000000004">
      <c r="A23">
        <v>79100</v>
      </c>
      <c r="B23">
        <v>524</v>
      </c>
      <c r="C23">
        <v>518</v>
      </c>
      <c r="D23">
        <f t="shared" si="3"/>
        <v>9.6000000000000227</v>
      </c>
      <c r="E23">
        <f t="shared" si="4"/>
        <v>9.2000000000000455</v>
      </c>
      <c r="G23">
        <v>3.5</v>
      </c>
      <c r="H23">
        <v>3.5</v>
      </c>
      <c r="I23">
        <f>+G23*+A$5*POWER(F23,1.5)</f>
        <v>0</v>
      </c>
      <c r="J23">
        <f>+H23*I$5*POWER(F23,1.5)</f>
        <v>0</v>
      </c>
      <c r="L23">
        <f t="shared" si="2"/>
        <v>0</v>
      </c>
    </row>
    <row r="24" spans="1:15" x14ac:dyDescent="0.55000000000000004">
      <c r="A24">
        <v>129300</v>
      </c>
      <c r="B24">
        <v>528</v>
      </c>
      <c r="C24">
        <v>526</v>
      </c>
      <c r="D24">
        <f t="shared" si="3"/>
        <v>13.600000000000023</v>
      </c>
      <c r="E24">
        <f t="shared" si="4"/>
        <v>13.200000000000045</v>
      </c>
      <c r="G24">
        <v>3.5</v>
      </c>
      <c r="H24">
        <v>3.5</v>
      </c>
      <c r="I24">
        <f>+G24*+A$5*POWER(F24,1.5)</f>
        <v>0</v>
      </c>
      <c r="J24">
        <f>+H24*I$5*POWER(F24,1.5)</f>
        <v>0</v>
      </c>
      <c r="L24">
        <f t="shared" si="2"/>
        <v>0</v>
      </c>
    </row>
    <row r="25" spans="1:15" x14ac:dyDescent="0.55000000000000004">
      <c r="A25">
        <v>159000</v>
      </c>
      <c r="B25">
        <v>532.29999999999995</v>
      </c>
      <c r="C25">
        <v>532</v>
      </c>
      <c r="D25">
        <f t="shared" si="3"/>
        <v>17.899999999999977</v>
      </c>
      <c r="E25">
        <f t="shared" si="4"/>
        <v>17.5</v>
      </c>
      <c r="G25">
        <v>3.5</v>
      </c>
      <c r="H25">
        <v>3.5</v>
      </c>
    </row>
    <row r="26" spans="1:15" x14ac:dyDescent="0.55000000000000004">
      <c r="A26">
        <v>255000</v>
      </c>
      <c r="B26">
        <v>540</v>
      </c>
      <c r="C26">
        <v>538.20000000000005</v>
      </c>
      <c r="D26">
        <f t="shared" si="3"/>
        <v>25.600000000000023</v>
      </c>
      <c r="E26">
        <f t="shared" si="4"/>
        <v>25.200000000000045</v>
      </c>
      <c r="G26">
        <v>3.5</v>
      </c>
      <c r="H26">
        <v>3.5</v>
      </c>
    </row>
    <row r="28" spans="1:15" x14ac:dyDescent="0.55000000000000004">
      <c r="B28" t="s">
        <v>51</v>
      </c>
    </row>
    <row r="29" spans="1:15" x14ac:dyDescent="0.55000000000000004">
      <c r="A29" t="s">
        <v>35</v>
      </c>
      <c r="B29" t="s">
        <v>55</v>
      </c>
      <c r="D29" t="s">
        <v>14</v>
      </c>
      <c r="E29" t="s">
        <v>53</v>
      </c>
      <c r="F29" t="s">
        <v>49</v>
      </c>
      <c r="G29" t="s">
        <v>55</v>
      </c>
      <c r="H29" t="s">
        <v>13</v>
      </c>
      <c r="I29" t="s">
        <v>13</v>
      </c>
      <c r="J29" t="s">
        <v>57</v>
      </c>
      <c r="M29" t="s">
        <v>58</v>
      </c>
      <c r="O29" t="s">
        <v>20</v>
      </c>
    </row>
    <row r="30" spans="1:15" x14ac:dyDescent="0.55000000000000004">
      <c r="A30" t="s">
        <v>42</v>
      </c>
      <c r="B30" t="s">
        <v>43</v>
      </c>
      <c r="C30" t="s">
        <v>36</v>
      </c>
      <c r="D30" t="s">
        <v>49</v>
      </c>
      <c r="E30" t="s">
        <v>54</v>
      </c>
      <c r="F30" t="s">
        <v>36</v>
      </c>
      <c r="G30" t="s">
        <v>56</v>
      </c>
      <c r="H30" t="s">
        <v>36</v>
      </c>
      <c r="I30" t="s">
        <v>35</v>
      </c>
      <c r="J30" t="s">
        <v>35</v>
      </c>
      <c r="O30" t="s">
        <v>18</v>
      </c>
    </row>
    <row r="31" spans="1:15" x14ac:dyDescent="0.55000000000000004">
      <c r="A31" t="s">
        <v>3</v>
      </c>
      <c r="B31" t="s">
        <v>19</v>
      </c>
      <c r="C31" t="s">
        <v>19</v>
      </c>
      <c r="D31" t="s">
        <v>50</v>
      </c>
      <c r="F31" t="s">
        <v>19</v>
      </c>
      <c r="G31" t="s">
        <v>19</v>
      </c>
      <c r="H31" t="s">
        <v>19</v>
      </c>
      <c r="I31" t="s">
        <v>50</v>
      </c>
      <c r="J31" t="s">
        <v>42</v>
      </c>
      <c r="O31" t="s">
        <v>19</v>
      </c>
    </row>
    <row r="32" spans="1:15" x14ac:dyDescent="0.55000000000000004">
      <c r="F32" t="s">
        <v>52</v>
      </c>
      <c r="J32" t="s">
        <v>3</v>
      </c>
    </row>
    <row r="33" spans="1:21" x14ac:dyDescent="0.55000000000000004">
      <c r="A33">
        <v>1000</v>
      </c>
      <c r="B33">
        <f>+C$5+C33</f>
        <v>515.29999999999995</v>
      </c>
      <c r="C33">
        <v>0.9</v>
      </c>
      <c r="D33">
        <v>1.55</v>
      </c>
      <c r="E33">
        <f>+(A33/D33/A$5)</f>
        <v>0.87777046302391915</v>
      </c>
      <c r="F33">
        <f>POWER(E33,0.66666667)</f>
        <v>0.91675645164003761</v>
      </c>
      <c r="G33">
        <f>+C$5+F33</f>
        <v>515.31675645164</v>
      </c>
      <c r="H33">
        <f>+G33-L$5</f>
        <v>0.51675645164004891</v>
      </c>
      <c r="I33">
        <v>1.55</v>
      </c>
      <c r="J33">
        <f>+I$5*I33*POWER(H33,1.5)</f>
        <v>80.609939465537479</v>
      </c>
      <c r="M33">
        <f>+A33+J33</f>
        <v>1080.6099394655375</v>
      </c>
      <c r="O33">
        <v>499.7</v>
      </c>
    </row>
    <row r="34" spans="1:21" x14ac:dyDescent="0.55000000000000004">
      <c r="A34">
        <v>1300</v>
      </c>
      <c r="B34">
        <f t="shared" ref="B34:B41" si="5">+C$5+C34</f>
        <v>515.4</v>
      </c>
      <c r="C34">
        <v>1</v>
      </c>
      <c r="D34">
        <v>1.6</v>
      </c>
      <c r="E34">
        <f t="shared" ref="E34:E41" si="6">+(A34/D34/A$5)</f>
        <v>1.1054421768707483</v>
      </c>
      <c r="F34">
        <f t="shared" ref="F34:F41" si="7">POWER(E34,0.66666667)</f>
        <v>1.069114009532794</v>
      </c>
      <c r="G34">
        <f t="shared" ref="G34:G41" si="8">+C$5+F34</f>
        <v>515.46911400953275</v>
      </c>
      <c r="H34">
        <f t="shared" ref="H34:H41" si="9">+G34-L$5</f>
        <v>0.66911400953279099</v>
      </c>
      <c r="I34">
        <v>1.55</v>
      </c>
      <c r="J34">
        <f t="shared" ref="J34:J41" si="10">+I$5*I34*POWER(H34,1.5)</f>
        <v>118.77086470212052</v>
      </c>
      <c r="M34">
        <f t="shared" ref="M34:M41" si="11">+A34+J34</f>
        <v>1418.7708647021204</v>
      </c>
      <c r="O34">
        <v>499.8</v>
      </c>
    </row>
    <row r="35" spans="1:21" x14ac:dyDescent="0.55000000000000004">
      <c r="A35">
        <v>2000</v>
      </c>
      <c r="B35">
        <f t="shared" si="5"/>
        <v>515.6</v>
      </c>
      <c r="C35">
        <v>1.2</v>
      </c>
      <c r="D35">
        <v>1.9</v>
      </c>
      <c r="E35">
        <f t="shared" si="6"/>
        <v>1.432151808091658</v>
      </c>
      <c r="F35">
        <f t="shared" si="7"/>
        <v>1.2705527609674101</v>
      </c>
      <c r="G35">
        <f t="shared" si="8"/>
        <v>515.67055276096744</v>
      </c>
      <c r="H35">
        <f t="shared" si="9"/>
        <v>0.87055276096748457</v>
      </c>
      <c r="I35">
        <v>1.55</v>
      </c>
      <c r="J35">
        <f t="shared" si="10"/>
        <v>176.25943744743651</v>
      </c>
      <c r="M35">
        <f t="shared" si="11"/>
        <v>2176.2594374474365</v>
      </c>
      <c r="O35">
        <v>500.7</v>
      </c>
    </row>
    <row r="36" spans="1:21" x14ac:dyDescent="0.55000000000000004">
      <c r="A36">
        <v>3200</v>
      </c>
      <c r="B36">
        <f t="shared" si="5"/>
        <v>515.9</v>
      </c>
      <c r="C36">
        <v>1.5</v>
      </c>
      <c r="D36">
        <v>2.2000000000000002</v>
      </c>
      <c r="E36">
        <f t="shared" si="6"/>
        <v>1.978973407544836</v>
      </c>
      <c r="F36">
        <f t="shared" si="7"/>
        <v>1.5762555906304156</v>
      </c>
      <c r="G36">
        <f t="shared" si="8"/>
        <v>515.97625559063044</v>
      </c>
      <c r="H36">
        <f t="shared" si="9"/>
        <v>1.1762555906304897</v>
      </c>
      <c r="I36">
        <v>1.9</v>
      </c>
      <c r="J36">
        <f t="shared" si="10"/>
        <v>339.33932180144672</v>
      </c>
      <c r="M36">
        <f t="shared" si="11"/>
        <v>3539.3393218014467</v>
      </c>
      <c r="O36">
        <v>501.4</v>
      </c>
    </row>
    <row r="37" spans="1:21" x14ac:dyDescent="0.55000000000000004">
      <c r="A37">
        <v>4800</v>
      </c>
      <c r="B37">
        <f t="shared" si="5"/>
        <v>516.29999999999995</v>
      </c>
      <c r="C37">
        <v>1.9</v>
      </c>
      <c r="D37">
        <v>2.2999999999999998</v>
      </c>
      <c r="E37">
        <f t="shared" si="6"/>
        <v>2.839396628216504</v>
      </c>
      <c r="F37">
        <f t="shared" si="7"/>
        <v>2.0051677437502526</v>
      </c>
      <c r="G37">
        <f t="shared" si="8"/>
        <v>516.40516774375021</v>
      </c>
      <c r="H37">
        <f t="shared" si="9"/>
        <v>1.6051677437502576</v>
      </c>
      <c r="I37">
        <v>2.2000000000000002</v>
      </c>
      <c r="J37">
        <f t="shared" si="10"/>
        <v>626.37058171354101</v>
      </c>
      <c r="M37">
        <f t="shared" si="11"/>
        <v>5426.3705817135415</v>
      </c>
      <c r="O37">
        <v>503.5</v>
      </c>
    </row>
    <row r="38" spans="1:21" x14ac:dyDescent="0.55000000000000004">
      <c r="A38">
        <v>8000</v>
      </c>
      <c r="B38">
        <f t="shared" si="5"/>
        <v>516.69999999999993</v>
      </c>
      <c r="C38">
        <v>2.2999999999999998</v>
      </c>
      <c r="D38">
        <v>2.9</v>
      </c>
      <c r="E38">
        <f t="shared" si="6"/>
        <v>3.7532254281022754</v>
      </c>
      <c r="F38">
        <f t="shared" si="7"/>
        <v>2.4151073256496738</v>
      </c>
      <c r="G38">
        <f t="shared" si="8"/>
        <v>516.81510732564971</v>
      </c>
      <c r="H38">
        <f t="shared" si="9"/>
        <v>2.0151073256497511</v>
      </c>
      <c r="I38">
        <v>2.2999999999999998</v>
      </c>
      <c r="J38">
        <f t="shared" si="10"/>
        <v>921.09228447975545</v>
      </c>
      <c r="M38">
        <f t="shared" si="11"/>
        <v>8921.0922844797551</v>
      </c>
      <c r="O38">
        <v>505.1</v>
      </c>
    </row>
    <row r="39" spans="1:21" x14ac:dyDescent="0.55000000000000004">
      <c r="A39">
        <v>10000</v>
      </c>
      <c r="B39">
        <f t="shared" si="5"/>
        <v>516.9</v>
      </c>
      <c r="C39">
        <v>2.5</v>
      </c>
      <c r="D39">
        <v>3.5</v>
      </c>
      <c r="E39">
        <f t="shared" si="6"/>
        <v>3.8872691933916426</v>
      </c>
      <c r="F39">
        <f t="shared" si="7"/>
        <v>2.4722729266066175</v>
      </c>
      <c r="G39">
        <f t="shared" si="8"/>
        <v>516.87227292660657</v>
      </c>
      <c r="H39">
        <f t="shared" si="9"/>
        <v>2.0722729266066153</v>
      </c>
      <c r="I39">
        <v>2.2999999999999998</v>
      </c>
      <c r="J39">
        <f t="shared" si="10"/>
        <v>960.56398960675676</v>
      </c>
      <c r="M39">
        <f t="shared" si="11"/>
        <v>10960.563989606757</v>
      </c>
      <c r="O39">
        <v>505.4</v>
      </c>
    </row>
    <row r="40" spans="1:21" x14ac:dyDescent="0.55000000000000004">
      <c r="A40">
        <v>20000</v>
      </c>
      <c r="B40">
        <f t="shared" si="5"/>
        <v>518.19999999999993</v>
      </c>
      <c r="C40">
        <v>3.8</v>
      </c>
      <c r="D40">
        <v>3.5</v>
      </c>
      <c r="E40">
        <f t="shared" si="6"/>
        <v>7.7745383867832851</v>
      </c>
      <c r="F40">
        <f t="shared" si="7"/>
        <v>3.9244886535153376</v>
      </c>
      <c r="G40">
        <f t="shared" si="8"/>
        <v>518.32448865351535</v>
      </c>
      <c r="H40">
        <f t="shared" si="9"/>
        <v>3.524488653515391</v>
      </c>
      <c r="I40">
        <v>3.5</v>
      </c>
      <c r="J40">
        <f t="shared" si="10"/>
        <v>3242.2033873253386</v>
      </c>
      <c r="M40">
        <f t="shared" si="11"/>
        <v>23242.203387325339</v>
      </c>
      <c r="O40">
        <v>507</v>
      </c>
    </row>
    <row r="41" spans="1:21" x14ac:dyDescent="0.55000000000000004">
      <c r="A41">
        <v>50000</v>
      </c>
      <c r="B41">
        <f t="shared" si="5"/>
        <v>521.5</v>
      </c>
      <c r="C41">
        <v>7.1</v>
      </c>
      <c r="D41">
        <v>3.5</v>
      </c>
      <c r="E41">
        <f t="shared" si="6"/>
        <v>19.436345966958214</v>
      </c>
      <c r="F41">
        <f t="shared" si="7"/>
        <v>7.228969929883112</v>
      </c>
      <c r="G41">
        <f t="shared" si="8"/>
        <v>521.62896992988306</v>
      </c>
      <c r="H41">
        <f t="shared" si="9"/>
        <v>6.828969929883101</v>
      </c>
      <c r="I41">
        <v>3.5</v>
      </c>
      <c r="J41">
        <f t="shared" si="10"/>
        <v>8744.3771478385825</v>
      </c>
      <c r="M41">
        <f t="shared" si="11"/>
        <v>58744.377147838582</v>
      </c>
      <c r="O41">
        <v>515</v>
      </c>
      <c r="P41" t="s">
        <v>59</v>
      </c>
      <c r="R41" t="s">
        <v>60</v>
      </c>
      <c r="S41" t="s">
        <v>61</v>
      </c>
      <c r="T41" t="s">
        <v>62</v>
      </c>
      <c r="U41" t="s">
        <v>63</v>
      </c>
    </row>
    <row r="42" spans="1:21" x14ac:dyDescent="0.55000000000000004">
      <c r="A42">
        <f>+D42*A$5*POWER(C42,1.5)*T42</f>
        <v>67087.417960073435</v>
      </c>
      <c r="B42">
        <v>523.5</v>
      </c>
      <c r="C42">
        <f>+B42-C$5</f>
        <v>9.1000000000000227</v>
      </c>
      <c r="D42">
        <v>3.5</v>
      </c>
      <c r="H42">
        <f>+B42-L$5</f>
        <v>8.7000000000000455</v>
      </c>
      <c r="I42">
        <v>3.5</v>
      </c>
      <c r="J42">
        <f>+I$5*I42*POWER(H42,1.5)*T42</f>
        <v>11945.341338603605</v>
      </c>
      <c r="M42">
        <f>+A42+J42</f>
        <v>79032.759298677032</v>
      </c>
      <c r="O42">
        <v>519</v>
      </c>
      <c r="R42">
        <f>+O42-C$5</f>
        <v>4.6000000000000227</v>
      </c>
      <c r="S42">
        <f>+R42/C42</f>
        <v>0.5054945054945067</v>
      </c>
      <c r="T42">
        <v>0.95</v>
      </c>
      <c r="U42" t="s">
        <v>64</v>
      </c>
    </row>
    <row r="43" spans="1:21" x14ac:dyDescent="0.55000000000000004">
      <c r="A43">
        <f>+D43*A$5*POWER(C43,1.5)*T43</f>
        <v>109668.69401016885</v>
      </c>
      <c r="B43">
        <v>528</v>
      </c>
      <c r="C43">
        <f>+B43-C$5</f>
        <v>13.600000000000023</v>
      </c>
      <c r="D43">
        <v>3.5</v>
      </c>
      <c r="H43">
        <f>+B43-L$5</f>
        <v>13.200000000000045</v>
      </c>
      <c r="I43">
        <v>3.5</v>
      </c>
      <c r="J43">
        <f>+I$5*I43*POWER(H43,1.5)*T43</f>
        <v>19974.49934010873</v>
      </c>
      <c r="M43">
        <f>+A43+J43</f>
        <v>129643.19335027758</v>
      </c>
      <c r="O43">
        <v>526</v>
      </c>
      <c r="R43">
        <f>+O43-C$5</f>
        <v>11.600000000000023</v>
      </c>
      <c r="S43">
        <f>+R43/C43</f>
        <v>0.85294117647058854</v>
      </c>
      <c r="T43">
        <v>0.85</v>
      </c>
    </row>
    <row r="44" spans="1:21" x14ac:dyDescent="0.55000000000000004">
      <c r="A44">
        <f>+D44*A$5*POWER(C44,1.5)*T44</f>
        <v>134704.51682339076</v>
      </c>
      <c r="B44">
        <v>532.5</v>
      </c>
      <c r="C44">
        <f>+B44-C$5</f>
        <v>18.100000000000023</v>
      </c>
      <c r="D44">
        <v>3.5</v>
      </c>
      <c r="H44">
        <f>+B44-L$5</f>
        <v>17.700000000000045</v>
      </c>
      <c r="I44">
        <v>3.5</v>
      </c>
      <c r="J44">
        <f>+I$5*I44*POWER(H44,1.5)*T44</f>
        <v>24812.178239363115</v>
      </c>
      <c r="M44">
        <f>+A44+J44</f>
        <v>159516.69506275386</v>
      </c>
      <c r="O44">
        <v>532</v>
      </c>
      <c r="R44">
        <f>+O44-C$5</f>
        <v>17.600000000000023</v>
      </c>
      <c r="S44">
        <f>+R44/C44</f>
        <v>0.97237569060773488</v>
      </c>
      <c r="T44">
        <v>0.68</v>
      </c>
    </row>
    <row r="45" spans="1:21" x14ac:dyDescent="0.55000000000000004">
      <c r="A45">
        <f>+D45*A$5*POWER(C45,1.5)*T45</f>
        <v>216585.15589157102</v>
      </c>
      <c r="B45">
        <v>540</v>
      </c>
      <c r="C45">
        <f>+B45-C$5</f>
        <v>25.600000000000023</v>
      </c>
      <c r="D45">
        <v>3.5</v>
      </c>
      <c r="H45">
        <f>+B45-L$5</f>
        <v>25.200000000000045</v>
      </c>
      <c r="I45">
        <v>3.5</v>
      </c>
      <c r="J45">
        <f>+I$5*I45*POWER(H45,1.5)*T45</f>
        <v>40291.204229806885</v>
      </c>
      <c r="M45">
        <f>+A45+J45</f>
        <v>256876.36012137792</v>
      </c>
      <c r="O45">
        <v>538.20000000000005</v>
      </c>
      <c r="R45">
        <f>+O45-C$5</f>
        <v>23.800000000000068</v>
      </c>
      <c r="S45">
        <f>+R45/C45</f>
        <v>0.92968750000000189</v>
      </c>
      <c r="T45">
        <v>0.65</v>
      </c>
    </row>
    <row r="47" spans="1:21" x14ac:dyDescent="0.55000000000000004">
      <c r="A47" t="s">
        <v>65</v>
      </c>
    </row>
    <row r="48" spans="1:21" x14ac:dyDescent="0.55000000000000004">
      <c r="A48" t="s">
        <v>51</v>
      </c>
      <c r="L48" t="s">
        <v>67</v>
      </c>
    </row>
    <row r="49" spans="1:20" x14ac:dyDescent="0.55000000000000004">
      <c r="A49" t="s">
        <v>20</v>
      </c>
      <c r="B49" t="s">
        <v>66</v>
      </c>
      <c r="C49" t="s">
        <v>34</v>
      </c>
      <c r="D49" t="s">
        <v>35</v>
      </c>
      <c r="E49" t="s">
        <v>69</v>
      </c>
      <c r="F49" t="s">
        <v>61</v>
      </c>
      <c r="G49" t="s">
        <v>13</v>
      </c>
      <c r="H49" t="s">
        <v>68</v>
      </c>
      <c r="I49" t="s">
        <v>34</v>
      </c>
      <c r="J49" t="s">
        <v>61</v>
      </c>
      <c r="L49" t="s">
        <v>70</v>
      </c>
      <c r="M49" t="s">
        <v>60</v>
      </c>
      <c r="N49" t="s">
        <v>73</v>
      </c>
      <c r="O49" t="s">
        <v>61</v>
      </c>
    </row>
    <row r="50" spans="1:20" x14ac:dyDescent="0.55000000000000004">
      <c r="A50" t="s">
        <v>56</v>
      </c>
      <c r="B50" t="s">
        <v>53</v>
      </c>
      <c r="C50" t="s">
        <v>42</v>
      </c>
      <c r="D50" t="s">
        <v>36</v>
      </c>
      <c r="E50" t="s">
        <v>42</v>
      </c>
      <c r="G50" t="s">
        <v>36</v>
      </c>
      <c r="H50" t="s">
        <v>42</v>
      </c>
      <c r="I50" t="s">
        <v>42</v>
      </c>
      <c r="L50" t="s">
        <v>71</v>
      </c>
      <c r="M50" t="s">
        <v>72</v>
      </c>
      <c r="N50" t="s">
        <v>72</v>
      </c>
    </row>
    <row r="51" spans="1:20" x14ac:dyDescent="0.55000000000000004">
      <c r="A51" t="s">
        <v>19</v>
      </c>
      <c r="C51" t="s">
        <v>3</v>
      </c>
      <c r="D51" t="s">
        <v>19</v>
      </c>
      <c r="E51" t="s">
        <v>3</v>
      </c>
      <c r="G51" t="s">
        <v>19</v>
      </c>
      <c r="H51" t="s">
        <v>3</v>
      </c>
      <c r="I51" t="s">
        <v>3</v>
      </c>
      <c r="L51" t="s">
        <v>50</v>
      </c>
    </row>
    <row r="52" spans="1:20" x14ac:dyDescent="0.55000000000000004">
      <c r="A52">
        <v>499</v>
      </c>
      <c r="B52">
        <v>1</v>
      </c>
      <c r="K52">
        <v>499</v>
      </c>
      <c r="L52">
        <v>1</v>
      </c>
    </row>
    <row r="53" spans="1:20" x14ac:dyDescent="0.55000000000000004">
      <c r="A53">
        <v>515</v>
      </c>
      <c r="B53">
        <v>1</v>
      </c>
      <c r="C53">
        <v>58744</v>
      </c>
      <c r="D53">
        <f>+B41-C$5</f>
        <v>7.1000000000000227</v>
      </c>
      <c r="E53" s="1">
        <f>3.5*A$5*POWER(D53,1.5)*B53</f>
        <v>48667.933561984857</v>
      </c>
      <c r="F53">
        <f>+(A53-C$5)/(B41-C$5)</f>
        <v>8.4507042253524053E-2</v>
      </c>
      <c r="G53">
        <f>+B41-L$5</f>
        <v>6.7000000000000455</v>
      </c>
      <c r="H53">
        <f>3.5*I$5*POWER(G53,1.5)</f>
        <v>8497.8348007007917</v>
      </c>
      <c r="I53" s="1">
        <f>+E53+H53</f>
        <v>57165.768362685645</v>
      </c>
      <c r="J53">
        <f>(A53-C$5)/D53</f>
        <v>8.4507042253524053E-2</v>
      </c>
      <c r="K53">
        <v>515</v>
      </c>
      <c r="L53" s="1">
        <v>1</v>
      </c>
      <c r="M53">
        <f>A53-516.4</f>
        <v>-1.3999999999999773</v>
      </c>
      <c r="N53">
        <f>+B41-516.4</f>
        <v>5.1000000000000227</v>
      </c>
      <c r="O53">
        <v>0</v>
      </c>
    </row>
    <row r="54" spans="1:20" x14ac:dyDescent="0.55000000000000004">
      <c r="A54">
        <f>A53+1</f>
        <v>516</v>
      </c>
      <c r="B54">
        <v>0.99</v>
      </c>
      <c r="E54" s="1"/>
      <c r="K54">
        <f>K53+1</f>
        <v>516</v>
      </c>
      <c r="L54" s="1">
        <v>1</v>
      </c>
    </row>
    <row r="55" spans="1:20" x14ac:dyDescent="0.55000000000000004">
      <c r="A55">
        <f t="shared" ref="A55:A76" si="12">A54+1</f>
        <v>517</v>
      </c>
      <c r="B55">
        <v>0.98</v>
      </c>
      <c r="E55" s="1"/>
      <c r="K55">
        <f t="shared" ref="K55:K76" si="13">K54+1</f>
        <v>517</v>
      </c>
      <c r="L55" s="1">
        <f>+B53</f>
        <v>1</v>
      </c>
    </row>
    <row r="56" spans="1:20" x14ac:dyDescent="0.55000000000000004">
      <c r="A56">
        <f t="shared" si="12"/>
        <v>518</v>
      </c>
      <c r="B56">
        <v>0.97</v>
      </c>
      <c r="E56" s="1"/>
      <c r="K56">
        <f t="shared" si="13"/>
        <v>518</v>
      </c>
      <c r="L56" s="1">
        <f t="shared" ref="L56:L58" si="14">+B54</f>
        <v>0.99</v>
      </c>
    </row>
    <row r="57" spans="1:20" x14ac:dyDescent="0.55000000000000004">
      <c r="A57">
        <f t="shared" si="12"/>
        <v>519</v>
      </c>
      <c r="B57">
        <v>0.95</v>
      </c>
      <c r="C57">
        <v>79033</v>
      </c>
      <c r="D57">
        <v>9.1</v>
      </c>
      <c r="E57" s="1">
        <f>3.5*A$5*POWER(D57,1.5)*B57</f>
        <v>67087.417960073144</v>
      </c>
      <c r="F57">
        <f>+(A57-C$5)/(B42-C$5)</f>
        <v>0.5054945054945067</v>
      </c>
      <c r="G57">
        <v>8.6999999999999993</v>
      </c>
      <c r="H57">
        <f>3.5*I$5*POWER(G57,1.5)*B57</f>
        <v>11945.34133860351</v>
      </c>
      <c r="I57" s="1">
        <f>+E57+H57</f>
        <v>79032.759298676654</v>
      </c>
      <c r="J57">
        <f>(A57-C$5)/D57</f>
        <v>0.50549450549450803</v>
      </c>
      <c r="K57">
        <f t="shared" si="13"/>
        <v>519</v>
      </c>
      <c r="L57" s="1">
        <f t="shared" si="14"/>
        <v>0.98</v>
      </c>
      <c r="M57">
        <f>A57-516.4</f>
        <v>2.6000000000000227</v>
      </c>
      <c r="N57">
        <f>+B42-516.4</f>
        <v>7.1000000000000227</v>
      </c>
      <c r="O57">
        <f>+M57/N57</f>
        <v>0.36619718309859356</v>
      </c>
      <c r="P57">
        <v>8.1</v>
      </c>
      <c r="Q57">
        <f>+M57/P57</f>
        <v>0.32098765432099047</v>
      </c>
      <c r="R57">
        <v>9.1</v>
      </c>
      <c r="S57">
        <f>+M57/R57</f>
        <v>0.2857142857142882</v>
      </c>
      <c r="T57">
        <f>3.5*735*POWER(N57,1.5)*L57</f>
        <v>47694.574890745156</v>
      </c>
    </row>
    <row r="58" spans="1:20" x14ac:dyDescent="0.55000000000000004">
      <c r="A58">
        <f t="shared" si="12"/>
        <v>520</v>
      </c>
      <c r="B58" s="1">
        <f>-(A58-A$57)/(A$64-A$57)*(B$57-B$64)+B$57</f>
        <v>0.93571428571428572</v>
      </c>
      <c r="E58" s="1"/>
      <c r="K58">
        <f t="shared" si="13"/>
        <v>520</v>
      </c>
      <c r="L58" s="1">
        <f t="shared" si="14"/>
        <v>0.97</v>
      </c>
    </row>
    <row r="59" spans="1:20" x14ac:dyDescent="0.55000000000000004">
      <c r="A59">
        <f t="shared" si="12"/>
        <v>521</v>
      </c>
      <c r="B59" s="1">
        <f t="shared" ref="B59:B63" si="15">-(A59-A$57)/(A$64-A$57)*(B$57-B$64)+B$57</f>
        <v>0.92142857142857137</v>
      </c>
      <c r="E59" s="1"/>
      <c r="K59">
        <f t="shared" si="13"/>
        <v>521</v>
      </c>
      <c r="L59" s="1">
        <v>0.96</v>
      </c>
    </row>
    <row r="60" spans="1:20" x14ac:dyDescent="0.55000000000000004">
      <c r="A60">
        <f t="shared" si="12"/>
        <v>522</v>
      </c>
      <c r="B60" s="1">
        <f t="shared" si="15"/>
        <v>0.90714285714285714</v>
      </c>
      <c r="E60" s="1"/>
      <c r="K60">
        <f t="shared" si="13"/>
        <v>522</v>
      </c>
      <c r="L60" s="1">
        <v>0.95</v>
      </c>
    </row>
    <row r="61" spans="1:20" x14ac:dyDescent="0.55000000000000004">
      <c r="A61">
        <f t="shared" si="12"/>
        <v>523</v>
      </c>
      <c r="B61" s="1">
        <f t="shared" si="15"/>
        <v>0.89285714285714279</v>
      </c>
      <c r="E61" s="1"/>
      <c r="K61">
        <f t="shared" si="13"/>
        <v>523</v>
      </c>
      <c r="L61" s="1">
        <v>0.92</v>
      </c>
    </row>
    <row r="62" spans="1:20" x14ac:dyDescent="0.55000000000000004">
      <c r="A62">
        <f t="shared" si="12"/>
        <v>524</v>
      </c>
      <c r="B62" s="1">
        <f t="shared" si="15"/>
        <v>0.87857142857142856</v>
      </c>
      <c r="E62" s="1"/>
      <c r="K62">
        <f t="shared" si="13"/>
        <v>524</v>
      </c>
      <c r="L62" s="1">
        <v>0.91</v>
      </c>
    </row>
    <row r="63" spans="1:20" x14ac:dyDescent="0.55000000000000004">
      <c r="A63">
        <f t="shared" si="12"/>
        <v>525</v>
      </c>
      <c r="B63" s="1">
        <f t="shared" si="15"/>
        <v>0.86428571428571432</v>
      </c>
      <c r="E63" s="1"/>
      <c r="K63">
        <f t="shared" si="13"/>
        <v>525</v>
      </c>
      <c r="L63" s="1">
        <v>0.89</v>
      </c>
    </row>
    <row r="64" spans="1:20" x14ac:dyDescent="0.55000000000000004">
      <c r="A64">
        <f t="shared" si="12"/>
        <v>526</v>
      </c>
      <c r="B64">
        <v>0.85</v>
      </c>
      <c r="C64">
        <v>129643</v>
      </c>
      <c r="D64">
        <v>13.6</v>
      </c>
      <c r="E64" s="1">
        <f>3.5*A$5*POWER(D64,1.5)*B64</f>
        <v>109668.69401016866</v>
      </c>
      <c r="F64">
        <f>+(A64-C$5)/(B43-C$5)</f>
        <v>0.85294117647058854</v>
      </c>
      <c r="G64">
        <v>13.2</v>
      </c>
      <c r="H64">
        <f>3.5*I$5*POWER(G64,1.5)*B64</f>
        <v>19974.499340108621</v>
      </c>
      <c r="I64" s="1">
        <f>+E64+H64</f>
        <v>129643.19335027729</v>
      </c>
      <c r="K64">
        <f t="shared" si="13"/>
        <v>526</v>
      </c>
      <c r="L64" s="1">
        <v>0.88</v>
      </c>
      <c r="M64">
        <f>A64-516.4</f>
        <v>9.6000000000000227</v>
      </c>
      <c r="N64">
        <f>+(B43-516.4)</f>
        <v>11.600000000000023</v>
      </c>
      <c r="O64">
        <f>+M64/N64</f>
        <v>0.82758620689655205</v>
      </c>
      <c r="P64">
        <v>12.6</v>
      </c>
      <c r="Q64">
        <f>+M64/P64</f>
        <v>0.76190476190476375</v>
      </c>
      <c r="R64">
        <v>13.6</v>
      </c>
      <c r="S64">
        <f>+M64/R64</f>
        <v>0.70588235294117818</v>
      </c>
      <c r="T64">
        <f>3.5*735*POWER(N64,1.5)*L64</f>
        <v>89438.609664027594</v>
      </c>
    </row>
    <row r="65" spans="1:20" x14ac:dyDescent="0.55000000000000004">
      <c r="A65">
        <f t="shared" si="12"/>
        <v>527</v>
      </c>
      <c r="B65" s="1">
        <f>-(A65-A$64)/(A$70-A$64)*(B$64-B$70)+B$64</f>
        <v>0.82166666666666666</v>
      </c>
      <c r="E65" s="1"/>
      <c r="K65">
        <f t="shared" si="13"/>
        <v>527</v>
      </c>
      <c r="L65" s="1">
        <v>0.86</v>
      </c>
    </row>
    <row r="66" spans="1:20" x14ac:dyDescent="0.55000000000000004">
      <c r="A66">
        <f t="shared" si="12"/>
        <v>528</v>
      </c>
      <c r="B66" s="1">
        <f t="shared" ref="B66:B69" si="16">-(A66-A$64)/(A$70-A$64)*(B$64-B$70)+B$64</f>
        <v>0.79333333333333333</v>
      </c>
      <c r="E66" s="1"/>
      <c r="K66">
        <f t="shared" si="13"/>
        <v>528</v>
      </c>
      <c r="L66" s="1">
        <v>0.83</v>
      </c>
    </row>
    <row r="67" spans="1:20" x14ac:dyDescent="0.55000000000000004">
      <c r="A67">
        <f t="shared" si="12"/>
        <v>529</v>
      </c>
      <c r="B67" s="1">
        <f t="shared" si="16"/>
        <v>0.76500000000000001</v>
      </c>
      <c r="E67" s="1"/>
      <c r="K67">
        <f t="shared" si="13"/>
        <v>529</v>
      </c>
      <c r="L67" s="1">
        <v>0.8</v>
      </c>
    </row>
    <row r="68" spans="1:20" x14ac:dyDescent="0.55000000000000004">
      <c r="A68">
        <f t="shared" si="12"/>
        <v>530</v>
      </c>
      <c r="B68" s="1">
        <f t="shared" si="16"/>
        <v>0.73666666666666669</v>
      </c>
      <c r="E68" s="1"/>
      <c r="K68">
        <f t="shared" si="13"/>
        <v>530</v>
      </c>
      <c r="L68" s="1">
        <v>0.77</v>
      </c>
    </row>
    <row r="69" spans="1:20" x14ac:dyDescent="0.55000000000000004">
      <c r="A69">
        <f t="shared" si="12"/>
        <v>531</v>
      </c>
      <c r="B69" s="1">
        <f t="shared" si="16"/>
        <v>0.70833333333333337</v>
      </c>
      <c r="E69" s="1"/>
      <c r="K69">
        <f t="shared" si="13"/>
        <v>531</v>
      </c>
      <c r="L69" s="1">
        <v>0.74</v>
      </c>
    </row>
    <row r="70" spans="1:20" x14ac:dyDescent="0.55000000000000004">
      <c r="A70">
        <f t="shared" si="12"/>
        <v>532</v>
      </c>
      <c r="B70">
        <v>0.68</v>
      </c>
      <c r="C70">
        <v>159000</v>
      </c>
      <c r="D70">
        <v>18.100000000000001</v>
      </c>
      <c r="E70" s="1">
        <f>3.5*A$5*POWER(D70,1.5)*B70</f>
        <v>134704.5168233905</v>
      </c>
      <c r="F70">
        <f>+(A70-C$5)/(B44-C$5)</f>
        <v>0.97237569060773488</v>
      </c>
      <c r="G70">
        <v>17.7</v>
      </c>
      <c r="H70">
        <f>3.5*I$5*POWER(G70,1.5)*B70</f>
        <v>24812.178239363027</v>
      </c>
      <c r="I70" s="1">
        <f>+E70+H70</f>
        <v>159516.69506275351</v>
      </c>
      <c r="K70">
        <f t="shared" si="13"/>
        <v>532</v>
      </c>
      <c r="L70" s="1">
        <v>0.72</v>
      </c>
      <c r="M70">
        <f>A70-516.4</f>
        <v>15.600000000000023</v>
      </c>
      <c r="N70">
        <f>+B44-516.4</f>
        <v>16.100000000000023</v>
      </c>
      <c r="O70">
        <f>+M70/N70</f>
        <v>0.96894409937888204</v>
      </c>
      <c r="P70">
        <v>17.100000000000001</v>
      </c>
      <c r="Q70">
        <f>+M70/P70</f>
        <v>0.91228070175438725</v>
      </c>
      <c r="R70">
        <v>18.100000000000001</v>
      </c>
      <c r="S70">
        <f>+M70/R70</f>
        <v>0.86187845303867527</v>
      </c>
      <c r="T70">
        <f>3.5*735*POWER(P70,1.5)*L70</f>
        <v>130973.08145592843</v>
      </c>
    </row>
    <row r="71" spans="1:20" x14ac:dyDescent="0.55000000000000004">
      <c r="A71">
        <f t="shared" si="12"/>
        <v>533</v>
      </c>
      <c r="B71" s="1">
        <f>-(A71-A$70)/(A$76-A$70)*(B$70-B$76)+B$70</f>
        <v>0.67500000000000004</v>
      </c>
      <c r="E71" s="1"/>
      <c r="K71">
        <f t="shared" si="13"/>
        <v>533</v>
      </c>
      <c r="L71" s="1">
        <v>0.72</v>
      </c>
    </row>
    <row r="72" spans="1:20" x14ac:dyDescent="0.55000000000000004">
      <c r="A72">
        <f t="shared" si="12"/>
        <v>534</v>
      </c>
      <c r="B72" s="1">
        <f t="shared" ref="B72:B75" si="17">-(A72-A$70)/(A$76-A$70)*(B$70-B$76)+B$70</f>
        <v>0.67</v>
      </c>
      <c r="E72" s="1"/>
      <c r="K72">
        <f t="shared" si="13"/>
        <v>534</v>
      </c>
      <c r="L72" s="1">
        <v>0.72</v>
      </c>
    </row>
    <row r="73" spans="1:20" x14ac:dyDescent="0.55000000000000004">
      <c r="A73">
        <f t="shared" si="12"/>
        <v>535</v>
      </c>
      <c r="B73" s="1">
        <f t="shared" si="17"/>
        <v>0.66500000000000004</v>
      </c>
      <c r="E73" s="1"/>
      <c r="K73">
        <f t="shared" si="13"/>
        <v>535</v>
      </c>
      <c r="L73" s="1">
        <v>0.71</v>
      </c>
    </row>
    <row r="74" spans="1:20" x14ac:dyDescent="0.55000000000000004">
      <c r="A74">
        <f t="shared" si="12"/>
        <v>536</v>
      </c>
      <c r="B74" s="1">
        <f t="shared" si="17"/>
        <v>0.66</v>
      </c>
      <c r="E74" s="1"/>
      <c r="K74">
        <f t="shared" si="13"/>
        <v>536</v>
      </c>
      <c r="L74" s="1">
        <v>0.71</v>
      </c>
    </row>
    <row r="75" spans="1:20" x14ac:dyDescent="0.55000000000000004">
      <c r="A75">
        <f t="shared" si="12"/>
        <v>537</v>
      </c>
      <c r="B75" s="1">
        <f t="shared" si="17"/>
        <v>0.65500000000000003</v>
      </c>
      <c r="E75" s="1"/>
      <c r="K75">
        <f t="shared" si="13"/>
        <v>537</v>
      </c>
      <c r="L75" s="1">
        <v>0.71</v>
      </c>
    </row>
    <row r="76" spans="1:20" x14ac:dyDescent="0.55000000000000004">
      <c r="A76">
        <f t="shared" si="12"/>
        <v>538</v>
      </c>
      <c r="B76" s="1">
        <v>0.65</v>
      </c>
      <c r="C76">
        <v>257000</v>
      </c>
      <c r="D76">
        <v>25.6</v>
      </c>
      <c r="E76" s="1">
        <f>3.5*A$5*POWER(D76,1.5)*B76</f>
        <v>216585.15589157082</v>
      </c>
      <c r="F76">
        <f>+(538.2-C$5)/(B45-C$5)</f>
        <v>0.92968750000000189</v>
      </c>
      <c r="G76">
        <v>25.2</v>
      </c>
      <c r="H76">
        <f>3.5*I$5*POWER(G76,1.5)*B76</f>
        <v>40291.204229806775</v>
      </c>
      <c r="I76" s="1">
        <f>+E76+H76</f>
        <v>256876.3601213776</v>
      </c>
      <c r="K76">
        <f t="shared" si="13"/>
        <v>538</v>
      </c>
      <c r="L76" s="1">
        <v>0.7</v>
      </c>
      <c r="M76">
        <f>538.2-516.4</f>
        <v>21.800000000000068</v>
      </c>
      <c r="N76">
        <f>+B45-516.4</f>
        <v>23.600000000000023</v>
      </c>
      <c r="O76">
        <f>+M76/N76</f>
        <v>0.92372881355932401</v>
      </c>
      <c r="P76">
        <v>24.6</v>
      </c>
      <c r="Q76">
        <f>+M76/P76</f>
        <v>0.8861788617886206</v>
      </c>
      <c r="R76">
        <v>25.6</v>
      </c>
      <c r="S76">
        <f>+M76/R76</f>
        <v>0.85156250000000266</v>
      </c>
      <c r="T76">
        <f>3.5*735*POWER(P76,1.5)*L76</f>
        <v>219713.16697253604</v>
      </c>
    </row>
    <row r="77" spans="1:20" x14ac:dyDescent="0.55000000000000004">
      <c r="A77">
        <v>540</v>
      </c>
      <c r="B77" s="1">
        <v>0.64</v>
      </c>
      <c r="E77" s="1"/>
      <c r="K77">
        <v>540</v>
      </c>
      <c r="L77" s="1">
        <v>0.7</v>
      </c>
    </row>
    <row r="78" spans="1:20" x14ac:dyDescent="0.55000000000000004">
      <c r="E78" s="1"/>
      <c r="I78" s="1"/>
      <c r="L78" s="1"/>
    </row>
  </sheetData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F6A6-F602-4C96-923A-F15F8B02FC91}">
  <dimension ref="A1:F262"/>
  <sheetViews>
    <sheetView topLeftCell="GJ207" workbookViewId="0">
      <selection activeCell="A25" sqref="A25"/>
    </sheetView>
  </sheetViews>
  <sheetFormatPr defaultRowHeight="14.4" x14ac:dyDescent="0.55000000000000004"/>
  <sheetData>
    <row r="1" spans="1:6" x14ac:dyDescent="0.55000000000000004">
      <c r="A1" t="s">
        <v>25</v>
      </c>
      <c r="E1" t="s">
        <v>87</v>
      </c>
    </row>
    <row r="3" spans="1:6" x14ac:dyDescent="0.55000000000000004">
      <c r="A3" t="s">
        <v>26</v>
      </c>
      <c r="B3" t="s">
        <v>29</v>
      </c>
      <c r="C3" t="s">
        <v>74</v>
      </c>
      <c r="E3" t="s">
        <v>88</v>
      </c>
      <c r="F3" t="s">
        <v>90</v>
      </c>
    </row>
    <row r="4" spans="1:6" x14ac:dyDescent="0.55000000000000004">
      <c r="A4" t="s">
        <v>27</v>
      </c>
      <c r="C4" t="s">
        <v>75</v>
      </c>
      <c r="E4" t="s">
        <v>89</v>
      </c>
      <c r="F4" t="s">
        <v>24</v>
      </c>
    </row>
    <row r="5" spans="1:6" x14ac:dyDescent="0.55000000000000004">
      <c r="A5" t="s">
        <v>28</v>
      </c>
      <c r="B5" t="s">
        <v>76</v>
      </c>
      <c r="C5" t="s">
        <v>76</v>
      </c>
      <c r="F5" t="s">
        <v>28</v>
      </c>
    </row>
    <row r="6" spans="1:6" x14ac:dyDescent="0.55000000000000004">
      <c r="A6">
        <v>514.4</v>
      </c>
      <c r="B6">
        <v>300</v>
      </c>
      <c r="E6">
        <v>500</v>
      </c>
      <c r="F6">
        <v>499.4</v>
      </c>
    </row>
    <row r="7" spans="1:6" x14ac:dyDescent="0.55000000000000004">
      <c r="A7">
        <f>A6+0.1</f>
        <v>514.5</v>
      </c>
      <c r="B7">
        <f>+B$6+(B$22-B$6)*(A7-A$6)/(A$22-A$6)</f>
        <v>300.3125</v>
      </c>
      <c r="C7" s="1">
        <f>+B7-B6</f>
        <v>0.3125</v>
      </c>
      <c r="E7">
        <v>1000</v>
      </c>
      <c r="F7">
        <v>499.7</v>
      </c>
    </row>
    <row r="8" spans="1:6" x14ac:dyDescent="0.55000000000000004">
      <c r="A8">
        <f t="shared" ref="A8:A71" si="0">A7+0.1</f>
        <v>514.6</v>
      </c>
      <c r="B8">
        <f t="shared" ref="B8:B21" si="1">+B$6+(B$22-B$6)*(A8-A$6)/(A$22-A$6)</f>
        <v>300.625</v>
      </c>
      <c r="C8" s="1">
        <f t="shared" ref="C8:C71" si="2">+B8-B7</f>
        <v>0.3125</v>
      </c>
      <c r="E8">
        <f>+E7+1000</f>
        <v>2000</v>
      </c>
      <c r="F8">
        <v>500.6</v>
      </c>
    </row>
    <row r="9" spans="1:6" x14ac:dyDescent="0.55000000000000004">
      <c r="A9">
        <f t="shared" si="0"/>
        <v>514.70000000000005</v>
      </c>
      <c r="B9">
        <f t="shared" si="1"/>
        <v>300.9375</v>
      </c>
      <c r="C9" s="1">
        <f t="shared" si="2"/>
        <v>0.3125</v>
      </c>
      <c r="E9">
        <f t="shared" ref="E9:E72" si="3">+E8+1000</f>
        <v>3000</v>
      </c>
      <c r="F9">
        <v>501.2</v>
      </c>
    </row>
    <row r="10" spans="1:6" x14ac:dyDescent="0.55000000000000004">
      <c r="A10">
        <f t="shared" si="0"/>
        <v>514.80000000000007</v>
      </c>
      <c r="B10">
        <f t="shared" si="1"/>
        <v>301.25</v>
      </c>
      <c r="C10" s="1">
        <f t="shared" si="2"/>
        <v>0.3125</v>
      </c>
      <c r="E10">
        <f t="shared" si="3"/>
        <v>4000</v>
      </c>
      <c r="F10">
        <v>502.2</v>
      </c>
    </row>
    <row r="11" spans="1:6" x14ac:dyDescent="0.55000000000000004">
      <c r="A11">
        <f t="shared" si="0"/>
        <v>514.90000000000009</v>
      </c>
      <c r="B11">
        <f t="shared" si="1"/>
        <v>301.5625</v>
      </c>
      <c r="C11" s="1">
        <f t="shared" si="2"/>
        <v>0.3125</v>
      </c>
      <c r="E11">
        <f t="shared" si="3"/>
        <v>5000</v>
      </c>
      <c r="F11">
        <v>503.2</v>
      </c>
    </row>
    <row r="12" spans="1:6" x14ac:dyDescent="0.55000000000000004">
      <c r="A12">
        <f t="shared" si="0"/>
        <v>515.00000000000011</v>
      </c>
      <c r="B12">
        <f t="shared" si="1"/>
        <v>301.875</v>
      </c>
      <c r="C12" s="1">
        <f t="shared" si="2"/>
        <v>0.3125</v>
      </c>
      <c r="E12">
        <f t="shared" si="3"/>
        <v>6000</v>
      </c>
      <c r="F12">
        <f>+F$11+(E12-E$11)*(F$15-F$11)/(E$15-E$11)</f>
        <v>503.65</v>
      </c>
    </row>
    <row r="13" spans="1:6" x14ac:dyDescent="0.55000000000000004">
      <c r="A13">
        <f t="shared" si="0"/>
        <v>515.10000000000014</v>
      </c>
      <c r="B13">
        <f t="shared" si="1"/>
        <v>302.1875</v>
      </c>
      <c r="C13" s="1">
        <f t="shared" si="2"/>
        <v>0.3125</v>
      </c>
      <c r="E13">
        <f t="shared" si="3"/>
        <v>7000</v>
      </c>
      <c r="F13">
        <f t="shared" ref="F13:F14" si="4">+F$11+(E13-E$11)*(F$15-F$11)/(E$15-E$11)</f>
        <v>504.1</v>
      </c>
    </row>
    <row r="14" spans="1:6" x14ac:dyDescent="0.55000000000000004">
      <c r="A14">
        <f t="shared" si="0"/>
        <v>515.20000000000016</v>
      </c>
      <c r="B14">
        <f t="shared" si="1"/>
        <v>302.5</v>
      </c>
      <c r="C14" s="1">
        <f t="shared" si="2"/>
        <v>0.3125</v>
      </c>
      <c r="E14">
        <f t="shared" si="3"/>
        <v>8000</v>
      </c>
      <c r="F14">
        <f t="shared" si="4"/>
        <v>504.55</v>
      </c>
    </row>
    <row r="15" spans="1:6" x14ac:dyDescent="0.55000000000000004">
      <c r="A15">
        <f t="shared" si="0"/>
        <v>515.30000000000018</v>
      </c>
      <c r="B15">
        <f t="shared" si="1"/>
        <v>302.8125</v>
      </c>
      <c r="C15" s="1">
        <f t="shared" si="2"/>
        <v>0.3125</v>
      </c>
      <c r="E15">
        <f t="shared" si="3"/>
        <v>9000</v>
      </c>
      <c r="F15">
        <v>505</v>
      </c>
    </row>
    <row r="16" spans="1:6" x14ac:dyDescent="0.55000000000000004">
      <c r="A16">
        <f t="shared" si="0"/>
        <v>515.4000000000002</v>
      </c>
      <c r="B16">
        <f t="shared" si="1"/>
        <v>303.125</v>
      </c>
      <c r="C16" s="1">
        <f t="shared" si="2"/>
        <v>0.3125</v>
      </c>
      <c r="E16">
        <f t="shared" si="3"/>
        <v>10000</v>
      </c>
      <c r="F16">
        <f>+F$15+(E16-E$15)*(F$31-F$15)/(E$31-E$15)</f>
        <v>505.17500000000001</v>
      </c>
    </row>
    <row r="17" spans="1:6" x14ac:dyDescent="0.55000000000000004">
      <c r="A17">
        <f t="shared" si="0"/>
        <v>515.50000000000023</v>
      </c>
      <c r="B17">
        <f t="shared" si="1"/>
        <v>303.4375</v>
      </c>
      <c r="C17" s="1">
        <f t="shared" si="2"/>
        <v>0.3125</v>
      </c>
      <c r="E17">
        <f t="shared" si="3"/>
        <v>11000</v>
      </c>
      <c r="F17">
        <f t="shared" ref="F17:F30" si="5">+F$15+(E17-E$15)*(F$31-F$15)/(E$31-E$15)</f>
        <v>505.35</v>
      </c>
    </row>
    <row r="18" spans="1:6" x14ac:dyDescent="0.55000000000000004">
      <c r="A18">
        <f t="shared" si="0"/>
        <v>515.60000000000025</v>
      </c>
      <c r="B18">
        <f t="shared" si="1"/>
        <v>303.75</v>
      </c>
      <c r="C18" s="1">
        <f t="shared" si="2"/>
        <v>0.3125</v>
      </c>
      <c r="E18">
        <f t="shared" si="3"/>
        <v>12000</v>
      </c>
      <c r="F18">
        <f t="shared" si="5"/>
        <v>505.52499999999998</v>
      </c>
    </row>
    <row r="19" spans="1:6" x14ac:dyDescent="0.55000000000000004">
      <c r="A19">
        <f t="shared" si="0"/>
        <v>515.70000000000027</v>
      </c>
      <c r="B19">
        <f t="shared" si="1"/>
        <v>304.0625</v>
      </c>
      <c r="C19" s="1">
        <f t="shared" si="2"/>
        <v>0.3125</v>
      </c>
      <c r="E19">
        <f t="shared" si="3"/>
        <v>13000</v>
      </c>
      <c r="F19">
        <f t="shared" si="5"/>
        <v>505.7</v>
      </c>
    </row>
    <row r="20" spans="1:6" x14ac:dyDescent="0.55000000000000004">
      <c r="A20">
        <f t="shared" si="0"/>
        <v>515.8000000000003</v>
      </c>
      <c r="B20">
        <f t="shared" si="1"/>
        <v>304.375</v>
      </c>
      <c r="C20" s="1">
        <f t="shared" si="2"/>
        <v>0.3125</v>
      </c>
      <c r="E20">
        <f t="shared" si="3"/>
        <v>14000</v>
      </c>
      <c r="F20">
        <f t="shared" si="5"/>
        <v>505.875</v>
      </c>
    </row>
    <row r="21" spans="1:6" x14ac:dyDescent="0.55000000000000004">
      <c r="A21">
        <f t="shared" si="0"/>
        <v>515.90000000000032</v>
      </c>
      <c r="B21">
        <f t="shared" si="1"/>
        <v>304.6875</v>
      </c>
      <c r="C21" s="1">
        <f t="shared" si="2"/>
        <v>0.3125</v>
      </c>
      <c r="E21">
        <f t="shared" si="3"/>
        <v>15000</v>
      </c>
      <c r="F21">
        <f t="shared" si="5"/>
        <v>506.05</v>
      </c>
    </row>
    <row r="22" spans="1:6" x14ac:dyDescent="0.55000000000000004">
      <c r="A22">
        <f t="shared" si="0"/>
        <v>516.00000000000034</v>
      </c>
      <c r="B22">
        <v>305</v>
      </c>
      <c r="C22" s="1">
        <f t="shared" si="2"/>
        <v>0.3125</v>
      </c>
      <c r="E22">
        <f t="shared" si="3"/>
        <v>16000</v>
      </c>
      <c r="F22">
        <f t="shared" si="5"/>
        <v>506.22500000000002</v>
      </c>
    </row>
    <row r="23" spans="1:6" x14ac:dyDescent="0.55000000000000004">
      <c r="A23">
        <f t="shared" si="0"/>
        <v>516.10000000000036</v>
      </c>
      <c r="B23">
        <f>+B$22+(B$42-B$22)*(A23-A$22)/(A$42-A$22)</f>
        <v>305.64999999999998</v>
      </c>
      <c r="C23" s="1">
        <f t="shared" si="2"/>
        <v>0.64999999999997726</v>
      </c>
      <c r="E23">
        <f t="shared" si="3"/>
        <v>17000</v>
      </c>
      <c r="F23">
        <f t="shared" si="5"/>
        <v>506.4</v>
      </c>
    </row>
    <row r="24" spans="1:6" x14ac:dyDescent="0.55000000000000004">
      <c r="A24">
        <f t="shared" si="0"/>
        <v>516.20000000000039</v>
      </c>
      <c r="B24">
        <f t="shared" ref="B24:B41" si="6">+B$22+(B$42-B$22)*(A24-A$22)/(A$42-A$22)</f>
        <v>306.3</v>
      </c>
      <c r="C24" s="1">
        <f t="shared" si="2"/>
        <v>0.65000000000003411</v>
      </c>
      <c r="E24">
        <f t="shared" si="3"/>
        <v>18000</v>
      </c>
      <c r="F24">
        <f t="shared" si="5"/>
        <v>506.57499999999999</v>
      </c>
    </row>
    <row r="25" spans="1:6" x14ac:dyDescent="0.55000000000000004">
      <c r="A25">
        <f t="shared" si="0"/>
        <v>516.30000000000041</v>
      </c>
      <c r="B25">
        <f t="shared" si="6"/>
        <v>306.95</v>
      </c>
      <c r="C25" s="1">
        <f t="shared" si="2"/>
        <v>0.64999999999997726</v>
      </c>
      <c r="E25">
        <f t="shared" si="3"/>
        <v>19000</v>
      </c>
      <c r="F25">
        <f t="shared" si="5"/>
        <v>506.75</v>
      </c>
    </row>
    <row r="26" spans="1:6" x14ac:dyDescent="0.55000000000000004">
      <c r="A26">
        <f t="shared" si="0"/>
        <v>516.40000000000043</v>
      </c>
      <c r="B26">
        <f t="shared" si="6"/>
        <v>307.60000000000002</v>
      </c>
      <c r="C26" s="1">
        <f t="shared" si="2"/>
        <v>0.65000000000003411</v>
      </c>
      <c r="E26">
        <f t="shared" si="3"/>
        <v>20000</v>
      </c>
      <c r="F26">
        <f t="shared" si="5"/>
        <v>506.92500000000001</v>
      </c>
    </row>
    <row r="27" spans="1:6" x14ac:dyDescent="0.55000000000000004">
      <c r="A27">
        <f t="shared" si="0"/>
        <v>516.50000000000045</v>
      </c>
      <c r="B27">
        <f t="shared" si="6"/>
        <v>308.25</v>
      </c>
      <c r="C27" s="1">
        <f t="shared" si="2"/>
        <v>0.64999999999997726</v>
      </c>
      <c r="E27">
        <f t="shared" si="3"/>
        <v>21000</v>
      </c>
      <c r="F27">
        <f t="shared" si="5"/>
        <v>507.1</v>
      </c>
    </row>
    <row r="28" spans="1:6" x14ac:dyDescent="0.55000000000000004">
      <c r="A28">
        <f t="shared" si="0"/>
        <v>516.60000000000048</v>
      </c>
      <c r="B28">
        <f t="shared" si="6"/>
        <v>308.89999999999998</v>
      </c>
      <c r="C28" s="1">
        <f t="shared" si="2"/>
        <v>0.64999999999997726</v>
      </c>
      <c r="E28">
        <f t="shared" si="3"/>
        <v>22000</v>
      </c>
      <c r="F28">
        <f t="shared" si="5"/>
        <v>507.27500000000003</v>
      </c>
    </row>
    <row r="29" spans="1:6" x14ac:dyDescent="0.55000000000000004">
      <c r="A29">
        <f t="shared" si="0"/>
        <v>516.7000000000005</v>
      </c>
      <c r="B29">
        <f t="shared" si="6"/>
        <v>309.55</v>
      </c>
      <c r="C29" s="1">
        <f t="shared" si="2"/>
        <v>0.65000000000003411</v>
      </c>
      <c r="E29">
        <f t="shared" si="3"/>
        <v>23000</v>
      </c>
      <c r="F29">
        <f t="shared" si="5"/>
        <v>507.45</v>
      </c>
    </row>
    <row r="30" spans="1:6" x14ac:dyDescent="0.55000000000000004">
      <c r="A30">
        <f t="shared" si="0"/>
        <v>516.80000000000052</v>
      </c>
      <c r="B30">
        <f t="shared" si="6"/>
        <v>310.2</v>
      </c>
      <c r="C30" s="1">
        <f t="shared" si="2"/>
        <v>0.64999999999997726</v>
      </c>
      <c r="E30">
        <f t="shared" si="3"/>
        <v>24000</v>
      </c>
      <c r="F30">
        <f t="shared" si="5"/>
        <v>507.625</v>
      </c>
    </row>
    <row r="31" spans="1:6" x14ac:dyDescent="0.55000000000000004">
      <c r="A31">
        <f t="shared" si="0"/>
        <v>516.90000000000055</v>
      </c>
      <c r="B31">
        <f t="shared" si="6"/>
        <v>310.85000000000002</v>
      </c>
      <c r="C31" s="1">
        <f t="shared" si="2"/>
        <v>0.65000000000003411</v>
      </c>
      <c r="E31">
        <f t="shared" si="3"/>
        <v>25000</v>
      </c>
      <c r="F31">
        <v>507.8</v>
      </c>
    </row>
    <row r="32" spans="1:6" x14ac:dyDescent="0.55000000000000004">
      <c r="A32">
        <f t="shared" si="0"/>
        <v>517.00000000000057</v>
      </c>
      <c r="B32">
        <f t="shared" si="6"/>
        <v>311.5</v>
      </c>
      <c r="C32" s="1">
        <f t="shared" si="2"/>
        <v>0.64999999999997726</v>
      </c>
      <c r="E32">
        <f t="shared" si="3"/>
        <v>26000</v>
      </c>
      <c r="F32">
        <f>+F$31+(E32-E$31)*(F$56-F$31)/(E$56-E$31)</f>
        <v>508.04</v>
      </c>
    </row>
    <row r="33" spans="1:6" x14ac:dyDescent="0.55000000000000004">
      <c r="A33">
        <f t="shared" si="0"/>
        <v>517.10000000000059</v>
      </c>
      <c r="B33">
        <f t="shared" si="6"/>
        <v>312.14999999999998</v>
      </c>
      <c r="C33" s="1">
        <f t="shared" si="2"/>
        <v>0.64999999999997726</v>
      </c>
      <c r="E33">
        <f t="shared" si="3"/>
        <v>27000</v>
      </c>
      <c r="F33">
        <f t="shared" ref="F33:F55" si="7">+F$31+(E33-E$31)*(F$56-F$31)/(E$56-E$31)</f>
        <v>508.28000000000003</v>
      </c>
    </row>
    <row r="34" spans="1:6" x14ac:dyDescent="0.55000000000000004">
      <c r="A34">
        <f t="shared" si="0"/>
        <v>517.20000000000061</v>
      </c>
      <c r="B34">
        <f t="shared" si="6"/>
        <v>312.8</v>
      </c>
      <c r="C34" s="1">
        <f t="shared" si="2"/>
        <v>0.65000000000003411</v>
      </c>
      <c r="E34">
        <f t="shared" si="3"/>
        <v>28000</v>
      </c>
      <c r="F34">
        <f t="shared" si="7"/>
        <v>508.52</v>
      </c>
    </row>
    <row r="35" spans="1:6" x14ac:dyDescent="0.55000000000000004">
      <c r="A35">
        <f t="shared" si="0"/>
        <v>517.30000000000064</v>
      </c>
      <c r="B35">
        <f t="shared" si="6"/>
        <v>313.45</v>
      </c>
      <c r="C35" s="1">
        <f t="shared" si="2"/>
        <v>0.64999999999997726</v>
      </c>
      <c r="E35">
        <f t="shared" si="3"/>
        <v>29000</v>
      </c>
      <c r="F35">
        <f t="shared" si="7"/>
        <v>508.76</v>
      </c>
    </row>
    <row r="36" spans="1:6" x14ac:dyDescent="0.55000000000000004">
      <c r="A36">
        <f t="shared" si="0"/>
        <v>517.40000000000066</v>
      </c>
      <c r="B36">
        <f t="shared" si="6"/>
        <v>314.10000000000002</v>
      </c>
      <c r="C36" s="1">
        <f t="shared" si="2"/>
        <v>0.65000000000003411</v>
      </c>
      <c r="E36">
        <f t="shared" si="3"/>
        <v>30000</v>
      </c>
      <c r="F36">
        <f t="shared" si="7"/>
        <v>509</v>
      </c>
    </row>
    <row r="37" spans="1:6" x14ac:dyDescent="0.55000000000000004">
      <c r="A37">
        <f t="shared" si="0"/>
        <v>517.50000000000068</v>
      </c>
      <c r="B37">
        <f t="shared" si="6"/>
        <v>314.75</v>
      </c>
      <c r="C37" s="1">
        <f t="shared" si="2"/>
        <v>0.64999999999997726</v>
      </c>
      <c r="E37">
        <f t="shared" si="3"/>
        <v>31000</v>
      </c>
      <c r="F37">
        <f t="shared" si="7"/>
        <v>509.24</v>
      </c>
    </row>
    <row r="38" spans="1:6" x14ac:dyDescent="0.55000000000000004">
      <c r="A38">
        <f t="shared" si="0"/>
        <v>517.6000000000007</v>
      </c>
      <c r="B38">
        <f t="shared" si="6"/>
        <v>315.39999999999998</v>
      </c>
      <c r="C38" s="1">
        <f t="shared" si="2"/>
        <v>0.64999999999997726</v>
      </c>
      <c r="E38">
        <f t="shared" si="3"/>
        <v>32000</v>
      </c>
      <c r="F38">
        <f t="shared" si="7"/>
        <v>509.48</v>
      </c>
    </row>
    <row r="39" spans="1:6" x14ac:dyDescent="0.55000000000000004">
      <c r="A39">
        <f t="shared" si="0"/>
        <v>517.70000000000073</v>
      </c>
      <c r="B39">
        <f t="shared" si="6"/>
        <v>316.05</v>
      </c>
      <c r="C39" s="1">
        <f t="shared" si="2"/>
        <v>0.65000000000003411</v>
      </c>
      <c r="E39">
        <f t="shared" si="3"/>
        <v>33000</v>
      </c>
      <c r="F39">
        <f t="shared" si="7"/>
        <v>509.71999999999997</v>
      </c>
    </row>
    <row r="40" spans="1:6" x14ac:dyDescent="0.55000000000000004">
      <c r="A40">
        <f t="shared" si="0"/>
        <v>517.80000000000075</v>
      </c>
      <c r="B40">
        <f t="shared" si="6"/>
        <v>316.7</v>
      </c>
      <c r="C40" s="1">
        <f t="shared" si="2"/>
        <v>0.64999999999997726</v>
      </c>
      <c r="E40">
        <f t="shared" si="3"/>
        <v>34000</v>
      </c>
      <c r="F40">
        <f t="shared" si="7"/>
        <v>509.96</v>
      </c>
    </row>
    <row r="41" spans="1:6" x14ac:dyDescent="0.55000000000000004">
      <c r="A41">
        <f t="shared" si="0"/>
        <v>517.90000000000077</v>
      </c>
      <c r="B41">
        <f t="shared" si="6"/>
        <v>317.35000000000002</v>
      </c>
      <c r="C41" s="1">
        <f t="shared" si="2"/>
        <v>0.65000000000003411</v>
      </c>
      <c r="E41">
        <f t="shared" si="3"/>
        <v>35000</v>
      </c>
      <c r="F41">
        <f t="shared" si="7"/>
        <v>510.2</v>
      </c>
    </row>
    <row r="42" spans="1:6" x14ac:dyDescent="0.55000000000000004">
      <c r="A42">
        <f t="shared" si="0"/>
        <v>518.0000000000008</v>
      </c>
      <c r="B42">
        <v>318</v>
      </c>
      <c r="C42" s="1">
        <f t="shared" si="2"/>
        <v>0.64999999999997726</v>
      </c>
      <c r="E42">
        <f t="shared" si="3"/>
        <v>36000</v>
      </c>
      <c r="F42">
        <f t="shared" si="7"/>
        <v>510.44</v>
      </c>
    </row>
    <row r="43" spans="1:6" x14ac:dyDescent="0.55000000000000004">
      <c r="A43">
        <f t="shared" si="0"/>
        <v>518.10000000000082</v>
      </c>
      <c r="B43">
        <f>+B$42+(B$112-B$42)*(A43-A$42)/(A$112-A$42)</f>
        <v>319.37142857142857</v>
      </c>
      <c r="C43" s="1">
        <f t="shared" si="2"/>
        <v>1.3714285714285666</v>
      </c>
      <c r="E43">
        <f t="shared" si="3"/>
        <v>37000</v>
      </c>
      <c r="F43">
        <f t="shared" si="7"/>
        <v>510.68</v>
      </c>
    </row>
    <row r="44" spans="1:6" x14ac:dyDescent="0.55000000000000004">
      <c r="A44">
        <f t="shared" si="0"/>
        <v>518.20000000000084</v>
      </c>
      <c r="B44">
        <f t="shared" ref="B44:B107" si="8">+B$42+(B$112-B$42)*(A44-A$42)/(A$112-A$42)</f>
        <v>320.74285714285713</v>
      </c>
      <c r="C44" s="1">
        <f t="shared" si="2"/>
        <v>1.3714285714285666</v>
      </c>
      <c r="E44">
        <f t="shared" si="3"/>
        <v>38000</v>
      </c>
      <c r="F44">
        <f t="shared" si="7"/>
        <v>510.91999999999996</v>
      </c>
    </row>
    <row r="45" spans="1:6" x14ac:dyDescent="0.55000000000000004">
      <c r="A45">
        <f t="shared" si="0"/>
        <v>518.30000000000086</v>
      </c>
      <c r="B45">
        <f t="shared" si="8"/>
        <v>322.1142857142857</v>
      </c>
      <c r="C45" s="1">
        <f t="shared" si="2"/>
        <v>1.3714285714285666</v>
      </c>
      <c r="E45">
        <f t="shared" si="3"/>
        <v>39000</v>
      </c>
      <c r="F45">
        <f t="shared" si="7"/>
        <v>511.15999999999997</v>
      </c>
    </row>
    <row r="46" spans="1:6" x14ac:dyDescent="0.55000000000000004">
      <c r="A46">
        <f t="shared" si="0"/>
        <v>518.40000000000089</v>
      </c>
      <c r="B46">
        <f t="shared" si="8"/>
        <v>323.48571428571427</v>
      </c>
      <c r="C46" s="1">
        <f t="shared" si="2"/>
        <v>1.3714285714285666</v>
      </c>
      <c r="E46">
        <f t="shared" si="3"/>
        <v>40000</v>
      </c>
      <c r="F46">
        <f t="shared" si="7"/>
        <v>511.4</v>
      </c>
    </row>
    <row r="47" spans="1:6" x14ac:dyDescent="0.55000000000000004">
      <c r="A47">
        <f t="shared" si="0"/>
        <v>518.50000000000091</v>
      </c>
      <c r="B47">
        <f t="shared" si="8"/>
        <v>324.85714285714283</v>
      </c>
      <c r="C47" s="1">
        <f t="shared" si="2"/>
        <v>1.3714285714285666</v>
      </c>
      <c r="E47">
        <f t="shared" si="3"/>
        <v>41000</v>
      </c>
      <c r="F47">
        <f t="shared" si="7"/>
        <v>511.64</v>
      </c>
    </row>
    <row r="48" spans="1:6" x14ac:dyDescent="0.55000000000000004">
      <c r="A48">
        <f t="shared" si="0"/>
        <v>518.60000000000093</v>
      </c>
      <c r="B48">
        <f t="shared" si="8"/>
        <v>326.2285714285714</v>
      </c>
      <c r="C48" s="1">
        <f t="shared" si="2"/>
        <v>1.3714285714285666</v>
      </c>
      <c r="E48">
        <f t="shared" si="3"/>
        <v>42000</v>
      </c>
      <c r="F48">
        <f t="shared" si="7"/>
        <v>511.88</v>
      </c>
    </row>
    <row r="49" spans="1:6" x14ac:dyDescent="0.55000000000000004">
      <c r="A49">
        <f t="shared" si="0"/>
        <v>518.70000000000095</v>
      </c>
      <c r="B49">
        <f t="shared" si="8"/>
        <v>327.60000000000002</v>
      </c>
      <c r="C49" s="1">
        <f t="shared" si="2"/>
        <v>1.3714285714286234</v>
      </c>
      <c r="E49">
        <f t="shared" si="3"/>
        <v>43000</v>
      </c>
      <c r="F49">
        <f t="shared" si="7"/>
        <v>512.12</v>
      </c>
    </row>
    <row r="50" spans="1:6" x14ac:dyDescent="0.55000000000000004">
      <c r="A50">
        <f t="shared" si="0"/>
        <v>518.80000000000098</v>
      </c>
      <c r="B50">
        <f t="shared" si="8"/>
        <v>328.97142857142859</v>
      </c>
      <c r="C50" s="1">
        <f t="shared" si="2"/>
        <v>1.3714285714285666</v>
      </c>
      <c r="E50">
        <f t="shared" si="3"/>
        <v>44000</v>
      </c>
      <c r="F50">
        <f t="shared" si="7"/>
        <v>512.36</v>
      </c>
    </row>
    <row r="51" spans="1:6" x14ac:dyDescent="0.55000000000000004">
      <c r="A51">
        <f t="shared" si="0"/>
        <v>518.900000000001</v>
      </c>
      <c r="B51">
        <f t="shared" si="8"/>
        <v>330.34285714285716</v>
      </c>
      <c r="C51" s="1">
        <f t="shared" si="2"/>
        <v>1.3714285714285666</v>
      </c>
      <c r="E51">
        <f t="shared" si="3"/>
        <v>45000</v>
      </c>
      <c r="F51">
        <f t="shared" si="7"/>
        <v>512.59999999999991</v>
      </c>
    </row>
    <row r="52" spans="1:6" x14ac:dyDescent="0.55000000000000004">
      <c r="A52">
        <f t="shared" si="0"/>
        <v>519.00000000000102</v>
      </c>
      <c r="B52">
        <f t="shared" si="8"/>
        <v>331.71428571428572</v>
      </c>
      <c r="C52" s="1">
        <f t="shared" si="2"/>
        <v>1.3714285714285666</v>
      </c>
      <c r="E52">
        <f t="shared" si="3"/>
        <v>46000</v>
      </c>
      <c r="F52">
        <f t="shared" si="7"/>
        <v>512.83999999999992</v>
      </c>
    </row>
    <row r="53" spans="1:6" x14ac:dyDescent="0.55000000000000004">
      <c r="A53">
        <f t="shared" si="0"/>
        <v>519.10000000000105</v>
      </c>
      <c r="B53">
        <f t="shared" si="8"/>
        <v>333.08571428571429</v>
      </c>
      <c r="C53" s="1">
        <f t="shared" si="2"/>
        <v>1.3714285714285666</v>
      </c>
      <c r="E53">
        <f t="shared" si="3"/>
        <v>47000</v>
      </c>
      <c r="F53">
        <f t="shared" si="7"/>
        <v>513.07999999999993</v>
      </c>
    </row>
    <row r="54" spans="1:6" x14ac:dyDescent="0.55000000000000004">
      <c r="A54">
        <f t="shared" si="0"/>
        <v>519.20000000000107</v>
      </c>
      <c r="B54">
        <f t="shared" si="8"/>
        <v>334.45714285714286</v>
      </c>
      <c r="C54" s="1">
        <f t="shared" si="2"/>
        <v>1.3714285714285666</v>
      </c>
      <c r="E54">
        <f t="shared" si="3"/>
        <v>48000</v>
      </c>
      <c r="F54">
        <f t="shared" si="7"/>
        <v>513.31999999999994</v>
      </c>
    </row>
    <row r="55" spans="1:6" x14ac:dyDescent="0.55000000000000004">
      <c r="A55">
        <f t="shared" si="0"/>
        <v>519.30000000000109</v>
      </c>
      <c r="B55">
        <f t="shared" si="8"/>
        <v>335.82857142857142</v>
      </c>
      <c r="C55" s="1">
        <f t="shared" si="2"/>
        <v>1.3714285714285666</v>
      </c>
      <c r="E55">
        <f t="shared" si="3"/>
        <v>49000</v>
      </c>
      <c r="F55">
        <f t="shared" si="7"/>
        <v>513.55999999999995</v>
      </c>
    </row>
    <row r="56" spans="1:6" x14ac:dyDescent="0.55000000000000004">
      <c r="A56">
        <f t="shared" si="0"/>
        <v>519.40000000000111</v>
      </c>
      <c r="B56">
        <f t="shared" si="8"/>
        <v>337.2</v>
      </c>
      <c r="C56" s="1">
        <f t="shared" si="2"/>
        <v>1.3714285714285666</v>
      </c>
      <c r="E56">
        <f t="shared" si="3"/>
        <v>50000</v>
      </c>
      <c r="F56">
        <v>513.79999999999995</v>
      </c>
    </row>
    <row r="57" spans="1:6" x14ac:dyDescent="0.55000000000000004">
      <c r="A57">
        <f t="shared" si="0"/>
        <v>519.50000000000114</v>
      </c>
      <c r="B57">
        <f t="shared" si="8"/>
        <v>338.57142857142856</v>
      </c>
      <c r="C57" s="1">
        <f t="shared" si="2"/>
        <v>1.3714285714285666</v>
      </c>
      <c r="E57">
        <f t="shared" si="3"/>
        <v>51000</v>
      </c>
      <c r="F57">
        <f>+F$56+(E57-E$56)*(F$85-F$56)/(E$85-E$56)</f>
        <v>513.94482758620688</v>
      </c>
    </row>
    <row r="58" spans="1:6" x14ac:dyDescent="0.55000000000000004">
      <c r="A58">
        <f t="shared" si="0"/>
        <v>519.60000000000116</v>
      </c>
      <c r="B58">
        <f t="shared" si="8"/>
        <v>339.94285714285712</v>
      </c>
      <c r="C58" s="1">
        <f t="shared" si="2"/>
        <v>1.3714285714285666</v>
      </c>
      <c r="E58">
        <f t="shared" si="3"/>
        <v>52000</v>
      </c>
      <c r="F58">
        <f t="shared" ref="F58:F84" si="9">+F$56+(E58-E$56)*(F$85-F$56)/(E$85-E$56)</f>
        <v>514.0896551724137</v>
      </c>
    </row>
    <row r="59" spans="1:6" x14ac:dyDescent="0.55000000000000004">
      <c r="A59">
        <f t="shared" si="0"/>
        <v>519.70000000000118</v>
      </c>
      <c r="B59">
        <f t="shared" si="8"/>
        <v>341.31428571428569</v>
      </c>
      <c r="C59" s="1">
        <f t="shared" si="2"/>
        <v>1.3714285714285666</v>
      </c>
      <c r="E59">
        <f t="shared" si="3"/>
        <v>53000</v>
      </c>
      <c r="F59">
        <f t="shared" si="9"/>
        <v>514.23448275862063</v>
      </c>
    </row>
    <row r="60" spans="1:6" x14ac:dyDescent="0.55000000000000004">
      <c r="A60">
        <f t="shared" si="0"/>
        <v>519.80000000000121</v>
      </c>
      <c r="B60">
        <f t="shared" si="8"/>
        <v>342.68571428571431</v>
      </c>
      <c r="C60" s="1">
        <f t="shared" si="2"/>
        <v>1.3714285714286234</v>
      </c>
      <c r="E60">
        <f t="shared" si="3"/>
        <v>54000</v>
      </c>
      <c r="F60">
        <f t="shared" si="9"/>
        <v>514.37931034482756</v>
      </c>
    </row>
    <row r="61" spans="1:6" x14ac:dyDescent="0.55000000000000004">
      <c r="A61">
        <f t="shared" si="0"/>
        <v>519.90000000000123</v>
      </c>
      <c r="B61">
        <f t="shared" si="8"/>
        <v>344.05714285714288</v>
      </c>
      <c r="C61" s="1">
        <f t="shared" si="2"/>
        <v>1.3714285714285666</v>
      </c>
      <c r="E61">
        <f t="shared" si="3"/>
        <v>55000</v>
      </c>
      <c r="F61">
        <f t="shared" si="9"/>
        <v>514.52413793103449</v>
      </c>
    </row>
    <row r="62" spans="1:6" x14ac:dyDescent="0.55000000000000004">
      <c r="A62">
        <f t="shared" si="0"/>
        <v>520.00000000000125</v>
      </c>
      <c r="B62">
        <f t="shared" si="8"/>
        <v>345.42857142857144</v>
      </c>
      <c r="C62" s="1">
        <f t="shared" si="2"/>
        <v>1.3714285714285666</v>
      </c>
      <c r="E62">
        <f t="shared" si="3"/>
        <v>56000</v>
      </c>
      <c r="F62">
        <f t="shared" si="9"/>
        <v>514.6689655172413</v>
      </c>
    </row>
    <row r="63" spans="1:6" x14ac:dyDescent="0.55000000000000004">
      <c r="A63">
        <f t="shared" si="0"/>
        <v>520.10000000000127</v>
      </c>
      <c r="B63">
        <f t="shared" si="8"/>
        <v>346.8</v>
      </c>
      <c r="C63" s="1">
        <f t="shared" si="2"/>
        <v>1.3714285714285666</v>
      </c>
      <c r="E63">
        <f t="shared" si="3"/>
        <v>57000</v>
      </c>
      <c r="F63">
        <f t="shared" si="9"/>
        <v>514.81379310344823</v>
      </c>
    </row>
    <row r="64" spans="1:6" x14ac:dyDescent="0.55000000000000004">
      <c r="A64">
        <f t="shared" si="0"/>
        <v>520.2000000000013</v>
      </c>
      <c r="B64">
        <f t="shared" si="8"/>
        <v>348.17142857142858</v>
      </c>
      <c r="C64" s="1">
        <f t="shared" si="2"/>
        <v>1.3714285714285666</v>
      </c>
      <c r="E64">
        <f t="shared" si="3"/>
        <v>58000</v>
      </c>
      <c r="F64">
        <f t="shared" si="9"/>
        <v>514.95862068965516</v>
      </c>
    </row>
    <row r="65" spans="1:6" x14ac:dyDescent="0.55000000000000004">
      <c r="A65">
        <f t="shared" si="0"/>
        <v>520.30000000000132</v>
      </c>
      <c r="B65">
        <f t="shared" si="8"/>
        <v>349.54285714285714</v>
      </c>
      <c r="C65" s="1">
        <f t="shared" si="2"/>
        <v>1.3714285714285666</v>
      </c>
      <c r="E65">
        <f t="shared" si="3"/>
        <v>59000</v>
      </c>
      <c r="F65">
        <f t="shared" si="9"/>
        <v>515.10344827586209</v>
      </c>
    </row>
    <row r="66" spans="1:6" x14ac:dyDescent="0.55000000000000004">
      <c r="A66">
        <f t="shared" si="0"/>
        <v>520.40000000000134</v>
      </c>
      <c r="B66">
        <f t="shared" si="8"/>
        <v>350.91428571428571</v>
      </c>
      <c r="C66" s="1">
        <f t="shared" si="2"/>
        <v>1.3714285714285666</v>
      </c>
      <c r="E66">
        <f t="shared" si="3"/>
        <v>60000</v>
      </c>
      <c r="F66">
        <f t="shared" si="9"/>
        <v>515.24827586206891</v>
      </c>
    </row>
    <row r="67" spans="1:6" x14ac:dyDescent="0.55000000000000004">
      <c r="A67">
        <f t="shared" si="0"/>
        <v>520.50000000000136</v>
      </c>
      <c r="B67">
        <f t="shared" si="8"/>
        <v>352.28571428571428</v>
      </c>
      <c r="C67" s="1">
        <f t="shared" si="2"/>
        <v>1.3714285714285666</v>
      </c>
      <c r="E67">
        <f t="shared" si="3"/>
        <v>61000</v>
      </c>
      <c r="F67">
        <f t="shared" si="9"/>
        <v>515.39310344827584</v>
      </c>
    </row>
    <row r="68" spans="1:6" x14ac:dyDescent="0.55000000000000004">
      <c r="A68">
        <f t="shared" si="0"/>
        <v>520.60000000000139</v>
      </c>
      <c r="B68">
        <f t="shared" si="8"/>
        <v>353.65714285714284</v>
      </c>
      <c r="C68" s="1">
        <f t="shared" si="2"/>
        <v>1.3714285714285666</v>
      </c>
      <c r="E68">
        <f t="shared" si="3"/>
        <v>62000</v>
      </c>
      <c r="F68">
        <f t="shared" si="9"/>
        <v>515.53793103448277</v>
      </c>
    </row>
    <row r="69" spans="1:6" x14ac:dyDescent="0.55000000000000004">
      <c r="A69">
        <f t="shared" si="0"/>
        <v>520.70000000000141</v>
      </c>
      <c r="B69">
        <f t="shared" si="8"/>
        <v>355.02857142857141</v>
      </c>
      <c r="C69" s="1">
        <f t="shared" si="2"/>
        <v>1.3714285714285666</v>
      </c>
      <c r="E69">
        <f t="shared" si="3"/>
        <v>63000</v>
      </c>
      <c r="F69">
        <f t="shared" si="9"/>
        <v>515.68275862068958</v>
      </c>
    </row>
    <row r="70" spans="1:6" x14ac:dyDescent="0.55000000000000004">
      <c r="A70">
        <f t="shared" si="0"/>
        <v>520.80000000000143</v>
      </c>
      <c r="B70">
        <f t="shared" si="8"/>
        <v>356.4</v>
      </c>
      <c r="C70" s="1">
        <f t="shared" si="2"/>
        <v>1.3714285714285666</v>
      </c>
      <c r="E70">
        <f t="shared" si="3"/>
        <v>64000</v>
      </c>
      <c r="F70">
        <f t="shared" si="9"/>
        <v>515.82758620689651</v>
      </c>
    </row>
    <row r="71" spans="1:6" x14ac:dyDescent="0.55000000000000004">
      <c r="A71">
        <f t="shared" si="0"/>
        <v>520.90000000000146</v>
      </c>
      <c r="B71">
        <f t="shared" si="8"/>
        <v>357.7714285714286</v>
      </c>
      <c r="C71" s="1">
        <f t="shared" si="2"/>
        <v>1.3714285714286234</v>
      </c>
      <c r="E71">
        <f t="shared" si="3"/>
        <v>65000</v>
      </c>
      <c r="F71">
        <f t="shared" si="9"/>
        <v>515.97241379310344</v>
      </c>
    </row>
    <row r="72" spans="1:6" x14ac:dyDescent="0.55000000000000004">
      <c r="A72">
        <f t="shared" ref="A72:A135" si="10">A71+0.1</f>
        <v>521.00000000000148</v>
      </c>
      <c r="B72">
        <f t="shared" si="8"/>
        <v>359.14285714285717</v>
      </c>
      <c r="C72" s="1">
        <f t="shared" ref="C72:C135" si="11">+B72-B71</f>
        <v>1.3714285714285666</v>
      </c>
      <c r="E72">
        <f t="shared" si="3"/>
        <v>66000</v>
      </c>
      <c r="F72">
        <f t="shared" si="9"/>
        <v>516.11724137931037</v>
      </c>
    </row>
    <row r="73" spans="1:6" x14ac:dyDescent="0.55000000000000004">
      <c r="A73">
        <f t="shared" si="10"/>
        <v>521.1000000000015</v>
      </c>
      <c r="B73">
        <f t="shared" si="8"/>
        <v>360.51428571428573</v>
      </c>
      <c r="C73" s="1">
        <f t="shared" si="11"/>
        <v>1.3714285714285666</v>
      </c>
      <c r="E73">
        <f t="shared" ref="E73:E136" si="12">+E72+1000</f>
        <v>67000</v>
      </c>
      <c r="F73">
        <f t="shared" si="9"/>
        <v>516.26206896551719</v>
      </c>
    </row>
    <row r="74" spans="1:6" x14ac:dyDescent="0.55000000000000004">
      <c r="A74">
        <f t="shared" si="10"/>
        <v>521.20000000000152</v>
      </c>
      <c r="B74">
        <f t="shared" si="8"/>
        <v>361.8857142857143</v>
      </c>
      <c r="C74" s="1">
        <f t="shared" si="11"/>
        <v>1.3714285714285666</v>
      </c>
      <c r="E74">
        <f t="shared" si="12"/>
        <v>68000</v>
      </c>
      <c r="F74">
        <f t="shared" si="9"/>
        <v>516.40689655172412</v>
      </c>
    </row>
    <row r="75" spans="1:6" x14ac:dyDescent="0.55000000000000004">
      <c r="A75">
        <f t="shared" si="10"/>
        <v>521.30000000000155</v>
      </c>
      <c r="B75">
        <f t="shared" si="8"/>
        <v>363.25714285714287</v>
      </c>
      <c r="C75" s="1">
        <f t="shared" si="11"/>
        <v>1.3714285714285666</v>
      </c>
      <c r="E75">
        <f t="shared" si="12"/>
        <v>69000</v>
      </c>
      <c r="F75">
        <f t="shared" si="9"/>
        <v>516.55172413793105</v>
      </c>
    </row>
    <row r="76" spans="1:6" x14ac:dyDescent="0.55000000000000004">
      <c r="A76">
        <f t="shared" si="10"/>
        <v>521.40000000000157</v>
      </c>
      <c r="B76">
        <f t="shared" si="8"/>
        <v>364.62857142857143</v>
      </c>
      <c r="C76" s="1">
        <f t="shared" si="11"/>
        <v>1.3714285714285666</v>
      </c>
      <c r="E76">
        <f t="shared" si="12"/>
        <v>70000</v>
      </c>
      <c r="F76">
        <f t="shared" si="9"/>
        <v>516.69655172413786</v>
      </c>
    </row>
    <row r="77" spans="1:6" x14ac:dyDescent="0.55000000000000004">
      <c r="A77">
        <f t="shared" si="10"/>
        <v>521.50000000000159</v>
      </c>
      <c r="B77">
        <f t="shared" si="8"/>
        <v>366</v>
      </c>
      <c r="C77" s="1">
        <f t="shared" si="11"/>
        <v>1.3714285714285666</v>
      </c>
      <c r="E77">
        <f t="shared" si="12"/>
        <v>71000</v>
      </c>
      <c r="F77">
        <f t="shared" si="9"/>
        <v>516.84137931034479</v>
      </c>
    </row>
    <row r="78" spans="1:6" x14ac:dyDescent="0.55000000000000004">
      <c r="A78">
        <f t="shared" si="10"/>
        <v>521.60000000000161</v>
      </c>
      <c r="B78">
        <f t="shared" si="8"/>
        <v>367.37142857142857</v>
      </c>
      <c r="C78" s="1">
        <f t="shared" si="11"/>
        <v>1.3714285714285666</v>
      </c>
      <c r="E78">
        <f t="shared" si="12"/>
        <v>72000</v>
      </c>
      <c r="F78">
        <f t="shared" si="9"/>
        <v>516.98620689655172</v>
      </c>
    </row>
    <row r="79" spans="1:6" x14ac:dyDescent="0.55000000000000004">
      <c r="A79">
        <f t="shared" si="10"/>
        <v>521.70000000000164</v>
      </c>
      <c r="B79">
        <f t="shared" si="8"/>
        <v>368.74285714285713</v>
      </c>
      <c r="C79" s="1">
        <f t="shared" si="11"/>
        <v>1.3714285714285666</v>
      </c>
      <c r="E79">
        <f t="shared" si="12"/>
        <v>73000</v>
      </c>
      <c r="F79">
        <f t="shared" si="9"/>
        <v>517.13103448275865</v>
      </c>
    </row>
    <row r="80" spans="1:6" x14ac:dyDescent="0.55000000000000004">
      <c r="A80">
        <f t="shared" si="10"/>
        <v>521.80000000000166</v>
      </c>
      <c r="B80">
        <f t="shared" si="8"/>
        <v>370.1142857142857</v>
      </c>
      <c r="C80" s="1">
        <f t="shared" si="11"/>
        <v>1.3714285714285666</v>
      </c>
      <c r="E80">
        <f t="shared" si="12"/>
        <v>74000</v>
      </c>
      <c r="F80">
        <f t="shared" si="9"/>
        <v>517.27586206896547</v>
      </c>
    </row>
    <row r="81" spans="1:6" x14ac:dyDescent="0.55000000000000004">
      <c r="A81">
        <f t="shared" si="10"/>
        <v>521.90000000000168</v>
      </c>
      <c r="B81">
        <f t="shared" si="8"/>
        <v>371.48571428571427</v>
      </c>
      <c r="C81" s="1">
        <f t="shared" si="11"/>
        <v>1.3714285714285666</v>
      </c>
      <c r="E81">
        <f t="shared" si="12"/>
        <v>75000</v>
      </c>
      <c r="F81">
        <f t="shared" si="9"/>
        <v>517.4206896551724</v>
      </c>
    </row>
    <row r="82" spans="1:6" x14ac:dyDescent="0.55000000000000004">
      <c r="A82">
        <f t="shared" si="10"/>
        <v>522.00000000000171</v>
      </c>
      <c r="B82">
        <f t="shared" si="8"/>
        <v>372.85714285714283</v>
      </c>
      <c r="C82" s="1">
        <f t="shared" si="11"/>
        <v>1.3714285714285666</v>
      </c>
      <c r="E82">
        <f t="shared" si="12"/>
        <v>76000</v>
      </c>
      <c r="F82">
        <f t="shared" si="9"/>
        <v>517.56551724137933</v>
      </c>
    </row>
    <row r="83" spans="1:6" x14ac:dyDescent="0.55000000000000004">
      <c r="A83">
        <f t="shared" si="10"/>
        <v>522.10000000000173</v>
      </c>
      <c r="B83">
        <f t="shared" si="8"/>
        <v>374.2285714285714</v>
      </c>
      <c r="C83" s="1">
        <f t="shared" si="11"/>
        <v>1.3714285714285666</v>
      </c>
      <c r="E83">
        <f t="shared" si="12"/>
        <v>77000</v>
      </c>
      <c r="F83">
        <f t="shared" si="9"/>
        <v>517.71034482758625</v>
      </c>
    </row>
    <row r="84" spans="1:6" x14ac:dyDescent="0.55000000000000004">
      <c r="A84">
        <f t="shared" si="10"/>
        <v>522.20000000000175</v>
      </c>
      <c r="B84">
        <f t="shared" si="8"/>
        <v>375.6</v>
      </c>
      <c r="C84" s="1">
        <f t="shared" si="11"/>
        <v>1.3714285714286234</v>
      </c>
      <c r="E84">
        <f t="shared" si="12"/>
        <v>78000</v>
      </c>
      <c r="F84">
        <f t="shared" si="9"/>
        <v>517.85517241379307</v>
      </c>
    </row>
    <row r="85" spans="1:6" x14ac:dyDescent="0.55000000000000004">
      <c r="A85">
        <f t="shared" si="10"/>
        <v>522.30000000000177</v>
      </c>
      <c r="B85">
        <f t="shared" si="8"/>
        <v>376.97142857142859</v>
      </c>
      <c r="C85" s="1">
        <f t="shared" si="11"/>
        <v>1.3714285714285666</v>
      </c>
      <c r="E85">
        <f t="shared" si="12"/>
        <v>79000</v>
      </c>
      <c r="F85">
        <v>518</v>
      </c>
    </row>
    <row r="86" spans="1:6" x14ac:dyDescent="0.55000000000000004">
      <c r="A86">
        <f t="shared" si="10"/>
        <v>522.4000000000018</v>
      </c>
      <c r="B86">
        <f t="shared" si="8"/>
        <v>378.34285714285716</v>
      </c>
      <c r="C86" s="1">
        <f t="shared" si="11"/>
        <v>1.3714285714285666</v>
      </c>
      <c r="E86">
        <f t="shared" si="12"/>
        <v>80000</v>
      </c>
      <c r="F86">
        <f>+F$85+(E86-E$85)*(F$135-F$85)/(E$135-E$85)</f>
        <v>518.16</v>
      </c>
    </row>
    <row r="87" spans="1:6" x14ac:dyDescent="0.55000000000000004">
      <c r="A87">
        <f t="shared" si="10"/>
        <v>522.50000000000182</v>
      </c>
      <c r="B87">
        <f t="shared" si="8"/>
        <v>379.71428571428572</v>
      </c>
      <c r="C87" s="1">
        <f t="shared" si="11"/>
        <v>1.3714285714285666</v>
      </c>
      <c r="E87">
        <f t="shared" si="12"/>
        <v>81000</v>
      </c>
      <c r="F87">
        <f t="shared" ref="F87:F134" si="13">+F$85+(E87-E$85)*(F$135-F$85)/(E$135-E$85)</f>
        <v>518.32000000000005</v>
      </c>
    </row>
    <row r="88" spans="1:6" x14ac:dyDescent="0.55000000000000004">
      <c r="A88">
        <f t="shared" si="10"/>
        <v>522.60000000000184</v>
      </c>
      <c r="B88">
        <f t="shared" si="8"/>
        <v>381.08571428571429</v>
      </c>
      <c r="C88" s="1">
        <f t="shared" si="11"/>
        <v>1.3714285714285666</v>
      </c>
      <c r="E88">
        <f t="shared" si="12"/>
        <v>82000</v>
      </c>
      <c r="F88">
        <f t="shared" si="13"/>
        <v>518.48</v>
      </c>
    </row>
    <row r="89" spans="1:6" x14ac:dyDescent="0.55000000000000004">
      <c r="A89">
        <f t="shared" si="10"/>
        <v>522.70000000000186</v>
      </c>
      <c r="B89">
        <f t="shared" si="8"/>
        <v>382.45714285714286</v>
      </c>
      <c r="C89" s="1">
        <f t="shared" si="11"/>
        <v>1.3714285714285666</v>
      </c>
      <c r="E89">
        <f t="shared" si="12"/>
        <v>83000</v>
      </c>
      <c r="F89">
        <f t="shared" si="13"/>
        <v>518.64</v>
      </c>
    </row>
    <row r="90" spans="1:6" x14ac:dyDescent="0.55000000000000004">
      <c r="A90">
        <f t="shared" si="10"/>
        <v>522.80000000000189</v>
      </c>
      <c r="B90">
        <f t="shared" si="8"/>
        <v>383.82857142857142</v>
      </c>
      <c r="C90" s="1">
        <f t="shared" si="11"/>
        <v>1.3714285714285666</v>
      </c>
      <c r="E90">
        <f t="shared" si="12"/>
        <v>84000</v>
      </c>
      <c r="F90">
        <f t="shared" si="13"/>
        <v>518.79999999999995</v>
      </c>
    </row>
    <row r="91" spans="1:6" x14ac:dyDescent="0.55000000000000004">
      <c r="A91">
        <f t="shared" si="10"/>
        <v>522.90000000000191</v>
      </c>
      <c r="B91">
        <f t="shared" si="8"/>
        <v>385.2</v>
      </c>
      <c r="C91" s="1">
        <f t="shared" si="11"/>
        <v>1.3714285714285666</v>
      </c>
      <c r="E91">
        <f t="shared" si="12"/>
        <v>85000</v>
      </c>
      <c r="F91">
        <f t="shared" si="13"/>
        <v>518.96</v>
      </c>
    </row>
    <row r="92" spans="1:6" x14ac:dyDescent="0.55000000000000004">
      <c r="A92">
        <f t="shared" si="10"/>
        <v>523.00000000000193</v>
      </c>
      <c r="B92">
        <f t="shared" si="8"/>
        <v>386.57142857142856</v>
      </c>
      <c r="C92" s="1">
        <f t="shared" si="11"/>
        <v>1.3714285714285666</v>
      </c>
      <c r="E92">
        <f t="shared" si="12"/>
        <v>86000</v>
      </c>
      <c r="F92">
        <f t="shared" si="13"/>
        <v>519.12</v>
      </c>
    </row>
    <row r="93" spans="1:6" x14ac:dyDescent="0.55000000000000004">
      <c r="A93">
        <f t="shared" si="10"/>
        <v>523.10000000000196</v>
      </c>
      <c r="B93">
        <f t="shared" si="8"/>
        <v>387.94285714285712</v>
      </c>
      <c r="C93" s="1">
        <f t="shared" si="11"/>
        <v>1.3714285714285666</v>
      </c>
      <c r="E93">
        <f t="shared" si="12"/>
        <v>87000</v>
      </c>
      <c r="F93">
        <f t="shared" si="13"/>
        <v>519.28</v>
      </c>
    </row>
    <row r="94" spans="1:6" x14ac:dyDescent="0.55000000000000004">
      <c r="A94">
        <f t="shared" si="10"/>
        <v>523.20000000000198</v>
      </c>
      <c r="B94">
        <f t="shared" si="8"/>
        <v>389.31428571428569</v>
      </c>
      <c r="C94" s="1">
        <f t="shared" si="11"/>
        <v>1.3714285714285666</v>
      </c>
      <c r="E94">
        <f t="shared" si="12"/>
        <v>88000</v>
      </c>
      <c r="F94">
        <f t="shared" si="13"/>
        <v>519.44000000000005</v>
      </c>
    </row>
    <row r="95" spans="1:6" x14ac:dyDescent="0.55000000000000004">
      <c r="A95">
        <f t="shared" si="10"/>
        <v>523.300000000002</v>
      </c>
      <c r="B95">
        <f t="shared" si="8"/>
        <v>390.68571428571431</v>
      </c>
      <c r="C95" s="1">
        <f t="shared" si="11"/>
        <v>1.3714285714286234</v>
      </c>
      <c r="E95">
        <f t="shared" si="12"/>
        <v>89000</v>
      </c>
      <c r="F95">
        <f t="shared" si="13"/>
        <v>519.6</v>
      </c>
    </row>
    <row r="96" spans="1:6" x14ac:dyDescent="0.55000000000000004">
      <c r="A96">
        <f t="shared" si="10"/>
        <v>523.40000000000202</v>
      </c>
      <c r="B96">
        <f t="shared" si="8"/>
        <v>392.05714285714288</v>
      </c>
      <c r="C96" s="1">
        <f t="shared" si="11"/>
        <v>1.3714285714285666</v>
      </c>
      <c r="E96">
        <f t="shared" si="12"/>
        <v>90000</v>
      </c>
      <c r="F96">
        <f t="shared" si="13"/>
        <v>519.76</v>
      </c>
    </row>
    <row r="97" spans="1:6" x14ac:dyDescent="0.55000000000000004">
      <c r="A97">
        <f t="shared" si="10"/>
        <v>523.50000000000205</v>
      </c>
      <c r="B97">
        <f t="shared" si="8"/>
        <v>393.42857142857144</v>
      </c>
      <c r="C97" s="1">
        <f t="shared" si="11"/>
        <v>1.3714285714285666</v>
      </c>
      <c r="E97">
        <f t="shared" si="12"/>
        <v>91000</v>
      </c>
      <c r="F97">
        <f t="shared" si="13"/>
        <v>519.91999999999996</v>
      </c>
    </row>
    <row r="98" spans="1:6" x14ac:dyDescent="0.55000000000000004">
      <c r="A98">
        <f t="shared" si="10"/>
        <v>523.60000000000207</v>
      </c>
      <c r="B98">
        <f t="shared" si="8"/>
        <v>394.8</v>
      </c>
      <c r="C98" s="1">
        <f t="shared" si="11"/>
        <v>1.3714285714285666</v>
      </c>
      <c r="E98">
        <f t="shared" si="12"/>
        <v>92000</v>
      </c>
      <c r="F98">
        <f t="shared" si="13"/>
        <v>520.08000000000004</v>
      </c>
    </row>
    <row r="99" spans="1:6" x14ac:dyDescent="0.55000000000000004">
      <c r="A99">
        <f t="shared" si="10"/>
        <v>523.70000000000209</v>
      </c>
      <c r="B99">
        <f t="shared" si="8"/>
        <v>396.17142857142858</v>
      </c>
      <c r="C99" s="1">
        <f t="shared" si="11"/>
        <v>1.3714285714285666</v>
      </c>
      <c r="E99">
        <f t="shared" si="12"/>
        <v>93000</v>
      </c>
      <c r="F99">
        <f t="shared" si="13"/>
        <v>520.24</v>
      </c>
    </row>
    <row r="100" spans="1:6" x14ac:dyDescent="0.55000000000000004">
      <c r="A100">
        <f t="shared" si="10"/>
        <v>523.80000000000211</v>
      </c>
      <c r="B100">
        <f t="shared" si="8"/>
        <v>397.54285714285714</v>
      </c>
      <c r="C100" s="1">
        <f t="shared" si="11"/>
        <v>1.3714285714285666</v>
      </c>
      <c r="E100">
        <f t="shared" si="12"/>
        <v>94000</v>
      </c>
      <c r="F100">
        <f t="shared" si="13"/>
        <v>520.4</v>
      </c>
    </row>
    <row r="101" spans="1:6" x14ac:dyDescent="0.55000000000000004">
      <c r="A101">
        <f t="shared" si="10"/>
        <v>523.90000000000214</v>
      </c>
      <c r="B101">
        <f t="shared" si="8"/>
        <v>398.91428571428571</v>
      </c>
      <c r="C101" s="1">
        <f t="shared" si="11"/>
        <v>1.3714285714285666</v>
      </c>
      <c r="E101">
        <f t="shared" si="12"/>
        <v>95000</v>
      </c>
      <c r="F101">
        <f t="shared" si="13"/>
        <v>520.55999999999995</v>
      </c>
    </row>
    <row r="102" spans="1:6" x14ac:dyDescent="0.55000000000000004">
      <c r="A102">
        <f t="shared" si="10"/>
        <v>524.00000000000216</v>
      </c>
      <c r="B102">
        <f t="shared" si="8"/>
        <v>400.28571428571428</v>
      </c>
      <c r="C102" s="1">
        <f t="shared" si="11"/>
        <v>1.3714285714285666</v>
      </c>
      <c r="E102">
        <f t="shared" si="12"/>
        <v>96000</v>
      </c>
      <c r="F102">
        <f t="shared" si="13"/>
        <v>520.72</v>
      </c>
    </row>
    <row r="103" spans="1:6" x14ac:dyDescent="0.55000000000000004">
      <c r="A103">
        <f t="shared" si="10"/>
        <v>524.10000000000218</v>
      </c>
      <c r="B103">
        <f t="shared" si="8"/>
        <v>401.65714285714284</v>
      </c>
      <c r="C103" s="1">
        <f t="shared" si="11"/>
        <v>1.3714285714285666</v>
      </c>
      <c r="E103">
        <f t="shared" si="12"/>
        <v>97000</v>
      </c>
      <c r="F103">
        <f t="shared" si="13"/>
        <v>520.88</v>
      </c>
    </row>
    <row r="104" spans="1:6" x14ac:dyDescent="0.55000000000000004">
      <c r="A104">
        <f t="shared" si="10"/>
        <v>524.20000000000221</v>
      </c>
      <c r="B104">
        <f t="shared" si="8"/>
        <v>403.02857142857141</v>
      </c>
      <c r="C104" s="1">
        <f t="shared" si="11"/>
        <v>1.3714285714285666</v>
      </c>
      <c r="E104">
        <f t="shared" si="12"/>
        <v>98000</v>
      </c>
      <c r="F104">
        <f t="shared" si="13"/>
        <v>521.04</v>
      </c>
    </row>
    <row r="105" spans="1:6" x14ac:dyDescent="0.55000000000000004">
      <c r="A105">
        <f t="shared" si="10"/>
        <v>524.30000000000223</v>
      </c>
      <c r="B105">
        <f t="shared" si="8"/>
        <v>404.4</v>
      </c>
      <c r="C105" s="1">
        <f t="shared" si="11"/>
        <v>1.3714285714285666</v>
      </c>
      <c r="E105">
        <f t="shared" si="12"/>
        <v>99000</v>
      </c>
      <c r="F105">
        <f t="shared" si="13"/>
        <v>521.20000000000005</v>
      </c>
    </row>
    <row r="106" spans="1:6" x14ac:dyDescent="0.55000000000000004">
      <c r="A106">
        <f t="shared" si="10"/>
        <v>524.40000000000225</v>
      </c>
      <c r="B106">
        <f t="shared" si="8"/>
        <v>405.7714285714286</v>
      </c>
      <c r="C106" s="1">
        <f t="shared" si="11"/>
        <v>1.3714285714286234</v>
      </c>
      <c r="E106">
        <f t="shared" si="12"/>
        <v>100000</v>
      </c>
      <c r="F106">
        <f t="shared" si="13"/>
        <v>521.36</v>
      </c>
    </row>
    <row r="107" spans="1:6" x14ac:dyDescent="0.55000000000000004">
      <c r="A107">
        <f t="shared" si="10"/>
        <v>524.50000000000227</v>
      </c>
      <c r="B107">
        <f t="shared" si="8"/>
        <v>407.14285714285711</v>
      </c>
      <c r="C107" s="1">
        <f t="shared" si="11"/>
        <v>1.3714285714285097</v>
      </c>
      <c r="E107">
        <f t="shared" si="12"/>
        <v>101000</v>
      </c>
      <c r="F107">
        <f t="shared" si="13"/>
        <v>521.52</v>
      </c>
    </row>
    <row r="108" spans="1:6" x14ac:dyDescent="0.55000000000000004">
      <c r="A108">
        <f t="shared" si="10"/>
        <v>524.6000000000023</v>
      </c>
      <c r="B108">
        <f t="shared" ref="B108:B111" si="14">+B$42+(B$112-B$42)*(A108-A$42)/(A$112-A$42)</f>
        <v>408.51428571428573</v>
      </c>
      <c r="C108" s="1">
        <f t="shared" si="11"/>
        <v>1.3714285714286234</v>
      </c>
      <c r="E108">
        <f t="shared" si="12"/>
        <v>102000</v>
      </c>
      <c r="F108">
        <f t="shared" si="13"/>
        <v>521.67999999999995</v>
      </c>
    </row>
    <row r="109" spans="1:6" x14ac:dyDescent="0.55000000000000004">
      <c r="A109">
        <f t="shared" si="10"/>
        <v>524.70000000000232</v>
      </c>
      <c r="B109">
        <f t="shared" si="14"/>
        <v>409.8857142857143</v>
      </c>
      <c r="C109" s="1">
        <f t="shared" si="11"/>
        <v>1.3714285714285666</v>
      </c>
      <c r="E109">
        <f t="shared" si="12"/>
        <v>103000</v>
      </c>
      <c r="F109">
        <f t="shared" si="13"/>
        <v>521.84</v>
      </c>
    </row>
    <row r="110" spans="1:6" x14ac:dyDescent="0.55000000000000004">
      <c r="A110">
        <f t="shared" si="10"/>
        <v>524.80000000000234</v>
      </c>
      <c r="B110">
        <f t="shared" si="14"/>
        <v>411.25714285714287</v>
      </c>
      <c r="C110" s="1">
        <f t="shared" si="11"/>
        <v>1.3714285714285666</v>
      </c>
      <c r="E110">
        <f t="shared" si="12"/>
        <v>104000</v>
      </c>
      <c r="F110">
        <f t="shared" si="13"/>
        <v>522</v>
      </c>
    </row>
    <row r="111" spans="1:6" x14ac:dyDescent="0.55000000000000004">
      <c r="A111">
        <f t="shared" si="10"/>
        <v>524.90000000000236</v>
      </c>
      <c r="B111">
        <f t="shared" si="14"/>
        <v>412.62857142857143</v>
      </c>
      <c r="C111" s="1">
        <f t="shared" si="11"/>
        <v>1.3714285714285666</v>
      </c>
      <c r="E111">
        <f t="shared" si="12"/>
        <v>105000</v>
      </c>
      <c r="F111">
        <f t="shared" si="13"/>
        <v>522.16</v>
      </c>
    </row>
    <row r="112" spans="1:6" x14ac:dyDescent="0.55000000000000004">
      <c r="A112">
        <f t="shared" si="10"/>
        <v>525.00000000000239</v>
      </c>
      <c r="B112">
        <v>414</v>
      </c>
      <c r="C112" s="1">
        <f t="shared" si="11"/>
        <v>1.3714285714285666</v>
      </c>
      <c r="E112">
        <f t="shared" si="12"/>
        <v>106000</v>
      </c>
      <c r="F112">
        <f t="shared" si="13"/>
        <v>522.32000000000005</v>
      </c>
    </row>
    <row r="113" spans="1:6" x14ac:dyDescent="0.55000000000000004">
      <c r="A113">
        <f t="shared" si="10"/>
        <v>525.10000000000241</v>
      </c>
      <c r="B113">
        <f>+(A113-A$112)/(A$262-A$112)*(B$262-B$112)+B$112</f>
        <v>414.67333333333335</v>
      </c>
      <c r="C113" s="1">
        <f t="shared" si="11"/>
        <v>0.67333333333334622</v>
      </c>
      <c r="E113">
        <f t="shared" si="12"/>
        <v>107000</v>
      </c>
      <c r="F113">
        <f t="shared" si="13"/>
        <v>522.48</v>
      </c>
    </row>
    <row r="114" spans="1:6" x14ac:dyDescent="0.55000000000000004">
      <c r="A114">
        <f t="shared" si="10"/>
        <v>525.20000000000243</v>
      </c>
      <c r="B114">
        <f t="shared" ref="B114:B177" si="15">+(A114-A$112)/(A$262-A$112)*(B$262-B$112)+B$112</f>
        <v>415.34666666666669</v>
      </c>
      <c r="C114" s="1">
        <f t="shared" si="11"/>
        <v>0.67333333333334622</v>
      </c>
      <c r="E114">
        <f t="shared" si="12"/>
        <v>108000</v>
      </c>
      <c r="F114">
        <f t="shared" si="13"/>
        <v>522.64</v>
      </c>
    </row>
    <row r="115" spans="1:6" x14ac:dyDescent="0.55000000000000004">
      <c r="A115">
        <f t="shared" si="10"/>
        <v>525.30000000000246</v>
      </c>
      <c r="B115">
        <f t="shared" si="15"/>
        <v>416.02</v>
      </c>
      <c r="C115" s="1">
        <f t="shared" si="11"/>
        <v>0.67333333333328937</v>
      </c>
      <c r="E115">
        <f t="shared" si="12"/>
        <v>109000</v>
      </c>
      <c r="F115">
        <f t="shared" si="13"/>
        <v>522.79999999999995</v>
      </c>
    </row>
    <row r="116" spans="1:6" x14ac:dyDescent="0.55000000000000004">
      <c r="A116">
        <f t="shared" si="10"/>
        <v>525.40000000000248</v>
      </c>
      <c r="B116">
        <f t="shared" si="15"/>
        <v>416.69333333333333</v>
      </c>
      <c r="C116" s="1">
        <f t="shared" si="11"/>
        <v>0.67333333333334622</v>
      </c>
      <c r="E116">
        <f t="shared" si="12"/>
        <v>110000</v>
      </c>
      <c r="F116">
        <f t="shared" si="13"/>
        <v>522.96</v>
      </c>
    </row>
    <row r="117" spans="1:6" x14ac:dyDescent="0.55000000000000004">
      <c r="A117">
        <f t="shared" si="10"/>
        <v>525.5000000000025</v>
      </c>
      <c r="B117">
        <f t="shared" si="15"/>
        <v>417.36666666666667</v>
      </c>
      <c r="C117" s="1">
        <f t="shared" si="11"/>
        <v>0.67333333333334622</v>
      </c>
      <c r="E117">
        <f t="shared" si="12"/>
        <v>111000</v>
      </c>
      <c r="F117">
        <f t="shared" si="13"/>
        <v>523.12</v>
      </c>
    </row>
    <row r="118" spans="1:6" x14ac:dyDescent="0.55000000000000004">
      <c r="A118">
        <f t="shared" si="10"/>
        <v>525.60000000000252</v>
      </c>
      <c r="B118">
        <f t="shared" si="15"/>
        <v>418.04</v>
      </c>
      <c r="C118" s="1">
        <f t="shared" si="11"/>
        <v>0.67333333333334622</v>
      </c>
      <c r="E118">
        <f t="shared" si="12"/>
        <v>112000</v>
      </c>
      <c r="F118">
        <f t="shared" si="13"/>
        <v>523.28</v>
      </c>
    </row>
    <row r="119" spans="1:6" x14ac:dyDescent="0.55000000000000004">
      <c r="A119">
        <f t="shared" si="10"/>
        <v>525.70000000000255</v>
      </c>
      <c r="B119">
        <f t="shared" si="15"/>
        <v>418.71333333333331</v>
      </c>
      <c r="C119" s="1">
        <f t="shared" si="11"/>
        <v>0.67333333333328937</v>
      </c>
      <c r="E119">
        <f t="shared" si="12"/>
        <v>113000</v>
      </c>
      <c r="F119">
        <f t="shared" si="13"/>
        <v>523.44000000000005</v>
      </c>
    </row>
    <row r="120" spans="1:6" x14ac:dyDescent="0.55000000000000004">
      <c r="A120">
        <f t="shared" si="10"/>
        <v>525.80000000000257</v>
      </c>
      <c r="B120">
        <f t="shared" si="15"/>
        <v>419.38666666666666</v>
      </c>
      <c r="C120" s="1">
        <f t="shared" si="11"/>
        <v>0.67333333333334622</v>
      </c>
      <c r="E120">
        <f t="shared" si="12"/>
        <v>114000</v>
      </c>
      <c r="F120">
        <f t="shared" si="13"/>
        <v>523.6</v>
      </c>
    </row>
    <row r="121" spans="1:6" x14ac:dyDescent="0.55000000000000004">
      <c r="A121">
        <f t="shared" si="10"/>
        <v>525.90000000000259</v>
      </c>
      <c r="B121">
        <f t="shared" si="15"/>
        <v>420.06</v>
      </c>
      <c r="C121" s="1">
        <f t="shared" si="11"/>
        <v>0.67333333333334622</v>
      </c>
      <c r="E121">
        <f t="shared" si="12"/>
        <v>115000</v>
      </c>
      <c r="F121">
        <f t="shared" si="13"/>
        <v>523.76</v>
      </c>
    </row>
    <row r="122" spans="1:6" x14ac:dyDescent="0.55000000000000004">
      <c r="A122">
        <f t="shared" si="10"/>
        <v>526.00000000000261</v>
      </c>
      <c r="B122">
        <f t="shared" si="15"/>
        <v>420.73333333333335</v>
      </c>
      <c r="C122" s="1">
        <f t="shared" si="11"/>
        <v>0.67333333333334622</v>
      </c>
      <c r="E122">
        <f t="shared" si="12"/>
        <v>116000</v>
      </c>
      <c r="F122">
        <f t="shared" si="13"/>
        <v>523.91999999999996</v>
      </c>
    </row>
    <row r="123" spans="1:6" x14ac:dyDescent="0.55000000000000004">
      <c r="A123">
        <f t="shared" si="10"/>
        <v>526.10000000000264</v>
      </c>
      <c r="B123">
        <f t="shared" si="15"/>
        <v>421.40666666666664</v>
      </c>
      <c r="C123" s="1">
        <f t="shared" si="11"/>
        <v>0.67333333333328937</v>
      </c>
      <c r="E123">
        <f t="shared" si="12"/>
        <v>117000</v>
      </c>
      <c r="F123">
        <f t="shared" si="13"/>
        <v>524.08000000000004</v>
      </c>
    </row>
    <row r="124" spans="1:6" x14ac:dyDescent="0.55000000000000004">
      <c r="A124">
        <f t="shared" si="10"/>
        <v>526.20000000000266</v>
      </c>
      <c r="B124">
        <f t="shared" si="15"/>
        <v>422.08</v>
      </c>
      <c r="C124" s="1">
        <f t="shared" si="11"/>
        <v>0.67333333333334622</v>
      </c>
      <c r="E124">
        <f t="shared" si="12"/>
        <v>118000</v>
      </c>
      <c r="F124">
        <f t="shared" si="13"/>
        <v>524.24</v>
      </c>
    </row>
    <row r="125" spans="1:6" x14ac:dyDescent="0.55000000000000004">
      <c r="A125">
        <f t="shared" si="10"/>
        <v>526.30000000000268</v>
      </c>
      <c r="B125">
        <f t="shared" si="15"/>
        <v>422.75333333333333</v>
      </c>
      <c r="C125" s="1">
        <f t="shared" si="11"/>
        <v>0.67333333333334622</v>
      </c>
      <c r="E125">
        <f t="shared" si="12"/>
        <v>119000</v>
      </c>
      <c r="F125">
        <f t="shared" si="13"/>
        <v>524.4</v>
      </c>
    </row>
    <row r="126" spans="1:6" x14ac:dyDescent="0.55000000000000004">
      <c r="A126">
        <f t="shared" si="10"/>
        <v>526.40000000000271</v>
      </c>
      <c r="B126">
        <f t="shared" si="15"/>
        <v>423.42666666666668</v>
      </c>
      <c r="C126" s="1">
        <f t="shared" si="11"/>
        <v>0.67333333333334622</v>
      </c>
      <c r="E126">
        <f t="shared" si="12"/>
        <v>120000</v>
      </c>
      <c r="F126">
        <f t="shared" si="13"/>
        <v>524.55999999999995</v>
      </c>
    </row>
    <row r="127" spans="1:6" x14ac:dyDescent="0.55000000000000004">
      <c r="A127">
        <f t="shared" si="10"/>
        <v>526.50000000000273</v>
      </c>
      <c r="B127">
        <f t="shared" si="15"/>
        <v>424.1</v>
      </c>
      <c r="C127" s="1">
        <f t="shared" si="11"/>
        <v>0.67333333333334622</v>
      </c>
      <c r="E127">
        <f t="shared" si="12"/>
        <v>121000</v>
      </c>
      <c r="F127">
        <f t="shared" si="13"/>
        <v>524.72</v>
      </c>
    </row>
    <row r="128" spans="1:6" x14ac:dyDescent="0.55000000000000004">
      <c r="A128">
        <f t="shared" si="10"/>
        <v>526.60000000000275</v>
      </c>
      <c r="B128">
        <f t="shared" si="15"/>
        <v>424.77333333333331</v>
      </c>
      <c r="C128" s="1">
        <f t="shared" si="11"/>
        <v>0.67333333333328937</v>
      </c>
      <c r="E128">
        <f t="shared" si="12"/>
        <v>122000</v>
      </c>
      <c r="F128">
        <f t="shared" si="13"/>
        <v>524.88</v>
      </c>
    </row>
    <row r="129" spans="1:6" x14ac:dyDescent="0.55000000000000004">
      <c r="A129">
        <f t="shared" si="10"/>
        <v>526.70000000000277</v>
      </c>
      <c r="B129">
        <f t="shared" si="15"/>
        <v>425.44666666666666</v>
      </c>
      <c r="C129" s="1">
        <f t="shared" si="11"/>
        <v>0.67333333333334622</v>
      </c>
      <c r="E129">
        <f t="shared" si="12"/>
        <v>123000</v>
      </c>
      <c r="F129">
        <f t="shared" si="13"/>
        <v>525.04</v>
      </c>
    </row>
    <row r="130" spans="1:6" x14ac:dyDescent="0.55000000000000004">
      <c r="A130">
        <f t="shared" si="10"/>
        <v>526.8000000000028</v>
      </c>
      <c r="B130">
        <f t="shared" si="15"/>
        <v>426.12</v>
      </c>
      <c r="C130" s="1">
        <f t="shared" si="11"/>
        <v>0.67333333333334622</v>
      </c>
      <c r="E130">
        <f t="shared" si="12"/>
        <v>124000</v>
      </c>
      <c r="F130">
        <f t="shared" si="13"/>
        <v>525.20000000000005</v>
      </c>
    </row>
    <row r="131" spans="1:6" x14ac:dyDescent="0.55000000000000004">
      <c r="A131">
        <f t="shared" si="10"/>
        <v>526.90000000000282</v>
      </c>
      <c r="B131">
        <f t="shared" si="15"/>
        <v>426.79333333333335</v>
      </c>
      <c r="C131" s="1">
        <f t="shared" si="11"/>
        <v>0.67333333333334622</v>
      </c>
      <c r="E131">
        <f t="shared" si="12"/>
        <v>125000</v>
      </c>
      <c r="F131">
        <f t="shared" si="13"/>
        <v>525.36</v>
      </c>
    </row>
    <row r="132" spans="1:6" x14ac:dyDescent="0.55000000000000004">
      <c r="A132">
        <f t="shared" si="10"/>
        <v>527.00000000000284</v>
      </c>
      <c r="B132">
        <f t="shared" si="15"/>
        <v>427.46666666666664</v>
      </c>
      <c r="C132" s="1">
        <f t="shared" si="11"/>
        <v>0.67333333333328937</v>
      </c>
      <c r="E132">
        <f t="shared" si="12"/>
        <v>126000</v>
      </c>
      <c r="F132">
        <f t="shared" si="13"/>
        <v>525.52</v>
      </c>
    </row>
    <row r="133" spans="1:6" x14ac:dyDescent="0.55000000000000004">
      <c r="A133">
        <f t="shared" si="10"/>
        <v>527.10000000000286</v>
      </c>
      <c r="B133">
        <f t="shared" si="15"/>
        <v>428.14</v>
      </c>
      <c r="C133" s="1">
        <f t="shared" si="11"/>
        <v>0.67333333333334622</v>
      </c>
      <c r="E133">
        <f t="shared" si="12"/>
        <v>127000</v>
      </c>
      <c r="F133">
        <f t="shared" si="13"/>
        <v>525.67999999999995</v>
      </c>
    </row>
    <row r="134" spans="1:6" x14ac:dyDescent="0.55000000000000004">
      <c r="A134">
        <f t="shared" si="10"/>
        <v>527.20000000000289</v>
      </c>
      <c r="B134">
        <f t="shared" si="15"/>
        <v>428.81333333333333</v>
      </c>
      <c r="C134" s="1">
        <f t="shared" si="11"/>
        <v>0.67333333333334622</v>
      </c>
      <c r="E134">
        <f t="shared" si="12"/>
        <v>128000</v>
      </c>
      <c r="F134">
        <f t="shared" si="13"/>
        <v>525.84</v>
      </c>
    </row>
    <row r="135" spans="1:6" x14ac:dyDescent="0.55000000000000004">
      <c r="A135">
        <f t="shared" si="10"/>
        <v>527.30000000000291</v>
      </c>
      <c r="B135">
        <f t="shared" si="15"/>
        <v>429.48666666666668</v>
      </c>
      <c r="C135" s="1">
        <f t="shared" si="11"/>
        <v>0.67333333333334622</v>
      </c>
      <c r="E135">
        <f t="shared" si="12"/>
        <v>129000</v>
      </c>
      <c r="F135">
        <v>526</v>
      </c>
    </row>
    <row r="136" spans="1:6" x14ac:dyDescent="0.55000000000000004">
      <c r="A136">
        <f t="shared" ref="A136:A199" si="16">A135+0.1</f>
        <v>527.40000000000293</v>
      </c>
      <c r="B136">
        <f t="shared" si="15"/>
        <v>430.16</v>
      </c>
      <c r="C136" s="1">
        <f t="shared" ref="C136:C199" si="17">+B136-B135</f>
        <v>0.67333333333334622</v>
      </c>
      <c r="E136">
        <f t="shared" si="12"/>
        <v>130000</v>
      </c>
      <c r="F136">
        <f>+F$135+(E136-E$135)*(F$165-F$135)/(E$165-E$135)</f>
        <v>526.20000000000005</v>
      </c>
    </row>
    <row r="137" spans="1:6" x14ac:dyDescent="0.55000000000000004">
      <c r="A137">
        <f t="shared" si="16"/>
        <v>527.50000000000296</v>
      </c>
      <c r="B137">
        <f t="shared" si="15"/>
        <v>430.83333333333331</v>
      </c>
      <c r="C137" s="1">
        <f t="shared" si="17"/>
        <v>0.67333333333328937</v>
      </c>
      <c r="E137">
        <f t="shared" ref="E137:E200" si="18">+E136+1000</f>
        <v>131000</v>
      </c>
      <c r="F137">
        <f t="shared" ref="F137:F164" si="19">+F$135+(E137-E$135)*(F$165-F$135)/(E$165-E$135)</f>
        <v>526.4</v>
      </c>
    </row>
    <row r="138" spans="1:6" x14ac:dyDescent="0.55000000000000004">
      <c r="A138">
        <f t="shared" si="16"/>
        <v>527.60000000000298</v>
      </c>
      <c r="B138">
        <f t="shared" si="15"/>
        <v>431.50666666666666</v>
      </c>
      <c r="C138" s="1">
        <f t="shared" si="17"/>
        <v>0.67333333333334622</v>
      </c>
      <c r="E138">
        <f t="shared" si="18"/>
        <v>132000</v>
      </c>
      <c r="F138">
        <f t="shared" si="19"/>
        <v>526.6</v>
      </c>
    </row>
    <row r="139" spans="1:6" x14ac:dyDescent="0.55000000000000004">
      <c r="A139">
        <f t="shared" si="16"/>
        <v>527.700000000003</v>
      </c>
      <c r="B139">
        <f t="shared" si="15"/>
        <v>432.18</v>
      </c>
      <c r="C139" s="1">
        <f t="shared" si="17"/>
        <v>0.67333333333334622</v>
      </c>
      <c r="E139">
        <f t="shared" si="18"/>
        <v>133000</v>
      </c>
      <c r="F139">
        <f t="shared" si="19"/>
        <v>526.79999999999995</v>
      </c>
    </row>
    <row r="140" spans="1:6" x14ac:dyDescent="0.55000000000000004">
      <c r="A140">
        <f t="shared" si="16"/>
        <v>527.80000000000302</v>
      </c>
      <c r="B140">
        <f t="shared" si="15"/>
        <v>432.85333333333335</v>
      </c>
      <c r="C140" s="1">
        <f t="shared" si="17"/>
        <v>0.67333333333334622</v>
      </c>
      <c r="E140">
        <f t="shared" si="18"/>
        <v>134000</v>
      </c>
      <c r="F140">
        <f t="shared" si="19"/>
        <v>527</v>
      </c>
    </row>
    <row r="141" spans="1:6" x14ac:dyDescent="0.55000000000000004">
      <c r="A141">
        <f t="shared" si="16"/>
        <v>527.90000000000305</v>
      </c>
      <c r="B141">
        <f t="shared" si="15"/>
        <v>433.52666666666664</v>
      </c>
      <c r="C141" s="1">
        <f t="shared" si="17"/>
        <v>0.67333333333328937</v>
      </c>
      <c r="E141">
        <f t="shared" si="18"/>
        <v>135000</v>
      </c>
      <c r="F141">
        <f t="shared" si="19"/>
        <v>527.20000000000005</v>
      </c>
    </row>
    <row r="142" spans="1:6" x14ac:dyDescent="0.55000000000000004">
      <c r="A142">
        <f t="shared" si="16"/>
        <v>528.00000000000307</v>
      </c>
      <c r="B142">
        <f t="shared" si="15"/>
        <v>434.2</v>
      </c>
      <c r="C142" s="1">
        <f t="shared" si="17"/>
        <v>0.67333333333334622</v>
      </c>
      <c r="E142">
        <f t="shared" si="18"/>
        <v>136000</v>
      </c>
      <c r="F142">
        <f t="shared" si="19"/>
        <v>527.4</v>
      </c>
    </row>
    <row r="143" spans="1:6" x14ac:dyDescent="0.55000000000000004">
      <c r="A143">
        <f t="shared" si="16"/>
        <v>528.10000000000309</v>
      </c>
      <c r="B143">
        <f t="shared" si="15"/>
        <v>434.87333333333333</v>
      </c>
      <c r="C143" s="1">
        <f t="shared" si="17"/>
        <v>0.67333333333334622</v>
      </c>
      <c r="E143">
        <f t="shared" si="18"/>
        <v>137000</v>
      </c>
      <c r="F143">
        <f t="shared" si="19"/>
        <v>527.6</v>
      </c>
    </row>
    <row r="144" spans="1:6" x14ac:dyDescent="0.55000000000000004">
      <c r="A144">
        <f t="shared" si="16"/>
        <v>528.20000000000312</v>
      </c>
      <c r="B144">
        <f t="shared" si="15"/>
        <v>435.54666666666668</v>
      </c>
      <c r="C144" s="1">
        <f t="shared" si="17"/>
        <v>0.67333333333334622</v>
      </c>
      <c r="E144">
        <f t="shared" si="18"/>
        <v>138000</v>
      </c>
      <c r="F144">
        <f t="shared" si="19"/>
        <v>527.79999999999995</v>
      </c>
    </row>
    <row r="145" spans="1:6" x14ac:dyDescent="0.55000000000000004">
      <c r="A145">
        <f t="shared" si="16"/>
        <v>528.30000000000314</v>
      </c>
      <c r="B145">
        <f t="shared" si="15"/>
        <v>436.22</v>
      </c>
      <c r="C145" s="1">
        <f t="shared" si="17"/>
        <v>0.67333333333334622</v>
      </c>
      <c r="E145">
        <f t="shared" si="18"/>
        <v>139000</v>
      </c>
      <c r="F145">
        <f t="shared" si="19"/>
        <v>528</v>
      </c>
    </row>
    <row r="146" spans="1:6" x14ac:dyDescent="0.55000000000000004">
      <c r="A146">
        <f t="shared" si="16"/>
        <v>528.40000000000316</v>
      </c>
      <c r="B146">
        <f t="shared" si="15"/>
        <v>436.89333333333332</v>
      </c>
      <c r="C146" s="1">
        <f t="shared" si="17"/>
        <v>0.67333333333328937</v>
      </c>
      <c r="E146">
        <f t="shared" si="18"/>
        <v>140000</v>
      </c>
      <c r="F146">
        <f t="shared" si="19"/>
        <v>528.20000000000005</v>
      </c>
    </row>
    <row r="147" spans="1:6" x14ac:dyDescent="0.55000000000000004">
      <c r="A147">
        <f t="shared" si="16"/>
        <v>528.50000000000318</v>
      </c>
      <c r="B147">
        <f t="shared" si="15"/>
        <v>437.56666666666666</v>
      </c>
      <c r="C147" s="1">
        <f t="shared" si="17"/>
        <v>0.67333333333334622</v>
      </c>
      <c r="E147">
        <f t="shared" si="18"/>
        <v>141000</v>
      </c>
      <c r="F147">
        <f t="shared" si="19"/>
        <v>528.4</v>
      </c>
    </row>
    <row r="148" spans="1:6" x14ac:dyDescent="0.55000000000000004">
      <c r="A148">
        <f t="shared" si="16"/>
        <v>528.60000000000321</v>
      </c>
      <c r="B148">
        <f t="shared" si="15"/>
        <v>438.24</v>
      </c>
      <c r="C148" s="1">
        <f t="shared" si="17"/>
        <v>0.67333333333334622</v>
      </c>
      <c r="E148">
        <f t="shared" si="18"/>
        <v>142000</v>
      </c>
      <c r="F148">
        <f t="shared" si="19"/>
        <v>528.6</v>
      </c>
    </row>
    <row r="149" spans="1:6" x14ac:dyDescent="0.55000000000000004">
      <c r="A149">
        <f t="shared" si="16"/>
        <v>528.70000000000323</v>
      </c>
      <c r="B149">
        <f t="shared" si="15"/>
        <v>438.91333333333336</v>
      </c>
      <c r="C149" s="1">
        <f t="shared" si="17"/>
        <v>0.67333333333334622</v>
      </c>
      <c r="E149">
        <f t="shared" si="18"/>
        <v>143000</v>
      </c>
      <c r="F149">
        <f t="shared" si="19"/>
        <v>528.79999999999995</v>
      </c>
    </row>
    <row r="150" spans="1:6" x14ac:dyDescent="0.55000000000000004">
      <c r="A150">
        <f t="shared" si="16"/>
        <v>528.80000000000325</v>
      </c>
      <c r="B150">
        <f t="shared" si="15"/>
        <v>439.58666666666664</v>
      </c>
      <c r="C150" s="1">
        <f t="shared" si="17"/>
        <v>0.67333333333328937</v>
      </c>
      <c r="E150">
        <f t="shared" si="18"/>
        <v>144000</v>
      </c>
      <c r="F150">
        <f t="shared" si="19"/>
        <v>529</v>
      </c>
    </row>
    <row r="151" spans="1:6" x14ac:dyDescent="0.55000000000000004">
      <c r="A151">
        <f t="shared" si="16"/>
        <v>528.90000000000327</v>
      </c>
      <c r="B151">
        <f t="shared" si="15"/>
        <v>440.26</v>
      </c>
      <c r="C151" s="1">
        <f t="shared" si="17"/>
        <v>0.67333333333334622</v>
      </c>
      <c r="E151">
        <f t="shared" si="18"/>
        <v>145000</v>
      </c>
      <c r="F151">
        <f t="shared" si="19"/>
        <v>529.20000000000005</v>
      </c>
    </row>
    <row r="152" spans="1:6" x14ac:dyDescent="0.55000000000000004">
      <c r="A152">
        <f t="shared" si="16"/>
        <v>529.0000000000033</v>
      </c>
      <c r="B152">
        <f t="shared" si="15"/>
        <v>440.93333333333334</v>
      </c>
      <c r="C152" s="1">
        <f t="shared" si="17"/>
        <v>0.67333333333334622</v>
      </c>
      <c r="E152">
        <f t="shared" si="18"/>
        <v>146000</v>
      </c>
      <c r="F152">
        <f t="shared" si="19"/>
        <v>529.4</v>
      </c>
    </row>
    <row r="153" spans="1:6" x14ac:dyDescent="0.55000000000000004">
      <c r="A153">
        <f t="shared" si="16"/>
        <v>529.10000000000332</v>
      </c>
      <c r="B153">
        <f t="shared" si="15"/>
        <v>441.60666666666668</v>
      </c>
      <c r="C153" s="1">
        <f t="shared" si="17"/>
        <v>0.67333333333334622</v>
      </c>
      <c r="E153">
        <f t="shared" si="18"/>
        <v>147000</v>
      </c>
      <c r="F153">
        <f t="shared" si="19"/>
        <v>529.6</v>
      </c>
    </row>
    <row r="154" spans="1:6" x14ac:dyDescent="0.55000000000000004">
      <c r="A154">
        <f t="shared" si="16"/>
        <v>529.20000000000334</v>
      </c>
      <c r="B154">
        <f t="shared" si="15"/>
        <v>442.28</v>
      </c>
      <c r="C154" s="1">
        <f t="shared" si="17"/>
        <v>0.67333333333328937</v>
      </c>
      <c r="E154">
        <f t="shared" si="18"/>
        <v>148000</v>
      </c>
      <c r="F154">
        <f t="shared" si="19"/>
        <v>529.79999999999995</v>
      </c>
    </row>
    <row r="155" spans="1:6" x14ac:dyDescent="0.55000000000000004">
      <c r="A155">
        <f t="shared" si="16"/>
        <v>529.30000000000337</v>
      </c>
      <c r="B155">
        <f t="shared" si="15"/>
        <v>442.95333333333332</v>
      </c>
      <c r="C155" s="1">
        <f t="shared" si="17"/>
        <v>0.67333333333334622</v>
      </c>
      <c r="E155">
        <f t="shared" si="18"/>
        <v>149000</v>
      </c>
      <c r="F155">
        <f t="shared" si="19"/>
        <v>530</v>
      </c>
    </row>
    <row r="156" spans="1:6" x14ac:dyDescent="0.55000000000000004">
      <c r="A156">
        <f t="shared" si="16"/>
        <v>529.40000000000339</v>
      </c>
      <c r="B156">
        <f t="shared" si="15"/>
        <v>443.62666666666667</v>
      </c>
      <c r="C156" s="1">
        <f t="shared" si="17"/>
        <v>0.67333333333334622</v>
      </c>
      <c r="E156">
        <f t="shared" si="18"/>
        <v>150000</v>
      </c>
      <c r="F156">
        <f t="shared" si="19"/>
        <v>530.20000000000005</v>
      </c>
    </row>
    <row r="157" spans="1:6" x14ac:dyDescent="0.55000000000000004">
      <c r="A157">
        <f t="shared" si="16"/>
        <v>529.50000000000341</v>
      </c>
      <c r="B157">
        <f t="shared" si="15"/>
        <v>444.3</v>
      </c>
      <c r="C157" s="1">
        <f t="shared" si="17"/>
        <v>0.67333333333334622</v>
      </c>
      <c r="E157">
        <f t="shared" si="18"/>
        <v>151000</v>
      </c>
      <c r="F157">
        <f t="shared" si="19"/>
        <v>530.4</v>
      </c>
    </row>
    <row r="158" spans="1:6" x14ac:dyDescent="0.55000000000000004">
      <c r="A158">
        <f t="shared" si="16"/>
        <v>529.60000000000343</v>
      </c>
      <c r="B158">
        <f t="shared" si="15"/>
        <v>444.97333333333336</v>
      </c>
      <c r="C158" s="1">
        <f t="shared" si="17"/>
        <v>0.67333333333334622</v>
      </c>
      <c r="E158">
        <f t="shared" si="18"/>
        <v>152000</v>
      </c>
      <c r="F158">
        <f t="shared" si="19"/>
        <v>530.6</v>
      </c>
    </row>
    <row r="159" spans="1:6" x14ac:dyDescent="0.55000000000000004">
      <c r="A159">
        <f t="shared" si="16"/>
        <v>529.70000000000346</v>
      </c>
      <c r="B159">
        <f t="shared" si="15"/>
        <v>445.64666666666665</v>
      </c>
      <c r="C159" s="1">
        <f t="shared" si="17"/>
        <v>0.67333333333328937</v>
      </c>
      <c r="E159">
        <f t="shared" si="18"/>
        <v>153000</v>
      </c>
      <c r="F159">
        <f t="shared" si="19"/>
        <v>530.79999999999995</v>
      </c>
    </row>
    <row r="160" spans="1:6" x14ac:dyDescent="0.55000000000000004">
      <c r="A160">
        <f t="shared" si="16"/>
        <v>529.80000000000348</v>
      </c>
      <c r="B160">
        <f t="shared" si="15"/>
        <v>446.32</v>
      </c>
      <c r="C160" s="1">
        <f t="shared" si="17"/>
        <v>0.67333333333334622</v>
      </c>
      <c r="E160">
        <f t="shared" si="18"/>
        <v>154000</v>
      </c>
      <c r="F160">
        <f t="shared" si="19"/>
        <v>531</v>
      </c>
    </row>
    <row r="161" spans="1:6" x14ac:dyDescent="0.55000000000000004">
      <c r="A161">
        <f t="shared" si="16"/>
        <v>529.9000000000035</v>
      </c>
      <c r="B161">
        <f t="shared" si="15"/>
        <v>446.99333333333334</v>
      </c>
      <c r="C161" s="1">
        <f t="shared" si="17"/>
        <v>0.67333333333334622</v>
      </c>
      <c r="E161">
        <f t="shared" si="18"/>
        <v>155000</v>
      </c>
      <c r="F161">
        <f t="shared" si="19"/>
        <v>531.20000000000005</v>
      </c>
    </row>
    <row r="162" spans="1:6" x14ac:dyDescent="0.55000000000000004">
      <c r="A162">
        <f t="shared" si="16"/>
        <v>530.00000000000352</v>
      </c>
      <c r="B162">
        <f t="shared" si="15"/>
        <v>447.66666666666669</v>
      </c>
      <c r="C162" s="1">
        <f t="shared" si="17"/>
        <v>0.67333333333334622</v>
      </c>
      <c r="E162">
        <f t="shared" si="18"/>
        <v>156000</v>
      </c>
      <c r="F162">
        <f t="shared" si="19"/>
        <v>531.4</v>
      </c>
    </row>
    <row r="163" spans="1:6" x14ac:dyDescent="0.55000000000000004">
      <c r="A163">
        <f t="shared" si="16"/>
        <v>530.10000000000355</v>
      </c>
      <c r="B163">
        <f t="shared" si="15"/>
        <v>448.34000000000003</v>
      </c>
      <c r="C163" s="1">
        <f t="shared" si="17"/>
        <v>0.67333333333334622</v>
      </c>
      <c r="E163">
        <f t="shared" si="18"/>
        <v>157000</v>
      </c>
      <c r="F163">
        <f t="shared" si="19"/>
        <v>531.6</v>
      </c>
    </row>
    <row r="164" spans="1:6" x14ac:dyDescent="0.55000000000000004">
      <c r="A164">
        <f t="shared" si="16"/>
        <v>530.20000000000357</v>
      </c>
      <c r="B164">
        <f t="shared" si="15"/>
        <v>449.01333333333332</v>
      </c>
      <c r="C164" s="1">
        <f t="shared" si="17"/>
        <v>0.67333333333328937</v>
      </c>
      <c r="E164">
        <f t="shared" si="18"/>
        <v>158000</v>
      </c>
      <c r="F164">
        <f t="shared" si="19"/>
        <v>531.79999999999995</v>
      </c>
    </row>
    <row r="165" spans="1:6" x14ac:dyDescent="0.55000000000000004">
      <c r="A165">
        <f t="shared" si="16"/>
        <v>530.30000000000359</v>
      </c>
      <c r="B165">
        <f t="shared" si="15"/>
        <v>449.68666666666667</v>
      </c>
      <c r="C165" s="1">
        <f t="shared" si="17"/>
        <v>0.67333333333334622</v>
      </c>
      <c r="E165">
        <f t="shared" si="18"/>
        <v>159000</v>
      </c>
      <c r="F165">
        <v>532</v>
      </c>
    </row>
    <row r="166" spans="1:6" x14ac:dyDescent="0.55000000000000004">
      <c r="A166">
        <f t="shared" si="16"/>
        <v>530.40000000000362</v>
      </c>
      <c r="B166">
        <f t="shared" si="15"/>
        <v>450.36</v>
      </c>
      <c r="C166" s="1">
        <f t="shared" si="17"/>
        <v>0.67333333333334622</v>
      </c>
      <c r="E166">
        <f t="shared" si="18"/>
        <v>160000</v>
      </c>
      <c r="F166">
        <f>+F$165+(E166-E$165)*(F$261-F$165)/(E$261-E$165)</f>
        <v>532.0645833333333</v>
      </c>
    </row>
    <row r="167" spans="1:6" x14ac:dyDescent="0.55000000000000004">
      <c r="A167">
        <f t="shared" si="16"/>
        <v>530.50000000000364</v>
      </c>
      <c r="B167">
        <f t="shared" si="15"/>
        <v>451.0333333333333</v>
      </c>
      <c r="C167" s="1">
        <f t="shared" si="17"/>
        <v>0.67333333333328937</v>
      </c>
      <c r="E167">
        <f t="shared" si="18"/>
        <v>161000</v>
      </c>
      <c r="F167">
        <f t="shared" ref="F167:F230" si="20">+F$165+(E167-E$165)*(F$261-F$165)/(E$261-E$165)</f>
        <v>532.12916666666672</v>
      </c>
    </row>
    <row r="168" spans="1:6" x14ac:dyDescent="0.55000000000000004">
      <c r="A168">
        <f t="shared" si="16"/>
        <v>530.60000000000366</v>
      </c>
      <c r="B168">
        <f t="shared" si="15"/>
        <v>451.70666666666665</v>
      </c>
      <c r="C168" s="1">
        <f t="shared" si="17"/>
        <v>0.67333333333334622</v>
      </c>
      <c r="E168">
        <f t="shared" si="18"/>
        <v>162000</v>
      </c>
      <c r="F168">
        <f t="shared" si="20"/>
        <v>532.19375000000002</v>
      </c>
    </row>
    <row r="169" spans="1:6" x14ac:dyDescent="0.55000000000000004">
      <c r="A169">
        <f t="shared" si="16"/>
        <v>530.70000000000368</v>
      </c>
      <c r="B169">
        <f t="shared" si="15"/>
        <v>452.38</v>
      </c>
      <c r="C169" s="1">
        <f t="shared" si="17"/>
        <v>0.67333333333334622</v>
      </c>
      <c r="E169">
        <f t="shared" si="18"/>
        <v>163000</v>
      </c>
      <c r="F169">
        <f t="shared" si="20"/>
        <v>532.25833333333333</v>
      </c>
    </row>
    <row r="170" spans="1:6" x14ac:dyDescent="0.55000000000000004">
      <c r="A170">
        <f t="shared" si="16"/>
        <v>530.80000000000371</v>
      </c>
      <c r="B170">
        <f t="shared" si="15"/>
        <v>453.05333333333334</v>
      </c>
      <c r="C170" s="1">
        <f t="shared" si="17"/>
        <v>0.67333333333334622</v>
      </c>
      <c r="E170">
        <f t="shared" si="18"/>
        <v>164000</v>
      </c>
      <c r="F170">
        <f t="shared" si="20"/>
        <v>532.32291666666663</v>
      </c>
    </row>
    <row r="171" spans="1:6" x14ac:dyDescent="0.55000000000000004">
      <c r="A171">
        <f t="shared" si="16"/>
        <v>530.90000000000373</v>
      </c>
      <c r="B171">
        <f t="shared" si="15"/>
        <v>453.72666666666669</v>
      </c>
      <c r="C171" s="1">
        <f t="shared" si="17"/>
        <v>0.67333333333334622</v>
      </c>
      <c r="E171">
        <f t="shared" si="18"/>
        <v>165000</v>
      </c>
      <c r="F171">
        <f t="shared" si="20"/>
        <v>532.38750000000005</v>
      </c>
    </row>
    <row r="172" spans="1:6" x14ac:dyDescent="0.55000000000000004">
      <c r="A172">
        <f t="shared" si="16"/>
        <v>531.00000000000375</v>
      </c>
      <c r="B172">
        <f t="shared" si="15"/>
        <v>454.4</v>
      </c>
      <c r="C172" s="1">
        <f t="shared" si="17"/>
        <v>0.67333333333328937</v>
      </c>
      <c r="E172">
        <f t="shared" si="18"/>
        <v>166000</v>
      </c>
      <c r="F172">
        <f t="shared" si="20"/>
        <v>532.45208333333335</v>
      </c>
    </row>
    <row r="173" spans="1:6" x14ac:dyDescent="0.55000000000000004">
      <c r="A173">
        <f t="shared" si="16"/>
        <v>531.10000000000377</v>
      </c>
      <c r="B173">
        <f t="shared" si="15"/>
        <v>455.07333333333332</v>
      </c>
      <c r="C173" s="1">
        <f t="shared" si="17"/>
        <v>0.67333333333334622</v>
      </c>
      <c r="E173">
        <f t="shared" si="18"/>
        <v>167000</v>
      </c>
      <c r="F173">
        <f t="shared" si="20"/>
        <v>532.51666666666665</v>
      </c>
    </row>
    <row r="174" spans="1:6" x14ac:dyDescent="0.55000000000000004">
      <c r="A174">
        <f t="shared" si="16"/>
        <v>531.2000000000038</v>
      </c>
      <c r="B174">
        <f t="shared" si="15"/>
        <v>455.74666666666667</v>
      </c>
      <c r="C174" s="1">
        <f t="shared" si="17"/>
        <v>0.67333333333334622</v>
      </c>
      <c r="E174">
        <f t="shared" si="18"/>
        <v>168000</v>
      </c>
      <c r="F174">
        <f t="shared" si="20"/>
        <v>532.58124999999995</v>
      </c>
    </row>
    <row r="175" spans="1:6" x14ac:dyDescent="0.55000000000000004">
      <c r="A175">
        <f t="shared" si="16"/>
        <v>531.30000000000382</v>
      </c>
      <c r="B175">
        <f t="shared" si="15"/>
        <v>456.42</v>
      </c>
      <c r="C175" s="1">
        <f t="shared" si="17"/>
        <v>0.67333333333334622</v>
      </c>
      <c r="E175">
        <f t="shared" si="18"/>
        <v>169000</v>
      </c>
      <c r="F175">
        <f t="shared" si="20"/>
        <v>532.64583333333337</v>
      </c>
    </row>
    <row r="176" spans="1:6" x14ac:dyDescent="0.55000000000000004">
      <c r="A176">
        <f t="shared" si="16"/>
        <v>531.40000000000384</v>
      </c>
      <c r="B176">
        <f t="shared" si="15"/>
        <v>457.09333333333336</v>
      </c>
      <c r="C176" s="1">
        <f t="shared" si="17"/>
        <v>0.67333333333334622</v>
      </c>
      <c r="E176">
        <f t="shared" si="18"/>
        <v>170000</v>
      </c>
      <c r="F176">
        <f t="shared" si="20"/>
        <v>532.71041666666667</v>
      </c>
    </row>
    <row r="177" spans="1:6" x14ac:dyDescent="0.55000000000000004">
      <c r="A177">
        <f t="shared" si="16"/>
        <v>531.50000000000387</v>
      </c>
      <c r="B177">
        <f t="shared" si="15"/>
        <v>457.76666666666665</v>
      </c>
      <c r="C177" s="1">
        <f t="shared" si="17"/>
        <v>0.67333333333328937</v>
      </c>
      <c r="E177">
        <f t="shared" si="18"/>
        <v>171000</v>
      </c>
      <c r="F177">
        <f t="shared" si="20"/>
        <v>532.77499999999998</v>
      </c>
    </row>
    <row r="178" spans="1:6" x14ac:dyDescent="0.55000000000000004">
      <c r="A178">
        <f t="shared" si="16"/>
        <v>531.60000000000389</v>
      </c>
      <c r="B178">
        <f t="shared" ref="B178:B241" si="21">+(A178-A$112)/(A$262-A$112)*(B$262-B$112)+B$112</f>
        <v>458.44</v>
      </c>
      <c r="C178" s="1">
        <f t="shared" si="17"/>
        <v>0.67333333333334622</v>
      </c>
      <c r="E178">
        <f t="shared" si="18"/>
        <v>172000</v>
      </c>
      <c r="F178">
        <f t="shared" si="20"/>
        <v>532.83958333333339</v>
      </c>
    </row>
    <row r="179" spans="1:6" x14ac:dyDescent="0.55000000000000004">
      <c r="A179">
        <f t="shared" si="16"/>
        <v>531.70000000000391</v>
      </c>
      <c r="B179">
        <f t="shared" si="21"/>
        <v>459.11333333333334</v>
      </c>
      <c r="C179" s="1">
        <f t="shared" si="17"/>
        <v>0.67333333333334622</v>
      </c>
      <c r="E179">
        <f t="shared" si="18"/>
        <v>173000</v>
      </c>
      <c r="F179">
        <f t="shared" si="20"/>
        <v>532.9041666666667</v>
      </c>
    </row>
    <row r="180" spans="1:6" x14ac:dyDescent="0.55000000000000004">
      <c r="A180">
        <f t="shared" si="16"/>
        <v>531.80000000000393</v>
      </c>
      <c r="B180">
        <f t="shared" si="21"/>
        <v>459.78666666666663</v>
      </c>
      <c r="C180" s="1">
        <f t="shared" si="17"/>
        <v>0.67333333333328937</v>
      </c>
      <c r="E180">
        <f t="shared" si="18"/>
        <v>174000</v>
      </c>
      <c r="F180">
        <f t="shared" si="20"/>
        <v>532.96875</v>
      </c>
    </row>
    <row r="181" spans="1:6" x14ac:dyDescent="0.55000000000000004">
      <c r="A181">
        <f t="shared" si="16"/>
        <v>531.90000000000396</v>
      </c>
      <c r="B181">
        <f t="shared" si="21"/>
        <v>460.46</v>
      </c>
      <c r="C181" s="1">
        <f t="shared" si="17"/>
        <v>0.67333333333334622</v>
      </c>
      <c r="E181">
        <f t="shared" si="18"/>
        <v>175000</v>
      </c>
      <c r="F181">
        <f t="shared" si="20"/>
        <v>533.0333333333333</v>
      </c>
    </row>
    <row r="182" spans="1:6" x14ac:dyDescent="0.55000000000000004">
      <c r="A182">
        <f t="shared" si="16"/>
        <v>532.00000000000398</v>
      </c>
      <c r="B182">
        <f t="shared" si="21"/>
        <v>461.13333333333333</v>
      </c>
      <c r="C182" s="1">
        <f t="shared" si="17"/>
        <v>0.67333333333334622</v>
      </c>
      <c r="E182">
        <f t="shared" si="18"/>
        <v>176000</v>
      </c>
      <c r="F182">
        <f t="shared" si="20"/>
        <v>533.09791666666672</v>
      </c>
    </row>
    <row r="183" spans="1:6" x14ac:dyDescent="0.55000000000000004">
      <c r="A183">
        <f t="shared" si="16"/>
        <v>532.100000000004</v>
      </c>
      <c r="B183">
        <f t="shared" si="21"/>
        <v>461.80666666666667</v>
      </c>
      <c r="C183" s="1">
        <f t="shared" si="17"/>
        <v>0.67333333333334622</v>
      </c>
      <c r="E183">
        <f t="shared" si="18"/>
        <v>177000</v>
      </c>
      <c r="F183">
        <f t="shared" si="20"/>
        <v>533.16250000000002</v>
      </c>
    </row>
    <row r="184" spans="1:6" x14ac:dyDescent="0.55000000000000004">
      <c r="A184">
        <f t="shared" si="16"/>
        <v>532.20000000000402</v>
      </c>
      <c r="B184">
        <f t="shared" si="21"/>
        <v>462.48</v>
      </c>
      <c r="C184" s="1">
        <f t="shared" si="17"/>
        <v>0.67333333333334622</v>
      </c>
      <c r="E184">
        <f t="shared" si="18"/>
        <v>178000</v>
      </c>
      <c r="F184">
        <f t="shared" si="20"/>
        <v>533.22708333333333</v>
      </c>
    </row>
    <row r="185" spans="1:6" x14ac:dyDescent="0.55000000000000004">
      <c r="A185">
        <f t="shared" si="16"/>
        <v>532.30000000000405</v>
      </c>
      <c r="B185">
        <f t="shared" si="21"/>
        <v>463.15333333333331</v>
      </c>
      <c r="C185" s="1">
        <f t="shared" si="17"/>
        <v>0.67333333333328937</v>
      </c>
      <c r="E185">
        <f t="shared" si="18"/>
        <v>179000</v>
      </c>
      <c r="F185">
        <f t="shared" si="20"/>
        <v>533.29166666666663</v>
      </c>
    </row>
    <row r="186" spans="1:6" x14ac:dyDescent="0.55000000000000004">
      <c r="A186">
        <f t="shared" si="16"/>
        <v>532.40000000000407</v>
      </c>
      <c r="B186">
        <f t="shared" si="21"/>
        <v>463.82666666666665</v>
      </c>
      <c r="C186" s="1">
        <f t="shared" si="17"/>
        <v>0.67333333333334622</v>
      </c>
      <c r="E186">
        <f t="shared" si="18"/>
        <v>180000</v>
      </c>
      <c r="F186">
        <f t="shared" si="20"/>
        <v>533.35625000000005</v>
      </c>
    </row>
    <row r="187" spans="1:6" x14ac:dyDescent="0.55000000000000004">
      <c r="A187">
        <f t="shared" si="16"/>
        <v>532.50000000000409</v>
      </c>
      <c r="B187">
        <f t="shared" si="21"/>
        <v>464.5</v>
      </c>
      <c r="C187" s="1">
        <f t="shared" si="17"/>
        <v>0.67333333333334622</v>
      </c>
      <c r="E187">
        <f t="shared" si="18"/>
        <v>181000</v>
      </c>
      <c r="F187">
        <f t="shared" si="20"/>
        <v>533.42083333333335</v>
      </c>
    </row>
    <row r="188" spans="1:6" x14ac:dyDescent="0.55000000000000004">
      <c r="A188">
        <f t="shared" si="16"/>
        <v>532.60000000000412</v>
      </c>
      <c r="B188">
        <f t="shared" si="21"/>
        <v>465.17333333333335</v>
      </c>
      <c r="C188" s="1">
        <f t="shared" si="17"/>
        <v>0.67333333333334622</v>
      </c>
      <c r="E188">
        <f t="shared" si="18"/>
        <v>182000</v>
      </c>
      <c r="F188">
        <f t="shared" si="20"/>
        <v>533.48541666666665</v>
      </c>
    </row>
    <row r="189" spans="1:6" x14ac:dyDescent="0.55000000000000004">
      <c r="A189">
        <f t="shared" si="16"/>
        <v>532.70000000000414</v>
      </c>
      <c r="B189">
        <f t="shared" si="21"/>
        <v>465.84666666666669</v>
      </c>
      <c r="C189" s="1">
        <f t="shared" si="17"/>
        <v>0.67333333333334622</v>
      </c>
      <c r="E189">
        <f t="shared" si="18"/>
        <v>183000</v>
      </c>
      <c r="F189">
        <f t="shared" si="20"/>
        <v>533.55000000000007</v>
      </c>
    </row>
    <row r="190" spans="1:6" x14ac:dyDescent="0.55000000000000004">
      <c r="A190">
        <f t="shared" si="16"/>
        <v>532.80000000000416</v>
      </c>
      <c r="B190">
        <f t="shared" si="21"/>
        <v>466.52</v>
      </c>
      <c r="C190" s="1">
        <f t="shared" si="17"/>
        <v>0.67333333333328937</v>
      </c>
      <c r="E190">
        <f t="shared" si="18"/>
        <v>184000</v>
      </c>
      <c r="F190">
        <f t="shared" si="20"/>
        <v>533.61458333333337</v>
      </c>
    </row>
    <row r="191" spans="1:6" x14ac:dyDescent="0.55000000000000004">
      <c r="A191">
        <f t="shared" si="16"/>
        <v>532.90000000000418</v>
      </c>
      <c r="B191">
        <f t="shared" si="21"/>
        <v>467.19333333333333</v>
      </c>
      <c r="C191" s="1">
        <f t="shared" si="17"/>
        <v>0.67333333333334622</v>
      </c>
      <c r="E191">
        <f t="shared" si="18"/>
        <v>185000</v>
      </c>
      <c r="F191">
        <f t="shared" si="20"/>
        <v>533.67916666666667</v>
      </c>
    </row>
    <row r="192" spans="1:6" x14ac:dyDescent="0.55000000000000004">
      <c r="A192">
        <f t="shared" si="16"/>
        <v>533.00000000000421</v>
      </c>
      <c r="B192">
        <f t="shared" si="21"/>
        <v>467.86666666666667</v>
      </c>
      <c r="C192" s="1">
        <f t="shared" si="17"/>
        <v>0.67333333333334622</v>
      </c>
      <c r="E192">
        <f t="shared" si="18"/>
        <v>186000</v>
      </c>
      <c r="F192">
        <f t="shared" si="20"/>
        <v>533.74374999999998</v>
      </c>
    </row>
    <row r="193" spans="1:6" x14ac:dyDescent="0.55000000000000004">
      <c r="A193">
        <f t="shared" si="16"/>
        <v>533.10000000000423</v>
      </c>
      <c r="B193">
        <f t="shared" si="21"/>
        <v>468.54</v>
      </c>
      <c r="C193" s="1">
        <f t="shared" si="17"/>
        <v>0.67333333333334622</v>
      </c>
      <c r="E193">
        <f t="shared" si="18"/>
        <v>187000</v>
      </c>
      <c r="F193">
        <f t="shared" si="20"/>
        <v>533.80833333333339</v>
      </c>
    </row>
    <row r="194" spans="1:6" x14ac:dyDescent="0.55000000000000004">
      <c r="A194">
        <f t="shared" si="16"/>
        <v>533.20000000000425</v>
      </c>
      <c r="B194">
        <f t="shared" si="21"/>
        <v>469.21333333333331</v>
      </c>
      <c r="C194" s="1">
        <f t="shared" si="17"/>
        <v>0.67333333333328937</v>
      </c>
      <c r="E194">
        <f t="shared" si="18"/>
        <v>188000</v>
      </c>
      <c r="F194">
        <f t="shared" si="20"/>
        <v>533.8729166666667</v>
      </c>
    </row>
    <row r="195" spans="1:6" x14ac:dyDescent="0.55000000000000004">
      <c r="A195">
        <f t="shared" si="16"/>
        <v>533.30000000000427</v>
      </c>
      <c r="B195">
        <f t="shared" si="21"/>
        <v>469.88666666666666</v>
      </c>
      <c r="C195" s="1">
        <f t="shared" si="17"/>
        <v>0.67333333333334622</v>
      </c>
      <c r="E195">
        <f t="shared" si="18"/>
        <v>189000</v>
      </c>
      <c r="F195">
        <f t="shared" si="20"/>
        <v>533.9375</v>
      </c>
    </row>
    <row r="196" spans="1:6" x14ac:dyDescent="0.55000000000000004">
      <c r="A196">
        <f t="shared" si="16"/>
        <v>533.4000000000043</v>
      </c>
      <c r="B196">
        <f t="shared" si="21"/>
        <v>470.56</v>
      </c>
      <c r="C196" s="1">
        <f t="shared" si="17"/>
        <v>0.67333333333334622</v>
      </c>
      <c r="E196">
        <f t="shared" si="18"/>
        <v>190000</v>
      </c>
      <c r="F196">
        <f t="shared" si="20"/>
        <v>534.0020833333333</v>
      </c>
    </row>
    <row r="197" spans="1:6" x14ac:dyDescent="0.55000000000000004">
      <c r="A197">
        <f t="shared" si="16"/>
        <v>533.50000000000432</v>
      </c>
      <c r="B197">
        <f t="shared" si="21"/>
        <v>471.23333333333335</v>
      </c>
      <c r="C197" s="1">
        <f t="shared" si="17"/>
        <v>0.67333333333334622</v>
      </c>
      <c r="E197">
        <f t="shared" si="18"/>
        <v>191000</v>
      </c>
      <c r="F197">
        <f t="shared" si="20"/>
        <v>534.06666666666672</v>
      </c>
    </row>
    <row r="198" spans="1:6" x14ac:dyDescent="0.55000000000000004">
      <c r="A198">
        <f t="shared" si="16"/>
        <v>533.60000000000434</v>
      </c>
      <c r="B198">
        <f t="shared" si="21"/>
        <v>471.90666666666664</v>
      </c>
      <c r="C198" s="1">
        <f t="shared" si="17"/>
        <v>0.67333333333328937</v>
      </c>
      <c r="E198">
        <f t="shared" si="18"/>
        <v>192000</v>
      </c>
      <c r="F198">
        <f t="shared" si="20"/>
        <v>534.13125000000002</v>
      </c>
    </row>
    <row r="199" spans="1:6" x14ac:dyDescent="0.55000000000000004">
      <c r="A199">
        <f t="shared" si="16"/>
        <v>533.70000000000437</v>
      </c>
      <c r="B199">
        <f t="shared" si="21"/>
        <v>472.58</v>
      </c>
      <c r="C199" s="1">
        <f t="shared" si="17"/>
        <v>0.67333333333334622</v>
      </c>
      <c r="E199">
        <f t="shared" si="18"/>
        <v>193000</v>
      </c>
      <c r="F199">
        <f t="shared" si="20"/>
        <v>534.19583333333333</v>
      </c>
    </row>
    <row r="200" spans="1:6" x14ac:dyDescent="0.55000000000000004">
      <c r="A200">
        <f t="shared" ref="A200:A239" si="22">A199+0.1</f>
        <v>533.80000000000439</v>
      </c>
      <c r="B200">
        <f t="shared" si="21"/>
        <v>473.25333333333333</v>
      </c>
      <c r="C200" s="1">
        <f t="shared" ref="C200:C262" si="23">+B200-B199</f>
        <v>0.67333333333334622</v>
      </c>
      <c r="E200">
        <f t="shared" si="18"/>
        <v>194000</v>
      </c>
      <c r="F200">
        <f t="shared" si="20"/>
        <v>534.26041666666663</v>
      </c>
    </row>
    <row r="201" spans="1:6" x14ac:dyDescent="0.55000000000000004">
      <c r="A201">
        <f t="shared" si="22"/>
        <v>533.90000000000441</v>
      </c>
      <c r="B201">
        <f t="shared" si="21"/>
        <v>473.92666666666668</v>
      </c>
      <c r="C201" s="1">
        <f t="shared" si="23"/>
        <v>0.67333333333334622</v>
      </c>
      <c r="E201">
        <f t="shared" ref="E201:E261" si="24">+E200+1000</f>
        <v>195000</v>
      </c>
      <c r="F201">
        <f t="shared" si="20"/>
        <v>534.32500000000005</v>
      </c>
    </row>
    <row r="202" spans="1:6" x14ac:dyDescent="0.55000000000000004">
      <c r="A202">
        <f t="shared" si="22"/>
        <v>534.00000000000443</v>
      </c>
      <c r="B202">
        <f t="shared" si="21"/>
        <v>474.6</v>
      </c>
      <c r="C202" s="1">
        <f t="shared" si="23"/>
        <v>0.67333333333334622</v>
      </c>
      <c r="E202">
        <f t="shared" si="24"/>
        <v>196000</v>
      </c>
      <c r="F202">
        <f t="shared" si="20"/>
        <v>534.38958333333335</v>
      </c>
    </row>
    <row r="203" spans="1:6" x14ac:dyDescent="0.55000000000000004">
      <c r="A203">
        <f t="shared" si="22"/>
        <v>534.10000000000446</v>
      </c>
      <c r="B203">
        <f t="shared" si="21"/>
        <v>475.27333333333331</v>
      </c>
      <c r="C203" s="1">
        <f t="shared" si="23"/>
        <v>0.67333333333328937</v>
      </c>
      <c r="E203">
        <f t="shared" si="24"/>
        <v>197000</v>
      </c>
      <c r="F203">
        <f t="shared" si="20"/>
        <v>534.45416666666665</v>
      </c>
    </row>
    <row r="204" spans="1:6" x14ac:dyDescent="0.55000000000000004">
      <c r="A204">
        <f t="shared" si="22"/>
        <v>534.20000000000448</v>
      </c>
      <c r="B204">
        <f t="shared" si="21"/>
        <v>475.94666666666666</v>
      </c>
      <c r="C204" s="1">
        <f t="shared" si="23"/>
        <v>0.67333333333334622</v>
      </c>
      <c r="E204">
        <f t="shared" si="24"/>
        <v>198000</v>
      </c>
      <c r="F204">
        <f t="shared" si="20"/>
        <v>534.51875000000007</v>
      </c>
    </row>
    <row r="205" spans="1:6" x14ac:dyDescent="0.55000000000000004">
      <c r="A205">
        <f t="shared" si="22"/>
        <v>534.3000000000045</v>
      </c>
      <c r="B205">
        <f t="shared" si="21"/>
        <v>476.62</v>
      </c>
      <c r="C205" s="1">
        <f t="shared" si="23"/>
        <v>0.67333333333334622</v>
      </c>
      <c r="E205">
        <f t="shared" si="24"/>
        <v>199000</v>
      </c>
      <c r="F205">
        <f t="shared" si="20"/>
        <v>534.58333333333337</v>
      </c>
    </row>
    <row r="206" spans="1:6" x14ac:dyDescent="0.55000000000000004">
      <c r="A206">
        <f t="shared" si="22"/>
        <v>534.40000000000452</v>
      </c>
      <c r="B206">
        <f t="shared" si="21"/>
        <v>477.29333333333335</v>
      </c>
      <c r="C206" s="1">
        <f t="shared" si="23"/>
        <v>0.67333333333334622</v>
      </c>
      <c r="E206">
        <f t="shared" si="24"/>
        <v>200000</v>
      </c>
      <c r="F206">
        <f t="shared" si="20"/>
        <v>534.64791666666667</v>
      </c>
    </row>
    <row r="207" spans="1:6" x14ac:dyDescent="0.55000000000000004">
      <c r="A207">
        <f t="shared" si="22"/>
        <v>534.50000000000455</v>
      </c>
      <c r="B207">
        <f t="shared" si="21"/>
        <v>477.96666666666664</v>
      </c>
      <c r="C207" s="1">
        <f t="shared" si="23"/>
        <v>0.67333333333328937</v>
      </c>
      <c r="E207">
        <f t="shared" si="24"/>
        <v>201000</v>
      </c>
      <c r="F207">
        <f t="shared" si="20"/>
        <v>534.71249999999998</v>
      </c>
    </row>
    <row r="208" spans="1:6" x14ac:dyDescent="0.55000000000000004">
      <c r="A208">
        <f t="shared" si="22"/>
        <v>534.60000000000457</v>
      </c>
      <c r="B208">
        <f t="shared" si="21"/>
        <v>478.64</v>
      </c>
      <c r="C208" s="1">
        <f t="shared" si="23"/>
        <v>0.67333333333334622</v>
      </c>
      <c r="E208">
        <f t="shared" si="24"/>
        <v>202000</v>
      </c>
      <c r="F208">
        <f t="shared" si="20"/>
        <v>534.77708333333339</v>
      </c>
    </row>
    <row r="209" spans="1:6" x14ac:dyDescent="0.55000000000000004">
      <c r="A209">
        <f t="shared" si="22"/>
        <v>534.70000000000459</v>
      </c>
      <c r="B209">
        <f t="shared" si="21"/>
        <v>479.31333333333333</v>
      </c>
      <c r="C209" s="1">
        <f t="shared" si="23"/>
        <v>0.67333333333334622</v>
      </c>
      <c r="E209">
        <f t="shared" si="24"/>
        <v>203000</v>
      </c>
      <c r="F209">
        <f t="shared" si="20"/>
        <v>534.8416666666667</v>
      </c>
    </row>
    <row r="210" spans="1:6" x14ac:dyDescent="0.55000000000000004">
      <c r="A210">
        <f t="shared" si="22"/>
        <v>534.80000000000462</v>
      </c>
      <c r="B210">
        <f t="shared" si="21"/>
        <v>479.98666666666668</v>
      </c>
      <c r="C210" s="1">
        <f t="shared" si="23"/>
        <v>0.67333333333334622</v>
      </c>
      <c r="E210">
        <f t="shared" si="24"/>
        <v>204000</v>
      </c>
      <c r="F210">
        <f t="shared" si="20"/>
        <v>534.90625</v>
      </c>
    </row>
    <row r="211" spans="1:6" x14ac:dyDescent="0.55000000000000004">
      <c r="A211">
        <f t="shared" si="22"/>
        <v>534.90000000000464</v>
      </c>
      <c r="B211">
        <f t="shared" si="21"/>
        <v>480.65999999999997</v>
      </c>
      <c r="C211" s="1">
        <f t="shared" si="23"/>
        <v>0.67333333333328937</v>
      </c>
      <c r="E211">
        <f t="shared" si="24"/>
        <v>205000</v>
      </c>
      <c r="F211">
        <f t="shared" si="20"/>
        <v>534.9708333333333</v>
      </c>
    </row>
    <row r="212" spans="1:6" x14ac:dyDescent="0.55000000000000004">
      <c r="A212">
        <f t="shared" si="22"/>
        <v>535.00000000000466</v>
      </c>
      <c r="B212">
        <f t="shared" si="21"/>
        <v>481.33333333333331</v>
      </c>
      <c r="C212" s="1">
        <f t="shared" si="23"/>
        <v>0.67333333333334622</v>
      </c>
      <c r="E212">
        <f t="shared" si="24"/>
        <v>206000</v>
      </c>
      <c r="F212">
        <f t="shared" si="20"/>
        <v>535.03541666666672</v>
      </c>
    </row>
    <row r="213" spans="1:6" x14ac:dyDescent="0.55000000000000004">
      <c r="A213">
        <f t="shared" si="22"/>
        <v>535.10000000000468</v>
      </c>
      <c r="B213">
        <f t="shared" si="21"/>
        <v>482.00666666666666</v>
      </c>
      <c r="C213" s="1">
        <f t="shared" si="23"/>
        <v>0.67333333333334622</v>
      </c>
      <c r="E213">
        <f t="shared" si="24"/>
        <v>207000</v>
      </c>
      <c r="F213">
        <f t="shared" si="20"/>
        <v>535.1</v>
      </c>
    </row>
    <row r="214" spans="1:6" x14ac:dyDescent="0.55000000000000004">
      <c r="A214">
        <f t="shared" si="22"/>
        <v>535.20000000000471</v>
      </c>
      <c r="B214">
        <f t="shared" si="21"/>
        <v>482.68</v>
      </c>
      <c r="C214" s="1">
        <f t="shared" si="23"/>
        <v>0.67333333333334622</v>
      </c>
      <c r="E214">
        <f t="shared" si="24"/>
        <v>208000</v>
      </c>
      <c r="F214">
        <f t="shared" si="20"/>
        <v>535.16458333333333</v>
      </c>
    </row>
    <row r="215" spans="1:6" x14ac:dyDescent="0.55000000000000004">
      <c r="A215">
        <f t="shared" si="22"/>
        <v>535.30000000000473</v>
      </c>
      <c r="B215">
        <f t="shared" si="21"/>
        <v>483.35333333333335</v>
      </c>
      <c r="C215" s="1">
        <f t="shared" si="23"/>
        <v>0.67333333333334622</v>
      </c>
      <c r="E215">
        <f t="shared" si="24"/>
        <v>209000</v>
      </c>
      <c r="F215">
        <f t="shared" si="20"/>
        <v>535.22916666666674</v>
      </c>
    </row>
    <row r="216" spans="1:6" x14ac:dyDescent="0.55000000000000004">
      <c r="A216">
        <f t="shared" si="22"/>
        <v>535.40000000000475</v>
      </c>
      <c r="B216">
        <f t="shared" si="21"/>
        <v>484.02666666666664</v>
      </c>
      <c r="C216" s="1">
        <f t="shared" si="23"/>
        <v>0.67333333333328937</v>
      </c>
      <c r="E216">
        <f t="shared" si="24"/>
        <v>210000</v>
      </c>
      <c r="F216">
        <f t="shared" si="20"/>
        <v>535.29375000000005</v>
      </c>
    </row>
    <row r="217" spans="1:6" x14ac:dyDescent="0.55000000000000004">
      <c r="A217">
        <f t="shared" si="22"/>
        <v>535.50000000000477</v>
      </c>
      <c r="B217">
        <f t="shared" si="21"/>
        <v>484.7</v>
      </c>
      <c r="C217" s="1">
        <f t="shared" si="23"/>
        <v>0.67333333333334622</v>
      </c>
      <c r="E217">
        <f t="shared" si="24"/>
        <v>211000</v>
      </c>
      <c r="F217">
        <f t="shared" si="20"/>
        <v>535.35833333333335</v>
      </c>
    </row>
    <row r="218" spans="1:6" x14ac:dyDescent="0.55000000000000004">
      <c r="A218">
        <f t="shared" si="22"/>
        <v>535.6000000000048</v>
      </c>
      <c r="B218">
        <f t="shared" si="21"/>
        <v>485.37333333333333</v>
      </c>
      <c r="C218" s="1">
        <f t="shared" si="23"/>
        <v>0.67333333333334622</v>
      </c>
      <c r="E218">
        <f t="shared" si="24"/>
        <v>212000</v>
      </c>
      <c r="F218">
        <f t="shared" si="20"/>
        <v>535.42291666666665</v>
      </c>
    </row>
    <row r="219" spans="1:6" x14ac:dyDescent="0.55000000000000004">
      <c r="A219">
        <f t="shared" si="22"/>
        <v>535.70000000000482</v>
      </c>
      <c r="B219">
        <f t="shared" si="21"/>
        <v>486.04666666666668</v>
      </c>
      <c r="C219" s="1">
        <f t="shared" si="23"/>
        <v>0.67333333333334622</v>
      </c>
      <c r="E219">
        <f t="shared" si="24"/>
        <v>213000</v>
      </c>
      <c r="F219">
        <f t="shared" si="20"/>
        <v>535.48750000000007</v>
      </c>
    </row>
    <row r="220" spans="1:6" x14ac:dyDescent="0.55000000000000004">
      <c r="A220">
        <f t="shared" si="22"/>
        <v>535.80000000000484</v>
      </c>
      <c r="B220">
        <f t="shared" si="21"/>
        <v>486.72</v>
      </c>
      <c r="C220" s="1">
        <f t="shared" si="23"/>
        <v>0.67333333333334622</v>
      </c>
      <c r="E220">
        <f t="shared" si="24"/>
        <v>214000</v>
      </c>
      <c r="F220">
        <f t="shared" si="20"/>
        <v>535.55208333333337</v>
      </c>
    </row>
    <row r="221" spans="1:6" x14ac:dyDescent="0.55000000000000004">
      <c r="A221">
        <f t="shared" si="22"/>
        <v>535.90000000000487</v>
      </c>
      <c r="B221">
        <f t="shared" si="21"/>
        <v>487.39333333333332</v>
      </c>
      <c r="C221" s="1">
        <f t="shared" si="23"/>
        <v>0.67333333333328937</v>
      </c>
      <c r="E221">
        <f t="shared" si="24"/>
        <v>215000</v>
      </c>
      <c r="F221">
        <f t="shared" si="20"/>
        <v>535.61666666666667</v>
      </c>
    </row>
    <row r="222" spans="1:6" x14ac:dyDescent="0.55000000000000004">
      <c r="A222">
        <f t="shared" si="22"/>
        <v>536.00000000000489</v>
      </c>
      <c r="B222">
        <f t="shared" si="21"/>
        <v>488.06666666666666</v>
      </c>
      <c r="C222" s="1">
        <f t="shared" si="23"/>
        <v>0.67333333333334622</v>
      </c>
      <c r="E222">
        <f t="shared" si="24"/>
        <v>216000</v>
      </c>
      <c r="F222">
        <f t="shared" si="20"/>
        <v>535.68124999999998</v>
      </c>
    </row>
    <row r="223" spans="1:6" x14ac:dyDescent="0.55000000000000004">
      <c r="A223">
        <f t="shared" si="22"/>
        <v>536.10000000000491</v>
      </c>
      <c r="B223">
        <f t="shared" si="21"/>
        <v>488.74</v>
      </c>
      <c r="C223" s="1">
        <f t="shared" si="23"/>
        <v>0.67333333333334622</v>
      </c>
      <c r="E223">
        <f t="shared" si="24"/>
        <v>217000</v>
      </c>
      <c r="F223">
        <f t="shared" si="20"/>
        <v>535.74583333333339</v>
      </c>
    </row>
    <row r="224" spans="1:6" x14ac:dyDescent="0.55000000000000004">
      <c r="A224">
        <f t="shared" si="22"/>
        <v>536.20000000000493</v>
      </c>
      <c r="B224">
        <f t="shared" si="21"/>
        <v>489.41333333333336</v>
      </c>
      <c r="C224" s="1">
        <f t="shared" si="23"/>
        <v>0.67333333333334622</v>
      </c>
      <c r="E224">
        <f t="shared" si="24"/>
        <v>218000</v>
      </c>
      <c r="F224">
        <f t="shared" si="20"/>
        <v>535.8104166666667</v>
      </c>
    </row>
    <row r="225" spans="1:6" x14ac:dyDescent="0.55000000000000004">
      <c r="A225">
        <f t="shared" si="22"/>
        <v>536.30000000000496</v>
      </c>
      <c r="B225">
        <f t="shared" si="21"/>
        <v>490.08666666666664</v>
      </c>
      <c r="C225" s="1">
        <f t="shared" si="23"/>
        <v>0.67333333333328937</v>
      </c>
      <c r="E225">
        <f t="shared" si="24"/>
        <v>219000</v>
      </c>
      <c r="F225">
        <f t="shared" si="20"/>
        <v>535.875</v>
      </c>
    </row>
    <row r="226" spans="1:6" x14ac:dyDescent="0.55000000000000004">
      <c r="A226">
        <f t="shared" si="22"/>
        <v>536.40000000000498</v>
      </c>
      <c r="B226">
        <f t="shared" si="21"/>
        <v>490.76</v>
      </c>
      <c r="C226" s="1">
        <f t="shared" si="23"/>
        <v>0.67333333333334622</v>
      </c>
      <c r="E226">
        <f t="shared" si="24"/>
        <v>220000</v>
      </c>
      <c r="F226">
        <f t="shared" si="20"/>
        <v>535.93958333333342</v>
      </c>
    </row>
    <row r="227" spans="1:6" x14ac:dyDescent="0.55000000000000004">
      <c r="A227">
        <f t="shared" si="22"/>
        <v>536.500000000005</v>
      </c>
      <c r="B227">
        <f t="shared" si="21"/>
        <v>491.43333333333334</v>
      </c>
      <c r="C227" s="1">
        <f t="shared" si="23"/>
        <v>0.67333333333334622</v>
      </c>
      <c r="E227">
        <f t="shared" si="24"/>
        <v>221000</v>
      </c>
      <c r="F227">
        <f t="shared" si="20"/>
        <v>536.00416666666672</v>
      </c>
    </row>
    <row r="228" spans="1:6" x14ac:dyDescent="0.55000000000000004">
      <c r="A228">
        <f t="shared" si="22"/>
        <v>536.60000000000502</v>
      </c>
      <c r="B228">
        <f t="shared" si="21"/>
        <v>492.10666666666668</v>
      </c>
      <c r="C228" s="1">
        <f t="shared" si="23"/>
        <v>0.67333333333334622</v>
      </c>
      <c r="E228">
        <f t="shared" si="24"/>
        <v>222000</v>
      </c>
      <c r="F228">
        <f t="shared" si="20"/>
        <v>536.06875000000002</v>
      </c>
    </row>
    <row r="229" spans="1:6" x14ac:dyDescent="0.55000000000000004">
      <c r="A229">
        <f t="shared" si="22"/>
        <v>536.70000000000505</v>
      </c>
      <c r="B229">
        <f t="shared" si="21"/>
        <v>492.78</v>
      </c>
      <c r="C229" s="1">
        <f t="shared" si="23"/>
        <v>0.67333333333328937</v>
      </c>
      <c r="E229">
        <f t="shared" si="24"/>
        <v>223000</v>
      </c>
      <c r="F229">
        <f t="shared" si="20"/>
        <v>536.13333333333333</v>
      </c>
    </row>
    <row r="230" spans="1:6" x14ac:dyDescent="0.55000000000000004">
      <c r="A230">
        <f t="shared" si="22"/>
        <v>536.80000000000507</v>
      </c>
      <c r="B230">
        <f t="shared" si="21"/>
        <v>493.45333333333332</v>
      </c>
      <c r="C230" s="1">
        <f t="shared" si="23"/>
        <v>0.67333333333334622</v>
      </c>
      <c r="E230">
        <f t="shared" si="24"/>
        <v>224000</v>
      </c>
      <c r="F230">
        <f t="shared" si="20"/>
        <v>536.19791666666674</v>
      </c>
    </row>
    <row r="231" spans="1:6" x14ac:dyDescent="0.55000000000000004">
      <c r="A231">
        <f t="shared" si="22"/>
        <v>536.90000000000509</v>
      </c>
      <c r="B231">
        <f t="shared" si="21"/>
        <v>494.12666666666667</v>
      </c>
      <c r="C231" s="1">
        <f t="shared" si="23"/>
        <v>0.67333333333334622</v>
      </c>
      <c r="E231">
        <f t="shared" si="24"/>
        <v>225000</v>
      </c>
      <c r="F231">
        <f t="shared" ref="F231:F260" si="25">+F$165+(E231-E$165)*(F$261-F$165)/(E$261-E$165)</f>
        <v>536.26250000000005</v>
      </c>
    </row>
    <row r="232" spans="1:6" x14ac:dyDescent="0.55000000000000004">
      <c r="A232">
        <f t="shared" si="22"/>
        <v>537.00000000000512</v>
      </c>
      <c r="B232">
        <f t="shared" si="21"/>
        <v>494.8</v>
      </c>
      <c r="C232" s="1">
        <f t="shared" si="23"/>
        <v>0.67333333333334622</v>
      </c>
      <c r="E232">
        <f t="shared" si="24"/>
        <v>226000</v>
      </c>
      <c r="F232">
        <f t="shared" si="25"/>
        <v>536.32708333333335</v>
      </c>
    </row>
    <row r="233" spans="1:6" x14ac:dyDescent="0.55000000000000004">
      <c r="A233">
        <f t="shared" si="22"/>
        <v>537.10000000000514</v>
      </c>
      <c r="B233">
        <f t="shared" si="21"/>
        <v>495.47333333333336</v>
      </c>
      <c r="C233" s="1">
        <f t="shared" si="23"/>
        <v>0.67333333333334622</v>
      </c>
      <c r="E233">
        <f t="shared" si="24"/>
        <v>227000</v>
      </c>
      <c r="F233">
        <f t="shared" si="25"/>
        <v>536.39166666666665</v>
      </c>
    </row>
    <row r="234" spans="1:6" x14ac:dyDescent="0.55000000000000004">
      <c r="A234">
        <f t="shared" si="22"/>
        <v>537.20000000000516</v>
      </c>
      <c r="B234">
        <f t="shared" si="21"/>
        <v>496.14666666666665</v>
      </c>
      <c r="C234" s="1">
        <f t="shared" si="23"/>
        <v>0.67333333333328937</v>
      </c>
      <c r="E234">
        <f t="shared" si="24"/>
        <v>228000</v>
      </c>
      <c r="F234">
        <f t="shared" si="25"/>
        <v>536.45625000000007</v>
      </c>
    </row>
    <row r="235" spans="1:6" x14ac:dyDescent="0.55000000000000004">
      <c r="A235">
        <f t="shared" si="22"/>
        <v>537.30000000000518</v>
      </c>
      <c r="B235">
        <f t="shared" si="21"/>
        <v>496.82</v>
      </c>
      <c r="C235" s="1">
        <f t="shared" si="23"/>
        <v>0.67333333333334622</v>
      </c>
      <c r="E235">
        <f t="shared" si="24"/>
        <v>229000</v>
      </c>
      <c r="F235">
        <f t="shared" si="25"/>
        <v>536.52083333333337</v>
      </c>
    </row>
    <row r="236" spans="1:6" x14ac:dyDescent="0.55000000000000004">
      <c r="A236">
        <f t="shared" si="22"/>
        <v>537.40000000000521</v>
      </c>
      <c r="B236">
        <f t="shared" si="21"/>
        <v>497.49333333333334</v>
      </c>
      <c r="C236" s="1">
        <f t="shared" si="23"/>
        <v>0.67333333333334622</v>
      </c>
      <c r="E236">
        <f t="shared" si="24"/>
        <v>230000</v>
      </c>
      <c r="F236">
        <f t="shared" si="25"/>
        <v>536.58541666666667</v>
      </c>
    </row>
    <row r="237" spans="1:6" x14ac:dyDescent="0.55000000000000004">
      <c r="A237">
        <f t="shared" si="22"/>
        <v>537.50000000000523</v>
      </c>
      <c r="B237">
        <f t="shared" si="21"/>
        <v>498.16666666666669</v>
      </c>
      <c r="C237" s="1">
        <f t="shared" si="23"/>
        <v>0.67333333333334622</v>
      </c>
      <c r="E237">
        <f t="shared" si="24"/>
        <v>231000</v>
      </c>
      <c r="F237">
        <f t="shared" si="25"/>
        <v>536.65000000000009</v>
      </c>
    </row>
    <row r="238" spans="1:6" x14ac:dyDescent="0.55000000000000004">
      <c r="A238">
        <f t="shared" si="22"/>
        <v>537.60000000000525</v>
      </c>
      <c r="B238">
        <f t="shared" si="21"/>
        <v>498.84000000000003</v>
      </c>
      <c r="C238" s="1">
        <f t="shared" si="23"/>
        <v>0.67333333333334622</v>
      </c>
      <c r="E238">
        <f t="shared" si="24"/>
        <v>232000</v>
      </c>
      <c r="F238">
        <f t="shared" si="25"/>
        <v>536.71458333333339</v>
      </c>
    </row>
    <row r="239" spans="1:6" x14ac:dyDescent="0.55000000000000004">
      <c r="A239">
        <f t="shared" si="22"/>
        <v>537.70000000000528</v>
      </c>
      <c r="B239">
        <f t="shared" si="21"/>
        <v>499.51333333333332</v>
      </c>
      <c r="C239" s="1">
        <f t="shared" si="23"/>
        <v>0.67333333333328937</v>
      </c>
      <c r="E239">
        <f t="shared" si="24"/>
        <v>233000</v>
      </c>
      <c r="F239">
        <f t="shared" si="25"/>
        <v>536.7791666666667</v>
      </c>
    </row>
    <row r="240" spans="1:6" x14ac:dyDescent="0.55000000000000004">
      <c r="A240">
        <f t="shared" ref="A240:A259" si="26">A239+0.1</f>
        <v>537.8000000000053</v>
      </c>
      <c r="B240">
        <f t="shared" si="21"/>
        <v>500.18666666666667</v>
      </c>
      <c r="C240" s="1">
        <f t="shared" si="23"/>
        <v>0.67333333333334622</v>
      </c>
      <c r="E240">
        <f t="shared" si="24"/>
        <v>234000</v>
      </c>
      <c r="F240">
        <f t="shared" si="25"/>
        <v>536.84375</v>
      </c>
    </row>
    <row r="241" spans="1:6" x14ac:dyDescent="0.55000000000000004">
      <c r="A241">
        <f t="shared" si="26"/>
        <v>537.90000000000532</v>
      </c>
      <c r="B241">
        <f t="shared" si="21"/>
        <v>500.86</v>
      </c>
      <c r="C241" s="1">
        <f t="shared" si="23"/>
        <v>0.67333333333334622</v>
      </c>
      <c r="E241">
        <f t="shared" si="24"/>
        <v>235000</v>
      </c>
      <c r="F241">
        <f t="shared" si="25"/>
        <v>536.90833333333342</v>
      </c>
    </row>
    <row r="242" spans="1:6" x14ac:dyDescent="0.55000000000000004">
      <c r="A242">
        <f t="shared" si="26"/>
        <v>538.00000000000534</v>
      </c>
      <c r="B242">
        <f t="shared" ref="B242:B261" si="27">+(A242-A$112)/(A$262-A$112)*(B$262-B$112)+B$112</f>
        <v>501.5333333333333</v>
      </c>
      <c r="C242" s="1">
        <f t="shared" si="23"/>
        <v>0.67333333333328937</v>
      </c>
      <c r="E242">
        <f t="shared" si="24"/>
        <v>236000</v>
      </c>
      <c r="F242">
        <f t="shared" si="25"/>
        <v>536.97291666666672</v>
      </c>
    </row>
    <row r="243" spans="1:6" x14ac:dyDescent="0.55000000000000004">
      <c r="A243">
        <f t="shared" si="26"/>
        <v>538.10000000000537</v>
      </c>
      <c r="B243">
        <f t="shared" si="27"/>
        <v>502.20666666666665</v>
      </c>
      <c r="C243" s="1">
        <f t="shared" si="23"/>
        <v>0.67333333333334622</v>
      </c>
      <c r="E243">
        <f t="shared" si="24"/>
        <v>237000</v>
      </c>
      <c r="F243">
        <f t="shared" si="25"/>
        <v>537.03750000000002</v>
      </c>
    </row>
    <row r="244" spans="1:6" x14ac:dyDescent="0.55000000000000004">
      <c r="A244">
        <f t="shared" si="26"/>
        <v>538.20000000000539</v>
      </c>
      <c r="B244">
        <f t="shared" si="27"/>
        <v>502.88</v>
      </c>
      <c r="C244" s="1">
        <f t="shared" si="23"/>
        <v>0.67333333333334622</v>
      </c>
      <c r="E244">
        <f t="shared" si="24"/>
        <v>238000</v>
      </c>
      <c r="F244">
        <f t="shared" si="25"/>
        <v>537.10208333333333</v>
      </c>
    </row>
    <row r="245" spans="1:6" x14ac:dyDescent="0.55000000000000004">
      <c r="A245">
        <f t="shared" si="26"/>
        <v>538.30000000000541</v>
      </c>
      <c r="B245">
        <f t="shared" si="27"/>
        <v>503.55333333333334</v>
      </c>
      <c r="C245" s="1">
        <f t="shared" si="23"/>
        <v>0.67333333333334622</v>
      </c>
      <c r="E245">
        <f t="shared" si="24"/>
        <v>239000</v>
      </c>
      <c r="F245">
        <f t="shared" si="25"/>
        <v>537.16666666666674</v>
      </c>
    </row>
    <row r="246" spans="1:6" x14ac:dyDescent="0.55000000000000004">
      <c r="A246">
        <f t="shared" si="26"/>
        <v>538.40000000000543</v>
      </c>
      <c r="B246">
        <f t="shared" si="27"/>
        <v>504.22666666666669</v>
      </c>
      <c r="C246" s="1">
        <f t="shared" si="23"/>
        <v>0.67333333333334622</v>
      </c>
      <c r="E246">
        <f t="shared" si="24"/>
        <v>240000</v>
      </c>
      <c r="F246">
        <f t="shared" si="25"/>
        <v>537.23125000000005</v>
      </c>
    </row>
    <row r="247" spans="1:6" x14ac:dyDescent="0.55000000000000004">
      <c r="A247">
        <f t="shared" si="26"/>
        <v>538.50000000000546</v>
      </c>
      <c r="B247">
        <f t="shared" si="27"/>
        <v>504.9</v>
      </c>
      <c r="C247" s="1">
        <f t="shared" si="23"/>
        <v>0.67333333333328937</v>
      </c>
      <c r="E247">
        <f t="shared" si="24"/>
        <v>241000</v>
      </c>
      <c r="F247">
        <f t="shared" si="25"/>
        <v>537.29583333333335</v>
      </c>
    </row>
    <row r="248" spans="1:6" x14ac:dyDescent="0.55000000000000004">
      <c r="A248">
        <f t="shared" si="26"/>
        <v>538.60000000000548</v>
      </c>
      <c r="B248">
        <f t="shared" si="27"/>
        <v>505.57333333333332</v>
      </c>
      <c r="C248" s="1">
        <f t="shared" si="23"/>
        <v>0.67333333333334622</v>
      </c>
      <c r="E248">
        <f t="shared" si="24"/>
        <v>242000</v>
      </c>
      <c r="F248">
        <f t="shared" si="25"/>
        <v>537.36041666666665</v>
      </c>
    </row>
    <row r="249" spans="1:6" x14ac:dyDescent="0.55000000000000004">
      <c r="A249">
        <f t="shared" si="26"/>
        <v>538.7000000000055</v>
      </c>
      <c r="B249">
        <f t="shared" si="27"/>
        <v>506.24666666666667</v>
      </c>
      <c r="C249" s="1">
        <f t="shared" si="23"/>
        <v>0.67333333333334622</v>
      </c>
      <c r="E249">
        <f t="shared" si="24"/>
        <v>243000</v>
      </c>
      <c r="F249">
        <f t="shared" si="25"/>
        <v>537.42500000000007</v>
      </c>
    </row>
    <row r="250" spans="1:6" x14ac:dyDescent="0.55000000000000004">
      <c r="A250">
        <f t="shared" si="26"/>
        <v>538.80000000000553</v>
      </c>
      <c r="B250">
        <f t="shared" si="27"/>
        <v>506.92</v>
      </c>
      <c r="C250" s="1">
        <f t="shared" si="23"/>
        <v>0.67333333333334622</v>
      </c>
      <c r="E250">
        <f t="shared" si="24"/>
        <v>244000</v>
      </c>
      <c r="F250">
        <f t="shared" si="25"/>
        <v>537.48958333333337</v>
      </c>
    </row>
    <row r="251" spans="1:6" x14ac:dyDescent="0.55000000000000004">
      <c r="A251">
        <f t="shared" si="26"/>
        <v>538.90000000000555</v>
      </c>
      <c r="B251">
        <f t="shared" si="27"/>
        <v>507.59333333333336</v>
      </c>
      <c r="C251" s="1">
        <f t="shared" si="23"/>
        <v>0.67333333333334622</v>
      </c>
      <c r="E251">
        <f t="shared" si="24"/>
        <v>245000</v>
      </c>
      <c r="F251">
        <f t="shared" si="25"/>
        <v>537.55416666666667</v>
      </c>
    </row>
    <row r="252" spans="1:6" x14ac:dyDescent="0.55000000000000004">
      <c r="A252">
        <f t="shared" si="26"/>
        <v>539.00000000000557</v>
      </c>
      <c r="B252">
        <f t="shared" si="27"/>
        <v>508.26666666666665</v>
      </c>
      <c r="C252" s="1">
        <f t="shared" si="23"/>
        <v>0.67333333333328937</v>
      </c>
      <c r="E252">
        <f t="shared" si="24"/>
        <v>246000</v>
      </c>
      <c r="F252">
        <f t="shared" si="25"/>
        <v>537.61875000000009</v>
      </c>
    </row>
    <row r="253" spans="1:6" x14ac:dyDescent="0.55000000000000004">
      <c r="A253">
        <f t="shared" si="26"/>
        <v>539.10000000000559</v>
      </c>
      <c r="B253">
        <f t="shared" si="27"/>
        <v>508.94</v>
      </c>
      <c r="C253" s="1">
        <f t="shared" si="23"/>
        <v>0.67333333333334622</v>
      </c>
      <c r="E253">
        <f t="shared" si="24"/>
        <v>247000</v>
      </c>
      <c r="F253">
        <f t="shared" si="25"/>
        <v>537.68333333333339</v>
      </c>
    </row>
    <row r="254" spans="1:6" x14ac:dyDescent="0.55000000000000004">
      <c r="A254">
        <f t="shared" si="26"/>
        <v>539.20000000000562</v>
      </c>
      <c r="B254">
        <f t="shared" si="27"/>
        <v>509.61333333333334</v>
      </c>
      <c r="C254" s="1">
        <f t="shared" si="23"/>
        <v>0.67333333333334622</v>
      </c>
      <c r="E254">
        <f t="shared" si="24"/>
        <v>248000</v>
      </c>
      <c r="F254">
        <f t="shared" si="25"/>
        <v>537.7479166666667</v>
      </c>
    </row>
    <row r="255" spans="1:6" x14ac:dyDescent="0.55000000000000004">
      <c r="A255">
        <f t="shared" si="26"/>
        <v>539.30000000000564</v>
      </c>
      <c r="B255">
        <f t="shared" si="27"/>
        <v>510.28666666666669</v>
      </c>
      <c r="C255" s="1">
        <f t="shared" si="23"/>
        <v>0.67333333333334622</v>
      </c>
      <c r="E255">
        <f t="shared" si="24"/>
        <v>249000</v>
      </c>
      <c r="F255">
        <f t="shared" si="25"/>
        <v>537.8125</v>
      </c>
    </row>
    <row r="256" spans="1:6" x14ac:dyDescent="0.55000000000000004">
      <c r="A256">
        <f t="shared" si="26"/>
        <v>539.40000000000566</v>
      </c>
      <c r="B256">
        <f t="shared" si="27"/>
        <v>510.96</v>
      </c>
      <c r="C256" s="1">
        <f t="shared" si="23"/>
        <v>0.67333333333328937</v>
      </c>
      <c r="E256">
        <f t="shared" si="24"/>
        <v>250000</v>
      </c>
      <c r="F256">
        <f t="shared" si="25"/>
        <v>537.87708333333342</v>
      </c>
    </row>
    <row r="257" spans="1:6" x14ac:dyDescent="0.55000000000000004">
      <c r="A257">
        <f t="shared" si="26"/>
        <v>539.50000000000568</v>
      </c>
      <c r="B257">
        <f t="shared" si="27"/>
        <v>511.63333333333333</v>
      </c>
      <c r="C257" s="1">
        <f t="shared" si="23"/>
        <v>0.67333333333334622</v>
      </c>
      <c r="E257">
        <f t="shared" si="24"/>
        <v>251000</v>
      </c>
      <c r="F257">
        <f t="shared" si="25"/>
        <v>537.94166666666672</v>
      </c>
    </row>
    <row r="258" spans="1:6" x14ac:dyDescent="0.55000000000000004">
      <c r="A258">
        <f t="shared" si="26"/>
        <v>539.60000000000571</v>
      </c>
      <c r="B258">
        <f t="shared" si="27"/>
        <v>512.30666666666662</v>
      </c>
      <c r="C258" s="1">
        <f t="shared" si="23"/>
        <v>0.67333333333328937</v>
      </c>
      <c r="E258">
        <f t="shared" si="24"/>
        <v>252000</v>
      </c>
      <c r="F258">
        <f t="shared" si="25"/>
        <v>538.00625000000002</v>
      </c>
    </row>
    <row r="259" spans="1:6" x14ac:dyDescent="0.55000000000000004">
      <c r="A259">
        <f t="shared" si="26"/>
        <v>539.70000000000573</v>
      </c>
      <c r="B259">
        <f t="shared" si="27"/>
        <v>512.98</v>
      </c>
      <c r="C259" s="1">
        <f t="shared" si="23"/>
        <v>0.67333333333340306</v>
      </c>
      <c r="E259">
        <f t="shared" si="24"/>
        <v>253000</v>
      </c>
      <c r="F259">
        <f t="shared" si="25"/>
        <v>538.07083333333333</v>
      </c>
    </row>
    <row r="260" spans="1:6" x14ac:dyDescent="0.55000000000000004">
      <c r="A260">
        <f t="shared" ref="A260:A262" si="28">A259+0.1</f>
        <v>539.80000000000575</v>
      </c>
      <c r="B260">
        <f t="shared" si="27"/>
        <v>513.65333333333331</v>
      </c>
      <c r="C260" s="1">
        <f t="shared" si="23"/>
        <v>0.67333333333328937</v>
      </c>
      <c r="E260">
        <f t="shared" si="24"/>
        <v>254000</v>
      </c>
      <c r="F260">
        <f t="shared" si="25"/>
        <v>538.13541666666674</v>
      </c>
    </row>
    <row r="261" spans="1:6" x14ac:dyDescent="0.55000000000000004">
      <c r="A261">
        <f t="shared" si="28"/>
        <v>539.90000000000578</v>
      </c>
      <c r="B261">
        <f t="shared" si="27"/>
        <v>514.32666666666671</v>
      </c>
      <c r="C261" s="1">
        <f t="shared" si="23"/>
        <v>0.67333333333340306</v>
      </c>
      <c r="E261">
        <f t="shared" si="24"/>
        <v>255000</v>
      </c>
      <c r="F261">
        <v>538.20000000000005</v>
      </c>
    </row>
    <row r="262" spans="1:6" x14ac:dyDescent="0.55000000000000004">
      <c r="A262">
        <f t="shared" si="28"/>
        <v>540.0000000000058</v>
      </c>
      <c r="B262">
        <v>515</v>
      </c>
      <c r="C262" s="1">
        <f t="shared" si="23"/>
        <v>0.67333333333328937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2022-01-10T16:39:30Z</dcterms:created>
  <dcterms:modified xsi:type="dcterms:W3CDTF">2022-03-18T03:48:00Z</dcterms:modified>
</cp:coreProperties>
</file>