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makl_000\Desktop\"/>
    </mc:Choice>
  </mc:AlternateContent>
  <bookViews>
    <workbookView xWindow="0" yWindow="0" windowWidth="28800" windowHeight="12135"/>
  </bookViews>
  <sheets>
    <sheet name="freeze date" sheetId="1" r:id="rId1"/>
  </sheets>
  <definedNames>
    <definedName name="_xlnm.Print_Area" localSheetId="0">'freeze date'!$A$1:$K$29</definedName>
  </definedNames>
  <calcPr calcId="152511"/>
</workbook>
</file>

<file path=xl/calcChain.xml><?xml version="1.0" encoding="utf-8"?>
<calcChain xmlns="http://schemas.openxmlformats.org/spreadsheetml/2006/main">
  <c r="G12" i="1" l="1"/>
  <c r="F12" i="1"/>
  <c r="I7" i="1" l="1"/>
  <c r="I8" i="1"/>
  <c r="I9" i="1"/>
  <c r="I10" i="1"/>
  <c r="I11" i="1"/>
  <c r="I6" i="1"/>
  <c r="B7" i="1"/>
  <c r="K7" i="1" s="1"/>
  <c r="B8" i="1"/>
  <c r="K8" i="1" s="1"/>
  <c r="B9" i="1"/>
  <c r="K9" i="1" s="1"/>
  <c r="B10" i="1"/>
  <c r="K10" i="1" s="1"/>
  <c r="B11" i="1"/>
  <c r="K11" i="1" s="1"/>
  <c r="B6" i="1"/>
  <c r="K6" i="1" s="1"/>
  <c r="I14" i="1"/>
  <c r="I15" i="1"/>
  <c r="I16" i="1"/>
  <c r="I17" i="1"/>
  <c r="I18" i="1"/>
  <c r="I13" i="1"/>
  <c r="B14" i="1"/>
  <c r="K14" i="1" s="1"/>
  <c r="B15" i="1"/>
  <c r="K15" i="1" s="1"/>
  <c r="B16" i="1"/>
  <c r="K16" i="1" s="1"/>
  <c r="B17" i="1"/>
  <c r="K17" i="1" s="1"/>
  <c r="B18" i="1"/>
  <c r="K18" i="1" s="1"/>
  <c r="B13" i="1"/>
  <c r="K13" i="1" s="1"/>
  <c r="J25" i="1"/>
  <c r="G22" i="1"/>
  <c r="G19" i="1"/>
  <c r="F19" i="1"/>
  <c r="C23" i="1" s="1"/>
  <c r="C24" i="1" s="1"/>
  <c r="B23" i="1"/>
  <c r="D12" i="1"/>
  <c r="H12" i="1"/>
  <c r="C12" i="1"/>
  <c r="J27" i="1"/>
  <c r="I27" i="1"/>
  <c r="H27" i="1"/>
  <c r="H19" i="1"/>
  <c r="D19" i="1"/>
  <c r="C19" i="1"/>
  <c r="E12" i="1"/>
  <c r="K19" i="1" l="1"/>
  <c r="K20" i="1"/>
  <c r="K12" i="1"/>
  <c r="B24" i="1"/>
  <c r="B26" i="1"/>
  <c r="I12" i="1"/>
  <c r="B12" i="1"/>
  <c r="I19" i="1"/>
  <c r="C26" i="1"/>
  <c r="G20" i="1"/>
  <c r="F20" i="1"/>
  <c r="D20" i="1"/>
  <c r="H20" i="1"/>
  <c r="C20" i="1"/>
  <c r="H28" i="1" s="1"/>
  <c r="E19" i="1"/>
  <c r="B19" i="1" s="1"/>
  <c r="B28" i="1" l="1"/>
  <c r="I28" i="1"/>
  <c r="I20" i="1"/>
  <c r="J28" i="1"/>
  <c r="B27" i="1"/>
  <c r="E20" i="1"/>
  <c r="B20" i="1" s="1"/>
</calcChain>
</file>

<file path=xl/sharedStrings.xml><?xml version="1.0" encoding="utf-8"?>
<sst xmlns="http://schemas.openxmlformats.org/spreadsheetml/2006/main" count="69" uniqueCount="60">
  <si>
    <t>Program Name</t>
  </si>
  <si>
    <t>Date Range</t>
  </si>
  <si>
    <t>Due Date</t>
  </si>
  <si>
    <t>Educational Functioning Level</t>
  </si>
  <si>
    <t>Average Attendance Hours Per Student</t>
  </si>
  <si>
    <t>State Standards</t>
  </si>
  <si>
    <t>Education Level</t>
  </si>
  <si>
    <t>%</t>
  </si>
  <si>
    <t>#</t>
  </si>
  <si>
    <t>ABE/ASE Total</t>
  </si>
  <si>
    <t>ESL Total</t>
  </si>
  <si>
    <t>AE &amp; ESL Total</t>
  </si>
  <si>
    <t>Pre/Post Testing</t>
  </si>
  <si>
    <t>ABE</t>
  </si>
  <si>
    <t>ESL</t>
  </si>
  <si>
    <t>Table 4B - (ABE &amp; ESL SUB Totals) Number Enrolled Pre &amp; Post Tested (Column B)</t>
  </si>
  <si>
    <t>Current Number of High School Diplomas Earned</t>
  </si>
  <si>
    <t>State Standard</t>
  </si>
  <si>
    <t>Bronze</t>
  </si>
  <si>
    <t>Silver</t>
  </si>
  <si>
    <t>Gold</t>
  </si>
  <si>
    <t>Platinum</t>
  </si>
  <si>
    <t>Percentage of Post Tested Students Who Completed a Level</t>
  </si>
  <si>
    <t>Total Secondary Diplomas</t>
  </si>
  <si>
    <t>Aggregate Average</t>
  </si>
  <si>
    <t>HSED &amp; High School Diplomas</t>
  </si>
  <si>
    <t>Overall Post-Test Rate</t>
  </si>
  <si>
    <t xml:space="preserve">ESL  </t>
  </si>
  <si>
    <t>TOTAL</t>
  </si>
  <si>
    <t>Current Number of HSED Earned - FUNDABLES ONLY</t>
  </si>
  <si>
    <t>% of POPs with MSG (T4 - Column K)</t>
  </si>
  <si>
    <t>Table 4 Total Number Enrolled (Column B)</t>
  </si>
  <si>
    <t>T4 Column I (Tot # Pops)</t>
  </si>
  <si>
    <t>T4 Column J (Tot Pops w/MSG)</t>
  </si>
  <si>
    <t>Table 4 - Total Attendance Hours (Column C)</t>
  </si>
  <si>
    <t>Number of Students by EFL Grouping</t>
  </si>
  <si>
    <t>% of Total Students by EFL Grouping</t>
  </si>
  <si>
    <t>T4b column B (Total Post-tested)</t>
  </si>
  <si>
    <t>T4b Column D (Total PT w/EFL level gain)</t>
  </si>
  <si>
    <t>ABE 
Students</t>
  </si>
  <si>
    <t>ASE 
Students</t>
  </si>
  <si>
    <t>ESL 
Students</t>
  </si>
  <si>
    <t>Post-Test Rate by EFL Group</t>
  </si>
  <si>
    <t>Overall % Completing Level by Post-testing</t>
  </si>
  <si>
    <t>Career Readiness Certificates (CRC) - Current Number of Highest CRC Score 
per Student - FUNDABLES ONLY</t>
  </si>
  <si>
    <t>Beginning ABE Literacy  (L1)</t>
  </si>
  <si>
    <t>Beginning Basic (L2)</t>
  </si>
  <si>
    <t>Low Intermediate Basic (L3)</t>
  </si>
  <si>
    <t>High Intermediate Basic (L4)</t>
  </si>
  <si>
    <t>Low Adult Secondary (L5)</t>
  </si>
  <si>
    <t>High Adult Secondary (L6)</t>
  </si>
  <si>
    <t>Advanced ESL Literacy (L6)</t>
  </si>
  <si>
    <t>ESL Literacy (L1)</t>
  </si>
  <si>
    <t>Low Beginning ESL (L2)</t>
  </si>
  <si>
    <t>High Beginning ESL (L3)</t>
  </si>
  <si>
    <t>Low Intermediate ESL (L5)</t>
  </si>
  <si>
    <t>High Intermediate ESL (L5)</t>
  </si>
  <si>
    <t>7/01/2017 - 6/30/2018</t>
  </si>
  <si>
    <t>South Carolina Desktop Monitoring Tool 2017-2018 School Year</t>
  </si>
  <si>
    <t>Laurens County Adult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</si>
</sst>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8BDD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3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2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/>
    </xf>
    <xf numFmtId="3" fontId="4" fillId="2" borderId="4" xfId="0" applyNumberFormat="1" applyFont="1" applyFill="1" applyBorder="1" applyAlignment="1" applyProtection="1">
      <alignment horizontal="center"/>
    </xf>
    <xf numFmtId="4" fontId="4" fillId="2" borderId="4" xfId="0" applyNumberFormat="1" applyFont="1" applyFill="1" applyBorder="1" applyAlignment="1" applyProtection="1">
      <alignment horizontal="center"/>
    </xf>
    <xf numFmtId="2" fontId="4" fillId="2" borderId="4" xfId="1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0" fontId="7" fillId="3" borderId="3" xfId="1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49" fontId="4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49" fontId="5" fillId="4" borderId="16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4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3" xfId="0" applyNumberFormat="1" applyFont="1" applyFill="1" applyBorder="1" applyAlignment="1" applyProtection="1">
      <alignment horizontal="center" vertical="center"/>
      <protection locked="0"/>
    </xf>
    <xf numFmtId="3" fontId="4" fillId="5" borderId="14" xfId="0" applyNumberFormat="1" applyFont="1" applyFill="1" applyBorder="1" applyAlignment="1" applyProtection="1">
      <alignment horizontal="center" vertical="center"/>
      <protection locked="0"/>
    </xf>
    <xf numFmtId="3" fontId="4" fillId="5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10" fontId="4" fillId="4" borderId="3" xfId="1" applyNumberFormat="1" applyFont="1" applyFill="1" applyBorder="1" applyAlignment="1" applyProtection="1">
      <alignment horizontal="center"/>
    </xf>
    <xf numFmtId="10" fontId="4" fillId="4" borderId="1" xfId="1" applyNumberFormat="1" applyFont="1" applyFill="1" applyBorder="1" applyAlignment="1" applyProtection="1">
      <alignment horizontal="center"/>
    </xf>
    <xf numFmtId="9" fontId="4" fillId="2" borderId="1" xfId="1" applyFont="1" applyFill="1" applyBorder="1" applyAlignment="1" applyProtection="1">
      <alignment horizontal="center"/>
    </xf>
    <xf numFmtId="9" fontId="8" fillId="3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/>
    </xf>
    <xf numFmtId="0" fontId="0" fillId="4" borderId="31" xfId="0" applyFill="1" applyBorder="1" applyProtection="1"/>
    <xf numFmtId="0" fontId="0" fillId="4" borderId="33" xfId="0" applyFill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0" fontId="0" fillId="4" borderId="0" xfId="0" applyFill="1" applyBorder="1" applyProtection="1"/>
    <xf numFmtId="0" fontId="8" fillId="3" borderId="34" xfId="0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/>
    </xf>
    <xf numFmtId="10" fontId="4" fillId="4" borderId="4" xfId="1" applyNumberFormat="1" applyFont="1" applyFill="1" applyBorder="1" applyAlignment="1" applyProtection="1">
      <alignment horizontal="center"/>
    </xf>
    <xf numFmtId="10" fontId="4" fillId="4" borderId="2" xfId="1" applyNumberFormat="1" applyFont="1" applyFill="1" applyBorder="1" applyAlignment="1" applyProtection="1">
      <alignment horizont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5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</xf>
    <xf numFmtId="164" fontId="4" fillId="2" borderId="29" xfId="1" applyNumberFormat="1" applyFont="1" applyFill="1" applyBorder="1" applyAlignment="1" applyProtection="1">
      <alignment horizontal="center" vertical="center"/>
    </xf>
    <xf numFmtId="3" fontId="4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Protection="1"/>
    <xf numFmtId="0" fontId="0" fillId="4" borderId="37" xfId="0" applyFill="1" applyBorder="1" applyProtection="1"/>
    <xf numFmtId="3" fontId="4" fillId="2" borderId="19" xfId="0" applyNumberFormat="1" applyFont="1" applyFill="1" applyBorder="1" applyAlignment="1" applyProtection="1">
      <alignment horizontal="center" vertical="center" wrapText="1"/>
    </xf>
    <xf numFmtId="3" fontId="4" fillId="2" borderId="16" xfId="0" applyNumberFormat="1" applyFont="1" applyFill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0" fontId="0" fillId="4" borderId="25" xfId="0" applyFill="1" applyBorder="1" applyProtection="1"/>
    <xf numFmtId="164" fontId="0" fillId="0" borderId="0" xfId="0" applyNumberFormat="1" applyBorder="1" applyProtection="1"/>
    <xf numFmtId="2" fontId="0" fillId="0" borderId="0" xfId="0" applyNumberFormat="1" applyBorder="1" applyProtection="1"/>
    <xf numFmtId="0" fontId="3" fillId="2" borderId="33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14" fontId="3" fillId="3" borderId="33" xfId="0" applyNumberFormat="1" applyFont="1" applyFill="1" applyBorder="1" applyAlignment="1" applyProtection="1">
      <alignment horizontal="center"/>
    </xf>
    <xf numFmtId="14" fontId="3" fillId="3" borderId="31" xfId="0" applyNumberFormat="1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 applyProtection="1">
      <alignment horizontal="center" vertical="center"/>
    </xf>
    <xf numFmtId="9" fontId="4" fillId="2" borderId="3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 wrapText="1"/>
    </xf>
    <xf numFmtId="3" fontId="4" fillId="2" borderId="35" xfId="0" applyNumberFormat="1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3" fontId="4" fillId="2" borderId="29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right" vertical="center" wrapText="1" indent="1"/>
    </xf>
    <xf numFmtId="0" fontId="4" fillId="2" borderId="30" xfId="0" applyFont="1" applyFill="1" applyBorder="1" applyAlignment="1" applyProtection="1">
      <alignment horizontal="right" vertical="center" wrapText="1" indent="1"/>
    </xf>
    <xf numFmtId="3" fontId="4" fillId="3" borderId="22" xfId="0" applyNumberFormat="1" applyFont="1" applyFill="1" applyBorder="1" applyAlignment="1" applyProtection="1">
      <alignment horizontal="center" vertical="center"/>
    </xf>
    <xf numFmtId="3" fontId="4" fillId="3" borderId="23" xfId="0" applyNumberFormat="1" applyFont="1" applyFill="1" applyBorder="1" applyAlignment="1" applyProtection="1">
      <alignment horizontal="center" vertical="center"/>
    </xf>
    <xf numFmtId="3" fontId="4" fillId="3" borderId="36" xfId="0" applyNumberFormat="1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right" vertical="center" wrapText="1" indent="1"/>
    </xf>
    <xf numFmtId="0" fontId="4" fillId="2" borderId="28" xfId="0" applyFont="1" applyFill="1" applyBorder="1" applyAlignment="1" applyProtection="1">
      <alignment horizontal="right" vertical="center" wrapText="1" inden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2" borderId="29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Percent" xfId="1" builtinId="5"/>
  </cellStyles>
  <dxfs count="41"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topLeftCell="A19" zoomScaleNormal="100" workbookViewId="0">
      <selection activeCell="G25" sqref="G25"/>
    </sheetView>
  </sheetViews>
  <sheetFormatPr defaultColWidth="9" defaultRowHeight="15" x14ac:dyDescent="0.25"/>
  <cols>
    <col min="1" max="1" width="29.42578125" style="44" bestFit="1" customWidth="1"/>
    <col min="2" max="2" width="12" style="44" customWidth="1"/>
    <col min="3" max="3" width="12.5703125" style="44" customWidth="1"/>
    <col min="4" max="4" width="12.42578125" style="44" customWidth="1"/>
    <col min="5" max="5" width="12.140625" style="44" customWidth="1"/>
    <col min="6" max="6" width="13.42578125" style="44" customWidth="1"/>
    <col min="7" max="7" width="13.140625" style="44" customWidth="1"/>
    <col min="8" max="8" width="13.28515625" style="44" customWidth="1"/>
    <col min="9" max="9" width="11.28515625" style="44" bestFit="1" customWidth="1"/>
    <col min="10" max="10" width="10.140625" style="44" bestFit="1" customWidth="1"/>
    <col min="11" max="11" width="11.140625" style="44" customWidth="1"/>
    <col min="12" max="13" width="9" style="44" customWidth="1"/>
    <col min="14" max="14" width="14.85546875" style="44" customWidth="1"/>
    <col min="15" max="16" width="9" style="44" customWidth="1"/>
    <col min="17" max="17" width="16.28515625" style="44" customWidth="1"/>
    <col min="18" max="20" width="9" style="44" customWidth="1"/>
    <col min="21" max="21" width="22.7109375" style="44" customWidth="1"/>
    <col min="22" max="22" width="9" style="44"/>
    <col min="23" max="23" width="12.5703125" style="44" bestFit="1" customWidth="1"/>
    <col min="24" max="16384" width="9" style="44"/>
  </cols>
  <sheetData>
    <row r="1" spans="1:28" ht="21" thickBot="1" x14ac:dyDescent="0.35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8" ht="18" x14ac:dyDescent="0.25">
      <c r="A2" s="69" t="s">
        <v>0</v>
      </c>
      <c r="B2" s="75" t="s">
        <v>59</v>
      </c>
      <c r="C2" s="75"/>
      <c r="D2" s="75"/>
      <c r="E2" s="75"/>
      <c r="F2" s="75"/>
      <c r="G2" s="76"/>
      <c r="H2" s="69" t="s">
        <v>1</v>
      </c>
      <c r="I2" s="72"/>
      <c r="J2" s="73" t="s">
        <v>2</v>
      </c>
      <c r="K2" s="74"/>
    </row>
    <row r="3" spans="1:28" ht="16.5" thickBot="1" x14ac:dyDescent="0.3">
      <c r="A3" s="70"/>
      <c r="B3" s="77"/>
      <c r="C3" s="77"/>
      <c r="D3" s="77"/>
      <c r="E3" s="77"/>
      <c r="F3" s="77"/>
      <c r="G3" s="78"/>
      <c r="H3" s="65" t="s">
        <v>57</v>
      </c>
      <c r="I3" s="66"/>
      <c r="J3" s="67">
        <v>43312</v>
      </c>
      <c r="K3" s="68"/>
    </row>
    <row r="4" spans="1:28" ht="64.5" thickBot="1" x14ac:dyDescent="0.3">
      <c r="A4" s="9" t="s">
        <v>3</v>
      </c>
      <c r="B4" s="10" t="s">
        <v>30</v>
      </c>
      <c r="C4" s="10" t="s">
        <v>31</v>
      </c>
      <c r="D4" s="10" t="s">
        <v>32</v>
      </c>
      <c r="E4" s="10" t="s">
        <v>33</v>
      </c>
      <c r="F4" s="10" t="s">
        <v>37</v>
      </c>
      <c r="G4" s="10" t="s">
        <v>38</v>
      </c>
      <c r="H4" s="10" t="s">
        <v>34</v>
      </c>
      <c r="I4" s="10" t="s">
        <v>4</v>
      </c>
      <c r="J4" s="10" t="s">
        <v>5</v>
      </c>
      <c r="K4" s="47" t="s">
        <v>24</v>
      </c>
    </row>
    <row r="5" spans="1:28" x14ac:dyDescent="0.25">
      <c r="A5" s="29" t="s">
        <v>6</v>
      </c>
      <c r="B5" s="22" t="s">
        <v>7</v>
      </c>
      <c r="C5" s="22" t="s">
        <v>8</v>
      </c>
      <c r="D5" s="22" t="s">
        <v>8</v>
      </c>
      <c r="E5" s="22" t="s">
        <v>8</v>
      </c>
      <c r="F5" s="22" t="s">
        <v>8</v>
      </c>
      <c r="G5" s="22" t="s">
        <v>8</v>
      </c>
      <c r="H5" s="22" t="s">
        <v>8</v>
      </c>
      <c r="I5" s="22" t="s">
        <v>8</v>
      </c>
      <c r="J5" s="22" t="s">
        <v>7</v>
      </c>
      <c r="K5" s="48" t="s">
        <v>7</v>
      </c>
    </row>
    <row r="6" spans="1:28" x14ac:dyDescent="0.25">
      <c r="A6" s="30" t="s">
        <v>45</v>
      </c>
      <c r="B6" s="41">
        <f>IFERROR(E6/D6, "")</f>
        <v>0.33333333333333331</v>
      </c>
      <c r="C6" s="24">
        <v>9</v>
      </c>
      <c r="D6" s="24">
        <v>9</v>
      </c>
      <c r="E6" s="24">
        <v>3</v>
      </c>
      <c r="F6" s="24">
        <v>3</v>
      </c>
      <c r="G6" s="24">
        <v>3</v>
      </c>
      <c r="H6" s="25">
        <v>578</v>
      </c>
      <c r="I6" s="5">
        <f>IFERROR(H6/C6, "")</f>
        <v>64.222222222222229</v>
      </c>
      <c r="J6" s="40">
        <v>0.48</v>
      </c>
      <c r="K6" s="18">
        <f>IFERROR(B6/J6, "")</f>
        <v>0.69444444444444442</v>
      </c>
      <c r="L6" s="17"/>
      <c r="M6" s="17"/>
      <c r="N6" s="17"/>
      <c r="O6" s="16"/>
    </row>
    <row r="7" spans="1:28" x14ac:dyDescent="0.25">
      <c r="A7" s="30" t="s">
        <v>46</v>
      </c>
      <c r="B7" s="41">
        <f t="shared" ref="B7:B12" si="0">IFERROR(E7/D7, "")</f>
        <v>0.43181818181818182</v>
      </c>
      <c r="C7" s="24">
        <v>44</v>
      </c>
      <c r="D7" s="24">
        <v>44</v>
      </c>
      <c r="E7" s="24">
        <v>19</v>
      </c>
      <c r="F7" s="24">
        <v>25</v>
      </c>
      <c r="G7" s="24">
        <v>18</v>
      </c>
      <c r="H7" s="25">
        <v>3765</v>
      </c>
      <c r="I7" s="5">
        <f t="shared" ref="I7:I12" si="1">IFERROR(H7/C7, "")</f>
        <v>85.568181818181813</v>
      </c>
      <c r="J7" s="40">
        <v>0.48</v>
      </c>
      <c r="K7" s="18">
        <f t="shared" ref="K7:K11" si="2">IFERROR(B7/J7, "")</f>
        <v>0.89962121212121215</v>
      </c>
    </row>
    <row r="8" spans="1:28" x14ac:dyDescent="0.25">
      <c r="A8" s="30" t="s">
        <v>47</v>
      </c>
      <c r="B8" s="41">
        <f t="shared" si="0"/>
        <v>0.40707964601769914</v>
      </c>
      <c r="C8" s="24">
        <v>112</v>
      </c>
      <c r="D8" s="24">
        <v>113</v>
      </c>
      <c r="E8" s="24">
        <v>46</v>
      </c>
      <c r="F8" s="24">
        <v>55</v>
      </c>
      <c r="G8" s="24">
        <v>46</v>
      </c>
      <c r="H8" s="25">
        <v>8591.25</v>
      </c>
      <c r="I8" s="5">
        <f t="shared" si="1"/>
        <v>76.707589285714292</v>
      </c>
      <c r="J8" s="40">
        <v>0.44</v>
      </c>
      <c r="K8" s="18">
        <f t="shared" si="2"/>
        <v>0.92518101367658889</v>
      </c>
    </row>
    <row r="9" spans="1:28" x14ac:dyDescent="0.25">
      <c r="A9" s="30" t="s">
        <v>48</v>
      </c>
      <c r="B9" s="41">
        <f t="shared" si="0"/>
        <v>0.37931034482758619</v>
      </c>
      <c r="C9" s="24">
        <v>115</v>
      </c>
      <c r="D9" s="24">
        <v>116</v>
      </c>
      <c r="E9" s="24">
        <v>44</v>
      </c>
      <c r="F9" s="24">
        <v>52</v>
      </c>
      <c r="G9" s="24">
        <v>41</v>
      </c>
      <c r="H9" s="25">
        <v>6521.5</v>
      </c>
      <c r="I9" s="5">
        <f t="shared" si="1"/>
        <v>56.708695652173915</v>
      </c>
      <c r="J9" s="40">
        <v>0.4</v>
      </c>
      <c r="K9" s="18">
        <f t="shared" si="2"/>
        <v>0.94827586206896541</v>
      </c>
    </row>
    <row r="10" spans="1:28" x14ac:dyDescent="0.25">
      <c r="A10" s="30" t="s">
        <v>49</v>
      </c>
      <c r="B10" s="41">
        <f t="shared" si="0"/>
        <v>0.55000000000000004</v>
      </c>
      <c r="C10" s="24">
        <v>19</v>
      </c>
      <c r="D10" s="24">
        <v>20</v>
      </c>
      <c r="E10" s="24">
        <v>11</v>
      </c>
      <c r="F10" s="24">
        <v>11</v>
      </c>
      <c r="G10" s="24">
        <v>8</v>
      </c>
      <c r="H10" s="25">
        <v>935.5</v>
      </c>
      <c r="I10" s="5">
        <f t="shared" si="1"/>
        <v>49.236842105263158</v>
      </c>
      <c r="J10" s="40">
        <v>0.42</v>
      </c>
      <c r="K10" s="18">
        <f t="shared" si="2"/>
        <v>1.3095238095238098</v>
      </c>
    </row>
    <row r="11" spans="1:28" x14ac:dyDescent="0.25">
      <c r="A11" s="30" t="s">
        <v>50</v>
      </c>
      <c r="B11" s="41">
        <f t="shared" si="0"/>
        <v>0.36842105263157893</v>
      </c>
      <c r="C11" s="24">
        <v>17</v>
      </c>
      <c r="D11" s="24">
        <v>19</v>
      </c>
      <c r="E11" s="24">
        <v>7</v>
      </c>
      <c r="F11" s="1">
        <v>0</v>
      </c>
      <c r="G11" s="1">
        <v>0</v>
      </c>
      <c r="H11" s="25">
        <v>474.5</v>
      </c>
      <c r="I11" s="5">
        <f t="shared" si="1"/>
        <v>27.911764705882351</v>
      </c>
      <c r="J11" s="39">
        <v>0.4</v>
      </c>
      <c r="K11" s="18">
        <f t="shared" si="2"/>
        <v>0.92105263157894723</v>
      </c>
      <c r="R11" s="45"/>
    </row>
    <row r="12" spans="1:28" x14ac:dyDescent="0.25">
      <c r="A12" s="30" t="s">
        <v>9</v>
      </c>
      <c r="B12" s="41">
        <f t="shared" si="0"/>
        <v>0.40498442367601245</v>
      </c>
      <c r="C12" s="1">
        <f t="shared" ref="C12:H12" si="3">SUM(C6:C11)</f>
        <v>316</v>
      </c>
      <c r="D12" s="1">
        <f t="shared" si="3"/>
        <v>321</v>
      </c>
      <c r="E12" s="1">
        <f t="shared" si="3"/>
        <v>130</v>
      </c>
      <c r="F12" s="1">
        <f>SUM(F6:F10)</f>
        <v>146</v>
      </c>
      <c r="G12" s="1">
        <f>SUM(G6:G10)</f>
        <v>116</v>
      </c>
      <c r="H12" s="2">
        <f t="shared" si="3"/>
        <v>20865.75</v>
      </c>
      <c r="I12" s="5">
        <f t="shared" si="1"/>
        <v>66.030854430379748</v>
      </c>
      <c r="J12" s="38" t="s">
        <v>13</v>
      </c>
      <c r="K12" s="37">
        <f>IFERROR(AVERAGE(K6:K10), "")</f>
        <v>0.95540926836700424</v>
      </c>
      <c r="W12" s="4"/>
      <c r="X12" s="4"/>
      <c r="Y12" s="4"/>
      <c r="Z12" s="4"/>
      <c r="AA12" s="4"/>
      <c r="AB12" s="4"/>
    </row>
    <row r="13" spans="1:28" x14ac:dyDescent="0.25">
      <c r="A13" s="30" t="s">
        <v>52</v>
      </c>
      <c r="B13" s="41">
        <f>IFERROR(E13/D13,"")</f>
        <v>0</v>
      </c>
      <c r="C13" s="24">
        <v>2</v>
      </c>
      <c r="D13" s="24">
        <v>2</v>
      </c>
      <c r="E13" s="24">
        <v>0</v>
      </c>
      <c r="F13" s="24">
        <v>0</v>
      </c>
      <c r="G13" s="24">
        <v>0</v>
      </c>
      <c r="H13" s="25">
        <v>40</v>
      </c>
      <c r="I13" s="5">
        <f>IFERROR(H13/C13,"")</f>
        <v>20</v>
      </c>
      <c r="J13" s="40">
        <v>0.4</v>
      </c>
      <c r="K13" s="18">
        <f>IFERROR(B13/J13, "")</f>
        <v>0</v>
      </c>
      <c r="W13" s="4"/>
      <c r="X13" s="4"/>
      <c r="Y13" s="4"/>
      <c r="Z13" s="4"/>
      <c r="AA13" s="4"/>
      <c r="AB13" s="4"/>
    </row>
    <row r="14" spans="1:28" ht="14.25" customHeight="1" x14ac:dyDescent="0.25">
      <c r="A14" s="30" t="s">
        <v>53</v>
      </c>
      <c r="B14" s="41" t="str">
        <f t="shared" ref="B14:B20" si="4">IFERROR(E14/D14,"")</f>
        <v/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  <c r="I14" s="5" t="str">
        <f t="shared" ref="I14:I19" si="5">IFERROR(H14/C14,"")</f>
        <v/>
      </c>
      <c r="J14" s="40">
        <v>0.52</v>
      </c>
      <c r="K14" s="18" t="str">
        <f t="shared" ref="K14:K18" si="6">IFERROR(B14/J14, "")</f>
        <v/>
      </c>
      <c r="W14" s="4"/>
      <c r="X14" s="4"/>
      <c r="Y14" s="4"/>
      <c r="Z14" s="4"/>
      <c r="AA14" s="4"/>
      <c r="AB14" s="4"/>
    </row>
    <row r="15" spans="1:28" x14ac:dyDescent="0.25">
      <c r="A15" s="30" t="s">
        <v>54</v>
      </c>
      <c r="B15" s="41">
        <f t="shared" si="4"/>
        <v>0</v>
      </c>
      <c r="C15" s="24">
        <v>2</v>
      </c>
      <c r="D15" s="24">
        <v>2</v>
      </c>
      <c r="E15" s="24">
        <v>0</v>
      </c>
      <c r="F15" s="24">
        <v>0</v>
      </c>
      <c r="G15" s="24">
        <v>0</v>
      </c>
      <c r="H15" s="25">
        <v>81.75</v>
      </c>
      <c r="I15" s="5">
        <f t="shared" si="5"/>
        <v>40.875</v>
      </c>
      <c r="J15" s="40">
        <v>0.53</v>
      </c>
      <c r="K15" s="18">
        <f t="shared" si="6"/>
        <v>0</v>
      </c>
      <c r="R15" s="45"/>
      <c r="W15" s="4"/>
      <c r="X15" s="4"/>
      <c r="Y15" s="4"/>
      <c r="Z15" s="4"/>
      <c r="AA15" s="4"/>
      <c r="AB15" s="4"/>
    </row>
    <row r="16" spans="1:28" x14ac:dyDescent="0.25">
      <c r="A16" s="30" t="s">
        <v>55</v>
      </c>
      <c r="B16" s="41">
        <f t="shared" si="4"/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5">
        <v>75</v>
      </c>
      <c r="I16" s="5">
        <f t="shared" si="5"/>
        <v>75</v>
      </c>
      <c r="J16" s="40">
        <v>0.46</v>
      </c>
      <c r="K16" s="18">
        <f t="shared" si="6"/>
        <v>2.1739130434782608</v>
      </c>
      <c r="W16" s="4"/>
      <c r="X16" s="4"/>
      <c r="Y16" s="4"/>
      <c r="Z16" s="4"/>
      <c r="AA16" s="4"/>
      <c r="AB16" s="4"/>
    </row>
    <row r="17" spans="1:28" x14ac:dyDescent="0.25">
      <c r="A17" s="30" t="s">
        <v>56</v>
      </c>
      <c r="B17" s="41" t="str">
        <f t="shared" si="4"/>
        <v/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5" t="str">
        <f t="shared" si="5"/>
        <v/>
      </c>
      <c r="J17" s="40">
        <v>0.41</v>
      </c>
      <c r="K17" s="18" t="str">
        <f t="shared" si="6"/>
        <v/>
      </c>
      <c r="W17" s="4"/>
      <c r="X17" s="4"/>
      <c r="Y17" s="4"/>
      <c r="Z17" s="4"/>
      <c r="AA17" s="4"/>
      <c r="AB17" s="4"/>
    </row>
    <row r="18" spans="1:28" x14ac:dyDescent="0.25">
      <c r="A18" s="30" t="s">
        <v>51</v>
      </c>
      <c r="B18" s="41" t="str">
        <f t="shared" si="4"/>
        <v/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  <c r="I18" s="5" t="str">
        <f t="shared" si="5"/>
        <v/>
      </c>
      <c r="J18" s="40">
        <v>0.41</v>
      </c>
      <c r="K18" s="18" t="str">
        <f t="shared" si="6"/>
        <v/>
      </c>
      <c r="W18" s="4"/>
      <c r="X18" s="4"/>
      <c r="Y18" s="4"/>
      <c r="Z18" s="4"/>
      <c r="AA18" s="4"/>
      <c r="AB18" s="4"/>
    </row>
    <row r="19" spans="1:28" x14ac:dyDescent="0.25">
      <c r="A19" s="31" t="s">
        <v>10</v>
      </c>
      <c r="B19" s="41">
        <f t="shared" si="4"/>
        <v>0.2</v>
      </c>
      <c r="C19" s="3">
        <f t="shared" ref="C19:H19" si="7">SUM(C13:C18)</f>
        <v>5</v>
      </c>
      <c r="D19" s="3">
        <f t="shared" si="7"/>
        <v>5</v>
      </c>
      <c r="E19" s="3">
        <f t="shared" si="7"/>
        <v>1</v>
      </c>
      <c r="F19" s="3">
        <f t="shared" si="7"/>
        <v>1</v>
      </c>
      <c r="G19" s="3">
        <f t="shared" si="7"/>
        <v>1</v>
      </c>
      <c r="H19" s="23">
        <f t="shared" si="7"/>
        <v>196.75</v>
      </c>
      <c r="I19" s="5">
        <f t="shared" si="5"/>
        <v>39.35</v>
      </c>
      <c r="J19" s="38" t="s">
        <v>27</v>
      </c>
      <c r="K19" s="37">
        <f>IFERROR(AVERAGE(K13:K18), "")</f>
        <v>0.72463768115942029</v>
      </c>
      <c r="R19" s="45"/>
      <c r="W19" s="4"/>
      <c r="X19" s="4"/>
      <c r="Y19" s="4"/>
      <c r="Z19" s="4"/>
      <c r="AA19" s="4"/>
      <c r="AB19" s="4"/>
    </row>
    <row r="20" spans="1:28" ht="15.75" thickBot="1" x14ac:dyDescent="0.3">
      <c r="A20" s="32" t="s">
        <v>11</v>
      </c>
      <c r="B20" s="41">
        <f t="shared" si="4"/>
        <v>0.40184049079754602</v>
      </c>
      <c r="C20" s="13">
        <f t="shared" ref="C20:H20" si="8">C12+C19</f>
        <v>321</v>
      </c>
      <c r="D20" s="13">
        <f t="shared" si="8"/>
        <v>326</v>
      </c>
      <c r="E20" s="13">
        <f t="shared" si="8"/>
        <v>131</v>
      </c>
      <c r="F20" s="13">
        <f t="shared" si="8"/>
        <v>147</v>
      </c>
      <c r="G20" s="13">
        <f t="shared" si="8"/>
        <v>117</v>
      </c>
      <c r="H20" s="14">
        <f t="shared" si="8"/>
        <v>21062.5</v>
      </c>
      <c r="I20" s="15">
        <f>IFERROR(H20/C20, "")</f>
        <v>65.615264797507791</v>
      </c>
      <c r="J20" s="49" t="s">
        <v>28</v>
      </c>
      <c r="K20" s="50">
        <f>IFERROR(AVERAGE(K6:K10,K13:K18), "")</f>
        <v>0.86886992316416023</v>
      </c>
      <c r="W20" s="4"/>
      <c r="X20" s="4"/>
      <c r="Y20" s="4"/>
      <c r="Z20" s="4"/>
      <c r="AA20" s="4"/>
      <c r="AB20" s="4"/>
    </row>
    <row r="21" spans="1:28" ht="15.75" thickBot="1" x14ac:dyDescent="0.3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28" ht="15" customHeight="1" x14ac:dyDescent="0.25">
      <c r="A22" s="33" t="s">
        <v>12</v>
      </c>
      <c r="B22" s="11" t="s">
        <v>13</v>
      </c>
      <c r="C22" s="12" t="s">
        <v>14</v>
      </c>
      <c r="D22" s="93" t="s">
        <v>44</v>
      </c>
      <c r="E22" s="94"/>
      <c r="F22" s="94"/>
      <c r="G22" s="86">
        <f>SUM(D25:G25)</f>
        <v>76</v>
      </c>
      <c r="H22" s="99" t="s">
        <v>25</v>
      </c>
      <c r="I22" s="100"/>
      <c r="J22" s="101"/>
      <c r="K22" s="57"/>
    </row>
    <row r="23" spans="1:28" ht="41.25" customHeight="1" x14ac:dyDescent="0.25">
      <c r="A23" s="34" t="s">
        <v>15</v>
      </c>
      <c r="B23" s="3">
        <f>F12</f>
        <v>146</v>
      </c>
      <c r="C23" s="51">
        <f>F19</f>
        <v>1</v>
      </c>
      <c r="D23" s="95"/>
      <c r="E23" s="96"/>
      <c r="F23" s="96"/>
      <c r="G23" s="87"/>
      <c r="H23" s="97" t="s">
        <v>29</v>
      </c>
      <c r="I23" s="98"/>
      <c r="J23" s="56">
        <v>33</v>
      </c>
      <c r="K23" s="58"/>
      <c r="N23" s="63"/>
      <c r="O23" s="64"/>
      <c r="P23" s="63"/>
    </row>
    <row r="24" spans="1:28" ht="38.25" customHeight="1" x14ac:dyDescent="0.25">
      <c r="A24" s="35" t="s">
        <v>42</v>
      </c>
      <c r="B24" s="7">
        <f>IFERROR(B23/SUM(C12-C11), "")</f>
        <v>0.48829431438127091</v>
      </c>
      <c r="C24" s="6">
        <f>IFERROR(C23/SUM(C13:C18), "")</f>
        <v>0.2</v>
      </c>
      <c r="D24" s="8" t="s">
        <v>18</v>
      </c>
      <c r="E24" s="3" t="s">
        <v>19</v>
      </c>
      <c r="F24" s="3" t="s">
        <v>20</v>
      </c>
      <c r="G24" s="51" t="s">
        <v>21</v>
      </c>
      <c r="H24" s="102" t="s">
        <v>16</v>
      </c>
      <c r="I24" s="103"/>
      <c r="J24" s="26">
        <v>0</v>
      </c>
      <c r="K24" s="58"/>
      <c r="O24" s="64"/>
    </row>
    <row r="25" spans="1:28" ht="28.5" customHeight="1" thickBot="1" x14ac:dyDescent="0.3">
      <c r="A25" s="35" t="s">
        <v>17</v>
      </c>
      <c r="B25" s="84">
        <v>0.6</v>
      </c>
      <c r="C25" s="85"/>
      <c r="D25" s="27">
        <v>24</v>
      </c>
      <c r="E25" s="28">
        <v>36</v>
      </c>
      <c r="F25" s="28">
        <v>13</v>
      </c>
      <c r="G25" s="53">
        <v>3</v>
      </c>
      <c r="H25" s="104" t="s">
        <v>23</v>
      </c>
      <c r="I25" s="105"/>
      <c r="J25" s="52">
        <f>SUM(J23:J24)</f>
        <v>33</v>
      </c>
      <c r="K25" s="58"/>
    </row>
    <row r="26" spans="1:28" ht="39" thickBot="1" x14ac:dyDescent="0.3">
      <c r="A26" s="34" t="s">
        <v>22</v>
      </c>
      <c r="B26" s="7">
        <f>IFERROR(G12/B23, "")</f>
        <v>0.79452054794520544</v>
      </c>
      <c r="C26" s="6">
        <f>IFERROR(G19/C23, "")</f>
        <v>1</v>
      </c>
      <c r="D26" s="46"/>
      <c r="E26" s="46"/>
      <c r="F26" s="92"/>
      <c r="G26" s="92"/>
      <c r="H26" s="59" t="s">
        <v>39</v>
      </c>
      <c r="I26" s="60" t="s">
        <v>40</v>
      </c>
      <c r="J26" s="61" t="s">
        <v>41</v>
      </c>
      <c r="K26" s="58"/>
    </row>
    <row r="27" spans="1:28" ht="33.75" customHeight="1" x14ac:dyDescent="0.25">
      <c r="A27" s="34" t="s">
        <v>26</v>
      </c>
      <c r="B27" s="82">
        <f>IFERROR(SUM(F20/(C20-C11)), "")</f>
        <v>0.48355263157894735</v>
      </c>
      <c r="C27" s="83"/>
      <c r="D27" s="46"/>
      <c r="E27" s="46"/>
      <c r="F27" s="88" t="s">
        <v>35</v>
      </c>
      <c r="G27" s="89"/>
      <c r="H27" s="54">
        <f>SUM(C6:C9)</f>
        <v>280</v>
      </c>
      <c r="I27" s="3">
        <f>SUM(C10:C11)</f>
        <v>36</v>
      </c>
      <c r="J27" s="51">
        <f>SUM(C13:C18)</f>
        <v>5</v>
      </c>
      <c r="K27" s="58"/>
      <c r="N27" s="19"/>
    </row>
    <row r="28" spans="1:28" ht="32.25" customHeight="1" thickBot="1" x14ac:dyDescent="0.3">
      <c r="A28" s="36" t="s">
        <v>43</v>
      </c>
      <c r="B28" s="82">
        <f>IFERROR(G20/F20, "")</f>
        <v>0.79591836734693877</v>
      </c>
      <c r="C28" s="83"/>
      <c r="D28" s="43"/>
      <c r="E28" s="42"/>
      <c r="F28" s="90" t="s">
        <v>36</v>
      </c>
      <c r="G28" s="91"/>
      <c r="H28" s="55">
        <f>IFERROR(H27/$C$20, "")</f>
        <v>0.87227414330218067</v>
      </c>
      <c r="I28" s="55">
        <f t="shared" ref="I28:J28" si="9">IFERROR(I27/$C$20, "")</f>
        <v>0.11214953271028037</v>
      </c>
      <c r="J28" s="55">
        <f t="shared" si="9"/>
        <v>1.5576323987538941E-2</v>
      </c>
      <c r="K28" s="62"/>
      <c r="N28"/>
      <c r="O28"/>
    </row>
    <row r="30" spans="1:28" x14ac:dyDescent="0.25">
      <c r="C30" s="19"/>
      <c r="D30" s="20"/>
      <c r="E30" s="19"/>
      <c r="F30" s="19"/>
      <c r="G30" s="19"/>
      <c r="H30" s="19"/>
      <c r="I30" s="19"/>
    </row>
    <row r="31" spans="1:28" x14ac:dyDescent="0.25">
      <c r="C31" s="19"/>
      <c r="D31" s="21"/>
      <c r="E31" s="19"/>
      <c r="F31" s="19"/>
      <c r="G31" s="19"/>
      <c r="H31" s="19"/>
      <c r="I31" s="19"/>
    </row>
    <row r="32" spans="1:28" x14ac:dyDescent="0.25">
      <c r="C32" s="19"/>
      <c r="D32" s="21"/>
      <c r="E32" s="19"/>
      <c r="F32" s="19"/>
      <c r="G32" s="19"/>
      <c r="H32" s="19"/>
      <c r="I32" s="19"/>
    </row>
    <row r="33" spans="3:9" x14ac:dyDescent="0.25">
      <c r="C33" s="19"/>
      <c r="D33" s="19"/>
      <c r="E33" s="19"/>
      <c r="F33" s="19"/>
      <c r="G33" s="19"/>
      <c r="H33" s="19"/>
      <c r="I33" s="19"/>
    </row>
  </sheetData>
  <sheetProtection password="DEC1" sheet="1" objects="1" scenarios="1" selectLockedCells="1"/>
  <mergeCells count="20">
    <mergeCell ref="A21:K21"/>
    <mergeCell ref="B27:C27"/>
    <mergeCell ref="B28:C28"/>
    <mergeCell ref="B25:C25"/>
    <mergeCell ref="G22:G23"/>
    <mergeCell ref="F27:G27"/>
    <mergeCell ref="F28:G28"/>
    <mergeCell ref="F26:G26"/>
    <mergeCell ref="D22:F23"/>
    <mergeCell ref="H23:I23"/>
    <mergeCell ref="H22:J22"/>
    <mergeCell ref="H24:I24"/>
    <mergeCell ref="H25:I25"/>
    <mergeCell ref="H3:I3"/>
    <mergeCell ref="J3:K3"/>
    <mergeCell ref="A2:A3"/>
    <mergeCell ref="A1:K1"/>
    <mergeCell ref="H2:I2"/>
    <mergeCell ref="J2:K2"/>
    <mergeCell ref="B2:G3"/>
  </mergeCells>
  <conditionalFormatting sqref="B25">
    <cfRule type="cellIs" dxfId="40" priority="49" stopIfTrue="1" operator="greaterThan">
      <formula>$B$27</formula>
    </cfRule>
    <cfRule type="cellIs" dxfId="39" priority="50" stopIfTrue="1" operator="lessThanOrEqual">
      <formula>$B$27</formula>
    </cfRule>
  </conditionalFormatting>
  <conditionalFormatting sqref="J11">
    <cfRule type="expression" dxfId="38" priority="7" stopIfTrue="1">
      <formula>$B$11 = ""</formula>
    </cfRule>
    <cfRule type="cellIs" dxfId="37" priority="39" stopIfTrue="1" operator="lessThanOrEqual">
      <formula>B11</formula>
    </cfRule>
    <cfRule type="cellIs" dxfId="36" priority="40" stopIfTrue="1" operator="greaterThan">
      <formula>B11</formula>
    </cfRule>
  </conditionalFormatting>
  <conditionalFormatting sqref="K13:K18">
    <cfRule type="cellIs" dxfId="35" priority="37" operator="lessThan">
      <formula>0</formula>
    </cfRule>
  </conditionalFormatting>
  <conditionalFormatting sqref="J10">
    <cfRule type="expression" dxfId="34" priority="8" stopIfTrue="1">
      <formula>$B$10 = ""</formula>
    </cfRule>
    <cfRule type="cellIs" dxfId="33" priority="35" stopIfTrue="1" operator="lessThanOrEqual">
      <formula>$B$10</formula>
    </cfRule>
    <cfRule type="cellIs" dxfId="32" priority="36" stopIfTrue="1" operator="greaterThan">
      <formula>$B$10</formula>
    </cfRule>
  </conditionalFormatting>
  <conditionalFormatting sqref="J9">
    <cfRule type="expression" dxfId="31" priority="9" stopIfTrue="1">
      <formula>$B$9 = ""</formula>
    </cfRule>
    <cfRule type="cellIs" dxfId="30" priority="33" stopIfTrue="1" operator="lessThanOrEqual">
      <formula>$B$9</formula>
    </cfRule>
    <cfRule type="cellIs" dxfId="29" priority="34" stopIfTrue="1" operator="greaterThan">
      <formula>$B$9</formula>
    </cfRule>
  </conditionalFormatting>
  <conditionalFormatting sqref="J8">
    <cfRule type="expression" dxfId="28" priority="10" stopIfTrue="1">
      <formula>$B$8 = ""</formula>
    </cfRule>
    <cfRule type="cellIs" dxfId="27" priority="31" stopIfTrue="1" operator="lessThanOrEqual">
      <formula>$B$8</formula>
    </cfRule>
    <cfRule type="cellIs" dxfId="26" priority="32" stopIfTrue="1" operator="greaterThan">
      <formula>$B$8</formula>
    </cfRule>
  </conditionalFormatting>
  <conditionalFormatting sqref="J7">
    <cfRule type="expression" dxfId="25" priority="11" stopIfTrue="1">
      <formula>$B$7 = ""</formula>
    </cfRule>
    <cfRule type="cellIs" dxfId="24" priority="29" stopIfTrue="1" operator="lessThanOrEqual">
      <formula>$B$7</formula>
    </cfRule>
    <cfRule type="cellIs" dxfId="23" priority="30" stopIfTrue="1" operator="greaterThan">
      <formula>$B$7</formula>
    </cfRule>
  </conditionalFormatting>
  <conditionalFormatting sqref="J6">
    <cfRule type="expression" dxfId="22" priority="12" stopIfTrue="1">
      <formula>$B$6 = ""</formula>
    </cfRule>
    <cfRule type="cellIs" dxfId="21" priority="27" stopIfTrue="1" operator="lessThanOrEqual">
      <formula>$B$6</formula>
    </cfRule>
    <cfRule type="cellIs" dxfId="20" priority="28" stopIfTrue="1" operator="greaterThan">
      <formula>$B$6</formula>
    </cfRule>
  </conditionalFormatting>
  <conditionalFormatting sqref="J13">
    <cfRule type="expression" dxfId="19" priority="6" stopIfTrue="1">
      <formula>$B$13 = ""</formula>
    </cfRule>
    <cfRule type="cellIs" dxfId="18" priority="25" stopIfTrue="1" operator="lessThanOrEqual">
      <formula>$B$13</formula>
    </cfRule>
    <cfRule type="cellIs" dxfId="17" priority="26" stopIfTrue="1" operator="greaterThan">
      <formula>$B$13</formula>
    </cfRule>
  </conditionalFormatting>
  <conditionalFormatting sqref="J14">
    <cfRule type="expression" dxfId="16" priority="5" stopIfTrue="1">
      <formula>$B$14 = ""</formula>
    </cfRule>
    <cfRule type="cellIs" dxfId="15" priority="23" stopIfTrue="1" operator="lessThanOrEqual">
      <formula>$B$14</formula>
    </cfRule>
    <cfRule type="cellIs" dxfId="14" priority="24" stopIfTrue="1" operator="greaterThan">
      <formula>$B$14</formula>
    </cfRule>
  </conditionalFormatting>
  <conditionalFormatting sqref="J15">
    <cfRule type="expression" dxfId="13" priority="4" stopIfTrue="1">
      <formula>$B$15 = ""</formula>
    </cfRule>
    <cfRule type="cellIs" dxfId="12" priority="21" stopIfTrue="1" operator="lessThanOrEqual">
      <formula>$B$15</formula>
    </cfRule>
    <cfRule type="cellIs" dxfId="11" priority="22" stopIfTrue="1" operator="greaterThan">
      <formula>$B$15</formula>
    </cfRule>
  </conditionalFormatting>
  <conditionalFormatting sqref="J16">
    <cfRule type="expression" dxfId="10" priority="3" stopIfTrue="1">
      <formula>$B$16 = ""</formula>
    </cfRule>
    <cfRule type="cellIs" dxfId="9" priority="19" stopIfTrue="1" operator="lessThanOrEqual">
      <formula>$B$16</formula>
    </cfRule>
    <cfRule type="cellIs" dxfId="8" priority="20" stopIfTrue="1" operator="greaterThan">
      <formula>$B$16</formula>
    </cfRule>
  </conditionalFormatting>
  <conditionalFormatting sqref="J17">
    <cfRule type="expression" dxfId="7" priority="2" stopIfTrue="1">
      <formula>$B$17 = ""</formula>
    </cfRule>
    <cfRule type="cellIs" dxfId="6" priority="17" stopIfTrue="1" operator="lessThanOrEqual">
      <formula>$B$17</formula>
    </cfRule>
    <cfRule type="cellIs" dxfId="5" priority="18" stopIfTrue="1" operator="greaterThan">
      <formula>$B$17</formula>
    </cfRule>
  </conditionalFormatting>
  <conditionalFormatting sqref="J18">
    <cfRule type="expression" dxfId="4" priority="13" stopIfTrue="1">
      <formula>$B$18 = ""</formula>
    </cfRule>
    <cfRule type="cellIs" dxfId="3" priority="15" stopIfTrue="1" operator="lessThanOrEqual">
      <formula>$B$18</formula>
    </cfRule>
    <cfRule type="cellIs" dxfId="2" priority="16" stopIfTrue="1" operator="greaterThan">
      <formula>$B$18</formula>
    </cfRule>
  </conditionalFormatting>
  <conditionalFormatting sqref="K6:K11">
    <cfRule type="cellIs" dxfId="1" priority="14" operator="lessThan">
      <formula>0</formula>
    </cfRule>
  </conditionalFormatting>
  <conditionalFormatting sqref="B25:C25">
    <cfRule type="expression" dxfId="0" priority="1" stopIfTrue="1">
      <formula>$B$27 = ""</formula>
    </cfRule>
  </conditionalFormatting>
  <printOptions horizontalCentered="1" verticalCentered="1"/>
  <pageMargins left="0.7" right="0.7" top="0.75" bottom="0.75" header="0.3" footer="0.3"/>
  <pageSetup scale="81" orientation="landscape" r:id="rId1"/>
  <headerFooter>
    <oddHeader>&amp;CSOUTH CAROLINA DEPARTMENT OF EDUCATION - OFFICE OF ADULT EDUCATION</oddHeader>
  </headerFooter>
  <ignoredErrors>
    <ignoredError sqref="H27:I27 G22 F12:G12" formulaRange="1"/>
    <ignoredError sqref="K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freeze date</vt:lpstr>
      <vt:lpstr>'freeze date'!Print_Area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jmakl_000</cp:lastModifiedBy>
  <cp:lastPrinted>2018-06-12T14:49:11Z</cp:lastPrinted>
  <dcterms:created xsi:type="dcterms:W3CDTF">2012-06-18T14:10:14Z</dcterms:created>
  <dcterms:modified xsi:type="dcterms:W3CDTF">2018-07-04T18:28:52Z</dcterms:modified>
</cp:coreProperties>
</file>