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ED28C8CB-971B-43E8-9466-BDBED80D14CD}" xr6:coauthVersionLast="47" xr6:coauthVersionMax="47" xr10:uidLastSave="{00000000-0000-0000-0000-000000000000}"/>
  <bookViews>
    <workbookView xWindow="-120" yWindow="-120" windowWidth="29040" windowHeight="15840" xr2:uid="{B7A97AE9-EA02-4309-9632-9E66C23E5BFE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/>
  <c r="P4" i="2"/>
  <c r="D5" i="2"/>
  <c r="G5" i="2"/>
  <c r="H5" i="2"/>
  <c r="J5" i="2"/>
  <c r="L5" i="2"/>
  <c r="M5" i="2"/>
  <c r="P5" i="2"/>
  <c r="I6" i="2"/>
  <c r="N6" i="2"/>
  <c r="Q6" i="2"/>
  <c r="I7" i="2"/>
  <c r="N7" i="2"/>
  <c r="R2" i="2" l="1"/>
  <c r="R3" i="2"/>
  <c r="R4" i="2"/>
  <c r="R5" i="2"/>
  <c r="Q7" i="2" l="1"/>
  <c r="S7" i="2" s="1"/>
</calcChain>
</file>

<file path=xl/sharedStrings.xml><?xml version="1.0" encoding="utf-8"?>
<sst xmlns="http://schemas.openxmlformats.org/spreadsheetml/2006/main" count="75" uniqueCount="63">
  <si>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</si>
  <si>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</si>
  <si>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</si>
  <si>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</si>
  <si>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</si>
  <si>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</si>
  <si>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</si>
  <si>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</si>
  <si>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</si>
  <si>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</si>
  <si>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</si>
  <si>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</si>
  <si>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</si>
  <si>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</si>
  <si>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</si>
  <si>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</si>
  <si>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</si>
  <si>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</si>
  <si>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</si>
  <si>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</si>
  <si>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</si>
  <si>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</si>
  <si>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</si>
  <si>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</si>
  <si>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</si>
  <si>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</si>
  <si>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</si>
  <si>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</si>
  <si>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</si>
  <si>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</si>
  <si>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</si>
  <si>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</si>
  <si>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</si>
  <si>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</si>
  <si>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</si>
  <si>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</si>
  <si>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</si>
  <si>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</si>
  <si>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</si>
  <si>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05-640-003-00</t>
  </si>
  <si>
    <t>9550 S LUCE RD</t>
  </si>
  <si>
    <t>WD</t>
  </si>
  <si>
    <t>03-ARM'S LENGTH</t>
  </si>
  <si>
    <t>4501</t>
  </si>
  <si>
    <t>1 STORY</t>
  </si>
  <si>
    <t>No</t>
  </si>
  <si>
    <t xml:space="preserve">  /  /    </t>
  </si>
  <si>
    <t>LITTLE RAINBOW LAKE SUB 1 &amp; 2 W F</t>
  </si>
  <si>
    <t>05-640-009-00</t>
  </si>
  <si>
    <t>9710 S LUCE RD</t>
  </si>
  <si>
    <t>MODULAR</t>
  </si>
  <si>
    <t>05-640-010-00</t>
  </si>
  <si>
    <t>9720 S LUCE RD</t>
  </si>
  <si>
    <t>1.5 STORY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</si>
  <si>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</si>
  <si>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</si>
  <si>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</si>
  <si>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</si>
  <si>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</si>
  <si>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</si>
  <si>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</si>
  <si>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</si>
  <si>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LITTLE RAINBOW ECF .861 APPLIED (USING HISTORICAL SALES FOR ADDED RELAIBILITY)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</si>
</sst>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A6D0-DDE6-4EA3-AEA7-18B4767E1FC4}">
  <dimension ref="A1:BL9"/>
  <sheetViews>
    <sheetView tabSelected="1" workbookViewId="0">
      <selection activeCell="B9" sqref="A9:XFD9"/>
    </sheetView>
  </sheetViews>
  <sheetFormatPr defaultRowHeight="15" x14ac:dyDescent="0.25"/>
  <cols>
    <col min="1" max="1" width="14.28515625" bestFit="1" customWidth="1"/>
    <col min="2" max="2" width="14.140625" bestFit="1" customWidth="1"/>
    <col min="3" max="3" width="9.28515625" style="17" bestFit="1" customWidth="1"/>
    <col min="4" max="4" width="9.5703125" style="7" bestFit="1" customWidth="1"/>
    <col min="5" max="5" width="5.5703125" bestFit="1" customWidth="1"/>
    <col min="6" max="6" width="16.7109375" bestFit="1" customWidth="1"/>
    <col min="7" max="7" width="10.14062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6.28515625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33.28515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44813</v>
      </c>
      <c r="D2" s="7">
        <v>305000</v>
      </c>
      <c r="E2" t="s">
        <v>41</v>
      </c>
      <c r="F2" t="s">
        <v>42</v>
      </c>
      <c r="G2" s="7">
        <v>305000</v>
      </c>
      <c r="H2" s="7">
        <v>61400</v>
      </c>
      <c r="I2" s="12">
        <f>H2/G2*100</f>
        <v>20.131147540983608</v>
      </c>
      <c r="J2" s="7">
        <v>202645</v>
      </c>
      <c r="K2" s="7">
        <v>36578</v>
      </c>
      <c r="L2" s="7">
        <f>G2-K2</f>
        <v>268422</v>
      </c>
      <c r="M2" s="7">
        <v>209945.640625</v>
      </c>
      <c r="N2" s="22">
        <f>L2/M2</f>
        <v>1.2785309530644131</v>
      </c>
      <c r="O2" s="27">
        <v>1196</v>
      </c>
      <c r="P2" s="32">
        <f>L2/O2</f>
        <v>224.43311036789297</v>
      </c>
      <c r="Q2" s="37" t="s">
        <v>43</v>
      </c>
      <c r="R2" s="42">
        <f>ABS(N7-N2)*100</f>
        <v>41.27775097220735</v>
      </c>
      <c r="S2" t="s">
        <v>44</v>
      </c>
      <c r="U2" s="7">
        <v>32637</v>
      </c>
      <c r="V2" t="s">
        <v>45</v>
      </c>
      <c r="W2" s="17" t="s">
        <v>46</v>
      </c>
      <c r="Y2" t="s">
        <v>47</v>
      </c>
      <c r="Z2">
        <v>401</v>
      </c>
      <c r="AA2">
        <v>79</v>
      </c>
      <c r="AL2" s="2"/>
      <c r="BC2" s="2"/>
      <c r="BE2" s="2"/>
    </row>
    <row r="3" spans="1:64" x14ac:dyDescent="0.25">
      <c r="A3" t="s">
        <v>48</v>
      </c>
      <c r="B3" t="s">
        <v>49</v>
      </c>
      <c r="C3" s="17">
        <v>43812</v>
      </c>
      <c r="D3" s="7">
        <v>180000</v>
      </c>
      <c r="E3" t="s">
        <v>41</v>
      </c>
      <c r="F3" t="s">
        <v>42</v>
      </c>
      <c r="G3" s="7">
        <v>180000</v>
      </c>
      <c r="H3" s="7">
        <v>85600</v>
      </c>
      <c r="I3" s="12">
        <f>H3/G3*100</f>
        <v>47.555555555555557</v>
      </c>
      <c r="J3" s="7">
        <v>215462</v>
      </c>
      <c r="K3" s="7">
        <v>39912</v>
      </c>
      <c r="L3" s="7">
        <f>G3-K3</f>
        <v>140088</v>
      </c>
      <c r="M3" s="7">
        <v>221934.265625</v>
      </c>
      <c r="N3" s="22">
        <f>L3/M3</f>
        <v>0.6312139299692695</v>
      </c>
      <c r="O3" s="27">
        <v>1404</v>
      </c>
      <c r="P3" s="32">
        <f>L3/O3</f>
        <v>99.777777777777771</v>
      </c>
      <c r="Q3" s="37" t="s">
        <v>43</v>
      </c>
      <c r="R3" s="42">
        <f>ABS(N7-N3)*100</f>
        <v>23.453951337307011</v>
      </c>
      <c r="S3" t="s">
        <v>50</v>
      </c>
      <c r="U3" s="7">
        <v>30885</v>
      </c>
      <c r="V3" t="s">
        <v>45</v>
      </c>
      <c r="W3" s="17" t="s">
        <v>46</v>
      </c>
      <c r="Y3" t="s">
        <v>47</v>
      </c>
      <c r="Z3">
        <v>401</v>
      </c>
      <c r="AA3">
        <v>92</v>
      </c>
    </row>
    <row r="4" spans="1:64" ht="15.75" thickBot="1" x14ac:dyDescent="0.3">
      <c r="A4" t="s">
        <v>51</v>
      </c>
      <c r="B4" t="s">
        <v>52</v>
      </c>
      <c r="C4" s="17">
        <v>43808</v>
      </c>
      <c r="D4" s="7">
        <v>189900</v>
      </c>
      <c r="E4" t="s">
        <v>41</v>
      </c>
      <c r="F4" t="s">
        <v>42</v>
      </c>
      <c r="G4" s="7">
        <v>189900</v>
      </c>
      <c r="H4" s="7">
        <v>80500</v>
      </c>
      <c r="I4" s="12">
        <f>H4/G4*100</f>
        <v>42.39073196419168</v>
      </c>
      <c r="J4" s="7">
        <v>211699</v>
      </c>
      <c r="K4" s="7">
        <v>45075</v>
      </c>
      <c r="L4" s="7">
        <f>G4-K4</f>
        <v>144825</v>
      </c>
      <c r="M4" s="7">
        <v>210649.8125</v>
      </c>
      <c r="N4" s="22">
        <f>L4/M4</f>
        <v>0.68751544699333644</v>
      </c>
      <c r="O4" s="27">
        <v>1350</v>
      </c>
      <c r="P4" s="32">
        <f>L4/O4</f>
        <v>107.27777777777777</v>
      </c>
      <c r="Q4" s="37" t="s">
        <v>43</v>
      </c>
      <c r="R4" s="42">
        <f>ABS(N7-N4)*100</f>
        <v>17.823799634900318</v>
      </c>
      <c r="S4" t="s">
        <v>53</v>
      </c>
      <c r="U4" s="7">
        <v>34449</v>
      </c>
      <c r="V4" t="s">
        <v>45</v>
      </c>
      <c r="W4" s="17" t="s">
        <v>46</v>
      </c>
      <c r="Y4" t="s">
        <v>47</v>
      </c>
      <c r="Z4">
        <v>401</v>
      </c>
      <c r="AA4">
        <v>81</v>
      </c>
    </row>
    <row r="5" spans="1:64" ht="15.75" thickTop="1" x14ac:dyDescent="0.25">
      <c r="A5" s="3"/>
      <c r="B5" s="3"/>
      <c r="C5" s="18" t="s">
        <v>54</v>
      </c>
      <c r="D5" s="8">
        <f>+SUM(D2:D4)</f>
        <v>674900</v>
      </c>
      <c r="E5" s="3"/>
      <c r="F5" s="3"/>
      <c r="G5" s="8">
        <f>+SUM(G2:G4)</f>
        <v>674900</v>
      </c>
      <c r="H5" s="8">
        <f>+SUM(H2:H4)</f>
        <v>227500</v>
      </c>
      <c r="I5" s="13"/>
      <c r="J5" s="8">
        <f>+SUM(J2:J4)</f>
        <v>629806</v>
      </c>
      <c r="K5" s="8"/>
      <c r="L5" s="8">
        <f>+SUM(L2:L4)</f>
        <v>553335</v>
      </c>
      <c r="M5" s="8">
        <f>+SUM(M2:M4)</f>
        <v>642529.71875</v>
      </c>
      <c r="N5" s="23"/>
      <c r="O5" s="28"/>
      <c r="P5" s="33">
        <f>AVERAGE(P2:P4)</f>
        <v>143.82955530781618</v>
      </c>
      <c r="Q5" s="38"/>
      <c r="R5" s="43">
        <f>ABS(N7-N6)*100</f>
        <v>0.45714873131657008</v>
      </c>
      <c r="S5" s="3"/>
      <c r="T5" s="3"/>
      <c r="U5" s="8"/>
      <c r="V5" s="3"/>
      <c r="W5" s="18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64" x14ac:dyDescent="0.25">
      <c r="A6" s="4"/>
      <c r="B6" s="4"/>
      <c r="C6" s="19"/>
      <c r="D6" s="9"/>
      <c r="E6" s="4"/>
      <c r="F6" s="4"/>
      <c r="G6" s="9"/>
      <c r="H6" s="9" t="s">
        <v>55</v>
      </c>
      <c r="I6" s="14">
        <f>H5/G5*100</f>
        <v>33.708697584827377</v>
      </c>
      <c r="J6" s="9"/>
      <c r="K6" s="9"/>
      <c r="L6" s="9"/>
      <c r="M6" s="9" t="s">
        <v>56</v>
      </c>
      <c r="N6" s="24">
        <f>L5/M5</f>
        <v>0.86118195602917391</v>
      </c>
      <c r="O6" s="29"/>
      <c r="P6" s="34" t="s">
        <v>57</v>
      </c>
      <c r="Q6" s="39">
        <f>STDEV(N2:N4)</f>
        <v>0.35858251435906663</v>
      </c>
      <c r="R6" s="44"/>
      <c r="S6" s="4"/>
      <c r="T6" s="4"/>
      <c r="U6" s="9"/>
      <c r="V6" s="4"/>
      <c r="W6" s="19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64" x14ac:dyDescent="0.25">
      <c r="A7" s="5"/>
      <c r="B7" s="5"/>
      <c r="C7" s="20"/>
      <c r="D7" s="10"/>
      <c r="E7" s="5"/>
      <c r="F7" s="5"/>
      <c r="G7" s="10"/>
      <c r="H7" s="10" t="s">
        <v>58</v>
      </c>
      <c r="I7" s="15">
        <f>STDEV(I2:I4)</f>
        <v>14.573164014571191</v>
      </c>
      <c r="J7" s="10"/>
      <c r="K7" s="10"/>
      <c r="L7" s="10"/>
      <c r="M7" s="10" t="s">
        <v>59</v>
      </c>
      <c r="N7" s="25">
        <f>AVERAGE(N2:N4)</f>
        <v>0.86575344334233961</v>
      </c>
      <c r="O7" s="30"/>
      <c r="P7" s="35" t="s">
        <v>60</v>
      </c>
      <c r="Q7" s="46">
        <f>AVERAGE(R2:R4)</f>
        <v>27.518500648138229</v>
      </c>
      <c r="R7" s="45" t="s">
        <v>61</v>
      </c>
      <c r="S7" s="5">
        <f>+(Q7/N7)</f>
        <v>31.785609239854626</v>
      </c>
      <c r="T7" s="5"/>
      <c r="U7" s="10"/>
      <c r="V7" s="5"/>
      <c r="W7" s="2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9" spans="1:64" s="47" customFormat="1" ht="15.75" x14ac:dyDescent="0.25">
      <c r="A9" s="47" t="s">
        <v>62</v>
      </c>
      <c r="C9" s="48"/>
      <c r="D9" s="49"/>
      <c r="G9" s="49"/>
      <c r="H9" s="49"/>
      <c r="I9" s="50"/>
      <c r="J9" s="49"/>
      <c r="K9" s="49"/>
      <c r="L9" s="49"/>
      <c r="M9" s="49"/>
      <c r="N9" s="51"/>
      <c r="O9" s="52"/>
      <c r="P9" s="53"/>
      <c r="Q9" s="54"/>
      <c r="R9" s="55"/>
      <c r="U9" s="49"/>
      <c r="W9" s="48"/>
    </row>
  </sheetData>
  <conditionalFormatting sqref="A2:AM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5B1B-DC5B-4C53-BA9C-FBC553C3938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2024-01-01T19:03:39Z</dcterms:created>
  <dcterms:modified xsi:type="dcterms:W3CDTF">2024-01-01T19:05:44Z</dcterms:modified>
</cp:coreProperties>
</file>