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326"/>
  <workbookPr filterPrivacy="1" defaultThemeVersion="124226"/>
  <bookViews>
    <workbookView xWindow="360" yWindow="300" windowWidth="14880" windowHeight="7815" tabRatio="904"/>
  </bookViews>
  <sheets>
    <sheet name="Argentinian Exports" sheetId="54" r:id="rId1"/>
    <sheet name="Argentinian Exports 2016" sheetId="44" r:id="rId2"/>
    <sheet name="Argentinian Imports 2016" sheetId="51" r:id="rId3"/>
    <sheet name="Argentinian Exports 2015" sheetId="39" r:id="rId4"/>
    <sheet name="Argentinian Exports 2014" sheetId="40" r:id="rId5"/>
    <sheet name="Belgian Imports" sheetId="59" r:id="rId6"/>
    <sheet name="Belgian Imports 2016" sheetId="50" r:id="rId7"/>
    <sheet name="Belgian Imports 2015" sheetId="32" r:id="rId8"/>
    <sheet name="Belgian Imports 2014" sheetId="20" r:id="rId9"/>
    <sheet name="Canadian Exports" sheetId="53" r:id="rId10"/>
    <sheet name="Canadian Re-exports" sheetId="58" r:id="rId11"/>
    <sheet name="Canadian Exports 2016" sheetId="42" r:id="rId12"/>
    <sheet name="Canadian Re-exports 2016" sheetId="43" r:id="rId13"/>
    <sheet name="Canadian Exports 2015" sheetId="15" r:id="rId14"/>
    <sheet name="Canadian Re-exports 2015" sheetId="33" r:id="rId15"/>
    <sheet name="Canadian Exports 2014" sheetId="5" r:id="rId16"/>
    <sheet name="Russia" sheetId="3" state="hidden" r:id="rId17"/>
    <sheet name="Canadian Imports 2014" sheetId="37" r:id="rId18"/>
    <sheet name="Canadian Re-exports 2014" sheetId="38" r:id="rId19"/>
    <sheet name="Dutch Imports 2014" sheetId="34" r:id="rId20"/>
    <sheet name="Mexican Exports" sheetId="55" r:id="rId21"/>
    <sheet name="Mexican Exports 2016" sheetId="46" r:id="rId22"/>
    <sheet name="Mexican Exports 2015" sheetId="19" r:id="rId23"/>
    <sheet name="Mexican Exports 2014" sheetId="2" r:id="rId24"/>
    <sheet name="Mexican Exports 2013" sheetId="6" r:id="rId25"/>
    <sheet name="Mexican Exports 2012" sheetId="7" r:id="rId26"/>
    <sheet name="Mexican Exports 2011" sheetId="8" r:id="rId27"/>
    <sheet name="Mexican Exports 2010" sheetId="9" r:id="rId28"/>
    <sheet name="Mexican Imports 2010" sheetId="21" r:id="rId29"/>
    <sheet name="Mexican Exports 2009" sheetId="10" r:id="rId30"/>
    <sheet name="Mexican Imports 2009" sheetId="22" r:id="rId31"/>
    <sheet name="Mexican Exports 2008" sheetId="11" r:id="rId32"/>
    <sheet name="Mexican Imports 2008" sheetId="23" r:id="rId33"/>
    <sheet name="Mexican Exports 2007" sheetId="12" r:id="rId34"/>
    <sheet name="Mexican Imports 2007" sheetId="24" r:id="rId35"/>
    <sheet name="Mexican Exports 2006" sheetId="13" r:id="rId36"/>
    <sheet name="Mexican Imports 2006" sheetId="25" r:id="rId37"/>
    <sheet name="Mexican Exports 2005" sheetId="26" r:id="rId38"/>
    <sheet name="Mexican Imports 2005" sheetId="27" r:id="rId39"/>
    <sheet name="Mexican Exports 2004" sheetId="28" r:id="rId40"/>
    <sheet name="Mexican Imports 2004" sheetId="29" r:id="rId41"/>
    <sheet name="Mexican Exports 2003" sheetId="30" r:id="rId42"/>
    <sheet name="Mexican Imports 2003" sheetId="31" r:id="rId43"/>
    <sheet name="Russian Imports" sheetId="57" r:id="rId44"/>
    <sheet name="Russian Imports 2016" sheetId="45" r:id="rId45"/>
    <sheet name="Russian Imports 2015" sheetId="17" r:id="rId46"/>
    <sheet name="Russian Imports 2014" sheetId="4" r:id="rId47"/>
    <sheet name="Russian Imports 2013" sheetId="16" r:id="rId48"/>
    <sheet name="Russian Imports 2012" sheetId="18" r:id="rId49"/>
    <sheet name="Swiss Imports" sheetId="52" r:id="rId50"/>
    <sheet name="Swiss Imports 2016" sheetId="41" r:id="rId51"/>
    <sheet name="Swiss Imports 2015" sheetId="35" r:id="rId52"/>
    <sheet name="Swiss Imports 2014" sheetId="36" r:id="rId53"/>
    <sheet name="US Exports" sheetId="56" r:id="rId54"/>
    <sheet name="US Exports 2016" sheetId="49" r:id="rId55"/>
    <sheet name="US Imports" sheetId="48" r:id="rId56"/>
  </sheets>
  <calcPr calcId="162913"/>
</workbook>
</file>

<file path=xl/calcChain.xml><?xml version="1.0" encoding="utf-8"?>
<calcChain xmlns="http://schemas.openxmlformats.org/spreadsheetml/2006/main">
  <c r="D13" i="48" l="1"/>
  <c r="B13" i="48"/>
  <c r="D23" i="48"/>
  <c r="B23" i="48"/>
  <c r="C21" i="48"/>
  <c r="C22" i="48"/>
  <c r="C11" i="48"/>
  <c r="C12" i="48"/>
  <c r="G21" i="56"/>
  <c r="G22" i="56"/>
  <c r="C23" i="56"/>
  <c r="D23" i="56"/>
  <c r="E23" i="56"/>
  <c r="F23" i="56"/>
  <c r="H23" i="56"/>
  <c r="B23" i="56"/>
  <c r="G11" i="56"/>
  <c r="G12" i="56"/>
  <c r="C13" i="56"/>
  <c r="D13" i="56"/>
  <c r="E13" i="56"/>
  <c r="F13" i="56"/>
  <c r="H13" i="56"/>
  <c r="B13" i="56"/>
  <c r="O21" i="54"/>
  <c r="O22" i="54"/>
  <c r="O23" i="54"/>
  <c r="N21" i="54"/>
  <c r="N22" i="54"/>
  <c r="N23" i="54"/>
  <c r="M21" i="54"/>
  <c r="M22" i="54"/>
  <c r="M23" i="54"/>
  <c r="C24" i="54"/>
  <c r="D24" i="54"/>
  <c r="E24" i="54"/>
  <c r="F24" i="54"/>
  <c r="G24" i="54"/>
  <c r="H24" i="54"/>
  <c r="I24" i="54"/>
  <c r="J24" i="54"/>
  <c r="K24" i="54"/>
  <c r="L24" i="54"/>
  <c r="B24" i="54"/>
  <c r="O10" i="54"/>
  <c r="O11" i="54"/>
  <c r="O12" i="54"/>
  <c r="N10" i="54"/>
  <c r="N11" i="54"/>
  <c r="N12" i="54"/>
  <c r="M10" i="54"/>
  <c r="M11" i="54"/>
  <c r="M12" i="54"/>
  <c r="K13" i="54"/>
  <c r="L13" i="54"/>
  <c r="J13" i="54"/>
  <c r="I13" i="54"/>
  <c r="H13" i="54"/>
  <c r="G13" i="54"/>
  <c r="F13" i="54"/>
  <c r="E13" i="54"/>
  <c r="C13" i="54"/>
  <c r="D13" i="54"/>
  <c r="B13" i="54"/>
  <c r="C38" i="50"/>
  <c r="D38" i="50"/>
  <c r="E38" i="50"/>
  <c r="F38" i="50"/>
  <c r="G38" i="50"/>
  <c r="H38" i="50"/>
  <c r="I38" i="50"/>
  <c r="J38" i="50"/>
  <c r="K38" i="50"/>
  <c r="L38" i="50"/>
  <c r="M38" i="50"/>
  <c r="N38" i="50"/>
  <c r="O38" i="50"/>
  <c r="P38" i="50"/>
  <c r="Q38" i="50"/>
  <c r="R38" i="50"/>
  <c r="S38" i="50"/>
  <c r="T38" i="50"/>
  <c r="U38" i="50"/>
  <c r="V38" i="50"/>
  <c r="W38" i="50"/>
  <c r="X38" i="50"/>
  <c r="Y38" i="50"/>
  <c r="Z38" i="50"/>
  <c r="AA38" i="50"/>
  <c r="AB38" i="50"/>
  <c r="AC38" i="50"/>
  <c r="AD38" i="50"/>
  <c r="AF38" i="50"/>
  <c r="B38" i="50"/>
  <c r="AE37" i="50"/>
  <c r="AH37" i="50"/>
  <c r="AG37" i="50"/>
  <c r="AH19" i="50"/>
  <c r="AG19" i="50"/>
  <c r="AE19" i="50"/>
  <c r="AD20" i="50"/>
  <c r="AF20" i="50"/>
  <c r="AC20" i="50"/>
  <c r="AB20" i="50"/>
  <c r="AA20" i="50"/>
  <c r="V20" i="50"/>
  <c r="W20" i="50"/>
  <c r="X20" i="50"/>
  <c r="Y20" i="50"/>
  <c r="Z20" i="50"/>
  <c r="U20" i="50"/>
  <c r="T20" i="50"/>
  <c r="S20" i="50"/>
  <c r="R20" i="50"/>
  <c r="Q20" i="50"/>
  <c r="I20" i="50"/>
  <c r="J20" i="50"/>
  <c r="K20" i="50"/>
  <c r="L20" i="50"/>
  <c r="M20" i="50"/>
  <c r="N20" i="50"/>
  <c r="O20" i="50"/>
  <c r="P20" i="50"/>
  <c r="H20" i="50"/>
  <c r="G20" i="50"/>
  <c r="F20" i="50"/>
  <c r="E20" i="50"/>
  <c r="D20" i="50"/>
  <c r="C20" i="50"/>
  <c r="B20" i="50"/>
  <c r="AF20" i="59"/>
  <c r="AD20" i="59"/>
  <c r="AC20" i="59"/>
  <c r="AB20" i="59"/>
  <c r="AA20" i="59"/>
  <c r="Z20" i="59"/>
  <c r="Y20" i="59"/>
  <c r="X20" i="59"/>
  <c r="W20" i="59"/>
  <c r="V20" i="59"/>
  <c r="U20" i="59"/>
  <c r="T20" i="59"/>
  <c r="S20" i="59"/>
  <c r="R20" i="59"/>
  <c r="Q20" i="59"/>
  <c r="P20" i="59"/>
  <c r="O20" i="59"/>
  <c r="N20" i="59"/>
  <c r="M20" i="59"/>
  <c r="L20" i="59"/>
  <c r="K20" i="59"/>
  <c r="J20" i="59"/>
  <c r="I20" i="59"/>
  <c r="H20" i="59"/>
  <c r="G20" i="59"/>
  <c r="F20" i="59"/>
  <c r="E20" i="59"/>
  <c r="D20" i="59"/>
  <c r="C20" i="59"/>
  <c r="B20" i="59"/>
  <c r="AH19" i="59"/>
  <c r="AG19" i="59"/>
  <c r="AE19" i="59"/>
  <c r="AH18" i="59"/>
  <c r="AG18" i="59"/>
  <c r="AE18" i="59"/>
  <c r="AH17" i="59"/>
  <c r="AG17" i="59"/>
  <c r="AE17" i="59"/>
  <c r="AF11" i="59"/>
  <c r="AD11" i="59"/>
  <c r="AC11" i="59"/>
  <c r="AB11" i="59"/>
  <c r="AA11" i="59"/>
  <c r="Z11" i="59"/>
  <c r="Y11" i="59"/>
  <c r="X11" i="59"/>
  <c r="W11" i="59"/>
  <c r="V11" i="59"/>
  <c r="U11" i="59"/>
  <c r="T11" i="59"/>
  <c r="S11" i="59"/>
  <c r="R11" i="59"/>
  <c r="Q11" i="59"/>
  <c r="P11" i="59"/>
  <c r="O11" i="59"/>
  <c r="N11" i="59"/>
  <c r="M11" i="59"/>
  <c r="L11" i="59"/>
  <c r="K11" i="59"/>
  <c r="J11" i="59"/>
  <c r="I11" i="59"/>
  <c r="H11" i="59"/>
  <c r="G11" i="59"/>
  <c r="F11" i="59"/>
  <c r="E11" i="59"/>
  <c r="D11" i="59"/>
  <c r="C11" i="59"/>
  <c r="B11" i="59"/>
  <c r="AH10" i="59"/>
  <c r="AG10" i="59"/>
  <c r="AE10" i="59"/>
  <c r="AH9" i="59"/>
  <c r="AG9" i="59"/>
  <c r="AE9" i="59"/>
  <c r="AH8" i="59"/>
  <c r="AG8" i="59"/>
  <c r="AE8" i="59"/>
  <c r="G23" i="58"/>
  <c r="E23" i="58"/>
  <c r="D23" i="58"/>
  <c r="C23" i="58"/>
  <c r="B23" i="58"/>
  <c r="I22" i="58"/>
  <c r="H22" i="58"/>
  <c r="F22" i="58"/>
  <c r="I21" i="58"/>
  <c r="H21" i="58"/>
  <c r="F21" i="58"/>
  <c r="I20" i="58"/>
  <c r="H20" i="58"/>
  <c r="F20" i="58"/>
  <c r="I19" i="58"/>
  <c r="H19" i="58"/>
  <c r="F19" i="58"/>
  <c r="G12" i="58"/>
  <c r="E12" i="58"/>
  <c r="D12" i="58"/>
  <c r="C12" i="58"/>
  <c r="B12" i="58"/>
  <c r="I11" i="58"/>
  <c r="H11" i="58"/>
  <c r="F11" i="58"/>
  <c r="I10" i="58"/>
  <c r="H10" i="58"/>
  <c r="F10" i="58"/>
  <c r="I9" i="58"/>
  <c r="H9" i="58"/>
  <c r="F9" i="58"/>
  <c r="I8" i="58"/>
  <c r="H8" i="58"/>
  <c r="F8" i="58"/>
  <c r="M10" i="57"/>
  <c r="M11" i="57"/>
  <c r="L10" i="57"/>
  <c r="L11" i="57"/>
  <c r="K10" i="57"/>
  <c r="K11" i="57"/>
  <c r="J12" i="57"/>
  <c r="I12" i="57"/>
  <c r="F12" i="57"/>
  <c r="G12" i="57"/>
  <c r="H12" i="57"/>
  <c r="E12" i="57"/>
  <c r="C12" i="57"/>
  <c r="D12" i="57"/>
  <c r="B12" i="57"/>
  <c r="M22" i="57"/>
  <c r="M23" i="57"/>
  <c r="L22" i="57"/>
  <c r="L23" i="57"/>
  <c r="K22" i="57"/>
  <c r="K23" i="57"/>
  <c r="C24" i="57"/>
  <c r="D24" i="57"/>
  <c r="E24" i="57"/>
  <c r="F24" i="57"/>
  <c r="G24" i="57"/>
  <c r="H24" i="57"/>
  <c r="I24" i="57"/>
  <c r="J24" i="57"/>
  <c r="B24" i="57"/>
  <c r="AE11" i="59" l="1"/>
  <c r="AH11" i="59"/>
  <c r="AG20" i="59"/>
  <c r="AG11" i="59"/>
  <c r="AE20" i="59"/>
  <c r="AH20" i="59"/>
  <c r="H12" i="58"/>
  <c r="F23" i="58"/>
  <c r="I23" i="58"/>
  <c r="F12" i="58"/>
  <c r="I12" i="58"/>
  <c r="H23" i="58"/>
  <c r="V12" i="52" l="1"/>
  <c r="V13" i="52"/>
  <c r="V14" i="52"/>
  <c r="U12" i="52"/>
  <c r="U13" i="52"/>
  <c r="U14" i="52"/>
  <c r="S12" i="52"/>
  <c r="S13" i="52"/>
  <c r="S14" i="52"/>
  <c r="R15" i="52"/>
  <c r="T15" i="52"/>
  <c r="Q15" i="52"/>
  <c r="P15" i="52"/>
  <c r="O15" i="52"/>
  <c r="N15" i="52"/>
  <c r="M15" i="52"/>
  <c r="L15" i="52"/>
  <c r="K15" i="52"/>
  <c r="J15" i="52"/>
  <c r="I15" i="52"/>
  <c r="H15" i="52"/>
  <c r="G15" i="52"/>
  <c r="F15" i="52"/>
  <c r="E15" i="52"/>
  <c r="D15" i="52"/>
  <c r="V23" i="52"/>
  <c r="V24" i="52"/>
  <c r="V25" i="52"/>
  <c r="U23" i="52"/>
  <c r="U24" i="52"/>
  <c r="U25" i="52"/>
  <c r="S23" i="52"/>
  <c r="S24" i="52"/>
  <c r="S25" i="52"/>
  <c r="C26" i="52"/>
  <c r="D26" i="52"/>
  <c r="E26" i="52"/>
  <c r="F26" i="52"/>
  <c r="G26" i="52"/>
  <c r="H26" i="52"/>
  <c r="I26" i="52"/>
  <c r="J26" i="52"/>
  <c r="K26" i="52"/>
  <c r="L26" i="52"/>
  <c r="M26" i="52"/>
  <c r="N26" i="52"/>
  <c r="O26" i="52"/>
  <c r="P26" i="52"/>
  <c r="Q26" i="52"/>
  <c r="R26" i="52"/>
  <c r="T26" i="52"/>
  <c r="B26" i="52"/>
  <c r="C15" i="52"/>
  <c r="B15" i="52"/>
  <c r="L19" i="55"/>
  <c r="O19" i="55"/>
  <c r="O20" i="55"/>
  <c r="N19" i="55"/>
  <c r="N20" i="55"/>
  <c r="C21" i="55"/>
  <c r="D21" i="55"/>
  <c r="E21" i="55"/>
  <c r="F21" i="55"/>
  <c r="G21" i="55"/>
  <c r="H21" i="55"/>
  <c r="I21" i="55"/>
  <c r="J21" i="55"/>
  <c r="K21" i="55"/>
  <c r="M21" i="55"/>
  <c r="B21" i="55"/>
  <c r="O10" i="55"/>
  <c r="O11" i="55"/>
  <c r="N10" i="55"/>
  <c r="N11" i="55"/>
  <c r="L10" i="55"/>
  <c r="L11" i="55"/>
  <c r="J12" i="55"/>
  <c r="K12" i="55"/>
  <c r="M12" i="55"/>
  <c r="I12" i="55"/>
  <c r="H12" i="55"/>
  <c r="G12" i="55"/>
  <c r="E12" i="55"/>
  <c r="F12" i="55"/>
  <c r="D12" i="55"/>
  <c r="C12" i="55"/>
  <c r="B12" i="55"/>
  <c r="Q21" i="53"/>
  <c r="Q22" i="53"/>
  <c r="P21" i="53"/>
  <c r="P22" i="53"/>
  <c r="N21" i="53"/>
  <c r="N22" i="53"/>
  <c r="C23" i="53"/>
  <c r="D23" i="53"/>
  <c r="E23" i="53"/>
  <c r="F23" i="53"/>
  <c r="G23" i="53"/>
  <c r="H23" i="53"/>
  <c r="I23" i="53"/>
  <c r="J23" i="53"/>
  <c r="K23" i="53"/>
  <c r="L23" i="53"/>
  <c r="M23" i="53"/>
  <c r="O23" i="53"/>
  <c r="B23" i="53"/>
  <c r="Q10" i="53"/>
  <c r="Q11" i="53"/>
  <c r="P10" i="53"/>
  <c r="P11" i="53"/>
  <c r="N10" i="53"/>
  <c r="N11" i="53"/>
  <c r="L12" i="53"/>
  <c r="M12" i="53"/>
  <c r="O12" i="53"/>
  <c r="K12" i="53"/>
  <c r="J12" i="53"/>
  <c r="G12" i="53"/>
  <c r="H12" i="53"/>
  <c r="I12" i="53"/>
  <c r="F12" i="53"/>
  <c r="E12" i="53"/>
  <c r="D12" i="53"/>
  <c r="C12" i="53"/>
  <c r="B12" i="53"/>
  <c r="M21" i="57"/>
  <c r="M24" i="57" s="1"/>
  <c r="L21" i="57"/>
  <c r="L24" i="57" s="1"/>
  <c r="K21" i="57"/>
  <c r="M20" i="57"/>
  <c r="L20" i="57"/>
  <c r="K20" i="57"/>
  <c r="M9" i="57"/>
  <c r="L9" i="57"/>
  <c r="K9" i="57"/>
  <c r="K12" i="57" s="1"/>
  <c r="M8" i="57"/>
  <c r="L8" i="57"/>
  <c r="K8" i="57"/>
  <c r="U22" i="52"/>
  <c r="U21" i="52"/>
  <c r="U11" i="52"/>
  <c r="U10" i="52"/>
  <c r="AH36" i="50"/>
  <c r="AG36" i="50"/>
  <c r="AE36" i="50"/>
  <c r="AH18" i="50"/>
  <c r="AG18" i="50"/>
  <c r="AE18" i="50"/>
  <c r="C20" i="48"/>
  <c r="C23" i="48" s="1"/>
  <c r="C19" i="48"/>
  <c r="C32" i="48"/>
  <c r="C33" i="48"/>
  <c r="C34" i="48"/>
  <c r="C35" i="48"/>
  <c r="C36" i="48"/>
  <c r="C37" i="48"/>
  <c r="C38" i="48"/>
  <c r="C39" i="48"/>
  <c r="C40" i="48"/>
  <c r="C10" i="48"/>
  <c r="C13" i="48" s="1"/>
  <c r="C9" i="48"/>
  <c r="D62" i="48"/>
  <c r="B62" i="48"/>
  <c r="C61" i="48"/>
  <c r="D44" i="48"/>
  <c r="B44" i="48"/>
  <c r="C43" i="48"/>
  <c r="F39" i="49"/>
  <c r="F21" i="49"/>
  <c r="H38" i="49"/>
  <c r="H20" i="49"/>
  <c r="C39" i="49"/>
  <c r="D39" i="49"/>
  <c r="E39" i="49"/>
  <c r="G39" i="49"/>
  <c r="I39" i="49"/>
  <c r="B39" i="49"/>
  <c r="C21" i="49"/>
  <c r="D21" i="49"/>
  <c r="E21" i="49"/>
  <c r="G21" i="49"/>
  <c r="I21" i="49"/>
  <c r="B21" i="49"/>
  <c r="G20" i="56"/>
  <c r="G23" i="56" s="1"/>
  <c r="G19" i="56"/>
  <c r="G10" i="56"/>
  <c r="G9" i="56"/>
  <c r="O18" i="55"/>
  <c r="N18" i="55"/>
  <c r="L18" i="55"/>
  <c r="O17" i="55"/>
  <c r="N17" i="55"/>
  <c r="L17" i="55"/>
  <c r="L21" i="55" s="1"/>
  <c r="O9" i="55"/>
  <c r="N9" i="55"/>
  <c r="L9" i="55"/>
  <c r="O8" i="55"/>
  <c r="N8" i="55"/>
  <c r="L8" i="55"/>
  <c r="M9" i="54"/>
  <c r="N9" i="54"/>
  <c r="O9" i="54"/>
  <c r="M20" i="54"/>
  <c r="N20" i="54"/>
  <c r="O20" i="54"/>
  <c r="O19" i="54"/>
  <c r="N19" i="54"/>
  <c r="M19" i="54"/>
  <c r="O8" i="54"/>
  <c r="N8" i="54"/>
  <c r="M8" i="54"/>
  <c r="N19" i="53"/>
  <c r="N20" i="53"/>
  <c r="Q20" i="53"/>
  <c r="P20" i="53"/>
  <c r="Q19" i="53"/>
  <c r="P19" i="53"/>
  <c r="Q9" i="53"/>
  <c r="P9" i="53"/>
  <c r="N9" i="53"/>
  <c r="N12" i="53" s="1"/>
  <c r="Q8" i="53"/>
  <c r="P8" i="53"/>
  <c r="N8" i="53"/>
  <c r="I38" i="43"/>
  <c r="H38" i="43"/>
  <c r="F38" i="43"/>
  <c r="C39" i="43"/>
  <c r="D39" i="43"/>
  <c r="E39" i="43"/>
  <c r="G39" i="43"/>
  <c r="B39" i="43"/>
  <c r="I19" i="43"/>
  <c r="H19" i="43"/>
  <c r="F19" i="43"/>
  <c r="E20" i="43"/>
  <c r="G20" i="43"/>
  <c r="D20" i="43"/>
  <c r="C20" i="43"/>
  <c r="B20" i="43"/>
  <c r="Q38" i="42"/>
  <c r="P38" i="42"/>
  <c r="N38" i="42"/>
  <c r="C39" i="42"/>
  <c r="D39" i="42"/>
  <c r="E39" i="42"/>
  <c r="F39" i="42"/>
  <c r="G39" i="42"/>
  <c r="H39" i="42"/>
  <c r="I39" i="42"/>
  <c r="J39" i="42"/>
  <c r="K39" i="42"/>
  <c r="L39" i="42"/>
  <c r="M39" i="42"/>
  <c r="O39" i="42"/>
  <c r="B39" i="42"/>
  <c r="Q19" i="42"/>
  <c r="P19" i="42"/>
  <c r="N19" i="42"/>
  <c r="L20" i="42"/>
  <c r="M20" i="42"/>
  <c r="O20" i="42"/>
  <c r="K20" i="42"/>
  <c r="J20" i="42"/>
  <c r="G20" i="42"/>
  <c r="H20" i="42"/>
  <c r="I20" i="42"/>
  <c r="F20" i="42"/>
  <c r="E20" i="42"/>
  <c r="D20" i="42"/>
  <c r="C20" i="42"/>
  <c r="B20" i="42"/>
  <c r="M39" i="45"/>
  <c r="L39" i="45"/>
  <c r="K39" i="45"/>
  <c r="C40" i="45"/>
  <c r="D40" i="45"/>
  <c r="E40" i="45"/>
  <c r="F40" i="45"/>
  <c r="G40" i="45"/>
  <c r="H40" i="45"/>
  <c r="I40" i="45"/>
  <c r="J40" i="45"/>
  <c r="B40" i="45"/>
  <c r="M19" i="45"/>
  <c r="L19" i="45"/>
  <c r="K19" i="45"/>
  <c r="J20" i="45"/>
  <c r="I20" i="45"/>
  <c r="F20" i="45"/>
  <c r="G20" i="45"/>
  <c r="H20" i="45"/>
  <c r="E20" i="45"/>
  <c r="C20" i="45"/>
  <c r="D20" i="45"/>
  <c r="B20" i="45"/>
  <c r="V22" i="52"/>
  <c r="S22" i="52"/>
  <c r="V21" i="52"/>
  <c r="S21" i="52"/>
  <c r="V11" i="52"/>
  <c r="S11" i="52"/>
  <c r="V10" i="52"/>
  <c r="S10" i="52"/>
  <c r="AH35" i="50"/>
  <c r="AG35" i="50"/>
  <c r="AE35" i="50"/>
  <c r="AH17" i="50"/>
  <c r="AG17" i="50"/>
  <c r="AE17" i="50"/>
  <c r="M37" i="46"/>
  <c r="M20" i="46"/>
  <c r="O26" i="46"/>
  <c r="O27" i="46"/>
  <c r="O28" i="46"/>
  <c r="O29" i="46"/>
  <c r="O30" i="46"/>
  <c r="O31" i="46"/>
  <c r="O32" i="46"/>
  <c r="O33" i="46"/>
  <c r="O34" i="46"/>
  <c r="O35" i="46"/>
  <c r="O36" i="46"/>
  <c r="O25" i="46"/>
  <c r="O9" i="46"/>
  <c r="O10" i="46"/>
  <c r="O11" i="46"/>
  <c r="O12" i="46"/>
  <c r="O13" i="46"/>
  <c r="O14" i="46"/>
  <c r="O15" i="46"/>
  <c r="O16" i="46"/>
  <c r="O17" i="46"/>
  <c r="O18" i="46"/>
  <c r="O19" i="46"/>
  <c r="O8" i="46"/>
  <c r="D37" i="46"/>
  <c r="D20" i="46"/>
  <c r="L36" i="46"/>
  <c r="L19" i="46"/>
  <c r="F37" i="46"/>
  <c r="F20" i="46"/>
  <c r="J20" i="46"/>
  <c r="K20" i="46"/>
  <c r="E20" i="46"/>
  <c r="I20" i="46"/>
  <c r="H20" i="46"/>
  <c r="G20" i="46"/>
  <c r="C20" i="46"/>
  <c r="B20" i="46"/>
  <c r="N36" i="46"/>
  <c r="C37" i="46"/>
  <c r="E37" i="46"/>
  <c r="G37" i="46"/>
  <c r="H37" i="46"/>
  <c r="I37" i="46"/>
  <c r="J37" i="46"/>
  <c r="K37" i="46"/>
  <c r="B37" i="46"/>
  <c r="N19" i="46"/>
  <c r="U26" i="52" l="1"/>
  <c r="G13" i="56"/>
  <c r="L12" i="57"/>
  <c r="M12" i="57"/>
  <c r="K24" i="57"/>
  <c r="Q12" i="53"/>
  <c r="O12" i="55"/>
  <c r="M13" i="54"/>
  <c r="N24" i="54"/>
  <c r="N13" i="54"/>
  <c r="M24" i="54"/>
  <c r="O24" i="54"/>
  <c r="O13" i="54"/>
  <c r="V26" i="52"/>
  <c r="U15" i="52"/>
  <c r="S26" i="52"/>
  <c r="V15" i="52"/>
  <c r="S15" i="52"/>
  <c r="N12" i="55"/>
  <c r="O21" i="55"/>
  <c r="N21" i="55"/>
  <c r="L12" i="55"/>
  <c r="P23" i="53"/>
  <c r="N23" i="53"/>
  <c r="Q23" i="53"/>
  <c r="P12" i="53"/>
  <c r="O20" i="46"/>
  <c r="B38" i="51" l="1"/>
  <c r="C37" i="51"/>
  <c r="D37" i="51"/>
  <c r="C36" i="51"/>
  <c r="D36" i="51"/>
  <c r="C35" i="51"/>
  <c r="D35" i="51"/>
  <c r="C34" i="51"/>
  <c r="D34" i="51"/>
  <c r="C33" i="51"/>
  <c r="D33" i="51"/>
  <c r="B20" i="51"/>
  <c r="D19" i="51"/>
  <c r="C18" i="51"/>
  <c r="D18" i="51"/>
  <c r="C17" i="51"/>
  <c r="D17" i="51"/>
  <c r="C16" i="51"/>
  <c r="D16" i="51"/>
  <c r="C15" i="51"/>
  <c r="D15" i="51"/>
  <c r="M37" i="44"/>
  <c r="M19" i="44"/>
  <c r="O37" i="44"/>
  <c r="N37" i="44"/>
  <c r="O19" i="44"/>
  <c r="N19" i="44"/>
  <c r="C38" i="44"/>
  <c r="D38" i="44"/>
  <c r="E38" i="44"/>
  <c r="F38" i="44"/>
  <c r="G38" i="44"/>
  <c r="H38" i="44"/>
  <c r="I38" i="44"/>
  <c r="J38" i="44"/>
  <c r="K38" i="44"/>
  <c r="L38" i="44"/>
  <c r="B38" i="44"/>
  <c r="K20" i="44"/>
  <c r="L20" i="44"/>
  <c r="J20" i="44"/>
  <c r="I20" i="44"/>
  <c r="H20" i="44"/>
  <c r="G20" i="44"/>
  <c r="F20" i="44"/>
  <c r="E20" i="44"/>
  <c r="C20" i="44"/>
  <c r="D20" i="44"/>
  <c r="B20" i="44"/>
  <c r="U39" i="41"/>
  <c r="T39" i="41"/>
  <c r="R39" i="41"/>
  <c r="U21" i="41"/>
  <c r="T21" i="41"/>
  <c r="R21" i="41"/>
  <c r="C40" i="41"/>
  <c r="D40" i="41"/>
  <c r="E40" i="41"/>
  <c r="F40" i="41"/>
  <c r="G40" i="41"/>
  <c r="H40" i="41"/>
  <c r="I40" i="41"/>
  <c r="J40" i="41"/>
  <c r="K40" i="41"/>
  <c r="L40" i="41"/>
  <c r="M40" i="41"/>
  <c r="N40" i="41"/>
  <c r="O40" i="41"/>
  <c r="P40" i="41"/>
  <c r="Q40" i="41"/>
  <c r="S40" i="41"/>
  <c r="B40" i="41"/>
  <c r="Q22" i="41"/>
  <c r="S22" i="41"/>
  <c r="P22" i="41"/>
  <c r="O22" i="41"/>
  <c r="N22" i="41"/>
  <c r="M22" i="41"/>
  <c r="L22" i="41"/>
  <c r="K22" i="41"/>
  <c r="J22" i="41"/>
  <c r="I22" i="41"/>
  <c r="H22" i="41"/>
  <c r="G22" i="41"/>
  <c r="F22" i="41"/>
  <c r="E22" i="41"/>
  <c r="D22" i="41"/>
  <c r="C22" i="41"/>
  <c r="B22" i="41"/>
  <c r="H37" i="49"/>
  <c r="H19" i="49"/>
  <c r="C60" i="48"/>
  <c r="C42" i="48"/>
  <c r="M38" i="45"/>
  <c r="L38" i="45"/>
  <c r="M18" i="45"/>
  <c r="L18" i="45"/>
  <c r="K38" i="45"/>
  <c r="K18" i="45"/>
  <c r="I37" i="43" l="1"/>
  <c r="H37" i="43"/>
  <c r="I18" i="43"/>
  <c r="H18" i="43"/>
  <c r="F37" i="43"/>
  <c r="F18" i="43"/>
  <c r="N37" i="42"/>
  <c r="Q37" i="42"/>
  <c r="P37" i="42"/>
  <c r="Q18" i="42"/>
  <c r="P18" i="42"/>
  <c r="N18" i="42"/>
  <c r="L35" i="46"/>
  <c r="O37" i="46"/>
  <c r="N35" i="46"/>
  <c r="L18" i="46"/>
  <c r="N18" i="46"/>
  <c r="AH34" i="50"/>
  <c r="AG34" i="50"/>
  <c r="AE34" i="50"/>
  <c r="AH16" i="50"/>
  <c r="AG16" i="50"/>
  <c r="AE16" i="50"/>
  <c r="N27" i="44"/>
  <c r="N28" i="44"/>
  <c r="N29" i="44"/>
  <c r="N30" i="44"/>
  <c r="N31" i="44"/>
  <c r="N32" i="44"/>
  <c r="N33" i="44"/>
  <c r="N34" i="44"/>
  <c r="N35" i="44"/>
  <c r="N36" i="44"/>
  <c r="N26" i="44"/>
  <c r="N9" i="44"/>
  <c r="N10" i="44"/>
  <c r="N11" i="44"/>
  <c r="N12" i="44"/>
  <c r="N13" i="44"/>
  <c r="N14" i="44"/>
  <c r="N15" i="44"/>
  <c r="N16" i="44"/>
  <c r="N17" i="44"/>
  <c r="N18" i="44"/>
  <c r="N8" i="44"/>
  <c r="N20" i="44" s="1"/>
  <c r="M27" i="44"/>
  <c r="M28" i="44"/>
  <c r="M29" i="44"/>
  <c r="M30" i="44"/>
  <c r="M31" i="44"/>
  <c r="M32" i="44"/>
  <c r="M33" i="44"/>
  <c r="M34" i="44"/>
  <c r="M35" i="44"/>
  <c r="M36" i="44"/>
  <c r="M9" i="44"/>
  <c r="M10" i="44"/>
  <c r="M11" i="44"/>
  <c r="M12" i="44"/>
  <c r="M13" i="44"/>
  <c r="M14" i="44"/>
  <c r="M15" i="44"/>
  <c r="M16" i="44"/>
  <c r="M17" i="44"/>
  <c r="M18" i="44"/>
  <c r="O36" i="44"/>
  <c r="O18" i="44"/>
  <c r="U29" i="41"/>
  <c r="U30" i="41"/>
  <c r="U31" i="41"/>
  <c r="U32" i="41"/>
  <c r="U33" i="41"/>
  <c r="U34" i="41"/>
  <c r="U35" i="41"/>
  <c r="U36" i="41"/>
  <c r="U37" i="41"/>
  <c r="U38" i="41"/>
  <c r="U40" i="41" s="1"/>
  <c r="U28" i="41"/>
  <c r="U11" i="41"/>
  <c r="U12" i="41"/>
  <c r="U13" i="41"/>
  <c r="U14" i="41"/>
  <c r="U15" i="41"/>
  <c r="U16" i="41"/>
  <c r="U17" i="41"/>
  <c r="U18" i="41"/>
  <c r="U19" i="41"/>
  <c r="U20" i="41"/>
  <c r="U10" i="41"/>
  <c r="R29" i="41"/>
  <c r="R30" i="41"/>
  <c r="R31" i="41"/>
  <c r="R32" i="41"/>
  <c r="R33" i="41"/>
  <c r="R34" i="41"/>
  <c r="R35" i="41"/>
  <c r="R36" i="41"/>
  <c r="R37" i="41"/>
  <c r="R38" i="41"/>
  <c r="R11" i="41"/>
  <c r="R12" i="41"/>
  <c r="R13" i="41"/>
  <c r="R14" i="41"/>
  <c r="R15" i="41"/>
  <c r="R16" i="41"/>
  <c r="R17" i="41"/>
  <c r="R18" i="41"/>
  <c r="R19" i="41"/>
  <c r="R20" i="41"/>
  <c r="U22" i="41" l="1"/>
  <c r="N38" i="44"/>
  <c r="T38" i="41"/>
  <c r="T20" i="41"/>
  <c r="N34" i="46"/>
  <c r="N17" i="46"/>
  <c r="L34" i="46"/>
  <c r="L17" i="46"/>
  <c r="M37" i="45"/>
  <c r="L37" i="45"/>
  <c r="K37" i="45"/>
  <c r="M17" i="45"/>
  <c r="L17" i="45"/>
  <c r="K17" i="45"/>
  <c r="C59" i="48"/>
  <c r="C41" i="48"/>
  <c r="C44" i="48" s="1"/>
  <c r="H36" i="49"/>
  <c r="H18" i="49"/>
  <c r="I36" i="43"/>
  <c r="H36" i="43"/>
  <c r="F36" i="43"/>
  <c r="I17" i="43"/>
  <c r="H17" i="43"/>
  <c r="F17" i="43"/>
  <c r="Q36" i="42"/>
  <c r="P36" i="42"/>
  <c r="N36" i="42"/>
  <c r="Q17" i="42"/>
  <c r="P17" i="42"/>
  <c r="N17" i="42"/>
  <c r="O35" i="44"/>
  <c r="O17" i="44"/>
  <c r="AH27" i="50"/>
  <c r="AH28" i="50"/>
  <c r="AH29" i="50"/>
  <c r="AH30" i="50"/>
  <c r="AH31" i="50"/>
  <c r="AH32" i="50"/>
  <c r="AH33" i="50"/>
  <c r="AH26" i="50"/>
  <c r="AH9" i="50"/>
  <c r="AH10" i="50"/>
  <c r="AH11" i="50"/>
  <c r="AH12" i="50"/>
  <c r="AH13" i="50"/>
  <c r="AH14" i="50"/>
  <c r="AH15" i="50"/>
  <c r="AH8" i="50"/>
  <c r="AE27" i="50"/>
  <c r="AE28" i="50"/>
  <c r="AE29" i="50"/>
  <c r="AE30" i="50"/>
  <c r="AE31" i="50"/>
  <c r="AE32" i="50"/>
  <c r="AE33" i="50"/>
  <c r="AE9" i="50"/>
  <c r="AE10" i="50"/>
  <c r="AE11" i="50"/>
  <c r="AE12" i="50"/>
  <c r="AE13" i="50"/>
  <c r="AE14" i="50"/>
  <c r="AE15" i="50"/>
  <c r="AG33" i="50"/>
  <c r="AG15" i="50"/>
  <c r="T37" i="41"/>
  <c r="T19" i="41"/>
  <c r="AH20" i="50" l="1"/>
  <c r="AH38" i="50"/>
  <c r="N33" i="46"/>
  <c r="N16" i="46"/>
  <c r="L33" i="46"/>
  <c r="L16" i="46"/>
  <c r="P28" i="15"/>
  <c r="P29" i="15"/>
  <c r="P30" i="15"/>
  <c r="P31" i="15"/>
  <c r="P32" i="15"/>
  <c r="P33" i="15"/>
  <c r="P34" i="15"/>
  <c r="P35" i="15"/>
  <c r="P36" i="15"/>
  <c r="P37" i="15"/>
  <c r="P38" i="15"/>
  <c r="P27" i="15"/>
  <c r="P9" i="15"/>
  <c r="P10" i="15"/>
  <c r="P11" i="15"/>
  <c r="P12" i="15"/>
  <c r="P13" i="15"/>
  <c r="P14" i="15"/>
  <c r="P15" i="15"/>
  <c r="P16" i="15"/>
  <c r="P17" i="15"/>
  <c r="P18" i="15"/>
  <c r="P19" i="15"/>
  <c r="P8" i="15"/>
  <c r="M28" i="15"/>
  <c r="M29" i="15"/>
  <c r="M30" i="15"/>
  <c r="M31" i="15"/>
  <c r="M32" i="15"/>
  <c r="M33" i="15"/>
  <c r="M34" i="15"/>
  <c r="M35" i="15"/>
  <c r="M36" i="15"/>
  <c r="M37" i="15"/>
  <c r="M38" i="15"/>
  <c r="M9" i="15"/>
  <c r="M10" i="15"/>
  <c r="M11" i="15"/>
  <c r="M12" i="15"/>
  <c r="M13" i="15"/>
  <c r="M14" i="15"/>
  <c r="M15" i="15"/>
  <c r="M16" i="15"/>
  <c r="M17" i="15"/>
  <c r="M18" i="15"/>
  <c r="M19" i="15"/>
  <c r="J39" i="15"/>
  <c r="J20" i="15"/>
  <c r="C58" i="48"/>
  <c r="H28" i="49"/>
  <c r="H29" i="49"/>
  <c r="H30" i="49"/>
  <c r="H31" i="49"/>
  <c r="H32" i="49"/>
  <c r="H33" i="49"/>
  <c r="H34" i="49"/>
  <c r="H35" i="49"/>
  <c r="H10" i="49"/>
  <c r="H11" i="49"/>
  <c r="H12" i="49"/>
  <c r="H13" i="49"/>
  <c r="H14" i="49"/>
  <c r="H15" i="49"/>
  <c r="H16" i="49"/>
  <c r="H17" i="49"/>
  <c r="I35" i="43"/>
  <c r="H35" i="43"/>
  <c r="F35" i="43"/>
  <c r="I16" i="43"/>
  <c r="H16" i="43"/>
  <c r="F16" i="43"/>
  <c r="Q27" i="42"/>
  <c r="P28" i="42"/>
  <c r="P29" i="42"/>
  <c r="P30" i="42"/>
  <c r="P31" i="42"/>
  <c r="P32" i="42"/>
  <c r="P33" i="42"/>
  <c r="P34" i="42"/>
  <c r="P35" i="42"/>
  <c r="Q9" i="42"/>
  <c r="Q10" i="42"/>
  <c r="Q11" i="42"/>
  <c r="Q12" i="42"/>
  <c r="Q13" i="42"/>
  <c r="Q14" i="42"/>
  <c r="Q15" i="42"/>
  <c r="Q16" i="42"/>
  <c r="P9" i="42"/>
  <c r="P10" i="42"/>
  <c r="P11" i="42"/>
  <c r="P12" i="42"/>
  <c r="P13" i="42"/>
  <c r="P14" i="42"/>
  <c r="P15" i="42"/>
  <c r="P16" i="42"/>
  <c r="N28" i="42"/>
  <c r="N29" i="42"/>
  <c r="N30" i="42"/>
  <c r="N31" i="42"/>
  <c r="N32" i="42"/>
  <c r="N33" i="42"/>
  <c r="N34" i="42"/>
  <c r="N35" i="42"/>
  <c r="N9" i="42"/>
  <c r="N10" i="42"/>
  <c r="N11" i="42"/>
  <c r="N12" i="42"/>
  <c r="N13" i="42"/>
  <c r="N14" i="42"/>
  <c r="N15" i="42"/>
  <c r="N16" i="42"/>
  <c r="N27" i="42"/>
  <c r="N8" i="42"/>
  <c r="Q28" i="42"/>
  <c r="Q29" i="42"/>
  <c r="Q30" i="42"/>
  <c r="Q31" i="42"/>
  <c r="Q32" i="42"/>
  <c r="Q33" i="42"/>
  <c r="Q34" i="42"/>
  <c r="Q35" i="42"/>
  <c r="Q8" i="42"/>
  <c r="Q20" i="42" s="1"/>
  <c r="O34" i="44"/>
  <c r="O16" i="44"/>
  <c r="N20" i="42" l="1"/>
  <c r="N39" i="42"/>
  <c r="Q39" i="42"/>
  <c r="P39" i="15"/>
  <c r="M36" i="45"/>
  <c r="L36" i="45"/>
  <c r="K36" i="45"/>
  <c r="M16" i="45"/>
  <c r="L16" i="45"/>
  <c r="K16" i="45"/>
  <c r="T36" i="41"/>
  <c r="T18" i="41"/>
  <c r="L32" i="46"/>
  <c r="N32" i="46"/>
  <c r="N15" i="46"/>
  <c r="L15" i="46"/>
  <c r="M15" i="45"/>
  <c r="L15" i="45"/>
  <c r="K15" i="45"/>
  <c r="M35" i="45"/>
  <c r="L35" i="45"/>
  <c r="K35" i="45"/>
  <c r="AG32" i="50"/>
  <c r="AG14" i="50"/>
  <c r="C57" i="48"/>
  <c r="I34" i="43"/>
  <c r="H34" i="43"/>
  <c r="F34" i="43"/>
  <c r="I15" i="43"/>
  <c r="H15" i="43"/>
  <c r="F15" i="43"/>
  <c r="O33" i="44"/>
  <c r="O15" i="44"/>
  <c r="T35" i="41"/>
  <c r="T17" i="41"/>
  <c r="AG31" i="50"/>
  <c r="AG13" i="50"/>
  <c r="N31" i="46" l="1"/>
  <c r="L31" i="46"/>
  <c r="L14" i="46"/>
  <c r="N14" i="46"/>
  <c r="C56" i="48"/>
  <c r="K34" i="45"/>
  <c r="K14" i="45"/>
  <c r="M34" i="45"/>
  <c r="L34" i="45"/>
  <c r="M14" i="45"/>
  <c r="L14" i="45"/>
  <c r="I33" i="43"/>
  <c r="H33" i="43"/>
  <c r="F33" i="43"/>
  <c r="I14" i="43"/>
  <c r="H14" i="43"/>
  <c r="F14" i="43"/>
  <c r="D27" i="51"/>
  <c r="D28" i="51"/>
  <c r="D29" i="51"/>
  <c r="D30" i="51"/>
  <c r="D31" i="51"/>
  <c r="D32" i="51"/>
  <c r="D9" i="51"/>
  <c r="D10" i="51"/>
  <c r="D11" i="51"/>
  <c r="D12" i="51"/>
  <c r="D13" i="51"/>
  <c r="D14" i="51"/>
  <c r="D26" i="51"/>
  <c r="D8" i="51"/>
  <c r="C32" i="51"/>
  <c r="C31" i="51"/>
  <c r="C30" i="51"/>
  <c r="C29" i="51"/>
  <c r="C28" i="51"/>
  <c r="C27" i="51"/>
  <c r="C26" i="51"/>
  <c r="C14" i="51"/>
  <c r="C13" i="51"/>
  <c r="C12" i="51"/>
  <c r="C11" i="51"/>
  <c r="C10" i="51"/>
  <c r="C9" i="51"/>
  <c r="C8" i="51"/>
  <c r="O32" i="44"/>
  <c r="O14" i="44"/>
  <c r="T29" i="41"/>
  <c r="T30" i="41"/>
  <c r="T31" i="41"/>
  <c r="T32" i="41"/>
  <c r="T33" i="41"/>
  <c r="T34" i="41"/>
  <c r="T28" i="41"/>
  <c r="T11" i="41"/>
  <c r="T12" i="41"/>
  <c r="T13" i="41"/>
  <c r="T14" i="41"/>
  <c r="T15" i="41"/>
  <c r="T16" i="41"/>
  <c r="T10" i="41"/>
  <c r="AG30" i="50"/>
  <c r="AG12" i="50"/>
  <c r="N30" i="46"/>
  <c r="L30" i="46"/>
  <c r="N13" i="46"/>
  <c r="L13" i="46"/>
  <c r="H27" i="49"/>
  <c r="H39" i="49" s="1"/>
  <c r="H9" i="49"/>
  <c r="H21" i="49" s="1"/>
  <c r="H13" i="43"/>
  <c r="I13" i="43"/>
  <c r="F13" i="43"/>
  <c r="I32" i="43"/>
  <c r="H32" i="43"/>
  <c r="F32" i="43"/>
  <c r="C55" i="48"/>
  <c r="M29" i="45"/>
  <c r="M30" i="45"/>
  <c r="M31" i="45"/>
  <c r="M32" i="45"/>
  <c r="M33" i="45"/>
  <c r="L29" i="45"/>
  <c r="L30" i="45"/>
  <c r="L31" i="45"/>
  <c r="L32" i="45"/>
  <c r="L33" i="45"/>
  <c r="L28" i="45"/>
  <c r="M9" i="45"/>
  <c r="M10" i="45"/>
  <c r="M11" i="45"/>
  <c r="M12" i="45"/>
  <c r="M13" i="45"/>
  <c r="M8" i="45"/>
  <c r="L9" i="45"/>
  <c r="L10" i="45"/>
  <c r="L11" i="45"/>
  <c r="L12" i="45"/>
  <c r="L13" i="45"/>
  <c r="L8" i="45"/>
  <c r="K29" i="45"/>
  <c r="K30" i="45"/>
  <c r="K31" i="45"/>
  <c r="K32" i="45"/>
  <c r="K33" i="45"/>
  <c r="K9" i="45"/>
  <c r="K10" i="45"/>
  <c r="K11" i="45"/>
  <c r="K12" i="45"/>
  <c r="K13" i="45"/>
  <c r="P27" i="42"/>
  <c r="P39" i="42" s="1"/>
  <c r="P8" i="42"/>
  <c r="P20" i="42" s="1"/>
  <c r="O31" i="44"/>
  <c r="O13" i="44"/>
  <c r="N29" i="46"/>
  <c r="L29" i="46"/>
  <c r="N12" i="46"/>
  <c r="L12" i="46"/>
  <c r="AG29" i="50"/>
  <c r="AG11" i="50"/>
  <c r="C54" i="48"/>
  <c r="M28" i="45"/>
  <c r="K28" i="45"/>
  <c r="K8" i="45"/>
  <c r="I28" i="43"/>
  <c r="I29" i="43"/>
  <c r="I30" i="43"/>
  <c r="I31" i="43"/>
  <c r="H28" i="43"/>
  <c r="H29" i="43"/>
  <c r="H30" i="43"/>
  <c r="H31" i="43"/>
  <c r="H27" i="43"/>
  <c r="H39" i="43" s="1"/>
  <c r="I9" i="43"/>
  <c r="I10" i="43"/>
  <c r="I11" i="43"/>
  <c r="I12" i="43"/>
  <c r="I8" i="43"/>
  <c r="H9" i="43"/>
  <c r="H10" i="43"/>
  <c r="H11" i="43"/>
  <c r="H12" i="43"/>
  <c r="H8" i="43"/>
  <c r="F28" i="43"/>
  <c r="F29" i="43"/>
  <c r="F30" i="43"/>
  <c r="F31" i="43"/>
  <c r="F27" i="43"/>
  <c r="F9" i="43"/>
  <c r="F10" i="43"/>
  <c r="F11" i="43"/>
  <c r="F12" i="43"/>
  <c r="F8" i="43"/>
  <c r="F20" i="43" s="1"/>
  <c r="O30" i="44"/>
  <c r="O12" i="44"/>
  <c r="L28" i="46"/>
  <c r="L11" i="46"/>
  <c r="N28" i="46"/>
  <c r="N11" i="46"/>
  <c r="AG28" i="50"/>
  <c r="AG10" i="50"/>
  <c r="C53" i="48"/>
  <c r="O27" i="44"/>
  <c r="O28" i="44"/>
  <c r="O29" i="44"/>
  <c r="O26" i="44"/>
  <c r="O9" i="44"/>
  <c r="O10" i="44"/>
  <c r="O11" i="44"/>
  <c r="O8" i="44"/>
  <c r="M8" i="44"/>
  <c r="M20" i="44" s="1"/>
  <c r="AG27" i="50"/>
  <c r="AG9" i="50"/>
  <c r="N27" i="46"/>
  <c r="L27" i="46"/>
  <c r="L10" i="46"/>
  <c r="N10" i="46"/>
  <c r="C52" i="48"/>
  <c r="AG26" i="50"/>
  <c r="AG8" i="50"/>
  <c r="AE26" i="50"/>
  <c r="AE38" i="50" s="1"/>
  <c r="AE8" i="50"/>
  <c r="AE20" i="50" s="1"/>
  <c r="C51" i="48"/>
  <c r="I27" i="43"/>
  <c r="C50" i="48"/>
  <c r="C1075" i="48"/>
  <c r="D1075" i="48"/>
  <c r="E1064" i="48"/>
  <c r="E1065" i="48"/>
  <c r="E1066" i="48"/>
  <c r="E1067" i="48"/>
  <c r="E1068" i="48"/>
  <c r="E1069" i="48"/>
  <c r="E1070" i="48"/>
  <c r="E1071" i="48"/>
  <c r="E1072" i="48"/>
  <c r="E1073" i="48"/>
  <c r="E1074" i="48"/>
  <c r="C1057" i="48"/>
  <c r="D1057" i="48"/>
  <c r="E1046" i="48"/>
  <c r="E1047" i="48"/>
  <c r="E1048" i="48"/>
  <c r="E1049" i="48"/>
  <c r="E1050" i="48"/>
  <c r="E1051" i="48"/>
  <c r="E1052" i="48"/>
  <c r="E1053" i="48"/>
  <c r="E1054" i="48"/>
  <c r="E1055" i="48"/>
  <c r="E1056" i="48"/>
  <c r="F1057" i="48"/>
  <c r="E1045" i="48"/>
  <c r="B1075" i="48"/>
  <c r="E1063" i="48"/>
  <c r="B1057" i="48"/>
  <c r="D1114" i="48"/>
  <c r="B1114" i="48"/>
  <c r="C1113" i="48"/>
  <c r="C1112" i="48"/>
  <c r="C1111" i="48"/>
  <c r="C1110" i="48"/>
  <c r="C1109" i="48"/>
  <c r="C1108" i="48"/>
  <c r="C1107" i="48"/>
  <c r="C1106" i="48"/>
  <c r="C1105" i="48"/>
  <c r="C1104" i="48"/>
  <c r="C1103" i="48"/>
  <c r="C1102" i="48"/>
  <c r="D1096" i="48"/>
  <c r="B1096" i="48"/>
  <c r="C1095" i="48"/>
  <c r="C1094" i="48"/>
  <c r="C1093" i="48"/>
  <c r="C1092" i="48"/>
  <c r="C1091" i="48"/>
  <c r="C1090" i="48"/>
  <c r="C1089" i="48"/>
  <c r="C1088" i="48"/>
  <c r="C1087" i="48"/>
  <c r="C1086" i="48"/>
  <c r="C1085" i="48"/>
  <c r="C1084" i="48"/>
  <c r="D1036" i="48"/>
  <c r="B1036" i="48"/>
  <c r="C1035" i="48"/>
  <c r="C1034" i="48"/>
  <c r="C1033" i="48"/>
  <c r="C1032" i="48"/>
  <c r="C1031" i="48"/>
  <c r="C1030" i="48"/>
  <c r="C1029" i="48"/>
  <c r="C1028" i="48"/>
  <c r="C1027" i="48"/>
  <c r="C1026" i="48"/>
  <c r="C1025" i="48"/>
  <c r="C1024" i="48"/>
  <c r="D1018" i="48"/>
  <c r="B1018" i="48"/>
  <c r="C1017" i="48"/>
  <c r="C1016" i="48"/>
  <c r="C1015" i="48"/>
  <c r="C1014" i="48"/>
  <c r="C1013" i="48"/>
  <c r="C1012" i="48"/>
  <c r="C1011" i="48"/>
  <c r="C1010" i="48"/>
  <c r="C1009" i="48"/>
  <c r="C1008" i="48"/>
  <c r="C1007" i="48"/>
  <c r="C1006" i="48"/>
  <c r="D997" i="48"/>
  <c r="B997" i="48"/>
  <c r="C996" i="48"/>
  <c r="C995" i="48"/>
  <c r="C994" i="48"/>
  <c r="C993" i="48"/>
  <c r="C992" i="48"/>
  <c r="C991" i="48"/>
  <c r="C990" i="48"/>
  <c r="C989" i="48"/>
  <c r="C988" i="48"/>
  <c r="C987" i="48"/>
  <c r="C986" i="48"/>
  <c r="C985" i="48"/>
  <c r="D979" i="48"/>
  <c r="B979" i="48"/>
  <c r="C978" i="48"/>
  <c r="C977" i="48"/>
  <c r="C976" i="48"/>
  <c r="C975" i="48"/>
  <c r="C974" i="48"/>
  <c r="C973" i="48"/>
  <c r="C972" i="48"/>
  <c r="C971" i="48"/>
  <c r="C970" i="48"/>
  <c r="C969" i="48"/>
  <c r="C968" i="48"/>
  <c r="C967" i="48"/>
  <c r="D958" i="48"/>
  <c r="B958" i="48"/>
  <c r="C957" i="48"/>
  <c r="C956" i="48"/>
  <c r="C955" i="48"/>
  <c r="C954" i="48"/>
  <c r="C953" i="48"/>
  <c r="C952" i="48"/>
  <c r="C951" i="48"/>
  <c r="C950" i="48"/>
  <c r="C949" i="48"/>
  <c r="C948" i="48"/>
  <c r="C947" i="48"/>
  <c r="C946" i="48"/>
  <c r="D940" i="48"/>
  <c r="B940" i="48"/>
  <c r="C939" i="48"/>
  <c r="C938" i="48"/>
  <c r="C937" i="48"/>
  <c r="C936" i="48"/>
  <c r="C935" i="48"/>
  <c r="C934" i="48"/>
  <c r="C933" i="48"/>
  <c r="C932" i="48"/>
  <c r="C931" i="48"/>
  <c r="C930" i="48"/>
  <c r="C929" i="48"/>
  <c r="C928" i="48"/>
  <c r="D919" i="48"/>
  <c r="B919" i="48"/>
  <c r="C918" i="48"/>
  <c r="C917" i="48"/>
  <c r="C916" i="48"/>
  <c r="C915" i="48"/>
  <c r="C914" i="48"/>
  <c r="C913" i="48"/>
  <c r="C912" i="48"/>
  <c r="C911" i="48"/>
  <c r="C910" i="48"/>
  <c r="C909" i="48"/>
  <c r="C908" i="48"/>
  <c r="C907" i="48"/>
  <c r="D901" i="48"/>
  <c r="B901" i="48"/>
  <c r="C900" i="48"/>
  <c r="C899" i="48"/>
  <c r="C898" i="48"/>
  <c r="C897" i="48"/>
  <c r="C896" i="48"/>
  <c r="C895" i="48"/>
  <c r="C894" i="48"/>
  <c r="C893" i="48"/>
  <c r="C892" i="48"/>
  <c r="C891" i="48"/>
  <c r="C890" i="48"/>
  <c r="C889" i="48"/>
  <c r="D880" i="48"/>
  <c r="B880" i="48"/>
  <c r="C879" i="48"/>
  <c r="C878" i="48"/>
  <c r="C877" i="48"/>
  <c r="C876" i="48"/>
  <c r="C875" i="48"/>
  <c r="C874" i="48"/>
  <c r="C873" i="48"/>
  <c r="C872" i="48"/>
  <c r="C871" i="48"/>
  <c r="C870" i="48"/>
  <c r="C869" i="48"/>
  <c r="C868" i="48"/>
  <c r="D862" i="48"/>
  <c r="B862" i="48"/>
  <c r="C861" i="48"/>
  <c r="C860" i="48"/>
  <c r="C859" i="48"/>
  <c r="C858" i="48"/>
  <c r="C857" i="48"/>
  <c r="C856" i="48"/>
  <c r="C855" i="48"/>
  <c r="C854" i="48"/>
  <c r="C853" i="48"/>
  <c r="C852" i="48"/>
  <c r="C851" i="48"/>
  <c r="C850" i="48"/>
  <c r="D841" i="48"/>
  <c r="B841" i="48"/>
  <c r="C840" i="48"/>
  <c r="C839" i="48"/>
  <c r="C838" i="48"/>
  <c r="C837" i="48"/>
  <c r="C836" i="48"/>
  <c r="C835" i="48"/>
  <c r="C834" i="48"/>
  <c r="C833" i="48"/>
  <c r="C832" i="48"/>
  <c r="C831" i="48"/>
  <c r="C830" i="48"/>
  <c r="C829" i="48"/>
  <c r="D823" i="48"/>
  <c r="B823" i="48"/>
  <c r="C822" i="48"/>
  <c r="C821" i="48"/>
  <c r="C820" i="48"/>
  <c r="C819" i="48"/>
  <c r="C818" i="48"/>
  <c r="C817" i="48"/>
  <c r="C816" i="48"/>
  <c r="C815" i="48"/>
  <c r="C814" i="48"/>
  <c r="C813" i="48"/>
  <c r="C812" i="48"/>
  <c r="C811" i="48"/>
  <c r="D802" i="48"/>
  <c r="B802" i="48"/>
  <c r="C801" i="48"/>
  <c r="C800" i="48"/>
  <c r="C799" i="48"/>
  <c r="C798" i="48"/>
  <c r="C797" i="48"/>
  <c r="C796" i="48"/>
  <c r="C795" i="48"/>
  <c r="C794" i="48"/>
  <c r="C793" i="48"/>
  <c r="C792" i="48"/>
  <c r="C791" i="48"/>
  <c r="C790" i="48"/>
  <c r="D784" i="48"/>
  <c r="B784" i="48"/>
  <c r="C783" i="48"/>
  <c r="C782" i="48"/>
  <c r="C781" i="48"/>
  <c r="C780" i="48"/>
  <c r="C779" i="48"/>
  <c r="C778" i="48"/>
  <c r="C777" i="48"/>
  <c r="C776" i="48"/>
  <c r="C775" i="48"/>
  <c r="C774" i="48"/>
  <c r="C773" i="48"/>
  <c r="C772" i="48"/>
  <c r="D763" i="48"/>
  <c r="B763" i="48"/>
  <c r="C762" i="48"/>
  <c r="C761" i="48"/>
  <c r="C760" i="48"/>
  <c r="C759" i="48"/>
  <c r="C758" i="48"/>
  <c r="C757" i="48"/>
  <c r="C756" i="48"/>
  <c r="C755" i="48"/>
  <c r="C754" i="48"/>
  <c r="C753" i="48"/>
  <c r="C752" i="48"/>
  <c r="C751" i="48"/>
  <c r="D745" i="48"/>
  <c r="B745" i="48"/>
  <c r="C744" i="48"/>
  <c r="C743" i="48"/>
  <c r="C742" i="48"/>
  <c r="C741" i="48"/>
  <c r="C740" i="48"/>
  <c r="C739" i="48"/>
  <c r="C738" i="48"/>
  <c r="C737" i="48"/>
  <c r="C736" i="48"/>
  <c r="C735" i="48"/>
  <c r="C734" i="48"/>
  <c r="C733" i="48"/>
  <c r="D724" i="48"/>
  <c r="B724" i="48"/>
  <c r="C723" i="48"/>
  <c r="C722" i="48"/>
  <c r="C721" i="48"/>
  <c r="C720" i="48"/>
  <c r="C719" i="48"/>
  <c r="C718" i="48"/>
  <c r="C717" i="48"/>
  <c r="C716" i="48"/>
  <c r="C715" i="48"/>
  <c r="C714" i="48"/>
  <c r="C713" i="48"/>
  <c r="C712" i="48"/>
  <c r="D706" i="48"/>
  <c r="B706" i="48"/>
  <c r="C705" i="48"/>
  <c r="C704" i="48"/>
  <c r="C703" i="48"/>
  <c r="C702" i="48"/>
  <c r="C701" i="48"/>
  <c r="C700" i="48"/>
  <c r="C699" i="48"/>
  <c r="C698" i="48"/>
  <c r="C697" i="48"/>
  <c r="C696" i="48"/>
  <c r="C695" i="48"/>
  <c r="C694" i="48"/>
  <c r="D685" i="48"/>
  <c r="B685" i="48"/>
  <c r="C684" i="48"/>
  <c r="C683" i="48"/>
  <c r="C682" i="48"/>
  <c r="C681" i="48"/>
  <c r="C680" i="48"/>
  <c r="C679" i="48"/>
  <c r="C678" i="48"/>
  <c r="C677" i="48"/>
  <c r="C676" i="48"/>
  <c r="C675" i="48"/>
  <c r="C674" i="48"/>
  <c r="C673" i="48"/>
  <c r="D667" i="48"/>
  <c r="B667" i="48"/>
  <c r="C666" i="48"/>
  <c r="C665" i="48"/>
  <c r="C664" i="48"/>
  <c r="C663" i="48"/>
  <c r="C662" i="48"/>
  <c r="C661" i="48"/>
  <c r="C660" i="48"/>
  <c r="C659" i="48"/>
  <c r="C658" i="48"/>
  <c r="C657" i="48"/>
  <c r="C656" i="48"/>
  <c r="C655" i="48"/>
  <c r="B607" i="48"/>
  <c r="D578" i="48"/>
  <c r="D579" i="48"/>
  <c r="D580" i="48"/>
  <c r="D581" i="48"/>
  <c r="D582" i="48"/>
  <c r="D583" i="48"/>
  <c r="D584" i="48"/>
  <c r="D585" i="48"/>
  <c r="D586" i="48"/>
  <c r="D587" i="48"/>
  <c r="D588" i="48"/>
  <c r="D577" i="48"/>
  <c r="C589" i="48"/>
  <c r="E589" i="48"/>
  <c r="D596" i="48"/>
  <c r="D597" i="48"/>
  <c r="D598" i="48"/>
  <c r="D599" i="48"/>
  <c r="D600" i="48"/>
  <c r="D601" i="48"/>
  <c r="D602" i="48"/>
  <c r="D603" i="48"/>
  <c r="D604" i="48"/>
  <c r="D605" i="48"/>
  <c r="D606" i="48"/>
  <c r="D595" i="48"/>
  <c r="D646" i="48"/>
  <c r="B646" i="48"/>
  <c r="C645" i="48"/>
  <c r="C644" i="48"/>
  <c r="C643" i="48"/>
  <c r="C642" i="48"/>
  <c r="C641" i="48"/>
  <c r="C640" i="48"/>
  <c r="C639" i="48"/>
  <c r="C638" i="48"/>
  <c r="C637" i="48"/>
  <c r="C636" i="48"/>
  <c r="C635" i="48"/>
  <c r="C634" i="48"/>
  <c r="D628" i="48"/>
  <c r="B628" i="48"/>
  <c r="C627" i="48"/>
  <c r="C626" i="48"/>
  <c r="C625" i="48"/>
  <c r="C624" i="48"/>
  <c r="C623" i="48"/>
  <c r="C622" i="48"/>
  <c r="C621" i="48"/>
  <c r="C620" i="48"/>
  <c r="C619" i="48"/>
  <c r="C618" i="48"/>
  <c r="C617" i="48"/>
  <c r="C616" i="48"/>
  <c r="E607" i="48"/>
  <c r="C607" i="48"/>
  <c r="B589" i="48"/>
  <c r="D568" i="48"/>
  <c r="B568" i="48"/>
  <c r="C567" i="48"/>
  <c r="C566" i="48"/>
  <c r="C565" i="48"/>
  <c r="C564" i="48"/>
  <c r="C563" i="48"/>
  <c r="C562" i="48"/>
  <c r="C561" i="48"/>
  <c r="C560" i="48"/>
  <c r="C559" i="48"/>
  <c r="C558" i="48"/>
  <c r="C557" i="48"/>
  <c r="C556" i="48"/>
  <c r="D550" i="48"/>
  <c r="B550" i="48"/>
  <c r="C549" i="48"/>
  <c r="C548" i="48"/>
  <c r="C547" i="48"/>
  <c r="C546" i="48"/>
  <c r="C545" i="48"/>
  <c r="C544" i="48"/>
  <c r="C543" i="48"/>
  <c r="C542" i="48"/>
  <c r="C541" i="48"/>
  <c r="C540" i="48"/>
  <c r="C539" i="48"/>
  <c r="C538" i="48"/>
  <c r="D530" i="48"/>
  <c r="B530" i="48"/>
  <c r="C529" i="48"/>
  <c r="C528" i="48"/>
  <c r="C527" i="48"/>
  <c r="C526" i="48"/>
  <c r="C525" i="48"/>
  <c r="C524" i="48"/>
  <c r="C523" i="48"/>
  <c r="C522" i="48"/>
  <c r="C521" i="48"/>
  <c r="C520" i="48"/>
  <c r="C519" i="48"/>
  <c r="C518" i="48"/>
  <c r="D512" i="48"/>
  <c r="B512" i="48"/>
  <c r="C511" i="48"/>
  <c r="C510" i="48"/>
  <c r="C509" i="48"/>
  <c r="C508" i="48"/>
  <c r="C507" i="48"/>
  <c r="C506" i="48"/>
  <c r="C505" i="48"/>
  <c r="C504" i="48"/>
  <c r="C503" i="48"/>
  <c r="C502" i="48"/>
  <c r="C501" i="48"/>
  <c r="C500" i="48"/>
  <c r="D491" i="48"/>
  <c r="B491" i="48"/>
  <c r="C490" i="48"/>
  <c r="C489" i="48"/>
  <c r="C488" i="48"/>
  <c r="C487" i="48"/>
  <c r="C486" i="48"/>
  <c r="C485" i="48"/>
  <c r="C484" i="48"/>
  <c r="C483" i="48"/>
  <c r="C482" i="48"/>
  <c r="C481" i="48"/>
  <c r="C480" i="48"/>
  <c r="C479" i="48"/>
  <c r="D473" i="48"/>
  <c r="B473" i="48"/>
  <c r="C472" i="48"/>
  <c r="C471" i="48"/>
  <c r="C470" i="48"/>
  <c r="C469" i="48"/>
  <c r="C468" i="48"/>
  <c r="C467" i="48"/>
  <c r="C466" i="48"/>
  <c r="C465" i="48"/>
  <c r="C464" i="48"/>
  <c r="C463" i="48"/>
  <c r="C462" i="48"/>
  <c r="C461" i="48"/>
  <c r="D452" i="48"/>
  <c r="B452" i="48"/>
  <c r="C451" i="48"/>
  <c r="C450" i="48"/>
  <c r="C449" i="48"/>
  <c r="C448" i="48"/>
  <c r="C447" i="48"/>
  <c r="C446" i="48"/>
  <c r="C445" i="48"/>
  <c r="C444" i="48"/>
  <c r="C443" i="48"/>
  <c r="C442" i="48"/>
  <c r="C441" i="48"/>
  <c r="C440" i="48"/>
  <c r="D434" i="48"/>
  <c r="B434" i="48"/>
  <c r="C433" i="48"/>
  <c r="C432" i="48"/>
  <c r="C431" i="48"/>
  <c r="C430" i="48"/>
  <c r="C429" i="48"/>
  <c r="C428" i="48"/>
  <c r="C427" i="48"/>
  <c r="C426" i="48"/>
  <c r="C425" i="48"/>
  <c r="C424" i="48"/>
  <c r="C423" i="48"/>
  <c r="C422" i="48"/>
  <c r="D413" i="48"/>
  <c r="B413" i="48"/>
  <c r="C412" i="48"/>
  <c r="C411" i="48"/>
  <c r="C410" i="48"/>
  <c r="C409" i="48"/>
  <c r="C408" i="48"/>
  <c r="C407" i="48"/>
  <c r="C406" i="48"/>
  <c r="C405" i="48"/>
  <c r="C404" i="48"/>
  <c r="C403" i="48"/>
  <c r="C402" i="48"/>
  <c r="C401" i="48"/>
  <c r="D395" i="48"/>
  <c r="B395" i="48"/>
  <c r="C394" i="48"/>
  <c r="C393" i="48"/>
  <c r="C392" i="48"/>
  <c r="C391" i="48"/>
  <c r="C390" i="48"/>
  <c r="C389" i="48"/>
  <c r="C388" i="48"/>
  <c r="C387" i="48"/>
  <c r="C386" i="48"/>
  <c r="C385" i="48"/>
  <c r="C384" i="48"/>
  <c r="C383" i="48"/>
  <c r="D374" i="48"/>
  <c r="B374" i="48"/>
  <c r="C373" i="48"/>
  <c r="C372" i="48"/>
  <c r="C371" i="48"/>
  <c r="C370" i="48"/>
  <c r="C369" i="48"/>
  <c r="C368" i="48"/>
  <c r="C367" i="48"/>
  <c r="C366" i="48"/>
  <c r="C365" i="48"/>
  <c r="C364" i="48"/>
  <c r="C363" i="48"/>
  <c r="C362" i="48"/>
  <c r="D356" i="48"/>
  <c r="B356" i="48"/>
  <c r="C355" i="48"/>
  <c r="C354" i="48"/>
  <c r="C353" i="48"/>
  <c r="C352" i="48"/>
  <c r="C351" i="48"/>
  <c r="C350" i="48"/>
  <c r="C349" i="48"/>
  <c r="C348" i="48"/>
  <c r="C347" i="48"/>
  <c r="C346" i="48"/>
  <c r="C345" i="48"/>
  <c r="C344" i="48"/>
  <c r="D335" i="48"/>
  <c r="B335" i="48"/>
  <c r="C334" i="48"/>
  <c r="C333" i="48"/>
  <c r="C332" i="48"/>
  <c r="C331" i="48"/>
  <c r="C330" i="48"/>
  <c r="C329" i="48"/>
  <c r="C328" i="48"/>
  <c r="C327" i="48"/>
  <c r="C326" i="48"/>
  <c r="C325" i="48"/>
  <c r="C324" i="48"/>
  <c r="C323" i="48"/>
  <c r="D317" i="48"/>
  <c r="B317" i="48"/>
  <c r="C316" i="48"/>
  <c r="C315" i="48"/>
  <c r="C314" i="48"/>
  <c r="C313" i="48"/>
  <c r="C312" i="48"/>
  <c r="C311" i="48"/>
  <c r="C310" i="48"/>
  <c r="C309" i="48"/>
  <c r="C308" i="48"/>
  <c r="C307" i="48"/>
  <c r="C306" i="48"/>
  <c r="C305" i="48"/>
  <c r="D296" i="48"/>
  <c r="B296" i="48"/>
  <c r="C295" i="48"/>
  <c r="C294" i="48"/>
  <c r="C293" i="48"/>
  <c r="C292" i="48"/>
  <c r="C291" i="48"/>
  <c r="C290" i="48"/>
  <c r="C289" i="48"/>
  <c r="C288" i="48"/>
  <c r="C287" i="48"/>
  <c r="C286" i="48"/>
  <c r="C285" i="48"/>
  <c r="C284" i="48"/>
  <c r="D278" i="48"/>
  <c r="B278" i="48"/>
  <c r="C277" i="48"/>
  <c r="C276" i="48"/>
  <c r="C275" i="48"/>
  <c r="C274" i="48"/>
  <c r="C273" i="48"/>
  <c r="C272" i="48"/>
  <c r="C271" i="48"/>
  <c r="C270" i="48"/>
  <c r="C269" i="48"/>
  <c r="C268" i="48"/>
  <c r="C267" i="48"/>
  <c r="C266" i="48"/>
  <c r="D257" i="48"/>
  <c r="B257" i="48"/>
  <c r="C256" i="48"/>
  <c r="C255" i="48"/>
  <c r="C254" i="48"/>
  <c r="C253" i="48"/>
  <c r="C252" i="48"/>
  <c r="C251" i="48"/>
  <c r="C250" i="48"/>
  <c r="C249" i="48"/>
  <c r="C248" i="48"/>
  <c r="C247" i="48"/>
  <c r="C246" i="48"/>
  <c r="C245" i="48"/>
  <c r="D239" i="48"/>
  <c r="B239" i="48"/>
  <c r="C238" i="48"/>
  <c r="C237" i="48"/>
  <c r="C236" i="48"/>
  <c r="C235" i="48"/>
  <c r="C234" i="48"/>
  <c r="C233" i="48"/>
  <c r="C232" i="48"/>
  <c r="C231" i="48"/>
  <c r="C230" i="48"/>
  <c r="C229" i="48"/>
  <c r="C228" i="48"/>
  <c r="C227" i="48"/>
  <c r="D218" i="48"/>
  <c r="B218" i="48"/>
  <c r="C217" i="48"/>
  <c r="C216" i="48"/>
  <c r="C215" i="48"/>
  <c r="C214" i="48"/>
  <c r="C213" i="48"/>
  <c r="C212" i="48"/>
  <c r="C211" i="48"/>
  <c r="C210" i="48"/>
  <c r="C209" i="48"/>
  <c r="C208" i="48"/>
  <c r="C207" i="48"/>
  <c r="C206" i="48"/>
  <c r="D200" i="48"/>
  <c r="B200" i="48"/>
  <c r="C199" i="48"/>
  <c r="C198" i="48"/>
  <c r="C197" i="48"/>
  <c r="C196" i="48"/>
  <c r="C195" i="48"/>
  <c r="C194" i="48"/>
  <c r="C193" i="48"/>
  <c r="C192" i="48"/>
  <c r="C191" i="48"/>
  <c r="C190" i="48"/>
  <c r="C189" i="48"/>
  <c r="C188" i="48"/>
  <c r="D179" i="48"/>
  <c r="B179" i="48"/>
  <c r="C178" i="48"/>
  <c r="C177" i="48"/>
  <c r="C176" i="48"/>
  <c r="C175" i="48"/>
  <c r="C174" i="48"/>
  <c r="C173" i="48"/>
  <c r="C172" i="48"/>
  <c r="C171" i="48"/>
  <c r="C170" i="48"/>
  <c r="C169" i="48"/>
  <c r="C168" i="48"/>
  <c r="C167" i="48"/>
  <c r="D161" i="48"/>
  <c r="B161" i="48"/>
  <c r="C160" i="48"/>
  <c r="C159" i="48"/>
  <c r="C158" i="48"/>
  <c r="C157" i="48"/>
  <c r="C156" i="48"/>
  <c r="C155" i="48"/>
  <c r="C154" i="48"/>
  <c r="C153" i="48"/>
  <c r="C152" i="48"/>
  <c r="C151" i="48"/>
  <c r="C150" i="48"/>
  <c r="C149" i="48"/>
  <c r="D140" i="48"/>
  <c r="B140" i="48"/>
  <c r="C139" i="48"/>
  <c r="C138" i="48"/>
  <c r="C137" i="48"/>
  <c r="C136" i="48"/>
  <c r="C135" i="48"/>
  <c r="C134" i="48"/>
  <c r="C133" i="48"/>
  <c r="C132" i="48"/>
  <c r="C131" i="48"/>
  <c r="C130" i="48"/>
  <c r="C129" i="48"/>
  <c r="C128" i="48"/>
  <c r="D122" i="48"/>
  <c r="B122" i="48"/>
  <c r="C121" i="48"/>
  <c r="C120" i="48"/>
  <c r="C119" i="48"/>
  <c r="C118" i="48"/>
  <c r="C117" i="48"/>
  <c r="C116" i="48"/>
  <c r="C115" i="48"/>
  <c r="C114" i="48"/>
  <c r="C113" i="48"/>
  <c r="C112" i="48"/>
  <c r="C111" i="48"/>
  <c r="C110" i="48"/>
  <c r="C72" i="48"/>
  <c r="C73" i="48"/>
  <c r="C74" i="48"/>
  <c r="C75" i="48"/>
  <c r="C76" i="48"/>
  <c r="C77" i="48"/>
  <c r="C78" i="48"/>
  <c r="C79" i="48"/>
  <c r="C80" i="48"/>
  <c r="C81" i="48"/>
  <c r="C82" i="48"/>
  <c r="C90" i="48"/>
  <c r="C91" i="48"/>
  <c r="C92" i="48"/>
  <c r="C93" i="48"/>
  <c r="C94" i="48"/>
  <c r="C95" i="48"/>
  <c r="C96" i="48"/>
  <c r="C97" i="48"/>
  <c r="C98" i="48"/>
  <c r="C99" i="48"/>
  <c r="C100" i="48"/>
  <c r="D101" i="48"/>
  <c r="B101" i="48"/>
  <c r="D83" i="48"/>
  <c r="B83" i="48"/>
  <c r="C89" i="48"/>
  <c r="C71" i="48"/>
  <c r="N26" i="46"/>
  <c r="N9" i="46"/>
  <c r="L9" i="46"/>
  <c r="L26" i="46"/>
  <c r="N25" i="46"/>
  <c r="L25" i="46"/>
  <c r="L37" i="46" s="1"/>
  <c r="N8" i="46"/>
  <c r="N20" i="46" s="1"/>
  <c r="L8" i="46"/>
  <c r="AD37" i="32"/>
  <c r="AC37" i="32"/>
  <c r="AA37" i="32"/>
  <c r="C38" i="32"/>
  <c r="D38" i="32"/>
  <c r="E38" i="32"/>
  <c r="F38" i="32"/>
  <c r="G38" i="32"/>
  <c r="H38" i="32"/>
  <c r="I38" i="32"/>
  <c r="J38" i="32"/>
  <c r="K38" i="32"/>
  <c r="L38" i="32"/>
  <c r="M38" i="32"/>
  <c r="N38" i="32"/>
  <c r="O38" i="32"/>
  <c r="P38" i="32"/>
  <c r="Q38" i="32"/>
  <c r="R38" i="32"/>
  <c r="S38" i="32"/>
  <c r="T38" i="32"/>
  <c r="U38" i="32"/>
  <c r="V38" i="32"/>
  <c r="W38" i="32"/>
  <c r="X38" i="32"/>
  <c r="Y38" i="32"/>
  <c r="Z38" i="32"/>
  <c r="AB38" i="32"/>
  <c r="B38" i="32"/>
  <c r="AD19" i="32"/>
  <c r="AC19" i="32"/>
  <c r="AA19" i="32"/>
  <c r="Z20" i="32"/>
  <c r="AB20" i="32"/>
  <c r="Y20" i="32"/>
  <c r="S20" i="32"/>
  <c r="T20" i="32"/>
  <c r="U20" i="32"/>
  <c r="V20" i="32"/>
  <c r="W20" i="32"/>
  <c r="X20" i="32"/>
  <c r="R20" i="32"/>
  <c r="Q20" i="32"/>
  <c r="I20" i="32"/>
  <c r="J20" i="32"/>
  <c r="K20" i="32"/>
  <c r="L20" i="32"/>
  <c r="M20" i="32"/>
  <c r="N20" i="32"/>
  <c r="O20" i="32"/>
  <c r="P20" i="32"/>
  <c r="H20" i="32"/>
  <c r="G20" i="32"/>
  <c r="F20" i="32"/>
  <c r="E20" i="32"/>
  <c r="D20" i="32"/>
  <c r="C20" i="32"/>
  <c r="B20" i="32"/>
  <c r="M26" i="44"/>
  <c r="M38" i="44" s="1"/>
  <c r="K37" i="39"/>
  <c r="K19" i="39"/>
  <c r="K36" i="39"/>
  <c r="K18" i="39"/>
  <c r="M36" i="39"/>
  <c r="M37" i="39"/>
  <c r="L36" i="39"/>
  <c r="L37" i="39"/>
  <c r="M18" i="39"/>
  <c r="M19" i="39"/>
  <c r="L18" i="39"/>
  <c r="L19" i="39"/>
  <c r="C38" i="39"/>
  <c r="D38" i="39"/>
  <c r="E38" i="39"/>
  <c r="F38" i="39"/>
  <c r="G38" i="39"/>
  <c r="H38" i="39"/>
  <c r="I38" i="39"/>
  <c r="J38" i="39"/>
  <c r="B38" i="39"/>
  <c r="I20" i="39"/>
  <c r="J20" i="39"/>
  <c r="H20" i="39"/>
  <c r="G20" i="39"/>
  <c r="F20" i="39"/>
  <c r="E20" i="39"/>
  <c r="C20" i="39"/>
  <c r="D20" i="39"/>
  <c r="B20" i="39"/>
  <c r="R28" i="41"/>
  <c r="R40" i="41" s="1"/>
  <c r="R10" i="41"/>
  <c r="R22" i="41" s="1"/>
  <c r="O26" i="19"/>
  <c r="O27" i="19"/>
  <c r="O28" i="19"/>
  <c r="O29" i="19"/>
  <c r="O30" i="19"/>
  <c r="O31" i="19"/>
  <c r="O32" i="19"/>
  <c r="O33" i="19"/>
  <c r="O34" i="19"/>
  <c r="O35" i="19"/>
  <c r="O36" i="19"/>
  <c r="O25" i="19"/>
  <c r="N36" i="19"/>
  <c r="L26" i="19"/>
  <c r="L27" i="19"/>
  <c r="L28" i="19"/>
  <c r="L29" i="19"/>
  <c r="L30" i="19"/>
  <c r="L31" i="19"/>
  <c r="L32" i="19"/>
  <c r="L33" i="19"/>
  <c r="L34" i="19"/>
  <c r="L35" i="19"/>
  <c r="L36" i="19"/>
  <c r="O9" i="19"/>
  <c r="O10" i="19"/>
  <c r="O11" i="19"/>
  <c r="O12" i="19"/>
  <c r="O13" i="19"/>
  <c r="O14" i="19"/>
  <c r="O15" i="19"/>
  <c r="O16" i="19"/>
  <c r="O17" i="19"/>
  <c r="O18" i="19"/>
  <c r="O19" i="19"/>
  <c r="O8" i="19"/>
  <c r="N19" i="19"/>
  <c r="L9" i="19"/>
  <c r="L10" i="19"/>
  <c r="L11" i="19"/>
  <c r="L12" i="19"/>
  <c r="L13" i="19"/>
  <c r="L14" i="19"/>
  <c r="L15" i="19"/>
  <c r="L16" i="19"/>
  <c r="L17" i="19"/>
  <c r="L18" i="19"/>
  <c r="L19" i="19"/>
  <c r="I37" i="19"/>
  <c r="I20" i="19"/>
  <c r="C37" i="19"/>
  <c r="D37" i="19"/>
  <c r="E37" i="19"/>
  <c r="F37" i="19"/>
  <c r="G37" i="19"/>
  <c r="H37" i="19"/>
  <c r="J37" i="19"/>
  <c r="K37" i="19"/>
  <c r="M37" i="19"/>
  <c r="B37" i="19"/>
  <c r="M20" i="19"/>
  <c r="K20" i="19"/>
  <c r="H20" i="19"/>
  <c r="J20" i="19"/>
  <c r="G20" i="19"/>
  <c r="F20" i="19"/>
  <c r="E20" i="19"/>
  <c r="D20" i="19"/>
  <c r="C20" i="19"/>
  <c r="B20" i="19"/>
  <c r="AD36" i="32"/>
  <c r="AC36" i="32"/>
  <c r="AA36" i="32"/>
  <c r="AD18" i="32"/>
  <c r="AC18" i="32"/>
  <c r="AA18" i="32"/>
  <c r="M39" i="17"/>
  <c r="L39" i="17"/>
  <c r="K39" i="17"/>
  <c r="J40" i="17"/>
  <c r="I40" i="17"/>
  <c r="H40" i="17"/>
  <c r="G40" i="17"/>
  <c r="F40" i="17"/>
  <c r="E40" i="17"/>
  <c r="D40" i="17"/>
  <c r="C40" i="17"/>
  <c r="B40" i="17"/>
  <c r="M19" i="17"/>
  <c r="L19" i="17"/>
  <c r="K19" i="17"/>
  <c r="J20" i="17"/>
  <c r="I20" i="17"/>
  <c r="F20" i="17"/>
  <c r="G20" i="17"/>
  <c r="H20" i="17"/>
  <c r="E20" i="17"/>
  <c r="C20" i="17"/>
  <c r="D20" i="17"/>
  <c r="B20" i="17"/>
  <c r="H19" i="33"/>
  <c r="G19" i="33"/>
  <c r="H38" i="33"/>
  <c r="G38" i="33"/>
  <c r="E38" i="33"/>
  <c r="C39" i="33"/>
  <c r="D39" i="33"/>
  <c r="F39" i="33"/>
  <c r="B39" i="33"/>
  <c r="H37" i="33"/>
  <c r="G37" i="33"/>
  <c r="E19" i="33"/>
  <c r="D20" i="33"/>
  <c r="F20" i="33"/>
  <c r="C20" i="33"/>
  <c r="B20" i="33"/>
  <c r="H18" i="33"/>
  <c r="G18" i="33"/>
  <c r="O19" i="15"/>
  <c r="O38" i="15"/>
  <c r="C39" i="15"/>
  <c r="D39" i="15"/>
  <c r="E39" i="15"/>
  <c r="F39" i="15"/>
  <c r="G39" i="15"/>
  <c r="H39" i="15"/>
  <c r="I39" i="15"/>
  <c r="K39" i="15"/>
  <c r="L39" i="15"/>
  <c r="N39" i="15"/>
  <c r="B39" i="15"/>
  <c r="I20" i="15"/>
  <c r="K20" i="15"/>
  <c r="L20" i="15"/>
  <c r="N20" i="15"/>
  <c r="H20" i="15"/>
  <c r="G20" i="15"/>
  <c r="F20" i="15"/>
  <c r="E20" i="15"/>
  <c r="D20" i="15"/>
  <c r="C20" i="15"/>
  <c r="B20" i="15"/>
  <c r="V29" i="36"/>
  <c r="V30" i="36"/>
  <c r="V31" i="36"/>
  <c r="V32" i="36"/>
  <c r="V33" i="36"/>
  <c r="V34" i="36"/>
  <c r="V35" i="36"/>
  <c r="V36" i="36"/>
  <c r="V37" i="36"/>
  <c r="V38" i="36"/>
  <c r="V39" i="36"/>
  <c r="W29" i="36"/>
  <c r="W30" i="36"/>
  <c r="W31" i="36"/>
  <c r="W32" i="36"/>
  <c r="W33" i="36"/>
  <c r="W34" i="36"/>
  <c r="W35" i="36"/>
  <c r="W36" i="36"/>
  <c r="W37" i="36"/>
  <c r="W38" i="36"/>
  <c r="W39" i="36"/>
  <c r="W28" i="36"/>
  <c r="V28" i="36"/>
  <c r="V40" i="36" s="1"/>
  <c r="W11" i="36"/>
  <c r="W12" i="36"/>
  <c r="W13" i="36"/>
  <c r="W14" i="36"/>
  <c r="W15" i="36"/>
  <c r="W16" i="36"/>
  <c r="W17" i="36"/>
  <c r="W18" i="36"/>
  <c r="W19" i="36"/>
  <c r="W20" i="36"/>
  <c r="W21" i="36"/>
  <c r="W10" i="36"/>
  <c r="V11" i="36"/>
  <c r="V12" i="36"/>
  <c r="V13" i="36"/>
  <c r="V14" i="36"/>
  <c r="V15" i="36"/>
  <c r="V16" i="36"/>
  <c r="V17" i="36"/>
  <c r="V18" i="36"/>
  <c r="V19" i="36"/>
  <c r="V20" i="36"/>
  <c r="V21" i="36"/>
  <c r="V10" i="36"/>
  <c r="N27" i="40"/>
  <c r="N28" i="40"/>
  <c r="N29" i="40"/>
  <c r="N30" i="40"/>
  <c r="N31" i="40"/>
  <c r="N32" i="40"/>
  <c r="N33" i="40"/>
  <c r="N34" i="40"/>
  <c r="N35" i="40"/>
  <c r="N36" i="40"/>
  <c r="N37" i="40"/>
  <c r="N26" i="40"/>
  <c r="N9" i="40"/>
  <c r="N10" i="40"/>
  <c r="N11" i="40"/>
  <c r="N12" i="40"/>
  <c r="N13" i="40"/>
  <c r="N14" i="40"/>
  <c r="N15" i="40"/>
  <c r="N16" i="40"/>
  <c r="N17" i="40"/>
  <c r="N18" i="40"/>
  <c r="N19" i="40"/>
  <c r="N8" i="40"/>
  <c r="L27" i="40"/>
  <c r="L28" i="40"/>
  <c r="L29" i="40"/>
  <c r="L30" i="40"/>
  <c r="L31" i="40"/>
  <c r="L32" i="40"/>
  <c r="L33" i="40"/>
  <c r="L34" i="40"/>
  <c r="L35" i="40"/>
  <c r="L36" i="40"/>
  <c r="L37" i="40"/>
  <c r="L26" i="40"/>
  <c r="L9" i="40"/>
  <c r="L10" i="40"/>
  <c r="L11" i="40"/>
  <c r="L12" i="40"/>
  <c r="L13" i="40"/>
  <c r="L14" i="40"/>
  <c r="L15" i="40"/>
  <c r="L16" i="40"/>
  <c r="L17" i="40"/>
  <c r="L18" i="40"/>
  <c r="L19" i="40"/>
  <c r="L8" i="40"/>
  <c r="B38" i="40"/>
  <c r="B20" i="40"/>
  <c r="M36" i="40"/>
  <c r="M37" i="40"/>
  <c r="M18" i="40"/>
  <c r="M19" i="40"/>
  <c r="D38" i="40"/>
  <c r="E38" i="40"/>
  <c r="F38" i="40"/>
  <c r="G38" i="40"/>
  <c r="H38" i="40"/>
  <c r="I38" i="40"/>
  <c r="J38" i="40"/>
  <c r="K38" i="40"/>
  <c r="C38" i="40"/>
  <c r="J20" i="40"/>
  <c r="K20" i="40"/>
  <c r="I20" i="40"/>
  <c r="H20" i="40"/>
  <c r="G20" i="40"/>
  <c r="F20" i="40"/>
  <c r="D20" i="40"/>
  <c r="E20" i="40"/>
  <c r="C20" i="40"/>
  <c r="M35" i="40"/>
  <c r="M34" i="40"/>
  <c r="M33" i="40"/>
  <c r="M32" i="40"/>
  <c r="M31" i="40"/>
  <c r="M30" i="40"/>
  <c r="M29" i="40"/>
  <c r="M28" i="40"/>
  <c r="M27" i="40"/>
  <c r="M26" i="40"/>
  <c r="M17" i="40"/>
  <c r="M16" i="40"/>
  <c r="M15" i="40"/>
  <c r="M14" i="40"/>
  <c r="M13" i="40"/>
  <c r="M12" i="40"/>
  <c r="M11" i="40"/>
  <c r="M10" i="40"/>
  <c r="M9" i="40"/>
  <c r="M8" i="40"/>
  <c r="K35" i="39"/>
  <c r="L35" i="39"/>
  <c r="M35" i="39"/>
  <c r="M26" i="39"/>
  <c r="M38" i="39" s="1"/>
  <c r="M27" i="39"/>
  <c r="M28" i="39"/>
  <c r="M29" i="39"/>
  <c r="M30" i="39"/>
  <c r="M31" i="39"/>
  <c r="M32" i="39"/>
  <c r="M33" i="39"/>
  <c r="M34" i="39"/>
  <c r="M9" i="39"/>
  <c r="M10" i="39"/>
  <c r="M11" i="39"/>
  <c r="M12" i="39"/>
  <c r="M13" i="39"/>
  <c r="M14" i="39"/>
  <c r="M15" i="39"/>
  <c r="M16" i="39"/>
  <c r="M17" i="39"/>
  <c r="M8" i="39"/>
  <c r="M20" i="39" s="1"/>
  <c r="K27" i="39"/>
  <c r="K28" i="39"/>
  <c r="K29" i="39"/>
  <c r="K30" i="39"/>
  <c r="K31" i="39"/>
  <c r="K32" i="39"/>
  <c r="K33" i="39"/>
  <c r="K34" i="39"/>
  <c r="K26" i="39"/>
  <c r="K38" i="39" s="1"/>
  <c r="K9" i="39"/>
  <c r="K10" i="39"/>
  <c r="K11" i="39"/>
  <c r="K12" i="39"/>
  <c r="K13" i="39"/>
  <c r="K14" i="39"/>
  <c r="K15" i="39"/>
  <c r="K16" i="39"/>
  <c r="K17" i="39"/>
  <c r="K8" i="39"/>
  <c r="K20" i="39" s="1"/>
  <c r="L27" i="39"/>
  <c r="L28" i="39"/>
  <c r="L38" i="39" s="1"/>
  <c r="L29" i="39"/>
  <c r="L30" i="39"/>
  <c r="L31" i="39"/>
  <c r="L32" i="39"/>
  <c r="L33" i="39"/>
  <c r="L34" i="39"/>
  <c r="L26" i="39"/>
  <c r="L9" i="39"/>
  <c r="L10" i="39"/>
  <c r="L11" i="39"/>
  <c r="L12" i="39"/>
  <c r="L13" i="39"/>
  <c r="L14" i="39"/>
  <c r="L15" i="39"/>
  <c r="L16" i="39"/>
  <c r="L17" i="39"/>
  <c r="L8" i="39"/>
  <c r="L20" i="39" s="1"/>
  <c r="M38" i="17"/>
  <c r="L38" i="17"/>
  <c r="K38" i="17"/>
  <c r="M18" i="17"/>
  <c r="L18" i="17"/>
  <c r="K18" i="17"/>
  <c r="Z39" i="35"/>
  <c r="Y39" i="35"/>
  <c r="W39" i="35"/>
  <c r="C40" i="35"/>
  <c r="D40" i="35"/>
  <c r="E40" i="35"/>
  <c r="F40" i="35"/>
  <c r="G40" i="35"/>
  <c r="H40" i="35"/>
  <c r="I40" i="35"/>
  <c r="J40" i="35"/>
  <c r="K40" i="35"/>
  <c r="L40" i="35"/>
  <c r="M40" i="35"/>
  <c r="N40" i="35"/>
  <c r="O40" i="35"/>
  <c r="P40" i="35"/>
  <c r="Q40" i="35"/>
  <c r="R40" i="35"/>
  <c r="S40" i="35"/>
  <c r="T40" i="35"/>
  <c r="U40" i="35"/>
  <c r="V40" i="35"/>
  <c r="X40" i="35"/>
  <c r="B40" i="35"/>
  <c r="Z21" i="35"/>
  <c r="Y21" i="35"/>
  <c r="W21" i="35"/>
  <c r="V22" i="35"/>
  <c r="X22" i="35"/>
  <c r="U22" i="35"/>
  <c r="Q22" i="35"/>
  <c r="R22" i="35"/>
  <c r="S22" i="35"/>
  <c r="T22" i="35"/>
  <c r="P22" i="35"/>
  <c r="O22" i="35"/>
  <c r="N22" i="35"/>
  <c r="M22" i="35"/>
  <c r="L22" i="35"/>
  <c r="K22" i="35"/>
  <c r="J22" i="35"/>
  <c r="I22" i="35"/>
  <c r="H22" i="35"/>
  <c r="G22" i="35"/>
  <c r="F22" i="35"/>
  <c r="E22" i="35"/>
  <c r="D22" i="35"/>
  <c r="C22" i="35"/>
  <c r="B22" i="35"/>
  <c r="AA35" i="32"/>
  <c r="AA17" i="32"/>
  <c r="AD35" i="32"/>
  <c r="AC35" i="32"/>
  <c r="AD17" i="32"/>
  <c r="AC17" i="32"/>
  <c r="N35" i="19"/>
  <c r="N18" i="19"/>
  <c r="E37" i="33"/>
  <c r="E18" i="33"/>
  <c r="O37" i="15"/>
  <c r="O18" i="15"/>
  <c r="P20" i="15"/>
  <c r="Y29" i="35"/>
  <c r="Y30" i="35"/>
  <c r="Y31" i="35"/>
  <c r="Y32" i="35"/>
  <c r="Y33" i="35"/>
  <c r="Y34" i="35"/>
  <c r="Y35" i="35"/>
  <c r="Y36" i="35"/>
  <c r="Y37" i="35"/>
  <c r="Y38" i="35"/>
  <c r="Y28" i="35"/>
  <c r="W29" i="35"/>
  <c r="W30" i="35"/>
  <c r="W31" i="35"/>
  <c r="W32" i="35"/>
  <c r="W33" i="35"/>
  <c r="W34" i="35"/>
  <c r="W35" i="35"/>
  <c r="W36" i="35"/>
  <c r="W37" i="35"/>
  <c r="W38" i="35"/>
  <c r="Y11" i="35"/>
  <c r="Y12" i="35"/>
  <c r="Y13" i="35"/>
  <c r="Y14" i="35"/>
  <c r="Y15" i="35"/>
  <c r="Y16" i="35"/>
  <c r="Y17" i="35"/>
  <c r="Y18" i="35"/>
  <c r="Y19" i="35"/>
  <c r="Y20" i="35"/>
  <c r="Y10" i="35"/>
  <c r="W11" i="35"/>
  <c r="W12" i="35"/>
  <c r="W13" i="35"/>
  <c r="W14" i="35"/>
  <c r="W15" i="35"/>
  <c r="W16" i="35"/>
  <c r="W17" i="35"/>
  <c r="W18" i="35"/>
  <c r="W19" i="35"/>
  <c r="W20" i="35"/>
  <c r="Z38" i="35"/>
  <c r="Z20" i="35"/>
  <c r="AD34" i="32"/>
  <c r="AC34" i="32"/>
  <c r="AA34" i="32"/>
  <c r="AD16" i="32"/>
  <c r="AC16" i="32"/>
  <c r="AA16" i="32"/>
  <c r="L8" i="19"/>
  <c r="N34" i="19"/>
  <c r="N17" i="19"/>
  <c r="M37" i="17"/>
  <c r="L37" i="17"/>
  <c r="K37" i="17"/>
  <c r="M17" i="17"/>
  <c r="L17" i="17"/>
  <c r="K17" i="17"/>
  <c r="E28" i="33"/>
  <c r="E29" i="33"/>
  <c r="E30" i="33"/>
  <c r="E31" i="33"/>
  <c r="E32" i="33"/>
  <c r="E33" i="33"/>
  <c r="E34" i="33"/>
  <c r="E35" i="33"/>
  <c r="E36" i="33"/>
  <c r="E27" i="33"/>
  <c r="E39" i="33" s="1"/>
  <c r="H28" i="33"/>
  <c r="H29" i="33"/>
  <c r="H30" i="33"/>
  <c r="H31" i="33"/>
  <c r="H32" i="33"/>
  <c r="H33" i="33"/>
  <c r="H34" i="33"/>
  <c r="H35" i="33"/>
  <c r="H36" i="33"/>
  <c r="H27" i="33"/>
  <c r="H39" i="33" s="1"/>
  <c r="G28" i="33"/>
  <c r="G29" i="33"/>
  <c r="G30" i="33"/>
  <c r="G31" i="33"/>
  <c r="G32" i="33"/>
  <c r="G33" i="33"/>
  <c r="G34" i="33"/>
  <c r="G35" i="33"/>
  <c r="G36" i="33"/>
  <c r="G9" i="33"/>
  <c r="G10" i="33"/>
  <c r="G11" i="33"/>
  <c r="G12" i="33"/>
  <c r="G13" i="33"/>
  <c r="G14" i="33"/>
  <c r="G15" i="33"/>
  <c r="G16" i="33"/>
  <c r="G17" i="33"/>
  <c r="H9" i="33"/>
  <c r="H10" i="33"/>
  <c r="H11" i="33"/>
  <c r="H12" i="33"/>
  <c r="H13" i="33"/>
  <c r="H14" i="33"/>
  <c r="H15" i="33"/>
  <c r="H16" i="33"/>
  <c r="H17" i="33"/>
  <c r="H8" i="33"/>
  <c r="E9" i="33"/>
  <c r="E10" i="33"/>
  <c r="E11" i="33"/>
  <c r="E12" i="33"/>
  <c r="E13" i="33"/>
  <c r="E14" i="33"/>
  <c r="E15" i="33"/>
  <c r="E16" i="33"/>
  <c r="E17" i="33"/>
  <c r="E8" i="33"/>
  <c r="O36" i="15"/>
  <c r="O17" i="15"/>
  <c r="L25" i="19"/>
  <c r="N33" i="19"/>
  <c r="N16" i="19"/>
  <c r="Z37" i="35"/>
  <c r="Z19" i="35"/>
  <c r="K36" i="17"/>
  <c r="AA27" i="32"/>
  <c r="AA28" i="32"/>
  <c r="AA29" i="32"/>
  <c r="AA30" i="32"/>
  <c r="AA31" i="32"/>
  <c r="AA32" i="32"/>
  <c r="AA33" i="32"/>
  <c r="AD27" i="32"/>
  <c r="AD28" i="32"/>
  <c r="AD29" i="32"/>
  <c r="AD30" i="32"/>
  <c r="AD31" i="32"/>
  <c r="AD32" i="32"/>
  <c r="AD33" i="32"/>
  <c r="AC27" i="32"/>
  <c r="AC28" i="32"/>
  <c r="AC29" i="32"/>
  <c r="AC30" i="32"/>
  <c r="AC31" i="32"/>
  <c r="AC32" i="32"/>
  <c r="AC33" i="32"/>
  <c r="AD9" i="32"/>
  <c r="AD10" i="32"/>
  <c r="AD11" i="32"/>
  <c r="AD12" i="32"/>
  <c r="AD13" i="32"/>
  <c r="AD14" i="32"/>
  <c r="AD15" i="32"/>
  <c r="AC9" i="32"/>
  <c r="AC10" i="32"/>
  <c r="AC11" i="32"/>
  <c r="AC12" i="32"/>
  <c r="AC13" i="32"/>
  <c r="AC14" i="32"/>
  <c r="AC15" i="32"/>
  <c r="AA9" i="32"/>
  <c r="AA10" i="32"/>
  <c r="AA11" i="32"/>
  <c r="AA12" i="32"/>
  <c r="AA13" i="32"/>
  <c r="AA14" i="32"/>
  <c r="AA15" i="32"/>
  <c r="AC26" i="32"/>
  <c r="AC8" i="32"/>
  <c r="D39" i="38"/>
  <c r="B39" i="38"/>
  <c r="E38" i="38"/>
  <c r="C38" i="38"/>
  <c r="E37" i="38"/>
  <c r="C37" i="38"/>
  <c r="E36" i="38"/>
  <c r="C36" i="38"/>
  <c r="E35" i="38"/>
  <c r="C35" i="38"/>
  <c r="E34" i="38"/>
  <c r="C34" i="38"/>
  <c r="E33" i="38"/>
  <c r="C33" i="38"/>
  <c r="E32" i="38"/>
  <c r="C32" i="38"/>
  <c r="E31" i="38"/>
  <c r="C31" i="38"/>
  <c r="E30" i="38"/>
  <c r="C30" i="38"/>
  <c r="E29" i="38"/>
  <c r="C29" i="38"/>
  <c r="E28" i="38"/>
  <c r="C28" i="38"/>
  <c r="E27" i="38"/>
  <c r="C27" i="38"/>
  <c r="D20" i="38"/>
  <c r="B20" i="38"/>
  <c r="E19" i="38"/>
  <c r="C19" i="38"/>
  <c r="E18" i="38"/>
  <c r="C18" i="38"/>
  <c r="E17" i="38"/>
  <c r="C17" i="38"/>
  <c r="E16" i="38"/>
  <c r="C16" i="38"/>
  <c r="E15" i="38"/>
  <c r="C15" i="38"/>
  <c r="E14" i="38"/>
  <c r="C14" i="38"/>
  <c r="E13" i="38"/>
  <c r="C13" i="38"/>
  <c r="E12" i="38"/>
  <c r="C12" i="38"/>
  <c r="E11" i="38"/>
  <c r="C11" i="38"/>
  <c r="E10" i="38"/>
  <c r="C10" i="38"/>
  <c r="E9" i="38"/>
  <c r="C9" i="38"/>
  <c r="E8" i="38"/>
  <c r="C8" i="38"/>
  <c r="C38" i="37"/>
  <c r="E38" i="37"/>
  <c r="C37" i="37"/>
  <c r="E37" i="37"/>
  <c r="C36" i="37"/>
  <c r="E36" i="37"/>
  <c r="D39" i="37"/>
  <c r="B39" i="37"/>
  <c r="D20" i="37"/>
  <c r="B20" i="37"/>
  <c r="C19" i="37"/>
  <c r="E19" i="37"/>
  <c r="C18" i="37"/>
  <c r="E18" i="37"/>
  <c r="C17" i="37"/>
  <c r="E17" i="37"/>
  <c r="E35" i="37"/>
  <c r="C35" i="37"/>
  <c r="E34" i="37"/>
  <c r="C34" i="37"/>
  <c r="E33" i="37"/>
  <c r="C33" i="37"/>
  <c r="E32" i="37"/>
  <c r="C32" i="37"/>
  <c r="E31" i="37"/>
  <c r="C31" i="37"/>
  <c r="E30" i="37"/>
  <c r="C30" i="37"/>
  <c r="E29" i="37"/>
  <c r="C29" i="37"/>
  <c r="E28" i="37"/>
  <c r="C28" i="37"/>
  <c r="E27" i="37"/>
  <c r="C27" i="37"/>
  <c r="E16" i="37"/>
  <c r="C16" i="37"/>
  <c r="E15" i="37"/>
  <c r="C15" i="37"/>
  <c r="E14" i="37"/>
  <c r="C14" i="37"/>
  <c r="E13" i="37"/>
  <c r="C13" i="37"/>
  <c r="E12" i="37"/>
  <c r="C12" i="37"/>
  <c r="E11" i="37"/>
  <c r="C11" i="37"/>
  <c r="E10" i="37"/>
  <c r="C10" i="37"/>
  <c r="E9" i="37"/>
  <c r="C9" i="37"/>
  <c r="E8" i="37"/>
  <c r="C8" i="37"/>
  <c r="K16" i="17"/>
  <c r="M36" i="17"/>
  <c r="L36" i="17"/>
  <c r="M16" i="17"/>
  <c r="L16" i="17"/>
  <c r="O35" i="15"/>
  <c r="O16" i="15"/>
  <c r="C40" i="36"/>
  <c r="D40" i="36"/>
  <c r="E40" i="36"/>
  <c r="F40" i="36"/>
  <c r="G40" i="36"/>
  <c r="H40" i="36"/>
  <c r="I40" i="36"/>
  <c r="J40" i="36"/>
  <c r="K40" i="36"/>
  <c r="L40" i="36"/>
  <c r="M40" i="36"/>
  <c r="N40" i="36"/>
  <c r="O40" i="36"/>
  <c r="P40" i="36"/>
  <c r="Q40" i="36"/>
  <c r="R40" i="36"/>
  <c r="S40" i="36"/>
  <c r="U40" i="36"/>
  <c r="B40" i="36"/>
  <c r="E22" i="36"/>
  <c r="T37" i="36"/>
  <c r="T38" i="36"/>
  <c r="T39" i="36"/>
  <c r="T19" i="36"/>
  <c r="T20" i="36"/>
  <c r="T21" i="36"/>
  <c r="S22" i="36"/>
  <c r="U22" i="36"/>
  <c r="R22" i="36"/>
  <c r="P22" i="36"/>
  <c r="Q22" i="36"/>
  <c r="O22" i="36"/>
  <c r="N22" i="36"/>
  <c r="M22" i="36"/>
  <c r="L22" i="36"/>
  <c r="K22" i="36"/>
  <c r="J22" i="36"/>
  <c r="H22" i="36"/>
  <c r="I22" i="36"/>
  <c r="G22" i="36"/>
  <c r="F22" i="36"/>
  <c r="D22" i="36"/>
  <c r="C22" i="36"/>
  <c r="B22" i="36"/>
  <c r="T36" i="36"/>
  <c r="T35" i="36"/>
  <c r="T34" i="36"/>
  <c r="T33" i="36"/>
  <c r="T32" i="36"/>
  <c r="T31" i="36"/>
  <c r="T30" i="36"/>
  <c r="T29" i="36"/>
  <c r="T28" i="36"/>
  <c r="T18" i="36"/>
  <c r="T17" i="36"/>
  <c r="T16" i="36"/>
  <c r="T15" i="36"/>
  <c r="T14" i="36"/>
  <c r="T13" i="36"/>
  <c r="T12" i="36"/>
  <c r="T11" i="36"/>
  <c r="T10" i="36"/>
  <c r="Z29" i="35"/>
  <c r="Z30" i="35"/>
  <c r="Z31" i="35"/>
  <c r="Z32" i="35"/>
  <c r="Z33" i="35"/>
  <c r="Z34" i="35"/>
  <c r="Z35" i="35"/>
  <c r="Z36" i="35"/>
  <c r="Z28" i="35"/>
  <c r="Z11" i="35"/>
  <c r="Z12" i="35"/>
  <c r="Z13" i="35"/>
  <c r="Z14" i="35"/>
  <c r="Z15" i="35"/>
  <c r="Z16" i="35"/>
  <c r="Z17" i="35"/>
  <c r="Z18" i="35"/>
  <c r="Z10" i="35"/>
  <c r="W10" i="35"/>
  <c r="W28" i="35"/>
  <c r="K35" i="17"/>
  <c r="M35" i="17"/>
  <c r="L35" i="17"/>
  <c r="M15" i="17"/>
  <c r="L15" i="17"/>
  <c r="K15" i="17"/>
  <c r="N32" i="19"/>
  <c r="N15" i="19"/>
  <c r="I39" i="43" l="1"/>
  <c r="F39" i="43"/>
  <c r="D20" i="51"/>
  <c r="E20" i="33"/>
  <c r="N37" i="46"/>
  <c r="AG38" i="50"/>
  <c r="H20" i="43"/>
  <c r="K40" i="45"/>
  <c r="T40" i="41"/>
  <c r="C38" i="51"/>
  <c r="D38" i="51"/>
  <c r="AC38" i="32"/>
  <c r="AG20" i="50"/>
  <c r="K20" i="45"/>
  <c r="L20" i="45"/>
  <c r="L40" i="45"/>
  <c r="H20" i="33"/>
  <c r="O37" i="19"/>
  <c r="L20" i="46"/>
  <c r="O20" i="44"/>
  <c r="O38" i="44"/>
  <c r="I20" i="43"/>
  <c r="M40" i="45"/>
  <c r="M20" i="45"/>
  <c r="T22" i="41"/>
  <c r="C20" i="51"/>
  <c r="C62" i="48"/>
  <c r="E1075" i="48"/>
  <c r="E1057" i="48"/>
  <c r="C667" i="48"/>
  <c r="C685" i="48"/>
  <c r="C706" i="48"/>
  <c r="C724" i="48"/>
  <c r="C763" i="48"/>
  <c r="C784" i="48"/>
  <c r="C802" i="48"/>
  <c r="C823" i="48"/>
  <c r="C841" i="48"/>
  <c r="C862" i="48"/>
  <c r="C919" i="48"/>
  <c r="C940" i="48"/>
  <c r="C958" i="48"/>
  <c r="C979" i="48"/>
  <c r="C997" i="48"/>
  <c r="C1018" i="48"/>
  <c r="C1036" i="48"/>
  <c r="C1096" i="48"/>
  <c r="C1114" i="48"/>
  <c r="C901" i="48"/>
  <c r="F1075" i="48"/>
  <c r="C880" i="48"/>
  <c r="C745" i="48"/>
  <c r="D589" i="48"/>
  <c r="C646" i="48"/>
  <c r="C530" i="48"/>
  <c r="D607" i="48"/>
  <c r="C628" i="48"/>
  <c r="C317" i="48"/>
  <c r="C395" i="48"/>
  <c r="C434" i="48"/>
  <c r="C473" i="48"/>
  <c r="C512" i="48"/>
  <c r="C550" i="48"/>
  <c r="C568" i="48"/>
  <c r="C491" i="48"/>
  <c r="C452" i="48"/>
  <c r="C413" i="48"/>
  <c r="C356" i="48"/>
  <c r="C374" i="48"/>
  <c r="C335" i="48"/>
  <c r="C296" i="48"/>
  <c r="C83" i="48"/>
  <c r="C161" i="48"/>
  <c r="C278" i="48"/>
  <c r="C239" i="48"/>
  <c r="C257" i="48"/>
  <c r="C200" i="48"/>
  <c r="C218" i="48"/>
  <c r="C179" i="48"/>
  <c r="C122" i="48"/>
  <c r="C140" i="48"/>
  <c r="C101" i="48"/>
  <c r="AC20" i="32"/>
  <c r="L37" i="19"/>
  <c r="L20" i="19"/>
  <c r="M38" i="40"/>
  <c r="N38" i="40"/>
  <c r="L38" i="40"/>
  <c r="M20" i="40"/>
  <c r="L20" i="40"/>
  <c r="N20" i="40"/>
  <c r="W22" i="36"/>
  <c r="E39" i="37"/>
  <c r="O20" i="19"/>
  <c r="W40" i="36"/>
  <c r="W40" i="35"/>
  <c r="C39" i="37"/>
  <c r="E39" i="38"/>
  <c r="T40" i="36"/>
  <c r="E20" i="38"/>
  <c r="C20" i="37"/>
  <c r="V22" i="36"/>
  <c r="C20" i="38"/>
  <c r="Y22" i="35"/>
  <c r="Z40" i="35"/>
  <c r="W22" i="35"/>
  <c r="C39" i="38"/>
  <c r="T22" i="36"/>
  <c r="Z22" i="35"/>
  <c r="Y40" i="35"/>
  <c r="E20" i="37"/>
  <c r="K17" i="34"/>
  <c r="J17" i="34"/>
  <c r="I17" i="34"/>
  <c r="H17" i="34"/>
  <c r="G17" i="34"/>
  <c r="F17" i="34"/>
  <c r="E17" i="34"/>
  <c r="D17" i="34"/>
  <c r="C17" i="34"/>
  <c r="B17" i="34"/>
  <c r="M16" i="34"/>
  <c r="M17" i="34" s="1"/>
  <c r="L16" i="34"/>
  <c r="L17" i="34" s="1"/>
  <c r="K9" i="34"/>
  <c r="J9" i="34"/>
  <c r="I9" i="34"/>
  <c r="H9" i="34"/>
  <c r="G9" i="34"/>
  <c r="F9" i="34"/>
  <c r="E9" i="34"/>
  <c r="D9" i="34"/>
  <c r="C9" i="34"/>
  <c r="B9" i="34"/>
  <c r="N8" i="34"/>
  <c r="N9" i="34" s="1"/>
  <c r="M8" i="34"/>
  <c r="M9" i="34" s="1"/>
  <c r="L8" i="34"/>
  <c r="L9" i="34" s="1"/>
  <c r="N16" i="34" l="1"/>
  <c r="N17" i="34" s="1"/>
  <c r="O34" i="15" l="1"/>
  <c r="O15" i="15"/>
  <c r="N31" i="19"/>
  <c r="N14" i="19"/>
  <c r="K34" i="17"/>
  <c r="M34" i="17"/>
  <c r="L34" i="17"/>
  <c r="M14" i="17"/>
  <c r="L14" i="17"/>
  <c r="K14" i="17"/>
  <c r="O33" i="15"/>
  <c r="O14" i="15"/>
  <c r="N26" i="19"/>
  <c r="N27" i="19"/>
  <c r="N28" i="19"/>
  <c r="N29" i="19"/>
  <c r="N30" i="19"/>
  <c r="N25" i="19"/>
  <c r="N9" i="19"/>
  <c r="N10" i="19"/>
  <c r="N11" i="19"/>
  <c r="N12" i="19"/>
  <c r="N13" i="19"/>
  <c r="N8" i="19"/>
  <c r="N20" i="19" s="1"/>
  <c r="M29" i="17"/>
  <c r="M30" i="17"/>
  <c r="M31" i="17"/>
  <c r="M32" i="17"/>
  <c r="M33" i="17"/>
  <c r="M28" i="17"/>
  <c r="M9" i="17"/>
  <c r="M10" i="17"/>
  <c r="M11" i="17"/>
  <c r="M12" i="17"/>
  <c r="M13" i="17"/>
  <c r="M8" i="17"/>
  <c r="M20" i="17" s="1"/>
  <c r="K29" i="17"/>
  <c r="K30" i="17"/>
  <c r="K31" i="17"/>
  <c r="K32" i="17"/>
  <c r="K33" i="17"/>
  <c r="K9" i="17"/>
  <c r="K10" i="17"/>
  <c r="K11" i="17"/>
  <c r="K12" i="17"/>
  <c r="K13" i="17"/>
  <c r="L33" i="17"/>
  <c r="L13" i="17"/>
  <c r="O32" i="15"/>
  <c r="O13" i="15"/>
  <c r="M27" i="15"/>
  <c r="M39" i="15" s="1"/>
  <c r="M8" i="15"/>
  <c r="M20" i="15" s="1"/>
  <c r="O31" i="15"/>
  <c r="O12" i="15"/>
  <c r="G27" i="33"/>
  <c r="G39" i="33" s="1"/>
  <c r="G8" i="33"/>
  <c r="G20" i="33" s="1"/>
  <c r="L32" i="17"/>
  <c r="L12" i="17"/>
  <c r="O30" i="15"/>
  <c r="O11" i="15"/>
  <c r="AA26" i="32"/>
  <c r="AA38" i="32" s="1"/>
  <c r="AA8" i="32"/>
  <c r="AA20" i="32" s="1"/>
  <c r="O29" i="15"/>
  <c r="O10" i="15"/>
  <c r="L31" i="17"/>
  <c r="L11" i="17"/>
  <c r="L30" i="17"/>
  <c r="L10" i="17"/>
  <c r="AD26" i="32"/>
  <c r="AD38" i="32" s="1"/>
  <c r="AD8" i="32"/>
  <c r="AD20" i="32" s="1"/>
  <c r="C37" i="31"/>
  <c r="B37" i="31"/>
  <c r="D36" i="31"/>
  <c r="D35" i="31"/>
  <c r="D34" i="31"/>
  <c r="D33" i="31"/>
  <c r="D32" i="31"/>
  <c r="D31" i="31"/>
  <c r="D30" i="31"/>
  <c r="D29" i="31"/>
  <c r="D28" i="31"/>
  <c r="D27" i="31"/>
  <c r="D26" i="31"/>
  <c r="D25" i="31"/>
  <c r="C20" i="31"/>
  <c r="B20" i="31"/>
  <c r="D19" i="31"/>
  <c r="D18" i="31"/>
  <c r="D17" i="31"/>
  <c r="D16" i="31"/>
  <c r="D15" i="31"/>
  <c r="D14" i="31"/>
  <c r="D13" i="31"/>
  <c r="D12" i="31"/>
  <c r="D11" i="31"/>
  <c r="D10" i="31"/>
  <c r="D9" i="31"/>
  <c r="D8" i="31"/>
  <c r="K26" i="30"/>
  <c r="K27" i="30"/>
  <c r="K28" i="30"/>
  <c r="K29" i="30"/>
  <c r="K30" i="30"/>
  <c r="K31" i="30"/>
  <c r="K32" i="30"/>
  <c r="K33" i="30"/>
  <c r="K34" i="30"/>
  <c r="K35" i="30"/>
  <c r="K36" i="30"/>
  <c r="K25" i="30"/>
  <c r="K9" i="30"/>
  <c r="K10" i="30"/>
  <c r="K11" i="30"/>
  <c r="K12" i="30"/>
  <c r="K13" i="30"/>
  <c r="K14" i="30"/>
  <c r="K15" i="30"/>
  <c r="K16" i="30"/>
  <c r="K17" i="30"/>
  <c r="K18" i="30"/>
  <c r="K19" i="30"/>
  <c r="K8" i="30"/>
  <c r="J26" i="30"/>
  <c r="J27" i="30"/>
  <c r="J28" i="30"/>
  <c r="J29" i="30"/>
  <c r="J30" i="30"/>
  <c r="J31" i="30"/>
  <c r="J32" i="30"/>
  <c r="J33" i="30"/>
  <c r="J34" i="30"/>
  <c r="J35" i="30"/>
  <c r="J36" i="30"/>
  <c r="J9" i="30"/>
  <c r="J10" i="30"/>
  <c r="J11" i="30"/>
  <c r="J12" i="30"/>
  <c r="J13" i="30"/>
  <c r="J14" i="30"/>
  <c r="J15" i="30"/>
  <c r="J16" i="30"/>
  <c r="J17" i="30"/>
  <c r="J18" i="30"/>
  <c r="J19" i="30"/>
  <c r="J25" i="30"/>
  <c r="J8" i="30"/>
  <c r="F37" i="30"/>
  <c r="F20" i="30"/>
  <c r="H37" i="30"/>
  <c r="G37" i="30"/>
  <c r="E37" i="30"/>
  <c r="D37" i="30"/>
  <c r="C37" i="30"/>
  <c r="B37" i="30"/>
  <c r="I36" i="30"/>
  <c r="I35" i="30"/>
  <c r="I34" i="30"/>
  <c r="I33" i="30"/>
  <c r="I32" i="30"/>
  <c r="I31" i="30"/>
  <c r="I30" i="30"/>
  <c r="I29" i="30"/>
  <c r="I28" i="30"/>
  <c r="I27" i="30"/>
  <c r="I26" i="30"/>
  <c r="I25" i="30"/>
  <c r="H20" i="30"/>
  <c r="G20" i="30"/>
  <c r="E20" i="30"/>
  <c r="D20" i="30"/>
  <c r="C20" i="30"/>
  <c r="B20" i="30"/>
  <c r="I19" i="30"/>
  <c r="I18" i="30"/>
  <c r="I17" i="30"/>
  <c r="I16" i="30"/>
  <c r="I15" i="30"/>
  <c r="I14" i="30"/>
  <c r="I13" i="30"/>
  <c r="I12" i="30"/>
  <c r="I11" i="30"/>
  <c r="I10" i="30"/>
  <c r="I9" i="30"/>
  <c r="I8" i="30"/>
  <c r="C37" i="29"/>
  <c r="B37" i="29"/>
  <c r="D36" i="29"/>
  <c r="D35" i="29"/>
  <c r="D34" i="29"/>
  <c r="D33" i="29"/>
  <c r="D32" i="29"/>
  <c r="D31" i="29"/>
  <c r="D30" i="29"/>
  <c r="D29" i="29"/>
  <c r="D28" i="29"/>
  <c r="D27" i="29"/>
  <c r="D26" i="29"/>
  <c r="D25" i="29"/>
  <c r="C20" i="29"/>
  <c r="B20" i="29"/>
  <c r="D19" i="29"/>
  <c r="D18" i="29"/>
  <c r="D17" i="29"/>
  <c r="D16" i="29"/>
  <c r="D15" i="29"/>
  <c r="D14" i="29"/>
  <c r="D13" i="29"/>
  <c r="D12" i="29"/>
  <c r="D11" i="29"/>
  <c r="D10" i="29"/>
  <c r="D9" i="29"/>
  <c r="D8" i="29"/>
  <c r="J26" i="28"/>
  <c r="J27" i="28"/>
  <c r="J28" i="28"/>
  <c r="J29" i="28"/>
  <c r="J30" i="28"/>
  <c r="J31" i="28"/>
  <c r="J32" i="28"/>
  <c r="J33" i="28"/>
  <c r="J34" i="28"/>
  <c r="J35" i="28"/>
  <c r="J36" i="28"/>
  <c r="J25" i="28"/>
  <c r="J9" i="28"/>
  <c r="J10" i="28"/>
  <c r="J11" i="28"/>
  <c r="J12" i="28"/>
  <c r="J13" i="28"/>
  <c r="J14" i="28"/>
  <c r="J15" i="28"/>
  <c r="J16" i="28"/>
  <c r="J17" i="28"/>
  <c r="J18" i="28"/>
  <c r="J19" i="28"/>
  <c r="I26" i="28"/>
  <c r="I27" i="28"/>
  <c r="I28" i="28"/>
  <c r="I29" i="28"/>
  <c r="I30" i="28"/>
  <c r="I31" i="28"/>
  <c r="I32" i="28"/>
  <c r="I33" i="28"/>
  <c r="I34" i="28"/>
  <c r="I35" i="28"/>
  <c r="I36" i="28"/>
  <c r="I9" i="28"/>
  <c r="I10" i="28"/>
  <c r="I11" i="28"/>
  <c r="I12" i="28"/>
  <c r="I13" i="28"/>
  <c r="I14" i="28"/>
  <c r="I15" i="28"/>
  <c r="I16" i="28"/>
  <c r="I17" i="28"/>
  <c r="I18" i="28"/>
  <c r="I19" i="28"/>
  <c r="I25" i="28"/>
  <c r="H25" i="28"/>
  <c r="J8" i="28"/>
  <c r="I8" i="28"/>
  <c r="D20" i="28"/>
  <c r="G37" i="28"/>
  <c r="F37" i="28"/>
  <c r="E37" i="28"/>
  <c r="D37" i="28"/>
  <c r="C37" i="28"/>
  <c r="B37" i="28"/>
  <c r="H36" i="28"/>
  <c r="H35" i="28"/>
  <c r="H34" i="28"/>
  <c r="H33" i="28"/>
  <c r="H32" i="28"/>
  <c r="H31" i="28"/>
  <c r="H30" i="28"/>
  <c r="H29" i="28"/>
  <c r="H28" i="28"/>
  <c r="H27" i="28"/>
  <c r="H26" i="28"/>
  <c r="G20" i="28"/>
  <c r="F20" i="28"/>
  <c r="E20" i="28"/>
  <c r="C20" i="28"/>
  <c r="B20" i="28"/>
  <c r="H19" i="28"/>
  <c r="H18" i="28"/>
  <c r="H17" i="28"/>
  <c r="H16" i="28"/>
  <c r="H15" i="28"/>
  <c r="H14" i="28"/>
  <c r="H13" i="28"/>
  <c r="H12" i="28"/>
  <c r="H11" i="28"/>
  <c r="H10" i="28"/>
  <c r="H9" i="28"/>
  <c r="H8" i="28"/>
  <c r="D26" i="27"/>
  <c r="D27" i="27"/>
  <c r="D28" i="27"/>
  <c r="D29" i="27"/>
  <c r="D30" i="27"/>
  <c r="D31" i="27"/>
  <c r="D32" i="27"/>
  <c r="D33" i="27"/>
  <c r="D34" i="27"/>
  <c r="D35" i="27"/>
  <c r="D36" i="27"/>
  <c r="D25" i="27"/>
  <c r="D9" i="27"/>
  <c r="D10" i="27"/>
  <c r="D11" i="27"/>
  <c r="D12" i="27"/>
  <c r="D13" i="27"/>
  <c r="D14" i="27"/>
  <c r="D15" i="27"/>
  <c r="D16" i="27"/>
  <c r="D17" i="27"/>
  <c r="D18" i="27"/>
  <c r="D19" i="27"/>
  <c r="D8" i="27"/>
  <c r="C37" i="27"/>
  <c r="B37" i="27"/>
  <c r="C20" i="27"/>
  <c r="B20" i="27"/>
  <c r="J26" i="13"/>
  <c r="J27" i="13"/>
  <c r="J28" i="13"/>
  <c r="J29" i="13"/>
  <c r="J30" i="13"/>
  <c r="J31" i="13"/>
  <c r="J32" i="13"/>
  <c r="J33" i="13"/>
  <c r="J34" i="13"/>
  <c r="J35" i="13"/>
  <c r="J36" i="13"/>
  <c r="K26" i="26"/>
  <c r="K27" i="26"/>
  <c r="K28" i="26"/>
  <c r="K29" i="26"/>
  <c r="K30" i="26"/>
  <c r="K31" i="26"/>
  <c r="K32" i="26"/>
  <c r="K33" i="26"/>
  <c r="K34" i="26"/>
  <c r="K35" i="26"/>
  <c r="K36" i="26"/>
  <c r="K25" i="26"/>
  <c r="J26" i="26"/>
  <c r="J27" i="26"/>
  <c r="J28" i="26"/>
  <c r="J29" i="26"/>
  <c r="J30" i="26"/>
  <c r="J31" i="26"/>
  <c r="J32" i="26"/>
  <c r="J33" i="26"/>
  <c r="J34" i="26"/>
  <c r="J35" i="26"/>
  <c r="J36" i="26"/>
  <c r="J25" i="26"/>
  <c r="I26" i="26"/>
  <c r="I27" i="26"/>
  <c r="I28" i="26"/>
  <c r="I29" i="26"/>
  <c r="I30" i="26"/>
  <c r="I31" i="26"/>
  <c r="I32" i="26"/>
  <c r="I33" i="26"/>
  <c r="I34" i="26"/>
  <c r="I35" i="26"/>
  <c r="I36" i="26"/>
  <c r="K9" i="26"/>
  <c r="K10" i="26"/>
  <c r="K11" i="26"/>
  <c r="K12" i="26"/>
  <c r="K13" i="26"/>
  <c r="K14" i="26"/>
  <c r="K15" i="26"/>
  <c r="K16" i="26"/>
  <c r="K17" i="26"/>
  <c r="K18" i="26"/>
  <c r="K19" i="26"/>
  <c r="K8" i="26"/>
  <c r="J9" i="26"/>
  <c r="J10" i="26"/>
  <c r="J11" i="26"/>
  <c r="J12" i="26"/>
  <c r="J13" i="26"/>
  <c r="J14" i="26"/>
  <c r="J15" i="26"/>
  <c r="J16" i="26"/>
  <c r="J17" i="26"/>
  <c r="J18" i="26"/>
  <c r="J19" i="26"/>
  <c r="I8" i="26"/>
  <c r="I9" i="26"/>
  <c r="I10" i="26"/>
  <c r="I11" i="26"/>
  <c r="I12" i="26"/>
  <c r="I13" i="26"/>
  <c r="I14" i="26"/>
  <c r="I15" i="26"/>
  <c r="I16" i="26"/>
  <c r="I17" i="26"/>
  <c r="I18" i="26"/>
  <c r="I19" i="26"/>
  <c r="J8" i="26"/>
  <c r="I25" i="26"/>
  <c r="G37" i="26"/>
  <c r="G20" i="26"/>
  <c r="H37" i="26"/>
  <c r="F37" i="26"/>
  <c r="E37" i="26"/>
  <c r="D37" i="26"/>
  <c r="C37" i="26"/>
  <c r="B37" i="26"/>
  <c r="H20" i="26"/>
  <c r="F20" i="26"/>
  <c r="E20" i="26"/>
  <c r="D20" i="26"/>
  <c r="C20" i="26"/>
  <c r="B20" i="26"/>
  <c r="I26" i="13"/>
  <c r="I27" i="13"/>
  <c r="I28" i="13"/>
  <c r="I29" i="13"/>
  <c r="I30" i="13"/>
  <c r="I31" i="13"/>
  <c r="I32" i="13"/>
  <c r="I33" i="13"/>
  <c r="I34" i="13"/>
  <c r="I35" i="13"/>
  <c r="I36" i="13"/>
  <c r="J25" i="13"/>
  <c r="I25" i="13"/>
  <c r="J9" i="13"/>
  <c r="J10" i="13"/>
  <c r="J11" i="13"/>
  <c r="J12" i="13"/>
  <c r="J13" i="13"/>
  <c r="J14" i="13"/>
  <c r="J15" i="13"/>
  <c r="J16" i="13"/>
  <c r="J17" i="13"/>
  <c r="J18" i="13"/>
  <c r="J19" i="13"/>
  <c r="I9" i="13"/>
  <c r="I10" i="13"/>
  <c r="I11" i="13"/>
  <c r="I12" i="13"/>
  <c r="I13" i="13"/>
  <c r="I14" i="13"/>
  <c r="I15" i="13"/>
  <c r="I16" i="13"/>
  <c r="I17" i="13"/>
  <c r="I18" i="13"/>
  <c r="I19" i="13"/>
  <c r="J8" i="13"/>
  <c r="I8" i="13"/>
  <c r="D26" i="25"/>
  <c r="D27" i="25"/>
  <c r="D28" i="25"/>
  <c r="D29" i="25"/>
  <c r="D30" i="25"/>
  <c r="D31" i="25"/>
  <c r="D32" i="25"/>
  <c r="D33" i="25"/>
  <c r="D34" i="25"/>
  <c r="D35" i="25"/>
  <c r="D36" i="25"/>
  <c r="D25" i="25"/>
  <c r="D9" i="25"/>
  <c r="D10" i="25"/>
  <c r="D11" i="25"/>
  <c r="D12" i="25"/>
  <c r="D13" i="25"/>
  <c r="D14" i="25"/>
  <c r="D15" i="25"/>
  <c r="D16" i="25"/>
  <c r="D17" i="25"/>
  <c r="D18" i="25"/>
  <c r="D19" i="25"/>
  <c r="D8" i="25"/>
  <c r="C37" i="25"/>
  <c r="B37" i="25"/>
  <c r="C20" i="25"/>
  <c r="B20" i="25"/>
  <c r="K9" i="12"/>
  <c r="K10" i="12"/>
  <c r="K11" i="12"/>
  <c r="K12" i="12"/>
  <c r="K13" i="12"/>
  <c r="K14" i="12"/>
  <c r="K15" i="12"/>
  <c r="K16" i="12"/>
  <c r="K17" i="12"/>
  <c r="K18" i="12"/>
  <c r="K19" i="12"/>
  <c r="J9" i="12"/>
  <c r="J10" i="12"/>
  <c r="J11" i="12"/>
  <c r="J12" i="12"/>
  <c r="J13" i="12"/>
  <c r="J14" i="12"/>
  <c r="J15" i="12"/>
  <c r="J16" i="12"/>
  <c r="J17" i="12"/>
  <c r="J18" i="12"/>
  <c r="J19" i="12"/>
  <c r="K26" i="12"/>
  <c r="K27" i="12"/>
  <c r="K28" i="12"/>
  <c r="K29" i="12"/>
  <c r="K30" i="12"/>
  <c r="K31" i="12"/>
  <c r="K32" i="12"/>
  <c r="K33" i="12"/>
  <c r="K34" i="12"/>
  <c r="K35" i="12"/>
  <c r="K36" i="12"/>
  <c r="K25" i="12"/>
  <c r="J26" i="12"/>
  <c r="J27" i="12"/>
  <c r="J28" i="12"/>
  <c r="J29" i="12"/>
  <c r="J30" i="12"/>
  <c r="J31" i="12"/>
  <c r="J32" i="12"/>
  <c r="J33" i="12"/>
  <c r="J34" i="12"/>
  <c r="J35" i="12"/>
  <c r="J36" i="12"/>
  <c r="J25" i="12"/>
  <c r="K8" i="12"/>
  <c r="J8" i="12"/>
  <c r="D26" i="24"/>
  <c r="D27" i="24"/>
  <c r="D28" i="24"/>
  <c r="D29" i="24"/>
  <c r="D30" i="24"/>
  <c r="D31" i="24"/>
  <c r="D32" i="24"/>
  <c r="D33" i="24"/>
  <c r="D34" i="24"/>
  <c r="D35" i="24"/>
  <c r="D36" i="24"/>
  <c r="D9" i="24"/>
  <c r="D10" i="24"/>
  <c r="D11" i="24"/>
  <c r="D12" i="24"/>
  <c r="D13" i="24"/>
  <c r="D14" i="24"/>
  <c r="D15" i="24"/>
  <c r="D16" i="24"/>
  <c r="D17" i="24"/>
  <c r="D18" i="24"/>
  <c r="D19" i="24"/>
  <c r="D25" i="24"/>
  <c r="D8" i="24"/>
  <c r="C37" i="24"/>
  <c r="B37" i="24"/>
  <c r="C20" i="24"/>
  <c r="B20" i="24"/>
  <c r="O26" i="11"/>
  <c r="O27" i="11"/>
  <c r="O28" i="11"/>
  <c r="O29" i="11"/>
  <c r="O30" i="11"/>
  <c r="O31" i="11"/>
  <c r="O32" i="11"/>
  <c r="O33" i="11"/>
  <c r="O34" i="11"/>
  <c r="O35" i="11"/>
  <c r="O36" i="11"/>
  <c r="N26" i="11"/>
  <c r="N27" i="11"/>
  <c r="N28" i="11"/>
  <c r="N29" i="11"/>
  <c r="N30" i="11"/>
  <c r="N31" i="11"/>
  <c r="N32" i="11"/>
  <c r="N33" i="11"/>
  <c r="N34" i="11"/>
  <c r="N35" i="11"/>
  <c r="N36" i="11"/>
  <c r="O8" i="11"/>
  <c r="O25" i="11"/>
  <c r="N25" i="11"/>
  <c r="O9" i="11"/>
  <c r="O10" i="11"/>
  <c r="O11" i="11"/>
  <c r="O12" i="11"/>
  <c r="O13" i="11"/>
  <c r="O14" i="11"/>
  <c r="O15" i="11"/>
  <c r="O16" i="11"/>
  <c r="O17" i="11"/>
  <c r="O18" i="11"/>
  <c r="O19" i="11"/>
  <c r="N9" i="11"/>
  <c r="N10" i="11"/>
  <c r="N11" i="11"/>
  <c r="N12" i="11"/>
  <c r="N13" i="11"/>
  <c r="N14" i="11"/>
  <c r="N15" i="11"/>
  <c r="N16" i="11"/>
  <c r="N17" i="11"/>
  <c r="N18" i="11"/>
  <c r="N19" i="11"/>
  <c r="N8" i="11"/>
  <c r="C26" i="23"/>
  <c r="C27" i="23"/>
  <c r="C28" i="23"/>
  <c r="C29" i="23"/>
  <c r="C30" i="23"/>
  <c r="C31" i="23"/>
  <c r="C32" i="23"/>
  <c r="C33" i="23"/>
  <c r="C34" i="23"/>
  <c r="C35" i="23"/>
  <c r="C36" i="23"/>
  <c r="C25" i="23"/>
  <c r="C9" i="23"/>
  <c r="C10" i="23"/>
  <c r="C11" i="23"/>
  <c r="C12" i="23"/>
  <c r="C13" i="23"/>
  <c r="C14" i="23"/>
  <c r="C15" i="23"/>
  <c r="C16" i="23"/>
  <c r="C17" i="23"/>
  <c r="C18" i="23"/>
  <c r="C19" i="23"/>
  <c r="C8" i="23"/>
  <c r="B37" i="23"/>
  <c r="B20" i="23"/>
  <c r="V8" i="10"/>
  <c r="V25" i="10"/>
  <c r="V26" i="10"/>
  <c r="V27" i="10"/>
  <c r="V28" i="10"/>
  <c r="V29" i="10"/>
  <c r="V30" i="10"/>
  <c r="V31" i="10"/>
  <c r="V32" i="10"/>
  <c r="V33" i="10"/>
  <c r="V34" i="10"/>
  <c r="V35" i="10"/>
  <c r="V36" i="10"/>
  <c r="U26" i="10"/>
  <c r="U27" i="10"/>
  <c r="U28" i="10"/>
  <c r="U29" i="10"/>
  <c r="U30" i="10"/>
  <c r="U31" i="10"/>
  <c r="U32" i="10"/>
  <c r="U33" i="10"/>
  <c r="U34" i="10"/>
  <c r="U35" i="10"/>
  <c r="U36" i="10"/>
  <c r="V9" i="10"/>
  <c r="V10" i="10"/>
  <c r="V11" i="10"/>
  <c r="V12" i="10"/>
  <c r="V13" i="10"/>
  <c r="V14" i="10"/>
  <c r="V15" i="10"/>
  <c r="V16" i="10"/>
  <c r="V17" i="10"/>
  <c r="V18" i="10"/>
  <c r="V19" i="10"/>
  <c r="U9" i="10"/>
  <c r="U10" i="10"/>
  <c r="U11" i="10"/>
  <c r="U12" i="10"/>
  <c r="U13" i="10"/>
  <c r="U14" i="10"/>
  <c r="U15" i="10"/>
  <c r="U16" i="10"/>
  <c r="U17" i="10"/>
  <c r="U18" i="10"/>
  <c r="U19" i="10"/>
  <c r="U25" i="10"/>
  <c r="U8" i="10"/>
  <c r="C26" i="22"/>
  <c r="C27" i="22"/>
  <c r="C28" i="22"/>
  <c r="C29" i="22"/>
  <c r="C30" i="22"/>
  <c r="C31" i="22"/>
  <c r="C32" i="22"/>
  <c r="C33" i="22"/>
  <c r="C34" i="22"/>
  <c r="C35" i="22"/>
  <c r="C36" i="22"/>
  <c r="C25" i="22"/>
  <c r="C9" i="22"/>
  <c r="C10" i="22"/>
  <c r="C11" i="22"/>
  <c r="C12" i="22"/>
  <c r="C13" i="22"/>
  <c r="C14" i="22"/>
  <c r="C15" i="22"/>
  <c r="C16" i="22"/>
  <c r="C17" i="22"/>
  <c r="C18" i="22"/>
  <c r="C19" i="22"/>
  <c r="C8" i="22"/>
  <c r="B37" i="22"/>
  <c r="B20" i="22"/>
  <c r="R26" i="9"/>
  <c r="R27" i="9"/>
  <c r="R28" i="9"/>
  <c r="R29" i="9"/>
  <c r="R30" i="9"/>
  <c r="R31" i="9"/>
  <c r="R32" i="9"/>
  <c r="R33" i="9"/>
  <c r="R34" i="9"/>
  <c r="R35" i="9"/>
  <c r="R36" i="9"/>
  <c r="R25" i="9"/>
  <c r="Q26" i="9"/>
  <c r="Q27" i="9"/>
  <c r="Q28" i="9"/>
  <c r="Q29" i="9"/>
  <c r="Q30" i="9"/>
  <c r="Q31" i="9"/>
  <c r="Q32" i="9"/>
  <c r="Q33" i="9"/>
  <c r="Q34" i="9"/>
  <c r="Q35" i="9"/>
  <c r="Q36" i="9"/>
  <c r="Q25" i="9"/>
  <c r="R9" i="9"/>
  <c r="R10" i="9"/>
  <c r="R11" i="9"/>
  <c r="R12" i="9"/>
  <c r="R13" i="9"/>
  <c r="R14" i="9"/>
  <c r="R15" i="9"/>
  <c r="R16" i="9"/>
  <c r="R17" i="9"/>
  <c r="R18" i="9"/>
  <c r="R19" i="9"/>
  <c r="R8" i="9"/>
  <c r="Q9" i="9"/>
  <c r="Q10" i="9"/>
  <c r="Q11" i="9"/>
  <c r="Q12" i="9"/>
  <c r="Q13" i="9"/>
  <c r="Q14" i="9"/>
  <c r="Q15" i="9"/>
  <c r="Q16" i="9"/>
  <c r="Q17" i="9"/>
  <c r="Q18" i="9"/>
  <c r="Q19" i="9"/>
  <c r="Q8" i="9"/>
  <c r="C26" i="21"/>
  <c r="C27" i="21"/>
  <c r="C28" i="21"/>
  <c r="C29" i="21"/>
  <c r="C30" i="21"/>
  <c r="C31" i="21"/>
  <c r="C32" i="21"/>
  <c r="C33" i="21"/>
  <c r="C34" i="21"/>
  <c r="C35" i="21"/>
  <c r="C36" i="21"/>
  <c r="C25" i="21"/>
  <c r="C9" i="21"/>
  <c r="C10" i="21"/>
  <c r="C11" i="21"/>
  <c r="C12" i="21"/>
  <c r="C13" i="21"/>
  <c r="C14" i="21"/>
  <c r="C15" i="21"/>
  <c r="C16" i="21"/>
  <c r="C17" i="21"/>
  <c r="C18" i="21"/>
  <c r="C19" i="21"/>
  <c r="C8" i="21"/>
  <c r="B37" i="21"/>
  <c r="B20" i="21"/>
  <c r="O28" i="15"/>
  <c r="O9" i="15"/>
  <c r="AD27" i="20"/>
  <c r="AD28" i="20"/>
  <c r="AD29" i="20"/>
  <c r="AD30" i="20"/>
  <c r="AD31" i="20"/>
  <c r="AD32" i="20"/>
  <c r="AD33" i="20"/>
  <c r="AD34" i="20"/>
  <c r="AD35" i="20"/>
  <c r="AD36" i="20"/>
  <c r="AD37" i="20"/>
  <c r="AD26" i="20"/>
  <c r="AC27" i="20"/>
  <c r="AC28" i="20"/>
  <c r="AC29" i="20"/>
  <c r="AC30" i="20"/>
  <c r="AC31" i="20"/>
  <c r="AC32" i="20"/>
  <c r="AC33" i="20"/>
  <c r="AC34" i="20"/>
  <c r="AC35" i="20"/>
  <c r="AC36" i="20"/>
  <c r="AC37" i="20"/>
  <c r="AD9" i="20"/>
  <c r="AD10" i="20"/>
  <c r="AD11" i="20"/>
  <c r="AD12" i="20"/>
  <c r="AD13" i="20"/>
  <c r="AD14" i="20"/>
  <c r="AD15" i="20"/>
  <c r="AD16" i="20"/>
  <c r="AD17" i="20"/>
  <c r="AD18" i="20"/>
  <c r="AD19" i="20"/>
  <c r="AC9" i="20"/>
  <c r="AC10" i="20"/>
  <c r="AC11" i="20"/>
  <c r="AC12" i="20"/>
  <c r="AC13" i="20"/>
  <c r="AC14" i="20"/>
  <c r="AC15" i="20"/>
  <c r="AC16" i="20"/>
  <c r="AC17" i="20"/>
  <c r="AC18" i="20"/>
  <c r="AC19" i="20"/>
  <c r="AC26" i="20"/>
  <c r="AD8" i="20"/>
  <c r="AC8" i="20"/>
  <c r="AB38" i="20"/>
  <c r="AB20" i="20"/>
  <c r="AA27" i="20"/>
  <c r="AA28" i="20"/>
  <c r="AA29" i="20"/>
  <c r="AA30" i="20"/>
  <c r="AA31" i="20"/>
  <c r="AA32" i="20"/>
  <c r="AA33" i="20"/>
  <c r="AA34" i="20"/>
  <c r="AA35" i="20"/>
  <c r="AA36" i="20"/>
  <c r="AA37" i="20"/>
  <c r="AA26" i="20"/>
  <c r="AA9" i="20"/>
  <c r="AA10" i="20"/>
  <c r="AA11" i="20"/>
  <c r="AA12" i="20"/>
  <c r="AA13" i="20"/>
  <c r="AA14" i="20"/>
  <c r="AA15" i="20"/>
  <c r="AA16" i="20"/>
  <c r="AA17" i="20"/>
  <c r="AA18" i="20"/>
  <c r="AA19" i="20"/>
  <c r="AA8" i="20"/>
  <c r="Z38" i="20"/>
  <c r="Z20" i="20"/>
  <c r="X38" i="20"/>
  <c r="X20" i="20"/>
  <c r="W38" i="20"/>
  <c r="W20" i="20"/>
  <c r="V38" i="20"/>
  <c r="V20" i="20"/>
  <c r="U38" i="20"/>
  <c r="U20" i="20"/>
  <c r="P38" i="20"/>
  <c r="P20" i="20"/>
  <c r="N38" i="20"/>
  <c r="N20" i="20"/>
  <c r="O38" i="20"/>
  <c r="O20" i="20"/>
  <c r="Q20" i="20"/>
  <c r="Q38" i="20"/>
  <c r="L38" i="20"/>
  <c r="L20" i="20"/>
  <c r="K38" i="20"/>
  <c r="K20" i="20"/>
  <c r="J38" i="20"/>
  <c r="J20" i="20"/>
  <c r="I20" i="20"/>
  <c r="I38" i="20"/>
  <c r="H38" i="20"/>
  <c r="H20" i="20"/>
  <c r="G38" i="20"/>
  <c r="G20" i="20"/>
  <c r="Y38" i="20"/>
  <c r="R38" i="20"/>
  <c r="T38" i="20"/>
  <c r="S38" i="20"/>
  <c r="M38" i="20"/>
  <c r="F38" i="20"/>
  <c r="E38" i="20"/>
  <c r="D38" i="20"/>
  <c r="C38" i="20"/>
  <c r="B38" i="20"/>
  <c r="Y20" i="20"/>
  <c r="R20" i="20"/>
  <c r="T20" i="20"/>
  <c r="S20" i="20"/>
  <c r="M20" i="20"/>
  <c r="F20" i="20"/>
  <c r="E20" i="20"/>
  <c r="D20" i="20"/>
  <c r="C20" i="20"/>
  <c r="B20" i="20"/>
  <c r="L29" i="17"/>
  <c r="L9" i="17"/>
  <c r="K8" i="17"/>
  <c r="M27" i="18"/>
  <c r="M28" i="18"/>
  <c r="M29" i="18"/>
  <c r="M30" i="18"/>
  <c r="M31" i="18"/>
  <c r="M32" i="18"/>
  <c r="M33" i="18"/>
  <c r="M34" i="18"/>
  <c r="M35" i="18"/>
  <c r="M36" i="18"/>
  <c r="M37" i="18"/>
  <c r="L27" i="18"/>
  <c r="L28" i="18"/>
  <c r="L29" i="18"/>
  <c r="L30" i="18"/>
  <c r="L31" i="18"/>
  <c r="L32" i="18"/>
  <c r="L33" i="18"/>
  <c r="L34" i="18"/>
  <c r="L35" i="18"/>
  <c r="L36" i="18"/>
  <c r="L37" i="18"/>
  <c r="M26" i="18"/>
  <c r="L26" i="18"/>
  <c r="M9" i="18"/>
  <c r="M10" i="18"/>
  <c r="M11" i="18"/>
  <c r="M12" i="18"/>
  <c r="M13" i="18"/>
  <c r="M14" i="18"/>
  <c r="M15" i="18"/>
  <c r="M16" i="18"/>
  <c r="M17" i="18"/>
  <c r="M18" i="18"/>
  <c r="M19" i="18"/>
  <c r="L9" i="18"/>
  <c r="L10" i="18"/>
  <c r="L11" i="18"/>
  <c r="L12" i="18"/>
  <c r="L13" i="18"/>
  <c r="L14" i="18"/>
  <c r="L15" i="18"/>
  <c r="L16" i="18"/>
  <c r="L17" i="18"/>
  <c r="L18" i="18"/>
  <c r="L19" i="18"/>
  <c r="M8" i="18"/>
  <c r="L8" i="18"/>
  <c r="J38" i="18"/>
  <c r="I38" i="18"/>
  <c r="H38" i="18"/>
  <c r="G38" i="18"/>
  <c r="F38" i="18"/>
  <c r="E38" i="18"/>
  <c r="D38" i="18"/>
  <c r="C38" i="18"/>
  <c r="B38" i="18"/>
  <c r="K37" i="18"/>
  <c r="K36" i="18"/>
  <c r="K35" i="18"/>
  <c r="K34" i="18"/>
  <c r="K33" i="18"/>
  <c r="K32" i="18"/>
  <c r="K31" i="18"/>
  <c r="K30" i="18"/>
  <c r="K29" i="18"/>
  <c r="K28" i="18"/>
  <c r="K27" i="18"/>
  <c r="K26" i="18"/>
  <c r="J20" i="18"/>
  <c r="I20" i="18"/>
  <c r="H20" i="18"/>
  <c r="G20" i="18"/>
  <c r="F20" i="18"/>
  <c r="E20" i="18"/>
  <c r="D20" i="18"/>
  <c r="C20" i="18"/>
  <c r="B20" i="18"/>
  <c r="K19" i="18"/>
  <c r="K18" i="18"/>
  <c r="K17" i="18"/>
  <c r="K16" i="18"/>
  <c r="K15" i="18"/>
  <c r="K14" i="18"/>
  <c r="K13" i="18"/>
  <c r="K12" i="18"/>
  <c r="K11" i="18"/>
  <c r="K10" i="18"/>
  <c r="K9" i="18"/>
  <c r="K8" i="18"/>
  <c r="N28" i="16"/>
  <c r="N29" i="16"/>
  <c r="N30" i="16"/>
  <c r="N31" i="16"/>
  <c r="N32" i="16"/>
  <c r="N33" i="16"/>
  <c r="N34" i="16"/>
  <c r="N35" i="16"/>
  <c r="N36" i="16"/>
  <c r="N37" i="16"/>
  <c r="N38" i="16"/>
  <c r="N27" i="16"/>
  <c r="N9" i="16"/>
  <c r="N10" i="16"/>
  <c r="N11" i="16"/>
  <c r="N12" i="16"/>
  <c r="N13" i="16"/>
  <c r="N14" i="16"/>
  <c r="N15" i="16"/>
  <c r="N16" i="16"/>
  <c r="N17" i="16"/>
  <c r="N18" i="16"/>
  <c r="N19" i="16"/>
  <c r="N8" i="16"/>
  <c r="L28" i="17"/>
  <c r="L40" i="17" s="1"/>
  <c r="L8" i="17"/>
  <c r="K28" i="17"/>
  <c r="P28" i="16"/>
  <c r="P29" i="16"/>
  <c r="P30" i="16"/>
  <c r="P31" i="16"/>
  <c r="P32" i="16"/>
  <c r="P33" i="16"/>
  <c r="P34" i="16"/>
  <c r="P35" i="16"/>
  <c r="P36" i="16"/>
  <c r="P37" i="16"/>
  <c r="P38" i="16"/>
  <c r="P27" i="16"/>
  <c r="P9" i="16"/>
  <c r="P10" i="16"/>
  <c r="P11" i="16"/>
  <c r="P12" i="16"/>
  <c r="P13" i="16"/>
  <c r="P14" i="16"/>
  <c r="P15" i="16"/>
  <c r="P16" i="16"/>
  <c r="P17" i="16"/>
  <c r="P18" i="16"/>
  <c r="P19" i="16"/>
  <c r="P8" i="16"/>
  <c r="C39" i="16"/>
  <c r="C20" i="16"/>
  <c r="M39" i="16"/>
  <c r="L39" i="16"/>
  <c r="K39" i="16"/>
  <c r="J39" i="16"/>
  <c r="I39" i="16"/>
  <c r="H39" i="16"/>
  <c r="G39" i="16"/>
  <c r="F39" i="16"/>
  <c r="E39" i="16"/>
  <c r="D39" i="16"/>
  <c r="O38" i="16"/>
  <c r="O37" i="16"/>
  <c r="O36" i="16"/>
  <c r="O35" i="16"/>
  <c r="O34" i="16"/>
  <c r="O33" i="16"/>
  <c r="O32" i="16"/>
  <c r="O31" i="16"/>
  <c r="O30" i="16"/>
  <c r="O29" i="16"/>
  <c r="O28" i="16"/>
  <c r="O27" i="16"/>
  <c r="M20" i="16"/>
  <c r="L20" i="16"/>
  <c r="K20" i="16"/>
  <c r="J20" i="16"/>
  <c r="I20" i="16"/>
  <c r="H20" i="16"/>
  <c r="G20" i="16"/>
  <c r="F20" i="16"/>
  <c r="E20" i="16"/>
  <c r="D20" i="16"/>
  <c r="O19" i="16"/>
  <c r="O18" i="16"/>
  <c r="O17" i="16"/>
  <c r="O16" i="16"/>
  <c r="O15" i="16"/>
  <c r="O14" i="16"/>
  <c r="O13" i="16"/>
  <c r="O12" i="16"/>
  <c r="O11" i="16"/>
  <c r="O10" i="16"/>
  <c r="O9" i="16"/>
  <c r="O8" i="16"/>
  <c r="O27" i="4"/>
  <c r="O28" i="4"/>
  <c r="O29" i="4"/>
  <c r="O30" i="4"/>
  <c r="O31" i="4"/>
  <c r="O32" i="4"/>
  <c r="O33" i="4"/>
  <c r="O34" i="4"/>
  <c r="O35" i="4"/>
  <c r="O36" i="4"/>
  <c r="O37" i="4"/>
  <c r="O26" i="4"/>
  <c r="N27" i="4"/>
  <c r="N28" i="4"/>
  <c r="N29" i="4"/>
  <c r="N30" i="4"/>
  <c r="N31" i="4"/>
  <c r="N32" i="4"/>
  <c r="N33" i="4"/>
  <c r="N34" i="4"/>
  <c r="N35" i="4"/>
  <c r="N36" i="4"/>
  <c r="N37" i="4"/>
  <c r="N26" i="4"/>
  <c r="O9" i="4"/>
  <c r="O10" i="4"/>
  <c r="O11" i="4"/>
  <c r="O12" i="4"/>
  <c r="O13" i="4"/>
  <c r="O14" i="4"/>
  <c r="O15" i="4"/>
  <c r="O16" i="4"/>
  <c r="O17" i="4"/>
  <c r="O18" i="4"/>
  <c r="O19" i="4"/>
  <c r="O8" i="4"/>
  <c r="N9" i="4"/>
  <c r="N10" i="4"/>
  <c r="N11" i="4"/>
  <c r="N12" i="4"/>
  <c r="N13" i="4"/>
  <c r="N14" i="4"/>
  <c r="N15" i="4"/>
  <c r="N16" i="4"/>
  <c r="N17" i="4"/>
  <c r="N18" i="4"/>
  <c r="N19" i="4"/>
  <c r="N8" i="4"/>
  <c r="M27" i="4"/>
  <c r="M28" i="4"/>
  <c r="M29" i="4"/>
  <c r="M30" i="4"/>
  <c r="M31" i="4"/>
  <c r="M32" i="4"/>
  <c r="M33" i="4"/>
  <c r="M34" i="4"/>
  <c r="M35" i="4"/>
  <c r="M36" i="4"/>
  <c r="M37" i="4"/>
  <c r="M9" i="4"/>
  <c r="M10" i="4"/>
  <c r="M11" i="4"/>
  <c r="M12" i="4"/>
  <c r="M13" i="4"/>
  <c r="M14" i="4"/>
  <c r="M15" i="4"/>
  <c r="M16" i="4"/>
  <c r="M17" i="4"/>
  <c r="M18" i="4"/>
  <c r="M19" i="4"/>
  <c r="M26" i="4"/>
  <c r="M8" i="4"/>
  <c r="F20" i="4"/>
  <c r="F38" i="4"/>
  <c r="L38" i="4"/>
  <c r="K38" i="4"/>
  <c r="J38" i="4"/>
  <c r="I38" i="4"/>
  <c r="H38" i="4"/>
  <c r="G38" i="4"/>
  <c r="E38" i="4"/>
  <c r="D38" i="4"/>
  <c r="C38" i="4"/>
  <c r="B38" i="4"/>
  <c r="L20" i="4"/>
  <c r="K20" i="4"/>
  <c r="J20" i="4"/>
  <c r="I20" i="4"/>
  <c r="H20" i="4"/>
  <c r="G20" i="4"/>
  <c r="E20" i="4"/>
  <c r="D20" i="4"/>
  <c r="C20" i="4"/>
  <c r="B20" i="4"/>
  <c r="O27" i="15"/>
  <c r="O39" i="15" s="1"/>
  <c r="O8" i="15"/>
  <c r="O20" i="15" s="1"/>
  <c r="Q37" i="2"/>
  <c r="N38" i="2"/>
  <c r="J38" i="2"/>
  <c r="E38" i="2"/>
  <c r="C38" i="2"/>
  <c r="G38" i="2"/>
  <c r="K38" i="2"/>
  <c r="H38" i="2"/>
  <c r="I38" i="2"/>
  <c r="F38" i="2"/>
  <c r="D38" i="2"/>
  <c r="L38" i="2"/>
  <c r="B38" i="2"/>
  <c r="M38" i="2"/>
  <c r="P37" i="2"/>
  <c r="O37" i="2"/>
  <c r="N20" i="2"/>
  <c r="J20" i="2"/>
  <c r="O19" i="2"/>
  <c r="E20" i="2"/>
  <c r="P19" i="2"/>
  <c r="Q19" i="2"/>
  <c r="C20" i="2"/>
  <c r="G20" i="2"/>
  <c r="K20" i="2"/>
  <c r="H20" i="2"/>
  <c r="I20" i="2"/>
  <c r="F20" i="2"/>
  <c r="D20" i="2"/>
  <c r="L20" i="2"/>
  <c r="B20" i="2"/>
  <c r="M20" i="2"/>
  <c r="K40" i="17" l="1"/>
  <c r="M40" i="17"/>
  <c r="N37" i="19"/>
  <c r="L20" i="17"/>
  <c r="K20" i="17"/>
  <c r="P20" i="16"/>
  <c r="C20" i="22"/>
  <c r="C37" i="22"/>
  <c r="M20" i="18"/>
  <c r="P39" i="16"/>
  <c r="D37" i="31"/>
  <c r="D20" i="31"/>
  <c r="J37" i="30"/>
  <c r="J20" i="30"/>
  <c r="I37" i="30"/>
  <c r="K37" i="30"/>
  <c r="K20" i="30"/>
  <c r="I20" i="30"/>
  <c r="D37" i="29"/>
  <c r="D20" i="29"/>
  <c r="H20" i="28"/>
  <c r="J37" i="28"/>
  <c r="I37" i="28"/>
  <c r="H37" i="28"/>
  <c r="J20" i="28"/>
  <c r="I20" i="28"/>
  <c r="D37" i="27"/>
  <c r="D20" i="27"/>
  <c r="J37" i="26"/>
  <c r="J20" i="26"/>
  <c r="I37" i="26"/>
  <c r="K37" i="26"/>
  <c r="I20" i="26"/>
  <c r="K20" i="26"/>
  <c r="D37" i="25"/>
  <c r="D20" i="25"/>
  <c r="D20" i="24"/>
  <c r="D37" i="24"/>
  <c r="C37" i="23"/>
  <c r="C20" i="23"/>
  <c r="C37" i="21"/>
  <c r="C20" i="21"/>
  <c r="AD38" i="20"/>
  <c r="AD20" i="20"/>
  <c r="AA20" i="20"/>
  <c r="AA38" i="20"/>
  <c r="AC38" i="20"/>
  <c r="AC20" i="20"/>
  <c r="M38" i="18"/>
  <c r="L38" i="18"/>
  <c r="K38" i="18"/>
  <c r="L20" i="18"/>
  <c r="K20" i="18"/>
  <c r="N39" i="16"/>
  <c r="O39" i="16"/>
  <c r="N20" i="16"/>
  <c r="O20" i="16"/>
  <c r="N38" i="4"/>
  <c r="N20" i="4"/>
  <c r="O20" i="4"/>
  <c r="M38" i="4"/>
  <c r="O38" i="4"/>
  <c r="M20" i="4"/>
  <c r="O36" i="2"/>
  <c r="O18" i="2"/>
  <c r="Q36" i="2"/>
  <c r="Q18" i="2"/>
  <c r="P36" i="2"/>
  <c r="P18" i="2"/>
  <c r="O34" i="2"/>
  <c r="P34" i="2"/>
  <c r="Q34" i="2"/>
  <c r="P39" i="5"/>
  <c r="P20" i="5"/>
  <c r="N39" i="5"/>
  <c r="O38" i="5"/>
  <c r="R38" i="5"/>
  <c r="M39" i="5"/>
  <c r="Q38" i="5"/>
  <c r="L39" i="5"/>
  <c r="K39" i="5"/>
  <c r="J39" i="5"/>
  <c r="I39" i="5"/>
  <c r="H39" i="5"/>
  <c r="F39" i="5"/>
  <c r="N20" i="5"/>
  <c r="O19" i="5"/>
  <c r="R19" i="5"/>
  <c r="M20" i="5"/>
  <c r="Q19" i="5"/>
  <c r="L20" i="5"/>
  <c r="K20" i="5"/>
  <c r="J20" i="5"/>
  <c r="I20" i="5"/>
  <c r="H20" i="5"/>
  <c r="F20" i="5"/>
  <c r="G39" i="5"/>
  <c r="G20" i="5"/>
  <c r="E39" i="5"/>
  <c r="E20" i="5"/>
  <c r="C39" i="5"/>
  <c r="C20" i="5"/>
  <c r="D39" i="5"/>
  <c r="D20" i="5"/>
  <c r="B39" i="5"/>
  <c r="B20" i="5"/>
  <c r="H26" i="13"/>
  <c r="H27" i="13"/>
  <c r="H28" i="13"/>
  <c r="H29" i="13"/>
  <c r="H30" i="13"/>
  <c r="H31" i="13"/>
  <c r="H32" i="13"/>
  <c r="H33" i="13"/>
  <c r="H34" i="13"/>
  <c r="H35" i="13"/>
  <c r="H36" i="13"/>
  <c r="H25" i="13"/>
  <c r="H9" i="13"/>
  <c r="H10" i="13"/>
  <c r="H11" i="13"/>
  <c r="H12" i="13"/>
  <c r="H13" i="13"/>
  <c r="H14" i="13"/>
  <c r="H15" i="13"/>
  <c r="H16" i="13"/>
  <c r="H17" i="13"/>
  <c r="H18" i="13"/>
  <c r="H19" i="13"/>
  <c r="H8" i="13"/>
  <c r="G37" i="13"/>
  <c r="F37" i="13"/>
  <c r="E37" i="13"/>
  <c r="D37" i="13"/>
  <c r="C37" i="13"/>
  <c r="B37" i="13"/>
  <c r="G20" i="13"/>
  <c r="F20" i="13"/>
  <c r="E20" i="13"/>
  <c r="D20" i="13"/>
  <c r="C20" i="13"/>
  <c r="B20" i="13"/>
  <c r="I26" i="12"/>
  <c r="I27" i="12"/>
  <c r="I28" i="12"/>
  <c r="I29" i="12"/>
  <c r="I30" i="12"/>
  <c r="I31" i="12"/>
  <c r="I32" i="12"/>
  <c r="I33" i="12"/>
  <c r="I34" i="12"/>
  <c r="I35" i="12"/>
  <c r="I36" i="12"/>
  <c r="I25" i="12"/>
  <c r="I9" i="12"/>
  <c r="I10" i="12"/>
  <c r="I11" i="12"/>
  <c r="I12" i="12"/>
  <c r="I13" i="12"/>
  <c r="I14" i="12"/>
  <c r="I15" i="12"/>
  <c r="I16" i="12"/>
  <c r="I17" i="12"/>
  <c r="I18" i="12"/>
  <c r="I19" i="12"/>
  <c r="I8" i="12"/>
  <c r="D37" i="12"/>
  <c r="H37" i="12"/>
  <c r="G37" i="12"/>
  <c r="F37" i="12"/>
  <c r="E37" i="12"/>
  <c r="C37" i="12"/>
  <c r="B37" i="12"/>
  <c r="H20" i="12"/>
  <c r="G20" i="12"/>
  <c r="F20" i="12"/>
  <c r="E20" i="12"/>
  <c r="D20" i="12"/>
  <c r="C20" i="12"/>
  <c r="B20" i="12"/>
  <c r="M26" i="11"/>
  <c r="M27" i="11"/>
  <c r="M28" i="11"/>
  <c r="M29" i="11"/>
  <c r="M30" i="11"/>
  <c r="M31" i="11"/>
  <c r="M32" i="11"/>
  <c r="M33" i="11"/>
  <c r="M34" i="11"/>
  <c r="M35" i="11"/>
  <c r="M36" i="11"/>
  <c r="V20" i="10"/>
  <c r="R37" i="9"/>
  <c r="M25" i="11"/>
  <c r="M9" i="11"/>
  <c r="M10" i="11"/>
  <c r="M11" i="11"/>
  <c r="M12" i="11"/>
  <c r="M13" i="11"/>
  <c r="M14" i="11"/>
  <c r="M15" i="11"/>
  <c r="M16" i="11"/>
  <c r="M17" i="11"/>
  <c r="M18" i="11"/>
  <c r="M19" i="11"/>
  <c r="M8" i="11"/>
  <c r="D20" i="11"/>
  <c r="D37" i="11"/>
  <c r="L37" i="11"/>
  <c r="K37" i="11"/>
  <c r="J37" i="11"/>
  <c r="I37" i="11"/>
  <c r="H37" i="11"/>
  <c r="G37" i="11"/>
  <c r="F37" i="11"/>
  <c r="E37" i="11"/>
  <c r="C37" i="11"/>
  <c r="B37" i="11"/>
  <c r="L20" i="11"/>
  <c r="K20" i="11"/>
  <c r="J20" i="11"/>
  <c r="I20" i="11"/>
  <c r="H20" i="11"/>
  <c r="G20" i="11"/>
  <c r="F20" i="11"/>
  <c r="E20" i="11"/>
  <c r="C20" i="11"/>
  <c r="B20" i="11"/>
  <c r="T26" i="10"/>
  <c r="T27" i="10"/>
  <c r="T28" i="10"/>
  <c r="T29" i="10"/>
  <c r="T30" i="10"/>
  <c r="T31" i="10"/>
  <c r="T32" i="10"/>
  <c r="T33" i="10"/>
  <c r="T34" i="10"/>
  <c r="T35" i="10"/>
  <c r="T36" i="10"/>
  <c r="T9" i="10"/>
  <c r="T10" i="10"/>
  <c r="T11" i="10"/>
  <c r="T12" i="10"/>
  <c r="T13" i="10"/>
  <c r="T14" i="10"/>
  <c r="T15" i="10"/>
  <c r="T16" i="10"/>
  <c r="T17" i="10"/>
  <c r="T18" i="10"/>
  <c r="T19" i="10"/>
  <c r="T25" i="10"/>
  <c r="T8" i="10"/>
  <c r="S26" i="10"/>
  <c r="S27" i="10"/>
  <c r="S28" i="10"/>
  <c r="S29" i="10"/>
  <c r="S30" i="10"/>
  <c r="S31" i="10"/>
  <c r="S32" i="10"/>
  <c r="S33" i="10"/>
  <c r="S34" i="10"/>
  <c r="S35" i="10"/>
  <c r="S36" i="10"/>
  <c r="S9" i="10"/>
  <c r="S10" i="10"/>
  <c r="S11" i="10"/>
  <c r="S12" i="10"/>
  <c r="S13" i="10"/>
  <c r="S14" i="10"/>
  <c r="S15" i="10"/>
  <c r="S16" i="10"/>
  <c r="S17" i="10"/>
  <c r="S18" i="10"/>
  <c r="S19" i="10"/>
  <c r="S25" i="10"/>
  <c r="S8" i="10"/>
  <c r="P37" i="10"/>
  <c r="P20" i="10"/>
  <c r="L37" i="10"/>
  <c r="L20" i="10"/>
  <c r="I37" i="10"/>
  <c r="I20" i="10"/>
  <c r="E37" i="10"/>
  <c r="E20" i="10"/>
  <c r="R37" i="10"/>
  <c r="Q37" i="10"/>
  <c r="O37" i="10"/>
  <c r="N37" i="10"/>
  <c r="M37" i="10"/>
  <c r="K37" i="10"/>
  <c r="J37" i="10"/>
  <c r="H37" i="10"/>
  <c r="G37" i="10"/>
  <c r="F37" i="10"/>
  <c r="D37" i="10"/>
  <c r="C37" i="10"/>
  <c r="B37" i="10"/>
  <c r="R20" i="10"/>
  <c r="Q20" i="10"/>
  <c r="O20" i="10"/>
  <c r="N20" i="10"/>
  <c r="M20" i="10"/>
  <c r="K20" i="10"/>
  <c r="J20" i="10"/>
  <c r="H20" i="10"/>
  <c r="G20" i="10"/>
  <c r="F20" i="10"/>
  <c r="D20" i="10"/>
  <c r="C20" i="10"/>
  <c r="B20" i="10"/>
  <c r="P9" i="9"/>
  <c r="P10" i="9"/>
  <c r="P11" i="9"/>
  <c r="P12" i="9"/>
  <c r="P13" i="9"/>
  <c r="P14" i="9"/>
  <c r="P15" i="9"/>
  <c r="P16" i="9"/>
  <c r="P17" i="9"/>
  <c r="P18" i="9"/>
  <c r="P19" i="9"/>
  <c r="P8" i="9"/>
  <c r="P26" i="9"/>
  <c r="P27" i="9"/>
  <c r="P28" i="9"/>
  <c r="P29" i="9"/>
  <c r="P30" i="9"/>
  <c r="P31" i="9"/>
  <c r="P32" i="9"/>
  <c r="P33" i="9"/>
  <c r="P34" i="9"/>
  <c r="P35" i="9"/>
  <c r="P36" i="9"/>
  <c r="P25" i="9"/>
  <c r="D37" i="9"/>
  <c r="L37" i="9"/>
  <c r="L20" i="9"/>
  <c r="D20" i="9"/>
  <c r="B20" i="9"/>
  <c r="C20" i="9"/>
  <c r="E20" i="9"/>
  <c r="F20" i="9"/>
  <c r="G20" i="9"/>
  <c r="H20" i="9"/>
  <c r="I20" i="9"/>
  <c r="J20" i="9"/>
  <c r="K20" i="9"/>
  <c r="M20" i="9"/>
  <c r="N20" i="9"/>
  <c r="O20" i="9"/>
  <c r="B37" i="9"/>
  <c r="C37" i="9"/>
  <c r="E37" i="9"/>
  <c r="F37" i="9"/>
  <c r="G37" i="9"/>
  <c r="H37" i="9"/>
  <c r="I37" i="9"/>
  <c r="J37" i="9"/>
  <c r="K37" i="9"/>
  <c r="M37" i="9"/>
  <c r="N37" i="9"/>
  <c r="O37" i="9"/>
  <c r="P26" i="8"/>
  <c r="P27" i="8"/>
  <c r="P28" i="8"/>
  <c r="P29" i="8"/>
  <c r="P30" i="8"/>
  <c r="P31" i="8"/>
  <c r="P32" i="8"/>
  <c r="P33" i="8"/>
  <c r="P34" i="8"/>
  <c r="P35" i="8"/>
  <c r="P36" i="8"/>
  <c r="P25" i="8"/>
  <c r="O26" i="8"/>
  <c r="O27" i="8"/>
  <c r="O28" i="8"/>
  <c r="O29" i="8"/>
  <c r="O30" i="8"/>
  <c r="O31" i="8"/>
  <c r="O32" i="8"/>
  <c r="O33" i="8"/>
  <c r="O34" i="8"/>
  <c r="O35" i="8"/>
  <c r="O36" i="8"/>
  <c r="O25" i="8"/>
  <c r="P9" i="8"/>
  <c r="P10" i="8"/>
  <c r="P11" i="8"/>
  <c r="P12" i="8"/>
  <c r="P13" i="8"/>
  <c r="P14" i="8"/>
  <c r="P15" i="8"/>
  <c r="P16" i="8"/>
  <c r="P17" i="8"/>
  <c r="P18" i="8"/>
  <c r="P19" i="8"/>
  <c r="P8" i="8"/>
  <c r="O9" i="8"/>
  <c r="O10" i="8"/>
  <c r="O11" i="8"/>
  <c r="O12" i="8"/>
  <c r="O13" i="8"/>
  <c r="O14" i="8"/>
  <c r="O15" i="8"/>
  <c r="O16" i="8"/>
  <c r="O17" i="8"/>
  <c r="O18" i="8"/>
  <c r="O19" i="8"/>
  <c r="O8" i="8"/>
  <c r="K37" i="8"/>
  <c r="K20" i="8"/>
  <c r="I37" i="8"/>
  <c r="I20" i="8"/>
  <c r="N37" i="8"/>
  <c r="M37" i="8"/>
  <c r="L37" i="8"/>
  <c r="J37" i="8"/>
  <c r="H37" i="8"/>
  <c r="G37" i="8"/>
  <c r="F37" i="8"/>
  <c r="E37" i="8"/>
  <c r="D37" i="8"/>
  <c r="C37" i="8"/>
  <c r="B37" i="8"/>
  <c r="N20" i="8"/>
  <c r="M20" i="8"/>
  <c r="L20" i="8"/>
  <c r="J20" i="8"/>
  <c r="H20" i="8"/>
  <c r="G20" i="8"/>
  <c r="F20" i="8"/>
  <c r="E20" i="8"/>
  <c r="D20" i="8"/>
  <c r="C20" i="8"/>
  <c r="B20" i="8"/>
  <c r="T26" i="6"/>
  <c r="T27" i="6"/>
  <c r="T28" i="6"/>
  <c r="T29" i="6"/>
  <c r="T30" i="6"/>
  <c r="T31" i="6"/>
  <c r="T32" i="6"/>
  <c r="T33" i="6"/>
  <c r="T34" i="6"/>
  <c r="T35" i="6"/>
  <c r="T36" i="6"/>
  <c r="R26" i="6"/>
  <c r="R27" i="6"/>
  <c r="R28" i="6"/>
  <c r="R29" i="6"/>
  <c r="R30" i="6"/>
  <c r="R31" i="6"/>
  <c r="R32" i="6"/>
  <c r="R33" i="6"/>
  <c r="R34" i="6"/>
  <c r="R35" i="6"/>
  <c r="R36" i="6"/>
  <c r="T25" i="6"/>
  <c r="R25" i="6"/>
  <c r="T9" i="6"/>
  <c r="T10" i="6"/>
  <c r="T11" i="6"/>
  <c r="T12" i="6"/>
  <c r="T13" i="6"/>
  <c r="T14" i="6"/>
  <c r="T15" i="6"/>
  <c r="T16" i="6"/>
  <c r="T17" i="6"/>
  <c r="T18" i="6"/>
  <c r="T19" i="6"/>
  <c r="T8" i="6"/>
  <c r="R9" i="6"/>
  <c r="R10" i="6"/>
  <c r="R11" i="6"/>
  <c r="R12" i="6"/>
  <c r="R13" i="6"/>
  <c r="R14" i="6"/>
  <c r="R15" i="6"/>
  <c r="R16" i="6"/>
  <c r="R17" i="6"/>
  <c r="R18" i="6"/>
  <c r="R19" i="6"/>
  <c r="R8" i="6"/>
  <c r="O26" i="7"/>
  <c r="O27" i="7"/>
  <c r="O28" i="7"/>
  <c r="O29" i="7"/>
  <c r="O30" i="7"/>
  <c r="O31" i="7"/>
  <c r="O32" i="7"/>
  <c r="O33" i="7"/>
  <c r="O34" i="7"/>
  <c r="O35" i="7"/>
  <c r="O36" i="7"/>
  <c r="O25" i="7"/>
  <c r="N26" i="7"/>
  <c r="N27" i="7"/>
  <c r="N28" i="7"/>
  <c r="N29" i="7"/>
  <c r="N30" i="7"/>
  <c r="N31" i="7"/>
  <c r="N32" i="7"/>
  <c r="N33" i="7"/>
  <c r="N34" i="7"/>
  <c r="N35" i="7"/>
  <c r="N36" i="7"/>
  <c r="N25" i="7"/>
  <c r="O9" i="7"/>
  <c r="O10" i="7"/>
  <c r="O11" i="7"/>
  <c r="O12" i="7"/>
  <c r="O13" i="7"/>
  <c r="O14" i="7"/>
  <c r="O15" i="7"/>
  <c r="O16" i="7"/>
  <c r="O17" i="7"/>
  <c r="O18" i="7"/>
  <c r="O19" i="7"/>
  <c r="O8" i="7"/>
  <c r="N10" i="7"/>
  <c r="N11" i="7"/>
  <c r="N12" i="7"/>
  <c r="N13" i="7"/>
  <c r="N14" i="7"/>
  <c r="N15" i="7"/>
  <c r="N16" i="7"/>
  <c r="N17" i="7"/>
  <c r="N18" i="7"/>
  <c r="N19" i="7"/>
  <c r="N9" i="7"/>
  <c r="N8" i="7"/>
  <c r="D37" i="7"/>
  <c r="M37" i="7"/>
  <c r="L37" i="7"/>
  <c r="K37" i="7"/>
  <c r="J37" i="7"/>
  <c r="I37" i="7"/>
  <c r="H37" i="7"/>
  <c r="G37" i="7"/>
  <c r="F37" i="7"/>
  <c r="E37" i="7"/>
  <c r="C37" i="7"/>
  <c r="B37" i="7"/>
  <c r="M20" i="7"/>
  <c r="L20" i="7"/>
  <c r="K20" i="7"/>
  <c r="J20" i="7"/>
  <c r="I20" i="7"/>
  <c r="H20" i="7"/>
  <c r="G20" i="7"/>
  <c r="F20" i="7"/>
  <c r="E20" i="7"/>
  <c r="D20" i="7"/>
  <c r="C20" i="7"/>
  <c r="B20" i="7"/>
  <c r="S13" i="6"/>
  <c r="S35" i="6"/>
  <c r="S36" i="6"/>
  <c r="S18" i="6"/>
  <c r="S19" i="6"/>
  <c r="N37" i="6"/>
  <c r="M37" i="6"/>
  <c r="L37" i="6"/>
  <c r="K37" i="6"/>
  <c r="N20" i="6"/>
  <c r="M20" i="6"/>
  <c r="L20" i="6"/>
  <c r="K20" i="6"/>
  <c r="Q37" i="6"/>
  <c r="P37" i="6"/>
  <c r="O37" i="6"/>
  <c r="J37" i="6"/>
  <c r="I37" i="6"/>
  <c r="H37" i="6"/>
  <c r="G37" i="6"/>
  <c r="F37" i="6"/>
  <c r="E37" i="6"/>
  <c r="D37" i="6"/>
  <c r="C37" i="6"/>
  <c r="B37" i="6"/>
  <c r="S34" i="6"/>
  <c r="S33" i="6"/>
  <c r="S32" i="6"/>
  <c r="S31" i="6"/>
  <c r="S30" i="6"/>
  <c r="S29" i="6"/>
  <c r="S28" i="6"/>
  <c r="S27" i="6"/>
  <c r="S26" i="6"/>
  <c r="S25" i="6"/>
  <c r="Q20" i="6"/>
  <c r="P20" i="6"/>
  <c r="O20" i="6"/>
  <c r="J20" i="6"/>
  <c r="I20" i="6"/>
  <c r="H20" i="6"/>
  <c r="G20" i="6"/>
  <c r="F20" i="6"/>
  <c r="E20" i="6"/>
  <c r="D20" i="6"/>
  <c r="C20" i="6"/>
  <c r="B20" i="6"/>
  <c r="S17" i="6"/>
  <c r="S16" i="6"/>
  <c r="S15" i="6"/>
  <c r="S14" i="6"/>
  <c r="S12" i="6"/>
  <c r="S11" i="6"/>
  <c r="S10" i="6"/>
  <c r="S9" i="6"/>
  <c r="S8" i="6"/>
  <c r="O37" i="5"/>
  <c r="O36" i="5"/>
  <c r="O35" i="5"/>
  <c r="O34" i="5"/>
  <c r="O33" i="5"/>
  <c r="O32" i="5"/>
  <c r="O31" i="5"/>
  <c r="O30" i="5"/>
  <c r="O29" i="5"/>
  <c r="O28" i="5"/>
  <c r="O27" i="5"/>
  <c r="R28" i="5"/>
  <c r="R29" i="5"/>
  <c r="R30" i="5"/>
  <c r="R31" i="5"/>
  <c r="R32" i="5"/>
  <c r="R33" i="5"/>
  <c r="R34" i="5"/>
  <c r="R35" i="5"/>
  <c r="R36" i="5"/>
  <c r="R37" i="5"/>
  <c r="R27" i="5"/>
  <c r="Q28" i="5"/>
  <c r="Q29" i="5"/>
  <c r="Q30" i="5"/>
  <c r="Q31" i="5"/>
  <c r="Q32" i="5"/>
  <c r="Q33" i="5"/>
  <c r="Q34" i="5"/>
  <c r="Q35" i="5"/>
  <c r="Q36" i="5"/>
  <c r="Q37" i="5"/>
  <c r="Q27" i="5"/>
  <c r="R9" i="5"/>
  <c r="R10" i="5"/>
  <c r="R11" i="5"/>
  <c r="R12" i="5"/>
  <c r="R13" i="5"/>
  <c r="R14" i="5"/>
  <c r="R15" i="5"/>
  <c r="R16" i="5"/>
  <c r="R17" i="5"/>
  <c r="R18" i="5"/>
  <c r="R8" i="5"/>
  <c r="Q10" i="5"/>
  <c r="Q11" i="5"/>
  <c r="Q12" i="5"/>
  <c r="Q13" i="5"/>
  <c r="Q14" i="5"/>
  <c r="Q15" i="5"/>
  <c r="Q16" i="5"/>
  <c r="Q17" i="5"/>
  <c r="Q18" i="5"/>
  <c r="Q9" i="5"/>
  <c r="Q8" i="5"/>
  <c r="O18" i="5"/>
  <c r="O17" i="5"/>
  <c r="O16" i="5"/>
  <c r="O15" i="5"/>
  <c r="O14" i="5"/>
  <c r="O13" i="5"/>
  <c r="O12" i="5"/>
  <c r="O11" i="5"/>
  <c r="O10" i="5"/>
  <c r="O9" i="5"/>
  <c r="O8" i="5"/>
  <c r="O35" i="2"/>
  <c r="Q35" i="2"/>
  <c r="P35" i="2"/>
  <c r="O17" i="2"/>
  <c r="Q17" i="2"/>
  <c r="P17" i="2"/>
  <c r="Q27" i="2"/>
  <c r="Q28" i="2"/>
  <c r="Q29" i="2"/>
  <c r="Q30" i="2"/>
  <c r="Q31" i="2"/>
  <c r="Q32" i="2"/>
  <c r="Q33" i="2"/>
  <c r="Q26" i="2"/>
  <c r="Q25" i="2"/>
  <c r="P26" i="2"/>
  <c r="P27" i="2"/>
  <c r="P28" i="2"/>
  <c r="P29" i="2"/>
  <c r="P30" i="2"/>
  <c r="P31" i="2"/>
  <c r="P32" i="2"/>
  <c r="P33" i="2"/>
  <c r="P25" i="2"/>
  <c r="O27" i="2"/>
  <c r="O28" i="2"/>
  <c r="O29" i="2"/>
  <c r="O30" i="2"/>
  <c r="O31" i="2"/>
  <c r="O32" i="2"/>
  <c r="O33" i="2"/>
  <c r="O26" i="2"/>
  <c r="O25" i="2"/>
  <c r="Q9" i="2"/>
  <c r="Q10" i="2"/>
  <c r="Q11" i="2"/>
  <c r="Q12" i="2"/>
  <c r="Q13" i="2"/>
  <c r="Q14" i="2"/>
  <c r="Q15" i="2"/>
  <c r="Q16" i="2"/>
  <c r="Q8" i="2"/>
  <c r="P9" i="2"/>
  <c r="P10" i="2"/>
  <c r="P11" i="2"/>
  <c r="P12" i="2"/>
  <c r="P13" i="2"/>
  <c r="P14" i="2"/>
  <c r="P15" i="2"/>
  <c r="P16" i="2"/>
  <c r="P8" i="2"/>
  <c r="O11" i="2"/>
  <c r="O12" i="2"/>
  <c r="O13" i="2"/>
  <c r="O14" i="2"/>
  <c r="O15" i="2"/>
  <c r="O16" i="2"/>
  <c r="O10" i="2"/>
  <c r="O9" i="2"/>
  <c r="O8" i="2"/>
  <c r="P20" i="2" l="1"/>
  <c r="Q20" i="5"/>
  <c r="R39" i="5"/>
  <c r="R20" i="5"/>
  <c r="O39" i="5"/>
  <c r="Q38" i="2"/>
  <c r="Q20" i="2"/>
  <c r="O38" i="2"/>
  <c r="O20" i="2"/>
  <c r="P38" i="2"/>
  <c r="O20" i="5"/>
  <c r="Q39" i="5"/>
  <c r="H37" i="13"/>
  <c r="J37" i="12"/>
  <c r="J20" i="12"/>
  <c r="R20" i="9"/>
  <c r="I37" i="13"/>
  <c r="H20" i="13"/>
  <c r="I20" i="13"/>
  <c r="J37" i="13"/>
  <c r="J20" i="13"/>
  <c r="K20" i="12"/>
  <c r="I20" i="12"/>
  <c r="K37" i="12"/>
  <c r="I37" i="12"/>
  <c r="O37" i="11"/>
  <c r="O20" i="11"/>
  <c r="V37" i="10"/>
  <c r="T37" i="10"/>
  <c r="T20" i="10"/>
  <c r="N20" i="11"/>
  <c r="M20" i="11"/>
  <c r="M37" i="11"/>
  <c r="N37" i="11"/>
  <c r="U37" i="10"/>
  <c r="U20" i="10"/>
  <c r="S20" i="10"/>
  <c r="S37" i="10"/>
  <c r="P20" i="9"/>
  <c r="Q20" i="9"/>
  <c r="Q37" i="9"/>
  <c r="P37" i="9"/>
  <c r="P20" i="8"/>
  <c r="P37" i="8"/>
  <c r="O37" i="8"/>
  <c r="O20" i="8"/>
  <c r="N37" i="7"/>
  <c r="N20" i="7"/>
  <c r="O37" i="7"/>
  <c r="O20" i="7"/>
  <c r="T37" i="6"/>
  <c r="T20" i="6"/>
  <c r="S20" i="6"/>
  <c r="S37" i="6"/>
  <c r="R20" i="6"/>
  <c r="R37" i="6"/>
</calcChain>
</file>

<file path=xl/sharedStrings.xml><?xml version="1.0" encoding="utf-8"?>
<sst xmlns="http://schemas.openxmlformats.org/spreadsheetml/2006/main" count="4167" uniqueCount="225">
  <si>
    <t>January</t>
  </si>
  <si>
    <t>February</t>
  </si>
  <si>
    <t>March</t>
  </si>
  <si>
    <t>April</t>
  </si>
  <si>
    <t>May</t>
  </si>
  <si>
    <t>June</t>
  </si>
  <si>
    <t>July</t>
  </si>
  <si>
    <t>August</t>
  </si>
  <si>
    <t>September</t>
  </si>
  <si>
    <t>October</t>
  </si>
  <si>
    <t>November</t>
  </si>
  <si>
    <t>December</t>
  </si>
  <si>
    <t>Canada</t>
  </si>
  <si>
    <t>Mexico</t>
  </si>
  <si>
    <t>Value (CHF)</t>
  </si>
  <si>
    <t>Total YTD</t>
  </si>
  <si>
    <t>Month</t>
  </si>
  <si>
    <t>HS Code: 0205 - Meat of horses, asses, mules or hinnies, fresh, chilled or frozen</t>
  </si>
  <si>
    <t>Current YTD</t>
  </si>
  <si>
    <t>Belgium</t>
  </si>
  <si>
    <t>Ivory Coast</t>
  </si>
  <si>
    <t>Switzerland</t>
  </si>
  <si>
    <t>France</t>
  </si>
  <si>
    <t>Japan</t>
  </si>
  <si>
    <t>Sweeden</t>
  </si>
  <si>
    <t>United States</t>
  </si>
  <si>
    <t xml:space="preserve">Vietnam </t>
  </si>
  <si>
    <t>Netherlands</t>
  </si>
  <si>
    <t>Total</t>
  </si>
  <si>
    <t>Weight (Kg)</t>
  </si>
  <si>
    <r>
      <t>China</t>
    </r>
    <r>
      <rPr>
        <b/>
        <sz val="5"/>
        <color theme="1"/>
        <rFont val="Calibri"/>
        <family val="2"/>
        <scheme val="minor"/>
      </rPr>
      <t>(1)</t>
    </r>
  </si>
  <si>
    <r>
      <t>Hong-Kong</t>
    </r>
    <r>
      <rPr>
        <b/>
        <sz val="5"/>
        <color theme="1"/>
        <rFont val="Calibri"/>
        <family val="2"/>
        <scheme val="minor"/>
      </rPr>
      <t>(2)</t>
    </r>
  </si>
  <si>
    <r>
      <t>Russia (former Soviet Union)</t>
    </r>
    <r>
      <rPr>
        <b/>
        <sz val="5"/>
        <color theme="1"/>
        <rFont val="Calibri"/>
        <family val="2"/>
        <scheme val="minor"/>
      </rPr>
      <t>(3)</t>
    </r>
  </si>
  <si>
    <r>
      <t>EU</t>
    </r>
    <r>
      <rPr>
        <b/>
        <sz val="5"/>
        <color theme="1"/>
        <rFont val="Calibri"/>
        <family val="2"/>
        <scheme val="minor"/>
      </rPr>
      <t>(4)</t>
    </r>
  </si>
  <si>
    <r>
      <t>China (PPC)</t>
    </r>
    <r>
      <rPr>
        <b/>
        <sz val="5"/>
        <color theme="1"/>
        <rFont val="Calibri"/>
        <family val="2"/>
        <scheme val="minor"/>
      </rPr>
      <t>(5)</t>
    </r>
  </si>
  <si>
    <r>
      <t>Non-EU Total</t>
    </r>
    <r>
      <rPr>
        <b/>
        <sz val="5"/>
        <color theme="1"/>
        <rFont val="Calibri"/>
        <family val="2"/>
        <scheme val="minor"/>
      </rPr>
      <t>(6)</t>
    </r>
  </si>
  <si>
    <t>Source:  SIAVI (Online Tariff Information System), Mexican Department of the Treasury</t>
  </si>
  <si>
    <t>(3) It is unclear whether this makes reference to the Russian Federation or to the former territories of the USSR which include other countries now independent.</t>
  </si>
  <si>
    <t xml:space="preserve">(4) Lists totals for all EU member countries (in blue) to which Mexico exported horsemeat </t>
  </si>
  <si>
    <t>(5) Totals for all Chinese territories</t>
  </si>
  <si>
    <t>(6) Totals for all non-EU countries, including European ones not belonging to the EU.</t>
  </si>
  <si>
    <t>HS Code: 020500 - Meat of horses, asses, mules or hinnies, fresh, chilled or frozen</t>
  </si>
  <si>
    <t>Kazakhstan</t>
  </si>
  <si>
    <t>Vietnam</t>
  </si>
  <si>
    <t>Value (CAD)</t>
  </si>
  <si>
    <t>Value (USD)</t>
  </si>
  <si>
    <t>Finland</t>
  </si>
  <si>
    <t>Italy</t>
  </si>
  <si>
    <t>Spain</t>
  </si>
  <si>
    <t>Lithuania</t>
  </si>
  <si>
    <r>
      <t>EU</t>
    </r>
    <r>
      <rPr>
        <b/>
        <sz val="5"/>
        <color theme="1"/>
        <rFont val="Calibri"/>
        <family val="2"/>
        <scheme val="minor"/>
      </rPr>
      <t>(1)</t>
    </r>
  </si>
  <si>
    <r>
      <t>Non-EU Total</t>
    </r>
    <r>
      <rPr>
        <b/>
        <sz val="5"/>
        <color theme="1"/>
        <rFont val="Calibri"/>
        <family val="2"/>
        <scheme val="minor"/>
      </rPr>
      <t>(2)</t>
    </r>
  </si>
  <si>
    <r>
      <t>Macao</t>
    </r>
    <r>
      <rPr>
        <b/>
        <sz val="5"/>
        <color theme="1"/>
        <rFont val="Calibri"/>
        <family val="2"/>
        <scheme val="minor"/>
      </rPr>
      <t>(3)</t>
    </r>
  </si>
  <si>
    <r>
      <t>Total</t>
    </r>
    <r>
      <rPr>
        <b/>
        <sz val="5"/>
        <color theme="1"/>
        <rFont val="Calibri"/>
        <family val="2"/>
        <scheme val="minor"/>
      </rPr>
      <t>(4)</t>
    </r>
  </si>
  <si>
    <r>
      <t>World</t>
    </r>
    <r>
      <rPr>
        <b/>
        <sz val="5"/>
        <color theme="1"/>
        <rFont val="Calibri"/>
        <family val="2"/>
        <scheme val="minor"/>
      </rPr>
      <t>(5)</t>
    </r>
  </si>
  <si>
    <t>(2) Totals for all non-EU countries, including European ones not belonging to the EU.</t>
  </si>
  <si>
    <t>(3) Macao is part of China, but has an independent government, like Hong-Kong</t>
  </si>
  <si>
    <t>(4) Arithmentical addition of all row values</t>
  </si>
  <si>
    <t>(5) Due to the odd way the Canadian export statistics are displayed, there may be a discrepancy between the arithmetical addition of a given row and the total stated by the Canadian statistcs office (Statistics Canada), basically it acts as a checksum</t>
  </si>
  <si>
    <t>Kyrgyzstan</t>
  </si>
  <si>
    <t>South Africa</t>
  </si>
  <si>
    <t>Australia</t>
  </si>
  <si>
    <t>2012 Total</t>
  </si>
  <si>
    <t>2013 Total</t>
  </si>
  <si>
    <t>United Kingdom</t>
  </si>
  <si>
    <r>
      <t>Russia (former Soviet Union)</t>
    </r>
    <r>
      <rPr>
        <b/>
        <sz val="5"/>
        <color theme="1"/>
        <rFont val="Calibri"/>
        <family val="2"/>
        <scheme val="minor"/>
      </rPr>
      <t>(2)</t>
    </r>
  </si>
  <si>
    <t>(2) It is unclear whether this makes reference to the Russian Federation or to the former territories of the USSR which include other countries now independent.</t>
  </si>
  <si>
    <r>
      <t>EU</t>
    </r>
    <r>
      <rPr>
        <b/>
        <sz val="5"/>
        <color theme="1"/>
        <rFont val="Calibri"/>
        <family val="2"/>
        <scheme val="minor"/>
      </rPr>
      <t>(3)</t>
    </r>
  </si>
  <si>
    <r>
      <t>Non-EU Total</t>
    </r>
    <r>
      <rPr>
        <b/>
        <sz val="5"/>
        <color theme="1"/>
        <rFont val="Calibri"/>
        <family val="2"/>
        <scheme val="minor"/>
      </rPr>
      <t>(4)</t>
    </r>
  </si>
  <si>
    <t xml:space="preserve">(3) Lists totals for all EU member countries (in blue) to which Mexico exported horsemeat </t>
  </si>
  <si>
    <t>(4) Totals for all non-EU countries, including European ones not belonging to the EU.</t>
  </si>
  <si>
    <t>Swaziland</t>
  </si>
  <si>
    <t>2011 Total</t>
  </si>
  <si>
    <t>South Korea</t>
  </si>
  <si>
    <r>
      <t>Hong-Kong</t>
    </r>
    <r>
      <rPr>
        <b/>
        <sz val="5"/>
        <color theme="1"/>
        <rFont val="Calibri"/>
        <family val="2"/>
        <scheme val="minor"/>
      </rPr>
      <t>(1)</t>
    </r>
  </si>
  <si>
    <t>Bulgaria</t>
  </si>
  <si>
    <r>
      <t>China</t>
    </r>
    <r>
      <rPr>
        <b/>
        <sz val="5"/>
        <color theme="1"/>
        <rFont val="Calibri"/>
        <family val="2"/>
        <scheme val="minor"/>
      </rPr>
      <t>(2)</t>
    </r>
  </si>
  <si>
    <t>Zimbabwe</t>
  </si>
  <si>
    <t>Sweden</t>
  </si>
  <si>
    <t>Germany</t>
  </si>
  <si>
    <t xml:space="preserve">Total </t>
  </si>
  <si>
    <t>2008 Total</t>
  </si>
  <si>
    <t>2009 Total</t>
  </si>
  <si>
    <t>2010 Total</t>
  </si>
  <si>
    <t>2007 Total</t>
  </si>
  <si>
    <r>
      <t>United States</t>
    </r>
    <r>
      <rPr>
        <b/>
        <sz val="5"/>
        <color theme="1"/>
        <rFont val="Calibri"/>
        <family val="2"/>
        <scheme val="minor"/>
      </rPr>
      <t>(1)</t>
    </r>
  </si>
  <si>
    <t>2014 Total</t>
  </si>
  <si>
    <t xml:space="preserve">Source: Russian Federal Customs Service </t>
  </si>
  <si>
    <t>Argentina</t>
  </si>
  <si>
    <t>Brazil</t>
  </si>
  <si>
    <t>Belarus</t>
  </si>
  <si>
    <t>Iceland</t>
  </si>
  <si>
    <t>Moldova</t>
  </si>
  <si>
    <t>Mongolia</t>
  </si>
  <si>
    <t>New Zealand</t>
  </si>
  <si>
    <t>Uruguay</t>
  </si>
  <si>
    <t>(2) Totals for all EU non-export approved third countries as of 18/12/2014</t>
  </si>
  <si>
    <t xml:space="preserve">(1) Lists totals for all EU export-approved third countries (in blue) from which Russia imported horsemeat </t>
  </si>
  <si>
    <r>
      <t>Abkhazia</t>
    </r>
    <r>
      <rPr>
        <b/>
        <sz val="5"/>
        <color theme="1"/>
        <rFont val="Calibri"/>
        <family val="2"/>
        <scheme val="minor"/>
      </rPr>
      <t>(1)</t>
    </r>
  </si>
  <si>
    <r>
      <t>EU</t>
    </r>
    <r>
      <rPr>
        <b/>
        <sz val="5"/>
        <color theme="1"/>
        <rFont val="Calibri"/>
        <family val="2"/>
        <scheme val="minor"/>
      </rPr>
      <t>(2)</t>
    </r>
  </si>
  <si>
    <r>
      <t>Non-EU Total</t>
    </r>
    <r>
      <rPr>
        <b/>
        <sz val="5"/>
        <color theme="1"/>
        <rFont val="Calibri"/>
        <family val="2"/>
        <scheme val="minor"/>
      </rPr>
      <t>(3)</t>
    </r>
  </si>
  <si>
    <t xml:space="preserve">(2) Lists totals for all EU export-approved third countries (in blue) from which Russia imported horsemeat </t>
  </si>
  <si>
    <t>(3) Totals for all EU non-export approved third countries as of 18/12/2014</t>
  </si>
  <si>
    <t>(1) The Republic of Abhkazia is a not a real country but a disputed terrority and partially recognized state, considered to be a satellite of Russia</t>
  </si>
  <si>
    <t>(1) It is unclear whether this makes reference to the Russian Federation or to the former territories of the USSR which include other countries now independent.</t>
  </si>
  <si>
    <t xml:space="preserve">(2) Lists totals for all EU member countries (in blue) to which Mexico exported horsemeat </t>
  </si>
  <si>
    <t>(3) Totals for all non-EU countries, including European ones not belonging to the EU.</t>
  </si>
  <si>
    <r>
      <t>Russia (former Soviet Union)</t>
    </r>
    <r>
      <rPr>
        <b/>
        <sz val="5"/>
        <color theme="1"/>
        <rFont val="Calibri"/>
        <family val="2"/>
        <scheme val="minor"/>
      </rPr>
      <t>(1)</t>
    </r>
  </si>
  <si>
    <t>Value (EUR)</t>
  </si>
  <si>
    <r>
      <t>Austria(</t>
    </r>
    <r>
      <rPr>
        <b/>
        <sz val="5"/>
        <color theme="1"/>
        <rFont val="Calibri"/>
        <family val="2"/>
        <scheme val="minor"/>
      </rPr>
      <t>1</t>
    </r>
    <r>
      <rPr>
        <b/>
        <sz val="11"/>
        <color theme="1"/>
        <rFont val="Calibri"/>
        <family val="2"/>
        <scheme val="minor"/>
      </rPr>
      <t>)</t>
    </r>
  </si>
  <si>
    <t>Denmark</t>
  </si>
  <si>
    <t>Hungary</t>
  </si>
  <si>
    <t>Ireland</t>
  </si>
  <si>
    <r>
      <t>Luxembourg(</t>
    </r>
    <r>
      <rPr>
        <b/>
        <sz val="5"/>
        <color theme="1"/>
        <rFont val="Calibri"/>
        <family val="2"/>
        <scheme val="minor"/>
      </rPr>
      <t>1</t>
    </r>
    <r>
      <rPr>
        <b/>
        <sz val="11"/>
        <color theme="1"/>
        <rFont val="Calibri"/>
        <family val="2"/>
        <scheme val="minor"/>
      </rPr>
      <t>)</t>
    </r>
  </si>
  <si>
    <t>Portugal</t>
  </si>
  <si>
    <t>Romania</t>
  </si>
  <si>
    <t>Slovenia</t>
  </si>
  <si>
    <t>United  Kingdom</t>
  </si>
  <si>
    <r>
      <t>World(</t>
    </r>
    <r>
      <rPr>
        <b/>
        <sz val="5"/>
        <color theme="1"/>
        <rFont val="Calibri"/>
        <family val="2"/>
        <scheme val="minor"/>
      </rPr>
      <t>2</t>
    </r>
    <r>
      <rPr>
        <b/>
        <sz val="11"/>
        <color theme="1"/>
        <rFont val="Calibri"/>
        <family val="2"/>
        <scheme val="minor"/>
      </rPr>
      <t>)</t>
    </r>
  </si>
  <si>
    <t>(4) Totals for all non-EU third countries</t>
  </si>
  <si>
    <t>(3) Lists totals for all EU member states</t>
  </si>
  <si>
    <t>(1) Since the records of the Belgian Foreign Trade Agency are listed in tons and thosands euros with an accuracy of one decimal position, quantities of less than 100 Kg are rounded to 50 (they are listed as 0.0 in the original report)</t>
  </si>
  <si>
    <t>(2) Totals for all countries as listed in the origina Belgian Foreign Trade report</t>
  </si>
  <si>
    <t>Source: Belgian Foreign Trade Agency</t>
  </si>
  <si>
    <t>Hong-Kong</t>
  </si>
  <si>
    <r>
      <t xml:space="preserve">Total SIAVI </t>
    </r>
    <r>
      <rPr>
        <b/>
        <sz val="5"/>
        <color theme="1"/>
        <rFont val="Calibri"/>
        <family val="2"/>
        <scheme val="minor"/>
      </rPr>
      <t>(5)</t>
    </r>
    <r>
      <rPr>
        <b/>
        <sz val="11"/>
        <color theme="1"/>
        <rFont val="Calibri"/>
        <family val="2"/>
        <scheme val="minor"/>
      </rPr>
      <t xml:space="preserve"> </t>
    </r>
  </si>
  <si>
    <t>(5) Totals reported by SIAVI, acts as a checksum</t>
  </si>
  <si>
    <t>(7) Totals reported by SIAVI, acts as a checksum</t>
  </si>
  <si>
    <r>
      <t xml:space="preserve">Total SIAVI </t>
    </r>
    <r>
      <rPr>
        <b/>
        <sz val="5"/>
        <color theme="1"/>
        <rFont val="Calibri"/>
        <family val="2"/>
        <scheme val="minor"/>
      </rPr>
      <t>(7)</t>
    </r>
    <r>
      <rPr>
        <b/>
        <sz val="11"/>
        <color theme="1"/>
        <rFont val="Calibri"/>
        <family val="2"/>
        <scheme val="minor"/>
      </rPr>
      <t xml:space="preserve"> </t>
    </r>
  </si>
  <si>
    <r>
      <t xml:space="preserve">Total SIAVI </t>
    </r>
    <r>
      <rPr>
        <b/>
        <sz val="5"/>
        <color theme="1"/>
        <rFont val="Calibri"/>
        <family val="2"/>
        <scheme val="minor"/>
      </rPr>
      <t>(1)</t>
    </r>
    <r>
      <rPr>
        <b/>
        <sz val="11"/>
        <color theme="1"/>
        <rFont val="Calibri"/>
        <family val="2"/>
        <scheme val="minor"/>
      </rPr>
      <t xml:space="preserve"> </t>
    </r>
  </si>
  <si>
    <t>(1) Totals reported by SIAVI, acts as a checksum</t>
  </si>
  <si>
    <t>2005 Total</t>
  </si>
  <si>
    <t>2006 Total</t>
  </si>
  <si>
    <t>2004 Total</t>
  </si>
  <si>
    <t>2003 Total</t>
  </si>
  <si>
    <t>Estonia</t>
  </si>
  <si>
    <t>(3) Arithmentical addition of all row values</t>
  </si>
  <si>
    <t>(4) Due to the odd way the Canadian export statistics are displayed, there may be a discrepancy between the arithmetical addition of a given row and the total stated by the Canadian statistcs office (Statistics Canada), basically it acts as a checksum</t>
  </si>
  <si>
    <r>
      <t>Total</t>
    </r>
    <r>
      <rPr>
        <b/>
        <sz val="5"/>
        <color theme="1"/>
        <rFont val="Calibri"/>
        <family val="2"/>
        <scheme val="minor"/>
      </rPr>
      <t>(3)</t>
    </r>
  </si>
  <si>
    <r>
      <t>World</t>
    </r>
    <r>
      <rPr>
        <b/>
        <sz val="5"/>
        <color theme="1"/>
        <rFont val="Calibri"/>
        <family val="2"/>
        <scheme val="minor"/>
      </rPr>
      <t>(4)</t>
    </r>
  </si>
  <si>
    <t>Austria</t>
  </si>
  <si>
    <t>(1) Since the records of the Belgian Foreign Trade Agency are listed in tons and thosands euros with an accuracy of one decimal position, quantities of less than 100 Kg are approximate based on declared value (which is two decimal positions accurate)</t>
  </si>
  <si>
    <t>Malta</t>
  </si>
  <si>
    <r>
      <t>France</t>
    </r>
    <r>
      <rPr>
        <b/>
        <sz val="5"/>
        <color theme="1"/>
        <rFont val="Calibri"/>
        <family val="2"/>
        <scheme val="minor"/>
      </rPr>
      <t>(3)</t>
    </r>
  </si>
  <si>
    <r>
      <t>Germany</t>
    </r>
    <r>
      <rPr>
        <b/>
        <sz val="5"/>
        <color theme="1"/>
        <rFont val="Calibri"/>
        <family val="2"/>
        <scheme val="minor"/>
      </rPr>
      <t>(3)</t>
    </r>
  </si>
  <si>
    <r>
      <t>Spain</t>
    </r>
    <r>
      <rPr>
        <b/>
        <sz val="5"/>
        <color theme="1"/>
        <rFont val="Calibri"/>
        <family val="2"/>
        <scheme val="minor"/>
      </rPr>
      <t>(3)</t>
    </r>
  </si>
  <si>
    <t>Total 2014</t>
  </si>
  <si>
    <t>(1) Lists totals for all EU member countries (in blue) from which Netherlands imported horsemeat</t>
  </si>
  <si>
    <t>(3) Due to the way Statiscs Netherlands published value data (only in thousands of Euro) it is impossible to determine the value of imports whose declared value is below a thousand Euros</t>
  </si>
  <si>
    <t>Swiss horsemeat imports</t>
  </si>
  <si>
    <t>Poland</t>
  </si>
  <si>
    <t>Philipines</t>
  </si>
  <si>
    <t>Source: Swiss Customs Administration (FCA); Impex database</t>
  </si>
  <si>
    <r>
      <t>World(</t>
    </r>
    <r>
      <rPr>
        <b/>
        <sz val="5"/>
        <color theme="1"/>
        <rFont val="Calibri"/>
        <family val="2"/>
        <scheme val="minor"/>
      </rPr>
      <t>1</t>
    </r>
    <r>
      <rPr>
        <b/>
        <sz val="11"/>
        <color theme="1"/>
        <rFont val="Calibri"/>
        <family val="2"/>
        <scheme val="minor"/>
      </rPr>
      <t>)</t>
    </r>
  </si>
  <si>
    <t>(1) Totals for all countries as listed in the origina Belgian Foreign Trade report</t>
  </si>
  <si>
    <t>(2) Lists totals for all EU member states</t>
  </si>
  <si>
    <t>(3) Totals for all non-EU third countries</t>
  </si>
  <si>
    <r>
      <t>Non-EU Total</t>
    </r>
    <r>
      <rPr>
        <b/>
        <sz val="5"/>
        <color theme="1"/>
        <rFont val="Calibri"/>
        <family val="2"/>
        <scheme val="minor"/>
      </rPr>
      <t>(5)</t>
    </r>
  </si>
  <si>
    <r>
      <t>Total</t>
    </r>
    <r>
      <rPr>
        <b/>
        <sz val="5"/>
        <color theme="1"/>
        <rFont val="Calibri"/>
        <family val="2"/>
        <scheme val="minor"/>
      </rPr>
      <t>(2)</t>
    </r>
  </si>
  <si>
    <r>
      <t>World</t>
    </r>
    <r>
      <rPr>
        <b/>
        <sz val="5"/>
        <color theme="1"/>
        <rFont val="Calibri"/>
        <family val="2"/>
        <scheme val="minor"/>
      </rPr>
      <t>(3)</t>
    </r>
  </si>
  <si>
    <t>(5) Totals for all non-EU countries, including European ones not belonging to the EU.</t>
  </si>
  <si>
    <t>(2) Arithmentical addition of all row values, serves as a checksum</t>
  </si>
  <si>
    <t>(3) Total horsemeat foreign trade as reported in SIAVI</t>
  </si>
  <si>
    <t>Source:  SIAVI (Online Tariff Information System), Mexican Ministry of Economy</t>
  </si>
  <si>
    <t>Jamaica</t>
  </si>
  <si>
    <t>Total 2015</t>
  </si>
  <si>
    <t xml:space="preserve">(1) Lists totals for all EU member countries (in blue) to which Canada exported horsemeat </t>
  </si>
  <si>
    <t xml:space="preserve">(1) Lists totals for all EU member countries (in blue) to which Canada re-exported horsemeat </t>
  </si>
  <si>
    <t>Russia</t>
  </si>
  <si>
    <t>(1) Lists totals for all EU member states</t>
  </si>
  <si>
    <t>(2) Totals for all non-EU third countries</t>
  </si>
  <si>
    <t>Source: Argentinian National Statistics and Cesus Institute, ComEx - INDEC database</t>
  </si>
  <si>
    <t>Source: Canadian International Merchadise Trade Database - Statistics Canada</t>
  </si>
  <si>
    <t>2015 Total</t>
  </si>
  <si>
    <t>Source: CBS Statline database</t>
  </si>
  <si>
    <t>China</t>
  </si>
  <si>
    <r>
      <t>Macau</t>
    </r>
    <r>
      <rPr>
        <b/>
        <sz val="5"/>
        <color theme="1"/>
        <rFont val="Calibri"/>
        <family val="2"/>
        <scheme val="minor"/>
      </rPr>
      <t>(3)</t>
    </r>
  </si>
  <si>
    <r>
      <t>Total</t>
    </r>
    <r>
      <rPr>
        <b/>
        <sz val="5"/>
        <color theme="1"/>
        <rFont val="Calibri"/>
        <family val="2"/>
        <scheme val="minor"/>
      </rPr>
      <t>(1)</t>
    </r>
  </si>
  <si>
    <r>
      <t>World</t>
    </r>
    <r>
      <rPr>
        <b/>
        <sz val="5"/>
        <color theme="1"/>
        <rFont val="Calibri"/>
        <family val="2"/>
        <scheme val="minor"/>
      </rPr>
      <t>(2)</t>
    </r>
  </si>
  <si>
    <t>Total 2013</t>
  </si>
  <si>
    <t>Total 2012</t>
  </si>
  <si>
    <t>Total 2011</t>
  </si>
  <si>
    <t>Total 2010</t>
  </si>
  <si>
    <t>Total 2009</t>
  </si>
  <si>
    <t>Total 2008</t>
  </si>
  <si>
    <t>Total 2007</t>
  </si>
  <si>
    <t>Total 2006</t>
  </si>
  <si>
    <t>Total 2005</t>
  </si>
  <si>
    <t>Total 2004</t>
  </si>
  <si>
    <t>Total 2003</t>
  </si>
  <si>
    <t>Total 2002</t>
  </si>
  <si>
    <t>Total 2001</t>
  </si>
  <si>
    <t>Total 2000</t>
  </si>
  <si>
    <t>Total 1999</t>
  </si>
  <si>
    <t>Total 1998</t>
  </si>
  <si>
    <t>Total 1997</t>
  </si>
  <si>
    <t>Total 1996</t>
  </si>
  <si>
    <t>Total 1995</t>
  </si>
  <si>
    <t>Total 1994</t>
  </si>
  <si>
    <t>Total 1993</t>
  </si>
  <si>
    <t>Total 1992</t>
  </si>
  <si>
    <t>Total 1991</t>
  </si>
  <si>
    <t>Total 1990</t>
  </si>
  <si>
    <t>Total 1989</t>
  </si>
  <si>
    <t>(1) Arithmentical addition of all row values</t>
  </si>
  <si>
    <t>(2) World total as reported by GATS database, basically acts as a checksum</t>
  </si>
  <si>
    <t>Source: U.S. Census Bureau Trade Data / FATUS - GATS database</t>
  </si>
  <si>
    <t>Macao</t>
  </si>
  <si>
    <t>2016 Total</t>
  </si>
  <si>
    <r>
      <t>Aruba</t>
    </r>
    <r>
      <rPr>
        <b/>
        <sz val="5"/>
        <color theme="1"/>
        <rFont val="Calibri"/>
        <family val="2"/>
        <scheme val="minor"/>
      </rPr>
      <t>(1)</t>
    </r>
  </si>
  <si>
    <r>
      <t>Grenada</t>
    </r>
    <r>
      <rPr>
        <b/>
        <sz val="5"/>
        <color theme="1"/>
        <rFont val="Calibri"/>
        <family val="2"/>
        <scheme val="minor"/>
      </rPr>
      <t>(2)</t>
    </r>
  </si>
  <si>
    <t>(4) World total as reported by GATS database, basically acts as a checksum</t>
  </si>
  <si>
    <t>(1) Aruba was formerly part of Netherlands' Antilles, an independent country within the Kingdom of Netherlands that was dissolved in 2010</t>
  </si>
  <si>
    <t>(2) Grenada is part of the Leeward-Windward Islands tax zone</t>
  </si>
  <si>
    <t>Norway</t>
  </si>
  <si>
    <t>(1) Totals for all non-EU third countries</t>
  </si>
  <si>
    <r>
      <t>Non-EU Total</t>
    </r>
    <r>
      <rPr>
        <b/>
        <sz val="5"/>
        <color theme="1"/>
        <rFont val="Calibri"/>
        <family val="2"/>
        <scheme val="minor"/>
      </rPr>
      <t>(1)</t>
    </r>
  </si>
  <si>
    <t>Phillipines</t>
  </si>
  <si>
    <t>(2) The Hong-Kong Special Administrative Region uses a different tariff schedule that mainland China</t>
  </si>
  <si>
    <t>(1) Mainland China People's Republic, not including Hong-Kong</t>
  </si>
  <si>
    <t>(1) The Hong-Kong Special Administrative Region uses a different tariff schedule that mainland China</t>
  </si>
  <si>
    <t>(2) Mainland China People's Republic, not including Hong-Kong</t>
  </si>
  <si>
    <t>Total 2016</t>
  </si>
  <si>
    <t>Nicaragua</t>
  </si>
  <si>
    <r>
      <t>Malta(</t>
    </r>
    <r>
      <rPr>
        <b/>
        <sz val="5"/>
        <color theme="1"/>
        <rFont val="Calibri"/>
        <family val="2"/>
        <scheme val="minor"/>
      </rPr>
      <t>1</t>
    </r>
    <r>
      <rPr>
        <b/>
        <sz val="11"/>
        <color theme="1"/>
        <rFont val="Calibri"/>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</si>
</sst>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Calibri"/>
      <family val="2"/>
      <scheme val="minor"/>
    </font>
    <font>
      <b/>
      <sz val="11"/>
      <color theme="1"/>
      <name val="Calibri"/>
      <family val="2"/>
      <scheme val="minor"/>
    </font>
    <font>
      <b/>
      <sz val="9"/>
      <color rgb="FF000000"/>
      <name val="Calibri"/>
      <family val="2"/>
      <scheme val="minor"/>
    </font>
    <font>
      <sz val="9"/>
      <color rgb="FF000000"/>
      <name val="Calibri"/>
      <family val="2"/>
      <scheme val="minor"/>
    </font>
    <font>
      <u/>
      <sz val="11"/>
      <color theme="10"/>
      <name val="Calibri"/>
      <family val="2"/>
    </font>
    <font>
      <sz val="11"/>
      <color theme="1"/>
      <name val="Arial"/>
      <family val="2"/>
    </font>
    <font>
      <b/>
      <sz val="11"/>
      <color rgb="FF3D6615"/>
      <name val="Arial"/>
      <family val="2"/>
    </font>
    <font>
      <sz val="20"/>
      <color theme="1"/>
      <name val="Calibri"/>
      <family val="2"/>
      <scheme val="minor"/>
    </font>
    <font>
      <b/>
      <sz val="5"/>
      <color theme="1"/>
      <name val="Calibri"/>
      <family val="2"/>
      <scheme val="minor"/>
    </font>
    <font>
      <b/>
      <sz val="18"/>
      <color theme="1"/>
      <name val="Calibri"/>
      <family val="2"/>
      <scheme val="minor"/>
    </font>
    <font>
      <sz val="10.3"/>
      <color theme="1"/>
      <name val="Calibri"/>
      <family val="2"/>
      <scheme val="minor"/>
    </font>
    <font>
      <b/>
      <sz val="11"/>
      <name val="Calibri"/>
      <family val="2"/>
      <scheme val="minor"/>
    </font>
    <font>
      <sz val="11"/>
      <name val="Calibri"/>
      <family val="2"/>
      <scheme val="minor"/>
    </font>
    <font>
      <sz val="10"/>
      <name val="Arial"/>
      <family val="2"/>
    </font>
  </fonts>
  <fills count="11">
    <fill>
      <patternFill patternType="none"/>
    </fill>
    <fill>
      <patternFill patternType="gray125"/>
    </fill>
    <fill>
      <patternFill patternType="solid">
        <fgColor rgb="FFFF0000"/>
        <bgColor indexed="64"/>
      </patternFill>
    </fill>
    <fill>
      <patternFill patternType="solid">
        <fgColor rgb="FFFFFFFF"/>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5" tint="0.59999389629810485"/>
        <bgColor indexed="64"/>
      </patternFill>
    </fill>
    <fill>
      <patternFill patternType="solid">
        <fgColor theme="4"/>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bgColor indexed="64"/>
      </patternFill>
    </fill>
  </fills>
  <borders count="28">
    <border>
      <left/>
      <right/>
      <top/>
      <bottom/>
      <diagonal/>
    </border>
    <border>
      <left style="medium">
        <color rgb="FFA1CB80"/>
      </left>
      <right style="medium">
        <color rgb="FFA1CB80"/>
      </right>
      <top style="medium">
        <color rgb="FFA1CB80"/>
      </top>
      <bottom style="medium">
        <color rgb="FF639933"/>
      </bottom>
      <diagonal/>
    </border>
    <border>
      <left style="medium">
        <color rgb="FFA1CB80"/>
      </left>
      <right style="medium">
        <color rgb="FFA1CB80"/>
      </right>
      <top style="medium">
        <color rgb="FFA1CB80"/>
      </top>
      <bottom style="medium">
        <color rgb="FFA1CB80"/>
      </bottom>
      <diagonal/>
    </border>
    <border>
      <left style="medium">
        <color rgb="FFA1CB80"/>
      </left>
      <right style="medium">
        <color rgb="FFA1CB80"/>
      </right>
      <top style="medium">
        <color rgb="FFA1CB80"/>
      </top>
      <bottom/>
      <diagonal/>
    </border>
    <border>
      <left/>
      <right/>
      <top/>
      <bottom style="medium">
        <color rgb="FFA1CB80"/>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2"/>
      </right>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theme="0" tint="-0.14999847407452621"/>
      </left>
      <right style="thin">
        <color theme="0" tint="-0.14999847407452621"/>
      </right>
      <top/>
      <bottom/>
      <diagonal/>
    </border>
    <border>
      <left style="thin">
        <color theme="0" tint="-0.14999847407452621"/>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bottom style="thin">
        <color theme="0" tint="-0.14999847407452621"/>
      </bottom>
      <diagonal/>
    </border>
    <border>
      <left/>
      <right/>
      <top style="thin">
        <color theme="0" tint="-0.14999847407452621"/>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style="thin">
        <color theme="0" tint="-0.14999847407452621"/>
      </right>
      <top/>
      <bottom/>
      <diagonal/>
    </border>
    <border>
      <left/>
      <right style="thin">
        <color theme="0" tint="-0.14999847407452621"/>
      </right>
      <top style="thin">
        <color theme="0" tint="-0.14999847407452621"/>
      </top>
      <bottom/>
      <diagonal/>
    </border>
    <border>
      <left/>
      <right style="thin">
        <color theme="0" tint="-0.14999847407452621"/>
      </right>
      <top/>
      <bottom style="thin">
        <color theme="0" tint="-0.14999847407452621"/>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top/>
      <bottom style="thin">
        <color theme="0" tint="-0.14999847407452621"/>
      </bottom>
      <diagonal/>
    </border>
    <border>
      <left style="thin">
        <color theme="0" tint="-0.249977111117893"/>
      </left>
      <right style="thin">
        <color theme="0" tint="-0.249977111117893"/>
      </right>
      <top/>
      <bottom style="thin">
        <color theme="0" tint="-0.14999847407452621"/>
      </bottom>
      <diagonal/>
    </border>
    <border>
      <left style="thin">
        <color theme="0" tint="-0.249977111117893"/>
      </left>
      <right style="thin">
        <color theme="0" tint="-0.249977111117893"/>
      </right>
      <top style="thin">
        <color theme="0" tint="-0.249977111117893"/>
      </top>
      <bottom style="thin">
        <color theme="0" tint="-0.14999847407452621"/>
      </bottom>
      <diagonal/>
    </border>
    <border>
      <left style="thin">
        <color theme="0" tint="-0.249977111117893"/>
      </left>
      <right style="thin">
        <color theme="0" tint="-0.249977111117893"/>
      </right>
      <top style="thin">
        <color theme="0" tint="-0.14999847407452621"/>
      </top>
      <bottom style="thin">
        <color theme="0" tint="-0.249977111117893"/>
      </bottom>
      <diagonal/>
    </border>
    <border>
      <left style="thin">
        <color theme="0" tint="-0.249977111117893"/>
      </left>
      <right style="thin">
        <color theme="0" tint="-0.249977111117893"/>
      </right>
      <top/>
      <bottom/>
      <diagonal/>
    </border>
  </borders>
  <cellStyleXfs count="6">
    <xf numFmtId="0" fontId="0" fillId="0" borderId="0"/>
    <xf numFmtId="0" fontId="4" fillId="0" borderId="0" applyNumberFormat="0" applyFill="0" applyBorder="0" applyAlignment="0" applyProtection="0">
      <alignment vertical="top"/>
      <protection locked="0"/>
    </xf>
    <xf numFmtId="0" fontId="13" fillId="0" borderId="0"/>
    <xf numFmtId="9" fontId="13" fillId="0" borderId="0" applyFill="0" applyBorder="0" applyAlignment="0" applyProtection="0"/>
    <xf numFmtId="9" fontId="13" fillId="0" borderId="0" applyFill="0" applyBorder="0" applyAlignment="0" applyProtection="0"/>
    <xf numFmtId="0" fontId="13" fillId="0" borderId="0"/>
  </cellStyleXfs>
  <cellXfs count="218">
    <xf numFmtId="0" fontId="0" fillId="0" borderId="0" xfId="0"/>
    <xf numFmtId="3" fontId="0" fillId="0" borderId="0" xfId="0" applyNumberFormat="1"/>
    <xf numFmtId="0" fontId="1" fillId="0" borderId="0" xfId="0" applyFont="1" applyAlignment="1">
      <alignment horizontal="center"/>
    </xf>
    <xf numFmtId="0" fontId="1" fillId="0" borderId="0" xfId="0" applyFont="1"/>
    <xf numFmtId="0" fontId="1" fillId="0" borderId="0" xfId="0" applyFont="1" applyFill="1"/>
    <xf numFmtId="0" fontId="0" fillId="0" borderId="0" xfId="0" applyFill="1"/>
    <xf numFmtId="0" fontId="1" fillId="0" borderId="0" xfId="0" applyFont="1" applyFill="1" applyAlignment="1">
      <alignment horizontal="center"/>
    </xf>
    <xf numFmtId="0" fontId="2" fillId="3" borderId="1" xfId="0" applyFont="1" applyFill="1" applyBorder="1" applyAlignment="1">
      <alignment horizontal="center" vertical="top" wrapText="1"/>
    </xf>
    <xf numFmtId="0" fontId="3" fillId="3" borderId="2" xfId="0" applyFont="1" applyFill="1" applyBorder="1" applyAlignment="1">
      <alignment vertical="top" wrapText="1" indent="1"/>
    </xf>
    <xf numFmtId="0" fontId="4" fillId="3" borderId="2" xfId="1" applyFill="1" applyBorder="1" applyAlignment="1" applyProtection="1">
      <alignment vertical="top" wrapText="1" indent="1"/>
    </xf>
    <xf numFmtId="0" fontId="3" fillId="3" borderId="2" xfId="0" applyFont="1" applyFill="1" applyBorder="1" applyAlignment="1">
      <alignment horizontal="right" vertical="top" wrapText="1" indent="1"/>
    </xf>
    <xf numFmtId="0" fontId="4" fillId="3" borderId="3" xfId="1" applyFill="1" applyBorder="1" applyAlignment="1" applyProtection="1">
      <alignment vertical="top" wrapText="1" indent="1"/>
    </xf>
    <xf numFmtId="0" fontId="3" fillId="3" borderId="3" xfId="0" applyFont="1" applyFill="1" applyBorder="1" applyAlignment="1">
      <alignment vertical="top" wrapText="1" indent="1"/>
    </xf>
    <xf numFmtId="0" fontId="3" fillId="3" borderId="3" xfId="0" applyFont="1" applyFill="1" applyBorder="1" applyAlignment="1">
      <alignment horizontal="right" vertical="top" wrapText="1" indent="1"/>
    </xf>
    <xf numFmtId="0" fontId="0" fillId="0" borderId="0" xfId="0" applyAlignment="1">
      <alignment horizontal="center"/>
    </xf>
    <xf numFmtId="3" fontId="0" fillId="0" borderId="0" xfId="0" applyNumberFormat="1" applyAlignment="1">
      <alignment horizontal="center"/>
    </xf>
    <xf numFmtId="0" fontId="1" fillId="4" borderId="0" xfId="0" applyFont="1" applyFill="1" applyAlignment="1">
      <alignment horizontal="center"/>
    </xf>
    <xf numFmtId="0" fontId="1" fillId="5" borderId="0" xfId="0" applyFont="1" applyFill="1" applyAlignment="1">
      <alignment horizontal="center"/>
    </xf>
    <xf numFmtId="0" fontId="1" fillId="6" borderId="0" xfId="0" applyFont="1" applyFill="1" applyAlignment="1">
      <alignment horizontal="center"/>
    </xf>
    <xf numFmtId="0" fontId="0" fillId="0" borderId="6" xfId="0" applyBorder="1"/>
    <xf numFmtId="0" fontId="1" fillId="0" borderId="5" xfId="0" applyFont="1" applyBorder="1" applyAlignment="1">
      <alignment horizontal="center"/>
    </xf>
    <xf numFmtId="0" fontId="1" fillId="4" borderId="5" xfId="0" applyFont="1" applyFill="1" applyBorder="1" applyAlignment="1">
      <alignment horizontal="center"/>
    </xf>
    <xf numFmtId="0" fontId="1" fillId="5" borderId="5" xfId="0" applyFont="1" applyFill="1" applyBorder="1" applyAlignment="1">
      <alignment horizontal="center"/>
    </xf>
    <xf numFmtId="0" fontId="1" fillId="6" borderId="5" xfId="0" applyFont="1" applyFill="1" applyBorder="1" applyAlignment="1">
      <alignment horizontal="center"/>
    </xf>
    <xf numFmtId="0" fontId="0" fillId="0" borderId="5" xfId="0" applyBorder="1" applyAlignment="1">
      <alignment horizontal="center"/>
    </xf>
    <xf numFmtId="3" fontId="0" fillId="4" borderId="5" xfId="0" applyNumberFormat="1" applyFill="1" applyBorder="1" applyAlignment="1">
      <alignment horizontal="center"/>
    </xf>
    <xf numFmtId="3" fontId="0" fillId="0" borderId="5" xfId="0" applyNumberFormat="1" applyBorder="1" applyAlignment="1">
      <alignment horizontal="center"/>
    </xf>
    <xf numFmtId="3" fontId="0" fillId="5" borderId="5" xfId="0" applyNumberFormat="1" applyFill="1" applyBorder="1" applyAlignment="1">
      <alignment horizontal="center"/>
    </xf>
    <xf numFmtId="3" fontId="0" fillId="6" borderId="5" xfId="0" applyNumberFormat="1" applyFill="1" applyBorder="1" applyAlignment="1">
      <alignment horizontal="center"/>
    </xf>
    <xf numFmtId="3" fontId="1" fillId="4" borderId="5" xfId="0" applyNumberFormat="1" applyFont="1" applyFill="1" applyBorder="1" applyAlignment="1">
      <alignment horizontal="center"/>
    </xf>
    <xf numFmtId="3" fontId="1" fillId="0" borderId="5" xfId="0" applyNumberFormat="1" applyFont="1" applyBorder="1" applyAlignment="1">
      <alignment horizontal="center"/>
    </xf>
    <xf numFmtId="3" fontId="1" fillId="5" borderId="5" xfId="0" applyNumberFormat="1" applyFont="1" applyFill="1" applyBorder="1" applyAlignment="1">
      <alignment horizontal="center"/>
    </xf>
    <xf numFmtId="3" fontId="1" fillId="6" borderId="5" xfId="0" applyNumberFormat="1" applyFont="1" applyFill="1" applyBorder="1" applyAlignment="1">
      <alignment horizontal="center"/>
    </xf>
    <xf numFmtId="3" fontId="0" fillId="0" borderId="0" xfId="0" applyNumberFormat="1" applyFont="1" applyAlignment="1">
      <alignment horizontal="center"/>
    </xf>
    <xf numFmtId="0" fontId="9" fillId="0" borderId="0" xfId="0" applyFont="1" applyAlignment="1">
      <alignment horizontal="center"/>
    </xf>
    <xf numFmtId="0" fontId="1" fillId="0" borderId="0" xfId="0" applyFont="1" applyBorder="1" applyAlignment="1">
      <alignment horizontal="center"/>
    </xf>
    <xf numFmtId="0" fontId="0" fillId="0" borderId="0" xfId="0" applyBorder="1" applyAlignment="1">
      <alignment horizontal="center"/>
    </xf>
    <xf numFmtId="0" fontId="1" fillId="0" borderId="7" xfId="0" applyFont="1" applyBorder="1" applyAlignment="1">
      <alignment horizontal="center"/>
    </xf>
    <xf numFmtId="0" fontId="1" fillId="7" borderId="7" xfId="0" applyFont="1" applyFill="1" applyBorder="1" applyAlignment="1">
      <alignment horizontal="center"/>
    </xf>
    <xf numFmtId="0" fontId="1" fillId="6" borderId="7" xfId="0" applyFont="1" applyFill="1" applyBorder="1" applyAlignment="1">
      <alignment horizontal="center"/>
    </xf>
    <xf numFmtId="0" fontId="0" fillId="0" borderId="7" xfId="0" applyBorder="1" applyAlignment="1">
      <alignment horizontal="center"/>
    </xf>
    <xf numFmtId="0" fontId="7" fillId="0" borderId="0" xfId="0" applyFont="1" applyAlignment="1">
      <alignment horizontal="center" vertical="center"/>
    </xf>
    <xf numFmtId="3" fontId="1" fillId="0" borderId="0" xfId="0" applyNumberFormat="1" applyFont="1" applyAlignment="1">
      <alignment horizontal="center"/>
    </xf>
    <xf numFmtId="3" fontId="0" fillId="0" borderId="8" xfId="0" applyNumberFormat="1" applyBorder="1" applyAlignment="1">
      <alignment horizontal="center"/>
    </xf>
    <xf numFmtId="3" fontId="0" fillId="0" borderId="9" xfId="0" applyNumberFormat="1" applyBorder="1" applyAlignment="1">
      <alignment horizontal="center"/>
    </xf>
    <xf numFmtId="3" fontId="0" fillId="0" borderId="7" xfId="0" applyNumberFormat="1" applyBorder="1" applyAlignment="1">
      <alignment horizontal="center"/>
    </xf>
    <xf numFmtId="0" fontId="1" fillId="0" borderId="10" xfId="0" applyFont="1" applyBorder="1" applyAlignment="1">
      <alignment horizontal="center"/>
    </xf>
    <xf numFmtId="3" fontId="1" fillId="0" borderId="11" xfId="0" applyNumberFormat="1" applyFont="1" applyBorder="1" applyAlignment="1">
      <alignment horizontal="center"/>
    </xf>
    <xf numFmtId="3" fontId="0" fillId="0" borderId="7" xfId="0" applyNumberFormat="1" applyFont="1" applyBorder="1" applyAlignment="1">
      <alignment horizontal="center"/>
    </xf>
    <xf numFmtId="3" fontId="0" fillId="4" borderId="8" xfId="0" applyNumberFormat="1" applyFill="1" applyBorder="1" applyAlignment="1">
      <alignment horizontal="center"/>
    </xf>
    <xf numFmtId="3" fontId="1" fillId="4" borderId="11" xfId="0" applyNumberFormat="1" applyFont="1" applyFill="1" applyBorder="1" applyAlignment="1">
      <alignment horizontal="center"/>
    </xf>
    <xf numFmtId="3" fontId="0" fillId="0" borderId="0" xfId="0" applyNumberFormat="1" applyBorder="1" applyAlignment="1">
      <alignment horizontal="center"/>
    </xf>
    <xf numFmtId="3" fontId="0" fillId="0" borderId="0" xfId="0" applyNumberFormat="1" applyFont="1" applyBorder="1" applyAlignment="1">
      <alignment horizontal="center"/>
    </xf>
    <xf numFmtId="0" fontId="1" fillId="8" borderId="5" xfId="0" applyFont="1" applyFill="1" applyBorder="1" applyAlignment="1">
      <alignment horizontal="center"/>
    </xf>
    <xf numFmtId="3" fontId="0" fillId="8" borderId="9" xfId="0" applyNumberFormat="1" applyFill="1" applyBorder="1" applyAlignment="1">
      <alignment horizontal="center"/>
    </xf>
    <xf numFmtId="3" fontId="1" fillId="8" borderId="5" xfId="0" applyNumberFormat="1" applyFont="1" applyFill="1" applyBorder="1" applyAlignment="1">
      <alignment horizontal="center"/>
    </xf>
    <xf numFmtId="3" fontId="0" fillId="4" borderId="0" xfId="0" applyNumberFormat="1" applyFill="1" applyAlignment="1">
      <alignment horizontal="center"/>
    </xf>
    <xf numFmtId="0" fontId="1" fillId="4" borderId="7" xfId="0" applyFont="1" applyFill="1" applyBorder="1" applyAlignment="1">
      <alignment horizontal="center"/>
    </xf>
    <xf numFmtId="0" fontId="1" fillId="8" borderId="7" xfId="0" applyFont="1" applyFill="1" applyBorder="1" applyAlignment="1">
      <alignment horizontal="center"/>
    </xf>
    <xf numFmtId="0" fontId="1" fillId="5" borderId="7" xfId="0" applyFont="1" applyFill="1" applyBorder="1" applyAlignment="1">
      <alignment horizontal="center"/>
    </xf>
    <xf numFmtId="3" fontId="0" fillId="4" borderId="7" xfId="0" applyNumberFormat="1" applyFill="1" applyBorder="1" applyAlignment="1">
      <alignment horizontal="center"/>
    </xf>
    <xf numFmtId="3" fontId="0" fillId="8" borderId="7" xfId="0" applyNumberFormat="1" applyFill="1" applyBorder="1" applyAlignment="1">
      <alignment horizontal="center"/>
    </xf>
    <xf numFmtId="3" fontId="0" fillId="5" borderId="7" xfId="0" applyNumberFormat="1" applyFill="1" applyBorder="1" applyAlignment="1">
      <alignment horizontal="center"/>
    </xf>
    <xf numFmtId="3" fontId="0" fillId="6" borderId="7" xfId="0" applyNumberFormat="1" applyFill="1" applyBorder="1" applyAlignment="1">
      <alignment horizontal="center"/>
    </xf>
    <xf numFmtId="3" fontId="1" fillId="4" borderId="7" xfId="0" applyNumberFormat="1" applyFont="1" applyFill="1" applyBorder="1" applyAlignment="1">
      <alignment horizontal="center"/>
    </xf>
    <xf numFmtId="3" fontId="1" fillId="0" borderId="7" xfId="0" applyNumberFormat="1" applyFont="1" applyBorder="1" applyAlignment="1">
      <alignment horizontal="center"/>
    </xf>
    <xf numFmtId="3" fontId="1" fillId="8" borderId="7" xfId="0" applyNumberFormat="1" applyFont="1" applyFill="1" applyBorder="1" applyAlignment="1">
      <alignment horizontal="center"/>
    </xf>
    <xf numFmtId="3" fontId="1" fillId="5" borderId="7" xfId="0" applyNumberFormat="1" applyFont="1" applyFill="1" applyBorder="1" applyAlignment="1">
      <alignment horizontal="center"/>
    </xf>
    <xf numFmtId="3" fontId="1" fillId="6" borderId="7" xfId="0" applyNumberFormat="1" applyFont="1" applyFill="1" applyBorder="1" applyAlignment="1">
      <alignment horizontal="center"/>
    </xf>
    <xf numFmtId="0" fontId="1" fillId="0" borderId="0" xfId="0" applyFont="1" applyAlignment="1">
      <alignment horizontal="center" vertical="center"/>
    </xf>
    <xf numFmtId="0" fontId="1" fillId="9" borderId="5" xfId="0" applyFont="1" applyFill="1" applyBorder="1" applyAlignment="1">
      <alignment horizontal="center"/>
    </xf>
    <xf numFmtId="3" fontId="0" fillId="9" borderId="5" xfId="0" applyNumberFormat="1" applyFill="1" applyBorder="1" applyAlignment="1">
      <alignment horizontal="center"/>
    </xf>
    <xf numFmtId="3" fontId="1" fillId="9" borderId="5" xfId="0" applyNumberFormat="1" applyFont="1" applyFill="1" applyBorder="1" applyAlignment="1">
      <alignment horizontal="center"/>
    </xf>
    <xf numFmtId="0" fontId="0" fillId="0" borderId="0" xfId="0" applyAlignment="1">
      <alignment horizontal="center" vertical="center"/>
    </xf>
    <xf numFmtId="3" fontId="0" fillId="0" borderId="0" xfId="0" applyNumberFormat="1" applyAlignment="1">
      <alignment horizontal="center" vertical="center"/>
    </xf>
    <xf numFmtId="0" fontId="1" fillId="9" borderId="5" xfId="0" applyFont="1" applyFill="1" applyBorder="1" applyAlignment="1">
      <alignment horizontal="center" vertical="center"/>
    </xf>
    <xf numFmtId="3" fontId="1" fillId="0" borderId="0" xfId="0" applyNumberFormat="1" applyFont="1" applyAlignment="1">
      <alignment horizontal="center" vertical="center"/>
    </xf>
    <xf numFmtId="3" fontId="0" fillId="9" borderId="7" xfId="0" applyNumberFormat="1" applyFill="1" applyBorder="1" applyAlignment="1">
      <alignment horizontal="center"/>
    </xf>
    <xf numFmtId="3" fontId="1" fillId="9" borderId="7" xfId="0" applyNumberFormat="1" applyFont="1" applyFill="1" applyBorder="1" applyAlignment="1">
      <alignment horizontal="center"/>
    </xf>
    <xf numFmtId="0" fontId="1" fillId="0" borderId="7" xfId="0" applyFont="1" applyBorder="1" applyAlignment="1">
      <alignment horizontal="center" vertical="center"/>
    </xf>
    <xf numFmtId="3" fontId="0" fillId="0" borderId="7" xfId="0" applyNumberFormat="1" applyBorder="1" applyAlignment="1">
      <alignment horizontal="center" vertical="center"/>
    </xf>
    <xf numFmtId="3" fontId="1" fillId="0" borderId="7" xfId="0" applyNumberFormat="1" applyFont="1" applyBorder="1" applyAlignment="1">
      <alignment horizontal="center" vertical="center"/>
    </xf>
    <xf numFmtId="3" fontId="1" fillId="0" borderId="12" xfId="0" applyNumberFormat="1" applyFont="1" applyFill="1" applyBorder="1" applyAlignment="1">
      <alignment horizontal="center" vertical="center"/>
    </xf>
    <xf numFmtId="0" fontId="1" fillId="2" borderId="7" xfId="0" applyFont="1" applyFill="1" applyBorder="1" applyAlignment="1">
      <alignment horizontal="center"/>
    </xf>
    <xf numFmtId="3" fontId="0" fillId="2" borderId="7" xfId="0" applyNumberFormat="1" applyFill="1" applyBorder="1" applyAlignment="1">
      <alignment horizontal="center"/>
    </xf>
    <xf numFmtId="3" fontId="1" fillId="2" borderId="7" xfId="0" applyNumberFormat="1" applyFont="1" applyFill="1" applyBorder="1" applyAlignment="1">
      <alignment horizontal="center"/>
    </xf>
    <xf numFmtId="4" fontId="0" fillId="0" borderId="0" xfId="0" applyNumberFormat="1"/>
    <xf numFmtId="4" fontId="0" fillId="0" borderId="0" xfId="0" applyNumberFormat="1" applyAlignment="1">
      <alignment horizontal="center"/>
    </xf>
    <xf numFmtId="3" fontId="0" fillId="7" borderId="7" xfId="0" applyNumberFormat="1" applyFill="1" applyBorder="1" applyAlignment="1">
      <alignment horizontal="center"/>
    </xf>
    <xf numFmtId="3" fontId="10" fillId="0" borderId="7" xfId="0" applyNumberFormat="1" applyFont="1" applyBorder="1" applyAlignment="1">
      <alignment horizontal="center"/>
    </xf>
    <xf numFmtId="3" fontId="1" fillId="7" borderId="7" xfId="0" applyNumberFormat="1" applyFont="1" applyFill="1" applyBorder="1" applyAlignment="1">
      <alignment horizontal="center"/>
    </xf>
    <xf numFmtId="0" fontId="0" fillId="0" borderId="0" xfId="0" applyAlignment="1">
      <alignment horizontal="left"/>
    </xf>
    <xf numFmtId="3" fontId="0" fillId="0" borderId="0" xfId="0" applyNumberFormat="1" applyAlignment="1">
      <alignment horizontal="left"/>
    </xf>
    <xf numFmtId="0" fontId="1" fillId="0" borderId="0" xfId="0" applyFont="1" applyAlignment="1">
      <alignment horizontal="center"/>
    </xf>
    <xf numFmtId="4" fontId="0" fillId="0" borderId="0" xfId="0" applyNumberFormat="1" applyAlignment="1">
      <alignment horizontal="center"/>
    </xf>
    <xf numFmtId="0" fontId="1" fillId="10" borderId="7" xfId="0" applyFont="1" applyFill="1" applyBorder="1" applyAlignment="1">
      <alignment horizontal="center"/>
    </xf>
    <xf numFmtId="4" fontId="0" fillId="0" borderId="7" xfId="0" applyNumberFormat="1" applyBorder="1" applyAlignment="1">
      <alignment horizontal="center"/>
    </xf>
    <xf numFmtId="4" fontId="0" fillId="10" borderId="7" xfId="0" applyNumberFormat="1" applyFill="1" applyBorder="1" applyAlignment="1">
      <alignment horizontal="center"/>
    </xf>
    <xf numFmtId="4" fontId="0" fillId="7" borderId="7" xfId="0" applyNumberFormat="1" applyFill="1" applyBorder="1" applyAlignment="1">
      <alignment horizontal="center"/>
    </xf>
    <xf numFmtId="4" fontId="0" fillId="6" borderId="7" xfId="0" applyNumberFormat="1" applyFill="1" applyBorder="1" applyAlignment="1">
      <alignment horizontal="center"/>
    </xf>
    <xf numFmtId="4" fontId="10" fillId="10" borderId="7" xfId="0" applyNumberFormat="1" applyFont="1" applyFill="1" applyBorder="1" applyAlignment="1">
      <alignment horizontal="center"/>
    </xf>
    <xf numFmtId="4" fontId="1" fillId="0" borderId="7" xfId="0" applyNumberFormat="1" applyFont="1" applyBorder="1" applyAlignment="1">
      <alignment horizontal="center"/>
    </xf>
    <xf numFmtId="4" fontId="1" fillId="10" borderId="7" xfId="0" applyNumberFormat="1" applyFont="1" applyFill="1" applyBorder="1" applyAlignment="1">
      <alignment horizontal="center"/>
    </xf>
    <xf numFmtId="4" fontId="1" fillId="7" borderId="7" xfId="0" applyNumberFormat="1" applyFont="1" applyFill="1" applyBorder="1" applyAlignment="1">
      <alignment horizontal="center"/>
    </xf>
    <xf numFmtId="4" fontId="1" fillId="6" borderId="7" xfId="0" applyNumberFormat="1" applyFont="1" applyFill="1" applyBorder="1" applyAlignment="1">
      <alignment horizontal="center"/>
    </xf>
    <xf numFmtId="4" fontId="1" fillId="0" borderId="0" xfId="0" applyNumberFormat="1" applyFont="1" applyAlignment="1">
      <alignment horizontal="center"/>
    </xf>
    <xf numFmtId="4" fontId="0" fillId="7" borderId="0" xfId="0" applyNumberFormat="1" applyFill="1" applyAlignment="1">
      <alignment horizontal="center"/>
    </xf>
    <xf numFmtId="0" fontId="11" fillId="7" borderId="7" xfId="0" applyFont="1" applyFill="1" applyBorder="1" applyAlignment="1">
      <alignment horizontal="center"/>
    </xf>
    <xf numFmtId="4" fontId="12" fillId="7" borderId="7" xfId="0" applyNumberFormat="1" applyFont="1" applyFill="1" applyBorder="1" applyAlignment="1">
      <alignment horizontal="center"/>
    </xf>
    <xf numFmtId="4" fontId="11" fillId="7" borderId="7" xfId="0" applyNumberFormat="1" applyFont="1" applyFill="1" applyBorder="1" applyAlignment="1">
      <alignment horizontal="center"/>
    </xf>
    <xf numFmtId="0" fontId="1" fillId="7" borderId="0" xfId="0" applyFont="1" applyFill="1" applyAlignment="1">
      <alignment horizontal="center"/>
    </xf>
    <xf numFmtId="4" fontId="1" fillId="0" borderId="0" xfId="0" applyNumberFormat="1" applyFont="1"/>
    <xf numFmtId="0" fontId="0" fillId="0" borderId="0" xfId="0"/>
    <xf numFmtId="4" fontId="9" fillId="0" borderId="0" xfId="0" applyNumberFormat="1" applyFont="1" applyAlignment="1">
      <alignment horizontal="center"/>
    </xf>
    <xf numFmtId="4" fontId="0" fillId="0" borderId="0" xfId="0" applyNumberFormat="1" applyBorder="1" applyAlignment="1">
      <alignment horizontal="center"/>
    </xf>
    <xf numFmtId="4" fontId="1" fillId="0" borderId="0" xfId="0" applyNumberFormat="1" applyFont="1" applyBorder="1" applyAlignment="1">
      <alignment horizontal="center"/>
    </xf>
    <xf numFmtId="4" fontId="0" fillId="0" borderId="0" xfId="0" applyNumberFormat="1" applyAlignment="1">
      <alignment horizontal="left"/>
    </xf>
    <xf numFmtId="4" fontId="0" fillId="10" borderId="12" xfId="0" applyNumberFormat="1" applyFill="1" applyBorder="1" applyAlignment="1">
      <alignment horizontal="center"/>
    </xf>
    <xf numFmtId="3" fontId="0" fillId="7" borderId="0" xfId="0" applyNumberFormat="1" applyFill="1" applyAlignment="1">
      <alignment horizontal="center"/>
    </xf>
    <xf numFmtId="3" fontId="0" fillId="10" borderId="7" xfId="0" applyNumberFormat="1" applyFill="1" applyBorder="1" applyAlignment="1">
      <alignment horizontal="center"/>
    </xf>
    <xf numFmtId="3" fontId="10" fillId="10" borderId="7" xfId="0" applyNumberFormat="1" applyFont="1" applyFill="1" applyBorder="1" applyAlignment="1">
      <alignment horizontal="center"/>
    </xf>
    <xf numFmtId="3" fontId="1" fillId="10" borderId="7" xfId="0" applyNumberFormat="1" applyFont="1" applyFill="1" applyBorder="1" applyAlignment="1">
      <alignment horizontal="center"/>
    </xf>
    <xf numFmtId="0" fontId="1" fillId="10" borderId="0" xfId="0" applyFont="1" applyFill="1" applyBorder="1" applyAlignment="1">
      <alignment horizontal="center"/>
    </xf>
    <xf numFmtId="0" fontId="1" fillId="10" borderId="0" xfId="0" applyFont="1" applyFill="1" applyAlignment="1">
      <alignment horizontal="center"/>
    </xf>
    <xf numFmtId="0" fontId="11" fillId="10" borderId="7" xfId="0" applyFont="1" applyFill="1" applyBorder="1" applyAlignment="1">
      <alignment horizontal="center"/>
    </xf>
    <xf numFmtId="3" fontId="0" fillId="10" borderId="0" xfId="0" applyNumberFormat="1" applyFill="1" applyAlignment="1">
      <alignment horizontal="center"/>
    </xf>
    <xf numFmtId="3" fontId="12" fillId="10" borderId="7" xfId="0" applyNumberFormat="1" applyFont="1" applyFill="1" applyBorder="1" applyAlignment="1">
      <alignment horizontal="center"/>
    </xf>
    <xf numFmtId="3" fontId="11" fillId="10" borderId="7" xfId="0" applyNumberFormat="1" applyFont="1" applyFill="1" applyBorder="1" applyAlignment="1">
      <alignment horizontal="center"/>
    </xf>
    <xf numFmtId="3" fontId="10" fillId="7" borderId="7" xfId="0" applyNumberFormat="1" applyFont="1" applyFill="1" applyBorder="1" applyAlignment="1">
      <alignment horizontal="center"/>
    </xf>
    <xf numFmtId="0" fontId="1" fillId="10" borderId="13" xfId="0" applyFont="1" applyFill="1" applyBorder="1" applyAlignment="1">
      <alignment horizontal="center"/>
    </xf>
    <xf numFmtId="0" fontId="1" fillId="7" borderId="14" xfId="0" applyFont="1" applyFill="1" applyBorder="1" applyAlignment="1">
      <alignment horizontal="center"/>
    </xf>
    <xf numFmtId="3" fontId="0" fillId="0" borderId="7" xfId="0" applyNumberFormat="1" applyFill="1" applyBorder="1" applyAlignment="1">
      <alignment horizontal="center"/>
    </xf>
    <xf numFmtId="3" fontId="0" fillId="0" borderId="0" xfId="0" applyNumberFormat="1" applyFill="1" applyAlignment="1">
      <alignment horizontal="center"/>
    </xf>
    <xf numFmtId="3" fontId="1" fillId="0" borderId="10" xfId="0" applyNumberFormat="1" applyFont="1" applyBorder="1" applyAlignment="1">
      <alignment horizontal="center" vertical="center"/>
    </xf>
    <xf numFmtId="0" fontId="0" fillId="0" borderId="0" xfId="0" applyFill="1" applyAlignment="1">
      <alignment horizontal="center"/>
    </xf>
    <xf numFmtId="0" fontId="0" fillId="0" borderId="0" xfId="0"/>
    <xf numFmtId="3" fontId="0" fillId="0" borderId="0" xfId="0" applyNumberFormat="1" applyAlignment="1">
      <alignment horizontal="center"/>
    </xf>
    <xf numFmtId="0" fontId="0" fillId="0" borderId="0" xfId="0"/>
    <xf numFmtId="3" fontId="0" fillId="0" borderId="0" xfId="0" applyNumberFormat="1" applyAlignment="1">
      <alignment horizontal="center"/>
    </xf>
    <xf numFmtId="3" fontId="0" fillId="7" borderId="0" xfId="0" applyNumberFormat="1" applyFill="1" applyAlignment="1">
      <alignment horizontal="center"/>
    </xf>
    <xf numFmtId="3" fontId="0" fillId="10" borderId="0" xfId="0" applyNumberFormat="1" applyFill="1" applyAlignment="1">
      <alignment horizontal="center"/>
    </xf>
    <xf numFmtId="0" fontId="0" fillId="0" borderId="0" xfId="0"/>
    <xf numFmtId="3" fontId="0" fillId="0" borderId="0" xfId="0" applyNumberFormat="1" applyAlignment="1">
      <alignment horizontal="center"/>
    </xf>
    <xf numFmtId="0" fontId="0" fillId="0" borderId="0" xfId="0"/>
    <xf numFmtId="0" fontId="0" fillId="0" borderId="0" xfId="0"/>
    <xf numFmtId="3" fontId="12" fillId="7" borderId="7" xfId="0" applyNumberFormat="1" applyFont="1" applyFill="1" applyBorder="1" applyAlignment="1">
      <alignment horizontal="center"/>
    </xf>
    <xf numFmtId="3" fontId="1" fillId="10" borderId="5" xfId="0" applyNumberFormat="1" applyFont="1" applyFill="1" applyBorder="1" applyAlignment="1">
      <alignment horizontal="center"/>
    </xf>
    <xf numFmtId="3" fontId="0" fillId="7" borderId="12" xfId="0" applyNumberFormat="1" applyFill="1" applyBorder="1" applyAlignment="1">
      <alignment horizontal="center"/>
    </xf>
    <xf numFmtId="0" fontId="1" fillId="7" borderId="0" xfId="0" applyFont="1" applyFill="1" applyBorder="1" applyAlignment="1">
      <alignment horizontal="center"/>
    </xf>
    <xf numFmtId="3" fontId="0" fillId="0" borderId="0" xfId="0" applyNumberFormat="1" applyFill="1" applyBorder="1" applyAlignment="1">
      <alignment horizontal="center"/>
    </xf>
    <xf numFmtId="3" fontId="0" fillId="10" borderId="16" xfId="0" applyNumberFormat="1" applyFill="1" applyBorder="1" applyAlignment="1">
      <alignment horizontal="center"/>
    </xf>
    <xf numFmtId="3" fontId="0" fillId="10" borderId="0" xfId="0" applyNumberFormat="1" applyFill="1" applyBorder="1" applyAlignment="1">
      <alignment horizontal="center"/>
    </xf>
    <xf numFmtId="3" fontId="0" fillId="10" borderId="17" xfId="0" applyNumberFormat="1" applyFill="1" applyBorder="1" applyAlignment="1">
      <alignment horizontal="center"/>
    </xf>
    <xf numFmtId="3" fontId="0" fillId="0" borderId="17" xfId="0" applyNumberFormat="1" applyBorder="1" applyAlignment="1">
      <alignment horizontal="center"/>
    </xf>
    <xf numFmtId="3" fontId="0" fillId="0" borderId="18" xfId="0" applyNumberFormat="1" applyBorder="1" applyAlignment="1">
      <alignment horizontal="center"/>
    </xf>
    <xf numFmtId="3" fontId="0" fillId="10" borderId="14" xfId="0" applyNumberFormat="1" applyFill="1" applyBorder="1" applyAlignment="1">
      <alignment horizontal="center"/>
    </xf>
    <xf numFmtId="3" fontId="0" fillId="0" borderId="19" xfId="0" applyNumberFormat="1" applyBorder="1" applyAlignment="1">
      <alignment horizontal="center"/>
    </xf>
    <xf numFmtId="3" fontId="0" fillId="0" borderId="19" xfId="0" applyNumberFormat="1" applyFill="1" applyBorder="1" applyAlignment="1">
      <alignment horizontal="center"/>
    </xf>
    <xf numFmtId="3" fontId="0" fillId="7" borderId="20" xfId="0" applyNumberFormat="1" applyFill="1" applyBorder="1" applyAlignment="1">
      <alignment horizontal="center"/>
    </xf>
    <xf numFmtId="3" fontId="0" fillId="7" borderId="19" xfId="0" applyNumberFormat="1" applyFill="1" applyBorder="1" applyAlignment="1">
      <alignment horizontal="center"/>
    </xf>
    <xf numFmtId="3" fontId="0" fillId="7" borderId="21" xfId="0" applyNumberFormat="1" applyFill="1" applyBorder="1" applyAlignment="1">
      <alignment horizontal="center"/>
    </xf>
    <xf numFmtId="3" fontId="0" fillId="7" borderId="22" xfId="0" applyNumberFormat="1" applyFill="1" applyBorder="1" applyAlignment="1">
      <alignment horizontal="center"/>
    </xf>
    <xf numFmtId="3" fontId="0" fillId="7" borderId="15" xfId="0" applyNumberFormat="1" applyFill="1" applyBorder="1" applyAlignment="1">
      <alignment horizontal="center"/>
    </xf>
    <xf numFmtId="3" fontId="0" fillId="0" borderId="20" xfId="0" applyNumberFormat="1" applyBorder="1" applyAlignment="1">
      <alignment horizontal="center"/>
    </xf>
    <xf numFmtId="3" fontId="0" fillId="0" borderId="21" xfId="0" applyNumberFormat="1" applyBorder="1" applyAlignment="1">
      <alignment horizontal="center"/>
    </xf>
    <xf numFmtId="3" fontId="0" fillId="7" borderId="17" xfId="0" applyNumberFormat="1" applyFill="1" applyBorder="1" applyAlignment="1">
      <alignment horizontal="center"/>
    </xf>
    <xf numFmtId="3" fontId="0" fillId="7" borderId="14" xfId="0" applyNumberFormat="1" applyFill="1" applyBorder="1" applyAlignment="1">
      <alignment horizontal="center"/>
    </xf>
    <xf numFmtId="3" fontId="0" fillId="0" borderId="23" xfId="0" applyNumberFormat="1" applyBorder="1" applyAlignment="1">
      <alignment horizontal="center"/>
    </xf>
    <xf numFmtId="3" fontId="0" fillId="0" borderId="14" xfId="0" applyNumberFormat="1" applyBorder="1" applyAlignment="1">
      <alignment horizontal="center"/>
    </xf>
    <xf numFmtId="3" fontId="0" fillId="10" borderId="19" xfId="0" applyNumberFormat="1" applyFill="1" applyBorder="1" applyAlignment="1">
      <alignment horizontal="center"/>
    </xf>
    <xf numFmtId="3" fontId="0" fillId="10" borderId="20" xfId="0" applyNumberFormat="1" applyFill="1" applyBorder="1" applyAlignment="1">
      <alignment horizontal="center"/>
    </xf>
    <xf numFmtId="3" fontId="0" fillId="10" borderId="15" xfId="0" applyNumberFormat="1" applyFill="1" applyBorder="1" applyAlignment="1">
      <alignment horizontal="center"/>
    </xf>
    <xf numFmtId="3" fontId="0" fillId="10" borderId="21" xfId="0" applyNumberFormat="1" applyFill="1" applyBorder="1" applyAlignment="1">
      <alignment horizontal="center"/>
    </xf>
    <xf numFmtId="3" fontId="0" fillId="10" borderId="13" xfId="0" applyNumberFormat="1" applyFill="1" applyBorder="1" applyAlignment="1">
      <alignment horizontal="center"/>
    </xf>
    <xf numFmtId="3" fontId="0" fillId="0" borderId="14" xfId="0" applyNumberFormat="1" applyFill="1" applyBorder="1" applyAlignment="1">
      <alignment horizontal="center"/>
    </xf>
    <xf numFmtId="3" fontId="0" fillId="10" borderId="12" xfId="0" applyNumberFormat="1" applyFill="1" applyBorder="1" applyAlignment="1">
      <alignment horizontal="center"/>
    </xf>
    <xf numFmtId="3" fontId="0" fillId="0" borderId="22" xfId="0" applyNumberFormat="1" applyBorder="1" applyAlignment="1">
      <alignment horizontal="center"/>
    </xf>
    <xf numFmtId="3" fontId="0" fillId="0" borderId="15" xfId="0" applyNumberFormat="1" applyFill="1" applyBorder="1" applyAlignment="1">
      <alignment horizontal="center"/>
    </xf>
    <xf numFmtId="3" fontId="0" fillId="0" borderId="12" xfId="0" applyNumberFormat="1" applyFill="1" applyBorder="1" applyAlignment="1">
      <alignment horizontal="center"/>
    </xf>
    <xf numFmtId="3" fontId="0" fillId="0" borderId="12" xfId="0" applyNumberFormat="1" applyBorder="1" applyAlignment="1">
      <alignment horizontal="center"/>
    </xf>
    <xf numFmtId="3" fontId="0" fillId="0" borderId="15" xfId="0" applyNumberFormat="1" applyBorder="1" applyAlignment="1">
      <alignment horizontal="center"/>
    </xf>
    <xf numFmtId="0" fontId="0" fillId="0" borderId="18" xfId="0" applyBorder="1" applyAlignment="1">
      <alignment horizontal="center"/>
    </xf>
    <xf numFmtId="3" fontId="0" fillId="0" borderId="17" xfId="0" applyNumberFormat="1" applyFill="1" applyBorder="1" applyAlignment="1">
      <alignment horizontal="center"/>
    </xf>
    <xf numFmtId="0" fontId="1" fillId="0" borderId="7" xfId="0" applyFont="1" applyFill="1" applyBorder="1" applyAlignment="1">
      <alignment horizontal="center"/>
    </xf>
    <xf numFmtId="3" fontId="1" fillId="0" borderId="7" xfId="0" applyNumberFormat="1" applyFont="1" applyFill="1" applyBorder="1" applyAlignment="1">
      <alignment horizontal="center"/>
    </xf>
    <xf numFmtId="3" fontId="0" fillId="0" borderId="21" xfId="0" applyNumberFormat="1" applyFill="1" applyBorder="1" applyAlignment="1">
      <alignment horizontal="center"/>
    </xf>
    <xf numFmtId="3" fontId="0" fillId="0" borderId="0" xfId="0" applyNumberFormat="1" applyFill="1" applyAlignment="1">
      <alignment horizontal="left"/>
    </xf>
    <xf numFmtId="0" fontId="0" fillId="0" borderId="0" xfId="0" applyFill="1" applyAlignment="1">
      <alignment horizontal="left"/>
    </xf>
    <xf numFmtId="0" fontId="1" fillId="7" borderId="5" xfId="0" applyFont="1" applyFill="1" applyBorder="1" applyAlignment="1">
      <alignment horizontal="center"/>
    </xf>
    <xf numFmtId="3" fontId="0" fillId="7" borderId="5" xfId="0" applyNumberFormat="1" applyFill="1" applyBorder="1" applyAlignment="1">
      <alignment horizontal="center"/>
    </xf>
    <xf numFmtId="3" fontId="1" fillId="7" borderId="5" xfId="0" applyNumberFormat="1" applyFont="1" applyFill="1" applyBorder="1" applyAlignment="1">
      <alignment horizontal="center"/>
    </xf>
    <xf numFmtId="3" fontId="0" fillId="10" borderId="22" xfId="0" applyNumberFormat="1" applyFill="1" applyBorder="1" applyAlignment="1">
      <alignment horizontal="center"/>
    </xf>
    <xf numFmtId="3" fontId="0" fillId="10" borderId="18" xfId="0" applyNumberFormat="1" applyFill="1" applyBorder="1" applyAlignment="1">
      <alignment horizontal="center"/>
    </xf>
    <xf numFmtId="0" fontId="11" fillId="0" borderId="7" xfId="0" applyFont="1" applyFill="1" applyBorder="1" applyAlignment="1">
      <alignment horizontal="center"/>
    </xf>
    <xf numFmtId="3" fontId="12" fillId="0" borderId="0" xfId="0" applyNumberFormat="1" applyFont="1" applyFill="1" applyBorder="1" applyAlignment="1">
      <alignment horizontal="center"/>
    </xf>
    <xf numFmtId="0" fontId="0" fillId="0" borderId="7" xfId="0" applyBorder="1"/>
    <xf numFmtId="0" fontId="0" fillId="0" borderId="18" xfId="0" applyBorder="1"/>
    <xf numFmtId="3" fontId="0" fillId="0" borderId="5" xfId="0" applyNumberFormat="1" applyFill="1" applyBorder="1" applyAlignment="1">
      <alignment horizontal="center"/>
    </xf>
    <xf numFmtId="3" fontId="0" fillId="7" borderId="7" xfId="0" applyNumberFormat="1" applyFill="1" applyBorder="1" applyAlignment="1">
      <alignment horizontal="center" vertical="center"/>
    </xf>
    <xf numFmtId="4" fontId="0" fillId="0" borderId="0" xfId="0" applyNumberFormat="1" applyAlignment="1">
      <alignment horizontal="center" vertical="center"/>
    </xf>
    <xf numFmtId="4" fontId="0" fillId="7" borderId="7" xfId="0" applyNumberFormat="1" applyFill="1" applyBorder="1" applyAlignment="1">
      <alignment horizontal="center" vertical="center"/>
    </xf>
    <xf numFmtId="4" fontId="0" fillId="0" borderId="7" xfId="0" applyNumberFormat="1" applyBorder="1" applyAlignment="1">
      <alignment horizontal="center" vertical="center"/>
    </xf>
    <xf numFmtId="4" fontId="0" fillId="0" borderId="7" xfId="0" applyNumberFormat="1" applyFill="1" applyBorder="1" applyAlignment="1">
      <alignment horizontal="center"/>
    </xf>
    <xf numFmtId="0" fontId="0" fillId="7" borderId="7" xfId="0" applyFill="1" applyBorder="1" applyAlignment="1">
      <alignment horizontal="center"/>
    </xf>
    <xf numFmtId="0" fontId="1" fillId="7" borderId="19" xfId="0" applyFont="1" applyFill="1" applyBorder="1" applyAlignment="1">
      <alignment horizontal="center"/>
    </xf>
    <xf numFmtId="3" fontId="0" fillId="0" borderId="24" xfId="0" applyNumberFormat="1" applyFont="1" applyBorder="1" applyAlignment="1">
      <alignment horizontal="center"/>
    </xf>
    <xf numFmtId="3" fontId="0" fillId="0" borderId="25" xfId="0" applyNumberFormat="1" applyFont="1" applyBorder="1" applyAlignment="1">
      <alignment horizontal="center"/>
    </xf>
    <xf numFmtId="3" fontId="0" fillId="0" borderId="26" xfId="0" applyNumberFormat="1" applyFont="1" applyBorder="1" applyAlignment="1">
      <alignment horizontal="center"/>
    </xf>
    <xf numFmtId="3" fontId="0" fillId="0" borderId="5" xfId="0" applyNumberFormat="1" applyFont="1" applyBorder="1" applyAlignment="1">
      <alignment horizontal="center"/>
    </xf>
    <xf numFmtId="0" fontId="1" fillId="0" borderId="5" xfId="0" applyFont="1" applyBorder="1" applyAlignment="1">
      <alignment horizontal="center" vertical="center"/>
    </xf>
    <xf numFmtId="3" fontId="1" fillId="10" borderId="5" xfId="0" applyNumberFormat="1" applyFont="1" applyFill="1" applyBorder="1" applyAlignment="1">
      <alignment horizontal="center" vertical="center"/>
    </xf>
    <xf numFmtId="3" fontId="1" fillId="0" borderId="0" xfId="0" applyNumberFormat="1" applyFont="1" applyBorder="1" applyAlignment="1">
      <alignment horizontal="center" vertical="center"/>
    </xf>
    <xf numFmtId="0" fontId="12" fillId="0" borderId="7" xfId="0" applyFont="1" applyBorder="1" applyAlignment="1">
      <alignment horizontal="center"/>
    </xf>
    <xf numFmtId="3" fontId="12" fillId="0" borderId="7" xfId="0" applyNumberFormat="1" applyFont="1" applyBorder="1" applyAlignment="1">
      <alignment horizontal="center" vertical="center"/>
    </xf>
    <xf numFmtId="3" fontId="12" fillId="0" borderId="7" xfId="0" applyNumberFormat="1" applyFont="1" applyBorder="1" applyAlignment="1">
      <alignment horizontal="center"/>
    </xf>
    <xf numFmtId="3" fontId="0" fillId="0" borderId="27" xfId="0" applyNumberFormat="1" applyFont="1" applyBorder="1" applyAlignment="1">
      <alignment horizontal="center"/>
    </xf>
    <xf numFmtId="0" fontId="5" fillId="0" borderId="4" xfId="0" applyFont="1" applyBorder="1" applyAlignment="1">
      <alignment wrapText="1"/>
    </xf>
    <xf numFmtId="0" fontId="6" fillId="0" borderId="0" xfId="0" applyFont="1" applyAlignment="1">
      <alignment vertical="top" wrapText="1" indent="1"/>
    </xf>
  </cellXfs>
  <cellStyles count="6">
    <cellStyle name="Hyperlink" xfId="1" builtinId="8"/>
    <cellStyle name="Normal" xfId="0" builtinId="0"/>
    <cellStyle name="Normal 2" xfId="2"/>
    <cellStyle name="Normal 3" xfId="5"/>
    <cellStyle name="Percent 2" xfId="3"/>
    <cellStyle name="Porcentual 2"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3"/>
  <sheetViews>
    <sheetView tabSelected="1" workbookViewId="0">
      <selection activeCell="M24" sqref="M24"/>
    </sheetView>
  </sheetViews>
  <sheetFormatPr defaultColWidth="9.140625" defaultRowHeight="15" x14ac:dyDescent="0.25"/>
  <cols>
    <col min="1" max="1" width="13.85546875" customWidth="1"/>
    <col min="2" max="2" width="14.42578125" customWidth="1"/>
    <col min="3" max="3" width="13.42578125" customWidth="1"/>
    <col min="4" max="4" width="15.140625" customWidth="1"/>
    <col min="5" max="5" width="13.5703125" customWidth="1"/>
    <col min="6" max="6" width="15.42578125" customWidth="1"/>
    <col min="7" max="7" width="14.140625" customWidth="1"/>
    <col min="8" max="8" width="15.5703125" customWidth="1"/>
    <col min="9" max="9" width="16.42578125" customWidth="1"/>
    <col min="10" max="10" width="19.42578125" customWidth="1"/>
    <col min="11" max="11" width="15.28515625" customWidth="1"/>
    <col min="12" max="12" width="11.5703125" customWidth="1"/>
    <col min="13" max="13" width="16.85546875" customWidth="1"/>
    <col min="14" max="14" width="14.42578125" customWidth="1"/>
    <col min="15" max="15" width="14.85546875" customWidth="1"/>
  </cols>
  <sheetData>
    <row r="1" spans="1:15" s="144" customFormat="1" x14ac:dyDescent="0.25">
      <c r="A1" s="3" t="s">
        <v>41</v>
      </c>
    </row>
    <row r="2" spans="1:15" s="144" customFormat="1" x14ac:dyDescent="0.25"/>
    <row r="3" spans="1:15" s="144" customFormat="1" ht="23.25" x14ac:dyDescent="0.35">
      <c r="A3" s="34">
        <v>2017</v>
      </c>
    </row>
    <row r="4" spans="1:15" s="144" customFormat="1" x14ac:dyDescent="0.25"/>
    <row r="5" spans="1:15" s="144" customFormat="1" x14ac:dyDescent="0.25">
      <c r="A5" s="3" t="s">
        <v>29</v>
      </c>
    </row>
    <row r="6" spans="1:15" s="144" customFormat="1" x14ac:dyDescent="0.25"/>
    <row r="7" spans="1:15" s="144" customFormat="1" x14ac:dyDescent="0.25">
      <c r="A7" s="37" t="s">
        <v>16</v>
      </c>
      <c r="B7" s="38" t="s">
        <v>19</v>
      </c>
      <c r="C7" s="38" t="s">
        <v>46</v>
      </c>
      <c r="D7" s="38" t="s">
        <v>22</v>
      </c>
      <c r="E7" s="95" t="s">
        <v>124</v>
      </c>
      <c r="F7" s="38" t="s">
        <v>47</v>
      </c>
      <c r="G7" s="95" t="s">
        <v>23</v>
      </c>
      <c r="H7" s="95" t="s">
        <v>42</v>
      </c>
      <c r="I7" s="38" t="s">
        <v>27</v>
      </c>
      <c r="J7" s="95" t="s">
        <v>168</v>
      </c>
      <c r="K7" s="95" t="s">
        <v>21</v>
      </c>
      <c r="L7" s="95" t="s">
        <v>43</v>
      </c>
      <c r="M7" s="37" t="s">
        <v>28</v>
      </c>
      <c r="N7" s="38" t="s">
        <v>50</v>
      </c>
      <c r="O7" s="39" t="s">
        <v>51</v>
      </c>
    </row>
    <row r="8" spans="1:15" s="144" customFormat="1" x14ac:dyDescent="0.25">
      <c r="A8" s="40" t="s">
        <v>0</v>
      </c>
      <c r="B8" s="98">
        <v>258348.52</v>
      </c>
      <c r="C8" s="98">
        <v>0</v>
      </c>
      <c r="D8" s="98">
        <v>24230.06</v>
      </c>
      <c r="E8" s="199">
        <v>0</v>
      </c>
      <c r="F8" s="98">
        <v>155049.94</v>
      </c>
      <c r="G8" s="199">
        <v>80798.7</v>
      </c>
      <c r="H8" s="199">
        <v>0</v>
      </c>
      <c r="I8" s="98">
        <v>123753.5</v>
      </c>
      <c r="J8" s="199">
        <v>626720.11</v>
      </c>
      <c r="K8" s="199">
        <v>11732.9</v>
      </c>
      <c r="L8" s="199">
        <v>43763</v>
      </c>
      <c r="M8" s="96">
        <f>SUM(B8:L8)</f>
        <v>1324396.73</v>
      </c>
      <c r="N8" s="98">
        <f>SUM(B8,C8,D8,F8,I8)</f>
        <v>561382.02</v>
      </c>
      <c r="O8" s="99">
        <f>SUM(E8,G8,H8,J8,K8,L8)</f>
        <v>763014.71</v>
      </c>
    </row>
    <row r="9" spans="1:15" s="144" customFormat="1" x14ac:dyDescent="0.25">
      <c r="A9" s="40" t="s">
        <v>1</v>
      </c>
      <c r="B9" s="98">
        <v>330905.34000000003</v>
      </c>
      <c r="C9" s="98">
        <v>0</v>
      </c>
      <c r="D9" s="98">
        <v>34690.97</v>
      </c>
      <c r="E9" s="199">
        <v>0</v>
      </c>
      <c r="F9" s="98">
        <v>137513.60999999999</v>
      </c>
      <c r="G9" s="199">
        <v>109464.6</v>
      </c>
      <c r="H9" s="199">
        <v>0</v>
      </c>
      <c r="I9" s="98">
        <v>147162</v>
      </c>
      <c r="J9" s="199">
        <v>633061.06000000006</v>
      </c>
      <c r="K9" s="199">
        <v>15700.62</v>
      </c>
      <c r="L9" s="199">
        <v>12300</v>
      </c>
      <c r="M9" s="96">
        <f t="shared" ref="M9:M12" si="0">SUM(B9:L9)</f>
        <v>1420798.2000000002</v>
      </c>
      <c r="N9" s="98">
        <f t="shared" ref="N9:N12" si="1">SUM(B9,C9,D9,F9,I9)</f>
        <v>650271.92000000004</v>
      </c>
      <c r="O9" s="99">
        <f t="shared" ref="O9:O12" si="2">SUM(E9,G9,H9,J9,K9,L9)</f>
        <v>770526.28</v>
      </c>
    </row>
    <row r="10" spans="1:15" s="144" customFormat="1" x14ac:dyDescent="0.25">
      <c r="A10" s="40" t="s">
        <v>2</v>
      </c>
      <c r="B10" s="98">
        <v>315931.05</v>
      </c>
      <c r="C10" s="98">
        <v>0</v>
      </c>
      <c r="D10" s="98">
        <v>66301.62</v>
      </c>
      <c r="E10" s="199">
        <v>0</v>
      </c>
      <c r="F10" s="98">
        <v>150429.74</v>
      </c>
      <c r="G10" s="199">
        <v>49711.83</v>
      </c>
      <c r="H10" s="199">
        <v>162500.88</v>
      </c>
      <c r="I10" s="98">
        <v>235300.5</v>
      </c>
      <c r="J10" s="199">
        <v>850031.12</v>
      </c>
      <c r="K10" s="199">
        <v>16508.47</v>
      </c>
      <c r="L10" s="199">
        <v>82000</v>
      </c>
      <c r="M10" s="96">
        <f t="shared" si="0"/>
        <v>1928715.2099999997</v>
      </c>
      <c r="N10" s="98">
        <f t="shared" si="1"/>
        <v>767962.90999999992</v>
      </c>
      <c r="O10" s="99">
        <f t="shared" si="2"/>
        <v>1160752.3</v>
      </c>
    </row>
    <row r="11" spans="1:15" s="144" customFormat="1" x14ac:dyDescent="0.25">
      <c r="A11" s="40" t="s">
        <v>3</v>
      </c>
      <c r="B11" s="98">
        <v>285501.53999999998</v>
      </c>
      <c r="C11" s="98">
        <v>0</v>
      </c>
      <c r="D11" s="98">
        <v>62138.77</v>
      </c>
      <c r="E11" s="199">
        <v>0</v>
      </c>
      <c r="F11" s="98">
        <v>134957.39000000001</v>
      </c>
      <c r="G11" s="199">
        <v>82110.47</v>
      </c>
      <c r="H11" s="199">
        <v>160000</v>
      </c>
      <c r="I11" s="98">
        <v>188379.4</v>
      </c>
      <c r="J11" s="199">
        <v>384342.18</v>
      </c>
      <c r="K11" s="199">
        <v>14851.53</v>
      </c>
      <c r="L11" s="199">
        <v>34000</v>
      </c>
      <c r="M11" s="96">
        <f t="shared" si="0"/>
        <v>1346281.28</v>
      </c>
      <c r="N11" s="98">
        <f t="shared" si="1"/>
        <v>670977.1</v>
      </c>
      <c r="O11" s="99">
        <f t="shared" si="2"/>
        <v>675304.18</v>
      </c>
    </row>
    <row r="12" spans="1:15" s="144" customFormat="1" x14ac:dyDescent="0.25">
      <c r="A12" s="40" t="s">
        <v>4</v>
      </c>
      <c r="B12" s="98">
        <v>343848.03</v>
      </c>
      <c r="C12" s="98">
        <v>0</v>
      </c>
      <c r="D12" s="98">
        <v>54612.36</v>
      </c>
      <c r="E12" s="199">
        <v>0</v>
      </c>
      <c r="F12" s="98">
        <v>165398.76999999999</v>
      </c>
      <c r="G12" s="199">
        <v>32710.49</v>
      </c>
      <c r="H12" s="199">
        <v>131552</v>
      </c>
      <c r="I12" s="98">
        <v>158306.5</v>
      </c>
      <c r="J12" s="199">
        <v>446608.22</v>
      </c>
      <c r="K12" s="199">
        <v>20835.07</v>
      </c>
      <c r="L12" s="199">
        <v>34000</v>
      </c>
      <c r="M12" s="96">
        <f t="shared" si="0"/>
        <v>1387871.4400000002</v>
      </c>
      <c r="N12" s="98">
        <f t="shared" si="1"/>
        <v>722165.66</v>
      </c>
      <c r="O12" s="99">
        <f t="shared" si="2"/>
        <v>665705.77999999991</v>
      </c>
    </row>
    <row r="13" spans="1:15" s="144" customFormat="1" x14ac:dyDescent="0.25">
      <c r="A13" s="37" t="s">
        <v>15</v>
      </c>
      <c r="B13" s="103">
        <f t="shared" ref="B13:O13" si="3">SUM(B8:B12)</f>
        <v>1534534.48</v>
      </c>
      <c r="C13" s="103">
        <f t="shared" si="3"/>
        <v>0</v>
      </c>
      <c r="D13" s="103">
        <f t="shared" si="3"/>
        <v>241973.77999999997</v>
      </c>
      <c r="E13" s="102">
        <f t="shared" si="3"/>
        <v>0</v>
      </c>
      <c r="F13" s="103">
        <f t="shared" si="3"/>
        <v>743349.45</v>
      </c>
      <c r="G13" s="102">
        <f t="shared" si="3"/>
        <v>354796.08999999997</v>
      </c>
      <c r="H13" s="102">
        <f t="shared" si="3"/>
        <v>454052.88</v>
      </c>
      <c r="I13" s="103">
        <f t="shared" si="3"/>
        <v>852901.9</v>
      </c>
      <c r="J13" s="102">
        <f t="shared" si="3"/>
        <v>2940762.6900000004</v>
      </c>
      <c r="K13" s="102">
        <f t="shared" si="3"/>
        <v>79628.59</v>
      </c>
      <c r="L13" s="102">
        <f t="shared" si="3"/>
        <v>206063</v>
      </c>
      <c r="M13" s="102">
        <f t="shared" si="3"/>
        <v>7408062.8600000003</v>
      </c>
      <c r="N13" s="103">
        <f t="shared" si="3"/>
        <v>3372759.61</v>
      </c>
      <c r="O13" s="104">
        <f t="shared" si="3"/>
        <v>4035303.25</v>
      </c>
    </row>
    <row r="14" spans="1:15" s="144" customFormat="1" x14ac:dyDescent="0.25">
      <c r="A14" s="36"/>
      <c r="B14" s="51"/>
      <c r="C14" s="51"/>
      <c r="D14" s="51"/>
      <c r="E14" s="51"/>
      <c r="F14" s="51"/>
      <c r="G14" s="51"/>
      <c r="H14" s="51"/>
      <c r="I14" s="51"/>
      <c r="J14" s="51"/>
      <c r="K14" s="51"/>
      <c r="L14" s="51"/>
      <c r="M14" s="51"/>
      <c r="N14" s="36"/>
      <c r="O14" s="36"/>
    </row>
    <row r="15" spans="1:15" s="144" customFormat="1" x14ac:dyDescent="0.25">
      <c r="A15" s="36"/>
      <c r="B15" s="51"/>
      <c r="C15" s="51"/>
      <c r="D15" s="51"/>
      <c r="E15" s="51"/>
      <c r="F15" s="51"/>
      <c r="G15" s="51"/>
      <c r="H15" s="51"/>
      <c r="I15" s="51"/>
      <c r="J15" s="51"/>
      <c r="K15" s="51"/>
      <c r="L15" s="51"/>
      <c r="M15" s="51"/>
      <c r="N15" s="36"/>
      <c r="O15" s="36"/>
    </row>
    <row r="16" spans="1:15" s="144" customFormat="1" x14ac:dyDescent="0.25">
      <c r="A16" s="35" t="s">
        <v>45</v>
      </c>
      <c r="B16" s="51"/>
      <c r="C16" s="51"/>
      <c r="D16" s="51"/>
      <c r="E16" s="51"/>
      <c r="F16" s="51"/>
      <c r="G16" s="51"/>
      <c r="H16" s="51"/>
      <c r="I16" s="51"/>
      <c r="J16" s="51"/>
      <c r="K16" s="51"/>
      <c r="L16" s="51"/>
      <c r="M16" s="51"/>
      <c r="N16" s="36"/>
      <c r="O16" s="36"/>
    </row>
    <row r="17" spans="1:15" s="144" customFormat="1" x14ac:dyDescent="0.25">
      <c r="A17" s="36"/>
      <c r="B17" s="36"/>
      <c r="C17" s="36"/>
      <c r="D17" s="36"/>
      <c r="E17" s="36"/>
      <c r="F17" s="36"/>
      <c r="G17" s="36"/>
      <c r="H17" s="36"/>
      <c r="I17" s="36"/>
      <c r="J17" s="36"/>
      <c r="K17" s="36"/>
      <c r="L17" s="36"/>
      <c r="M17" s="36"/>
      <c r="N17" s="36"/>
      <c r="O17" s="36"/>
    </row>
    <row r="18" spans="1:15" s="144" customFormat="1" x14ac:dyDescent="0.25">
      <c r="A18" s="37" t="s">
        <v>16</v>
      </c>
      <c r="B18" s="38" t="s">
        <v>19</v>
      </c>
      <c r="C18" s="38" t="s">
        <v>46</v>
      </c>
      <c r="D18" s="38" t="s">
        <v>22</v>
      </c>
      <c r="E18" s="95" t="s">
        <v>124</v>
      </c>
      <c r="F18" s="38" t="s">
        <v>47</v>
      </c>
      <c r="G18" s="95" t="s">
        <v>23</v>
      </c>
      <c r="H18" s="95" t="s">
        <v>42</v>
      </c>
      <c r="I18" s="38" t="s">
        <v>27</v>
      </c>
      <c r="J18" s="95" t="s">
        <v>168</v>
      </c>
      <c r="K18" s="95" t="s">
        <v>21</v>
      </c>
      <c r="L18" s="95" t="s">
        <v>43</v>
      </c>
      <c r="M18" s="37" t="s">
        <v>28</v>
      </c>
      <c r="N18" s="38" t="s">
        <v>50</v>
      </c>
      <c r="O18" s="39" t="s">
        <v>51</v>
      </c>
    </row>
    <row r="19" spans="1:15" s="144" customFormat="1" x14ac:dyDescent="0.25">
      <c r="A19" s="40" t="s">
        <v>0</v>
      </c>
      <c r="B19" s="199">
        <v>1365507</v>
      </c>
      <c r="C19" s="199">
        <v>0</v>
      </c>
      <c r="D19" s="199">
        <v>116111</v>
      </c>
      <c r="E19" s="199">
        <v>0</v>
      </c>
      <c r="F19" s="202">
        <v>801115</v>
      </c>
      <c r="G19" s="199">
        <v>449899</v>
      </c>
      <c r="H19" s="199">
        <v>0</v>
      </c>
      <c r="I19" s="202">
        <v>504940</v>
      </c>
      <c r="J19" s="199">
        <v>1307253</v>
      </c>
      <c r="K19" s="199">
        <v>82051</v>
      </c>
      <c r="L19" s="199">
        <v>118265</v>
      </c>
      <c r="M19" s="96">
        <f>SUM(B19:L19)</f>
        <v>4745141</v>
      </c>
      <c r="N19" s="96">
        <f>SUM(B19,C19,D19,F19,I19)</f>
        <v>2787673</v>
      </c>
      <c r="O19" s="96">
        <f>SUM(E19,G19,H19,J19,K19,L19)</f>
        <v>1957468</v>
      </c>
    </row>
    <row r="20" spans="1:15" s="144" customFormat="1" x14ac:dyDescent="0.25">
      <c r="A20" s="40" t="s">
        <v>1</v>
      </c>
      <c r="B20" s="199">
        <v>1651559</v>
      </c>
      <c r="C20" s="199">
        <v>0</v>
      </c>
      <c r="D20" s="199">
        <v>160233</v>
      </c>
      <c r="E20" s="199">
        <v>0</v>
      </c>
      <c r="F20" s="202">
        <v>711909</v>
      </c>
      <c r="G20" s="199">
        <v>529170</v>
      </c>
      <c r="H20" s="199">
        <v>0</v>
      </c>
      <c r="I20" s="202">
        <v>534177</v>
      </c>
      <c r="J20" s="199">
        <v>1404058</v>
      </c>
      <c r="K20" s="199">
        <v>110776</v>
      </c>
      <c r="L20" s="199">
        <v>32595</v>
      </c>
      <c r="M20" s="96">
        <f t="shared" ref="M20:M23" si="4">SUM(B20:L20)</f>
        <v>5134477</v>
      </c>
      <c r="N20" s="96">
        <f t="shared" ref="N20:N23" si="5">SUM(B20,C20,D20,F20,I20)</f>
        <v>3057878</v>
      </c>
      <c r="O20" s="96">
        <f t="shared" ref="O20:O23" si="6">SUM(E20,G20,H20,J20,K20,L20)</f>
        <v>2076599</v>
      </c>
    </row>
    <row r="21" spans="1:15" s="144" customFormat="1" x14ac:dyDescent="0.25">
      <c r="A21" s="40" t="s">
        <v>2</v>
      </c>
      <c r="B21" s="199">
        <v>1756060</v>
      </c>
      <c r="C21" s="199">
        <v>0</v>
      </c>
      <c r="D21" s="199">
        <v>314364</v>
      </c>
      <c r="E21" s="199">
        <v>0</v>
      </c>
      <c r="F21" s="202">
        <v>760642</v>
      </c>
      <c r="G21" s="199">
        <v>275159</v>
      </c>
      <c r="H21" s="199">
        <v>280355</v>
      </c>
      <c r="I21" s="202">
        <v>771642</v>
      </c>
      <c r="J21" s="199">
        <v>1823109</v>
      </c>
      <c r="K21" s="199">
        <v>122768</v>
      </c>
      <c r="L21" s="199">
        <v>222700</v>
      </c>
      <c r="M21" s="96">
        <f t="shared" si="4"/>
        <v>6326799</v>
      </c>
      <c r="N21" s="96">
        <f t="shared" si="5"/>
        <v>3602708</v>
      </c>
      <c r="O21" s="96">
        <f t="shared" si="6"/>
        <v>2724091</v>
      </c>
    </row>
    <row r="22" spans="1:15" s="144" customFormat="1" x14ac:dyDescent="0.25">
      <c r="A22" s="40" t="s">
        <v>3</v>
      </c>
      <c r="B22" s="199">
        <v>1586793</v>
      </c>
      <c r="C22" s="199">
        <v>0</v>
      </c>
      <c r="D22" s="199">
        <v>271087</v>
      </c>
      <c r="E22" s="199">
        <v>0</v>
      </c>
      <c r="F22" s="202">
        <v>692487</v>
      </c>
      <c r="G22" s="199">
        <v>436747</v>
      </c>
      <c r="H22" s="199">
        <v>365199</v>
      </c>
      <c r="I22" s="202">
        <v>577046</v>
      </c>
      <c r="J22" s="199">
        <v>784355</v>
      </c>
      <c r="K22" s="199">
        <v>108649</v>
      </c>
      <c r="L22" s="199">
        <v>90100</v>
      </c>
      <c r="M22" s="96">
        <f t="shared" si="4"/>
        <v>4912463</v>
      </c>
      <c r="N22" s="96">
        <f t="shared" si="5"/>
        <v>3127413</v>
      </c>
      <c r="O22" s="96">
        <f t="shared" si="6"/>
        <v>1785050</v>
      </c>
    </row>
    <row r="23" spans="1:15" s="144" customFormat="1" x14ac:dyDescent="0.25">
      <c r="A23" s="40" t="s">
        <v>4</v>
      </c>
      <c r="B23" s="199">
        <v>1825875</v>
      </c>
      <c r="C23" s="199">
        <v>0</v>
      </c>
      <c r="D23" s="199">
        <v>267647</v>
      </c>
      <c r="E23" s="199">
        <v>0</v>
      </c>
      <c r="F23" s="202">
        <v>653967</v>
      </c>
      <c r="G23" s="199">
        <v>234300</v>
      </c>
      <c r="H23" s="199">
        <v>259883</v>
      </c>
      <c r="I23" s="202">
        <v>369675</v>
      </c>
      <c r="J23" s="199">
        <v>922142</v>
      </c>
      <c r="K23" s="199">
        <v>150944</v>
      </c>
      <c r="L23" s="199">
        <v>92500</v>
      </c>
      <c r="M23" s="96">
        <f t="shared" si="4"/>
        <v>4776933</v>
      </c>
      <c r="N23" s="96">
        <f t="shared" si="5"/>
        <v>3117164</v>
      </c>
      <c r="O23" s="96">
        <f t="shared" si="6"/>
        <v>1659769</v>
      </c>
    </row>
    <row r="24" spans="1:15" s="144" customFormat="1" x14ac:dyDescent="0.25">
      <c r="A24" s="37" t="s">
        <v>15</v>
      </c>
      <c r="B24" s="101">
        <f t="shared" ref="B24:O24" si="7">SUM(B19:B23)</f>
        <v>8185794</v>
      </c>
      <c r="C24" s="101">
        <f t="shared" si="7"/>
        <v>0</v>
      </c>
      <c r="D24" s="101">
        <f t="shared" si="7"/>
        <v>1129442</v>
      </c>
      <c r="E24" s="101">
        <f t="shared" si="7"/>
        <v>0</v>
      </c>
      <c r="F24" s="101">
        <f t="shared" si="7"/>
        <v>3620120</v>
      </c>
      <c r="G24" s="101">
        <f t="shared" si="7"/>
        <v>1925275</v>
      </c>
      <c r="H24" s="101">
        <f t="shared" si="7"/>
        <v>905437</v>
      </c>
      <c r="I24" s="101">
        <f t="shared" si="7"/>
        <v>2757480</v>
      </c>
      <c r="J24" s="101">
        <f t="shared" si="7"/>
        <v>6240917</v>
      </c>
      <c r="K24" s="101">
        <f t="shared" si="7"/>
        <v>575188</v>
      </c>
      <c r="L24" s="101">
        <f t="shared" si="7"/>
        <v>556160</v>
      </c>
      <c r="M24" s="101">
        <f t="shared" si="7"/>
        <v>25895813</v>
      </c>
      <c r="N24" s="101">
        <f t="shared" si="7"/>
        <v>15692836</v>
      </c>
      <c r="O24" s="101">
        <f t="shared" si="7"/>
        <v>10202977</v>
      </c>
    </row>
    <row r="25" spans="1:15" s="144" customFormat="1" x14ac:dyDescent="0.25">
      <c r="A25" s="14"/>
      <c r="B25" s="142"/>
      <c r="C25" s="142"/>
      <c r="D25" s="142"/>
      <c r="E25" s="142"/>
      <c r="F25" s="142"/>
      <c r="G25" s="142"/>
      <c r="H25" s="142"/>
      <c r="I25" s="142"/>
      <c r="J25" s="142"/>
      <c r="K25" s="142"/>
      <c r="L25" s="142"/>
      <c r="M25" s="142"/>
      <c r="N25" s="14"/>
      <c r="O25" s="14"/>
    </row>
    <row r="26" spans="1:15" s="144" customFormat="1" x14ac:dyDescent="0.25">
      <c r="A26" s="14"/>
      <c r="B26" s="142"/>
      <c r="C26" s="142"/>
      <c r="D26" s="142"/>
      <c r="E26" s="142"/>
      <c r="F26" s="142"/>
      <c r="G26" s="142"/>
      <c r="H26" s="142"/>
      <c r="I26" s="142"/>
      <c r="J26" s="142"/>
      <c r="K26" s="142"/>
      <c r="L26" s="142"/>
      <c r="M26" s="142"/>
      <c r="N26" s="14"/>
      <c r="O26" s="14"/>
    </row>
    <row r="27" spans="1:15" s="144" customFormat="1" x14ac:dyDescent="0.25">
      <c r="A27" s="91" t="s">
        <v>171</v>
      </c>
      <c r="B27" s="92"/>
      <c r="C27" s="92"/>
      <c r="D27" s="92"/>
      <c r="E27" s="142"/>
      <c r="F27" s="92"/>
      <c r="G27" s="92"/>
      <c r="H27" s="92"/>
      <c r="I27" s="92"/>
      <c r="J27" s="142"/>
      <c r="K27" s="142"/>
      <c r="L27" s="142"/>
      <c r="M27" s="142"/>
      <c r="N27" s="14"/>
      <c r="O27" s="14"/>
    </row>
    <row r="28" spans="1:15" s="144" customFormat="1" x14ac:dyDescent="0.25">
      <c r="A28" s="91"/>
      <c r="B28" s="92"/>
      <c r="C28" s="92"/>
      <c r="D28" s="92"/>
      <c r="E28" s="142"/>
      <c r="F28" s="92"/>
      <c r="G28" s="92"/>
      <c r="H28" s="92"/>
      <c r="I28" s="92"/>
      <c r="J28" s="142"/>
      <c r="K28" s="142"/>
      <c r="L28" s="142"/>
      <c r="M28" s="142"/>
      <c r="N28" s="14"/>
      <c r="O28" s="14"/>
    </row>
    <row r="29" spans="1:15" s="144" customFormat="1" x14ac:dyDescent="0.25">
      <c r="A29" s="91"/>
      <c r="B29" s="91"/>
      <c r="C29" s="91"/>
      <c r="D29" s="91"/>
      <c r="E29" s="91"/>
      <c r="F29" s="91"/>
      <c r="G29" s="91"/>
      <c r="H29" s="91"/>
      <c r="I29" s="91"/>
      <c r="J29" s="91"/>
      <c r="K29" s="91"/>
      <c r="L29" s="91"/>
      <c r="M29" s="91"/>
      <c r="N29" s="91"/>
      <c r="O29" s="91"/>
    </row>
    <row r="30" spans="1:15" s="144" customFormat="1" x14ac:dyDescent="0.25">
      <c r="A30" s="91" t="s">
        <v>169</v>
      </c>
      <c r="B30" s="92"/>
      <c r="C30" s="92"/>
      <c r="D30" s="92"/>
      <c r="E30" s="142"/>
      <c r="F30" s="92"/>
      <c r="G30" s="92"/>
      <c r="H30" s="92"/>
      <c r="I30" s="92"/>
      <c r="J30" s="142"/>
      <c r="K30" s="142"/>
      <c r="L30" s="142"/>
      <c r="M30" s="142"/>
      <c r="N30" s="14"/>
      <c r="O30" s="14"/>
    </row>
    <row r="31" spans="1:15" s="144" customFormat="1" x14ac:dyDescent="0.25">
      <c r="A31" s="91" t="s">
        <v>170</v>
      </c>
      <c r="B31" s="92"/>
      <c r="C31" s="92"/>
      <c r="D31" s="92"/>
      <c r="E31" s="142"/>
      <c r="F31" s="92"/>
      <c r="G31" s="92"/>
      <c r="H31" s="92"/>
      <c r="I31" s="92"/>
      <c r="J31" s="142"/>
      <c r="K31" s="142"/>
      <c r="L31" s="142"/>
      <c r="M31" s="142"/>
      <c r="N31" s="14"/>
      <c r="O31" s="14"/>
    </row>
    <row r="32" spans="1:15" s="144" customFormat="1" x14ac:dyDescent="0.25"/>
    <row r="33" s="144" customFormat="1" x14ac:dyDescent="0.25"/>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6"/>
  <sheetViews>
    <sheetView workbookViewId="0">
      <selection activeCell="K27" sqref="K27"/>
    </sheetView>
  </sheetViews>
  <sheetFormatPr defaultColWidth="9.140625" defaultRowHeight="15" x14ac:dyDescent="0.25"/>
  <cols>
    <col min="2" max="2" width="13.28515625" customWidth="1"/>
    <col min="3" max="3" width="10.7109375" customWidth="1"/>
    <col min="4" max="4" width="11.85546875" customWidth="1"/>
    <col min="5" max="5" width="11.5703125" customWidth="1"/>
    <col min="6" max="6" width="11" customWidth="1"/>
    <col min="7" max="7" width="10" customWidth="1"/>
    <col min="8" max="8" width="10.42578125" customWidth="1"/>
    <col min="9" max="9" width="11.28515625" customWidth="1"/>
    <col min="10" max="10" width="10.5703125" customWidth="1"/>
    <col min="11" max="11" width="12.7109375" customWidth="1"/>
    <col min="12" max="12" width="15.85546875" customWidth="1"/>
    <col min="13" max="13" width="10.85546875" customWidth="1"/>
    <col min="14" max="14" width="15.140625" customWidth="1"/>
    <col min="15" max="15" width="13.28515625" customWidth="1"/>
    <col min="16" max="16" width="10.85546875" customWidth="1"/>
    <col min="17" max="17" width="14.7109375" customWidth="1"/>
  </cols>
  <sheetData>
    <row r="1" spans="1:17" s="144" customFormat="1" x14ac:dyDescent="0.25">
      <c r="A1" s="3" t="s">
        <v>41</v>
      </c>
    </row>
    <row r="2" spans="1:17" s="144" customFormat="1" x14ac:dyDescent="0.25"/>
    <row r="3" spans="1:17" s="144" customFormat="1" ht="23.25" x14ac:dyDescent="0.35">
      <c r="A3" s="34">
        <v>2017</v>
      </c>
    </row>
    <row r="4" spans="1:17" s="144" customFormat="1" x14ac:dyDescent="0.25"/>
    <row r="5" spans="1:17" s="144" customFormat="1" x14ac:dyDescent="0.25">
      <c r="A5" s="3" t="s">
        <v>29</v>
      </c>
    </row>
    <row r="6" spans="1:17" s="144" customFormat="1" x14ac:dyDescent="0.25"/>
    <row r="7" spans="1:17" s="144" customFormat="1" x14ac:dyDescent="0.25">
      <c r="A7" s="37" t="s">
        <v>16</v>
      </c>
      <c r="B7" s="38" t="s">
        <v>19</v>
      </c>
      <c r="C7" s="95" t="s">
        <v>175</v>
      </c>
      <c r="D7" s="38" t="s">
        <v>46</v>
      </c>
      <c r="E7" s="38" t="s">
        <v>22</v>
      </c>
      <c r="F7" s="95" t="s">
        <v>124</v>
      </c>
      <c r="G7" s="37" t="s">
        <v>23</v>
      </c>
      <c r="H7" s="37" t="s">
        <v>207</v>
      </c>
      <c r="I7" s="37" t="s">
        <v>217</v>
      </c>
      <c r="J7" s="38" t="s">
        <v>48</v>
      </c>
      <c r="K7" s="37" t="s">
        <v>21</v>
      </c>
      <c r="L7" s="37" t="s">
        <v>25</v>
      </c>
      <c r="M7" s="37" t="s">
        <v>43</v>
      </c>
      <c r="N7" s="37" t="s">
        <v>138</v>
      </c>
      <c r="O7" s="37" t="s">
        <v>139</v>
      </c>
      <c r="P7" s="38" t="s">
        <v>50</v>
      </c>
      <c r="Q7" s="39" t="s">
        <v>51</v>
      </c>
    </row>
    <row r="8" spans="1:17" s="144" customFormat="1" x14ac:dyDescent="0.25">
      <c r="A8" s="40" t="s">
        <v>0</v>
      </c>
      <c r="B8" s="88">
        <v>81601</v>
      </c>
      <c r="C8" s="119">
        <v>0</v>
      </c>
      <c r="D8" s="88">
        <v>25000</v>
      </c>
      <c r="E8" s="88">
        <v>189814</v>
      </c>
      <c r="F8" s="119">
        <v>0</v>
      </c>
      <c r="G8" s="45">
        <v>253883</v>
      </c>
      <c r="H8" s="45">
        <v>0</v>
      </c>
      <c r="I8" s="45">
        <v>0</v>
      </c>
      <c r="J8" s="88">
        <v>0</v>
      </c>
      <c r="K8" s="45">
        <v>37908</v>
      </c>
      <c r="L8" s="45">
        <v>94164</v>
      </c>
      <c r="M8" s="45">
        <v>0</v>
      </c>
      <c r="N8" s="45">
        <f>SUM(B8:M8)</f>
        <v>682370</v>
      </c>
      <c r="O8" s="45">
        <v>682370</v>
      </c>
      <c r="P8" s="88">
        <f t="shared" ref="P8:P11" si="0">SUM(B8,D8,E8,J8)</f>
        <v>296415</v>
      </c>
      <c r="Q8" s="63">
        <f>SUM(C8,F8,G8,H8,I8,K8,L8,M8)</f>
        <v>385955</v>
      </c>
    </row>
    <row r="9" spans="1:17" s="144" customFormat="1" x14ac:dyDescent="0.25">
      <c r="A9" s="40" t="s">
        <v>1</v>
      </c>
      <c r="B9" s="88">
        <v>61773</v>
      </c>
      <c r="C9" s="119">
        <v>0</v>
      </c>
      <c r="D9" s="88">
        <v>25200</v>
      </c>
      <c r="E9" s="88">
        <v>190913</v>
      </c>
      <c r="F9" s="119">
        <v>0</v>
      </c>
      <c r="G9" s="45">
        <v>169727</v>
      </c>
      <c r="H9" s="45">
        <v>49968</v>
      </c>
      <c r="I9" s="45">
        <v>0</v>
      </c>
      <c r="J9" s="88">
        <v>0</v>
      </c>
      <c r="K9" s="45">
        <v>41399</v>
      </c>
      <c r="L9" s="45">
        <v>75670</v>
      </c>
      <c r="M9" s="45">
        <v>0</v>
      </c>
      <c r="N9" s="45">
        <f t="shared" ref="N9:N11" si="1">SUM(B9:M9)</f>
        <v>614650</v>
      </c>
      <c r="O9" s="45">
        <v>614650</v>
      </c>
      <c r="P9" s="88">
        <f t="shared" si="0"/>
        <v>277886</v>
      </c>
      <c r="Q9" s="63">
        <f t="shared" ref="Q9:Q11" si="2">SUM(C9,F9,G9,H9,I9,K9,L9,M9)</f>
        <v>336764</v>
      </c>
    </row>
    <row r="10" spans="1:17" s="144" customFormat="1" x14ac:dyDescent="0.25">
      <c r="A10" s="40" t="s">
        <v>2</v>
      </c>
      <c r="B10" s="88">
        <v>29477</v>
      </c>
      <c r="C10" s="119">
        <v>0</v>
      </c>
      <c r="D10" s="88">
        <v>24900</v>
      </c>
      <c r="E10" s="88">
        <v>117328</v>
      </c>
      <c r="F10" s="119">
        <v>0</v>
      </c>
      <c r="G10" s="45">
        <v>252786</v>
      </c>
      <c r="H10" s="45">
        <v>0</v>
      </c>
      <c r="I10" s="45">
        <v>0</v>
      </c>
      <c r="J10" s="88">
        <v>0</v>
      </c>
      <c r="K10" s="45">
        <v>21686</v>
      </c>
      <c r="L10" s="45">
        <v>49667</v>
      </c>
      <c r="M10" s="45">
        <v>0</v>
      </c>
      <c r="N10" s="45">
        <f t="shared" si="1"/>
        <v>495844</v>
      </c>
      <c r="O10" s="45">
        <v>495844</v>
      </c>
      <c r="P10" s="88">
        <f t="shared" si="0"/>
        <v>171705</v>
      </c>
      <c r="Q10" s="63">
        <f t="shared" si="2"/>
        <v>324139</v>
      </c>
    </row>
    <row r="11" spans="1:17" s="144" customFormat="1" x14ac:dyDescent="0.25">
      <c r="A11" s="40" t="s">
        <v>3</v>
      </c>
      <c r="B11" s="88">
        <v>7328</v>
      </c>
      <c r="C11" s="119">
        <v>0</v>
      </c>
      <c r="D11" s="88">
        <v>0</v>
      </c>
      <c r="E11" s="88">
        <v>94542</v>
      </c>
      <c r="F11" s="119">
        <v>0</v>
      </c>
      <c r="G11" s="45">
        <v>311124</v>
      </c>
      <c r="H11" s="45">
        <v>0</v>
      </c>
      <c r="I11" s="45">
        <v>0</v>
      </c>
      <c r="J11" s="88">
        <v>0</v>
      </c>
      <c r="K11" s="45">
        <v>35017</v>
      </c>
      <c r="L11" s="45">
        <v>93862</v>
      </c>
      <c r="M11" s="45">
        <v>0</v>
      </c>
      <c r="N11" s="45">
        <f t="shared" si="1"/>
        <v>541873</v>
      </c>
      <c r="O11" s="45">
        <v>541873</v>
      </c>
      <c r="P11" s="88">
        <f t="shared" si="0"/>
        <v>101870</v>
      </c>
      <c r="Q11" s="63">
        <f t="shared" si="2"/>
        <v>440003</v>
      </c>
    </row>
    <row r="12" spans="1:17" s="144" customFormat="1" x14ac:dyDescent="0.25">
      <c r="A12" s="37" t="s">
        <v>15</v>
      </c>
      <c r="B12" s="90">
        <f>SUM(B8:B11)</f>
        <v>180179</v>
      </c>
      <c r="C12" s="121">
        <f>SUM(C8:C11)</f>
        <v>0</v>
      </c>
      <c r="D12" s="90">
        <f>SUM(D8:D11)</f>
        <v>75100</v>
      </c>
      <c r="E12" s="90">
        <f>SUM(E8:E11)</f>
        <v>592597</v>
      </c>
      <c r="F12" s="121">
        <f>SUM(F8:F11)</f>
        <v>0</v>
      </c>
      <c r="G12" s="121">
        <f t="shared" ref="G12:I12" si="3">SUM(G8:G11)</f>
        <v>987520</v>
      </c>
      <c r="H12" s="121">
        <f t="shared" si="3"/>
        <v>49968</v>
      </c>
      <c r="I12" s="121">
        <f t="shared" si="3"/>
        <v>0</v>
      </c>
      <c r="J12" s="90">
        <f>SUM(J8:J11)</f>
        <v>0</v>
      </c>
      <c r="K12" s="65">
        <f>SUM(K8:K11)</f>
        <v>136010</v>
      </c>
      <c r="L12" s="65">
        <f t="shared" ref="L12:O12" si="4">SUM(L8:L11)</f>
        <v>313363</v>
      </c>
      <c r="M12" s="65">
        <f t="shared" si="4"/>
        <v>0</v>
      </c>
      <c r="N12" s="65">
        <f t="shared" si="4"/>
        <v>2334737</v>
      </c>
      <c r="O12" s="65">
        <f t="shared" si="4"/>
        <v>2334737</v>
      </c>
      <c r="P12" s="90">
        <f>SUM(P8:P11)</f>
        <v>847876</v>
      </c>
      <c r="Q12" s="68">
        <f>SUM(Q8:Q11)</f>
        <v>1486861</v>
      </c>
    </row>
    <row r="13" spans="1:17" s="144" customFormat="1" x14ac:dyDescent="0.25">
      <c r="A13" s="14"/>
      <c r="B13" s="142"/>
      <c r="C13" s="142"/>
      <c r="D13" s="142"/>
      <c r="E13" s="142"/>
      <c r="F13" s="142"/>
      <c r="G13" s="142"/>
      <c r="H13" s="142"/>
      <c r="I13" s="142"/>
      <c r="J13" s="142"/>
      <c r="K13" s="142"/>
      <c r="L13" s="142"/>
      <c r="M13" s="142"/>
      <c r="N13" s="142"/>
      <c r="O13" s="142"/>
      <c r="P13" s="14"/>
      <c r="Q13" s="14"/>
    </row>
    <row r="14" spans="1:17" s="144" customFormat="1" x14ac:dyDescent="0.25">
      <c r="A14" s="14"/>
      <c r="B14" s="142"/>
      <c r="C14" s="142"/>
      <c r="D14" s="142"/>
      <c r="E14" s="142"/>
      <c r="F14" s="142"/>
      <c r="G14" s="142"/>
      <c r="H14" s="142"/>
      <c r="I14" s="142"/>
      <c r="J14" s="142"/>
      <c r="K14" s="142"/>
      <c r="L14" s="142"/>
      <c r="M14" s="142"/>
      <c r="N14" s="142"/>
      <c r="O14" s="142"/>
      <c r="P14" s="14"/>
      <c r="Q14" s="14"/>
    </row>
    <row r="15" spans="1:17" s="144" customFormat="1" x14ac:dyDescent="0.25">
      <c r="A15" s="93" t="s">
        <v>44</v>
      </c>
      <c r="B15" s="142"/>
      <c r="C15" s="142"/>
      <c r="D15" s="142"/>
      <c r="E15" s="142"/>
      <c r="F15" s="142"/>
      <c r="G15" s="142"/>
      <c r="H15" s="142"/>
      <c r="I15" s="142"/>
      <c r="J15" s="142"/>
      <c r="K15" s="142"/>
      <c r="L15" s="142"/>
      <c r="M15" s="142"/>
      <c r="N15" s="142"/>
      <c r="O15" s="142"/>
      <c r="P15" s="14"/>
      <c r="Q15" s="14"/>
    </row>
    <row r="16" spans="1:17" s="144" customFormat="1" x14ac:dyDescent="0.25">
      <c r="A16" s="14"/>
      <c r="B16" s="14"/>
      <c r="C16" s="14"/>
      <c r="D16" s="14"/>
      <c r="E16" s="14"/>
      <c r="F16" s="14"/>
      <c r="G16" s="14"/>
      <c r="H16" s="14"/>
      <c r="I16" s="14"/>
      <c r="J16" s="14"/>
      <c r="K16" s="14"/>
      <c r="L16" s="14"/>
      <c r="M16" s="14"/>
      <c r="N16" s="14"/>
      <c r="O16" s="14"/>
      <c r="P16" s="14"/>
      <c r="Q16" s="14"/>
    </row>
    <row r="17" spans="1:22" s="144" customFormat="1" x14ac:dyDescent="0.25">
      <c r="A17" s="14"/>
      <c r="B17" s="14"/>
      <c r="C17" s="181"/>
      <c r="D17" s="14"/>
      <c r="E17" s="14"/>
      <c r="F17" s="181"/>
      <c r="G17" s="14"/>
      <c r="H17" s="14"/>
      <c r="I17" s="14"/>
      <c r="J17" s="14"/>
      <c r="K17" s="14"/>
      <c r="L17" s="14"/>
      <c r="M17" s="14"/>
      <c r="N17" s="14"/>
      <c r="O17" s="14"/>
      <c r="P17" s="14"/>
      <c r="Q17" s="14"/>
    </row>
    <row r="18" spans="1:22" s="144" customFormat="1" x14ac:dyDescent="0.25">
      <c r="A18" s="35" t="s">
        <v>16</v>
      </c>
      <c r="B18" s="204" t="s">
        <v>19</v>
      </c>
      <c r="C18" s="95" t="s">
        <v>175</v>
      </c>
      <c r="D18" s="204" t="s">
        <v>46</v>
      </c>
      <c r="E18" s="110" t="s">
        <v>22</v>
      </c>
      <c r="F18" s="95" t="s">
        <v>124</v>
      </c>
      <c r="G18" s="93" t="s">
        <v>23</v>
      </c>
      <c r="H18" s="37" t="s">
        <v>207</v>
      </c>
      <c r="I18" s="37" t="s">
        <v>217</v>
      </c>
      <c r="J18" s="38" t="s">
        <v>48</v>
      </c>
      <c r="K18" s="93" t="s">
        <v>21</v>
      </c>
      <c r="L18" s="93" t="s">
        <v>25</v>
      </c>
      <c r="M18" s="37" t="s">
        <v>43</v>
      </c>
      <c r="N18" s="37" t="s">
        <v>138</v>
      </c>
      <c r="O18" s="37" t="s">
        <v>139</v>
      </c>
      <c r="P18" s="22" t="s">
        <v>50</v>
      </c>
      <c r="Q18" s="23" t="s">
        <v>51</v>
      </c>
    </row>
    <row r="19" spans="1:22" s="144" customFormat="1" x14ac:dyDescent="0.25">
      <c r="A19" s="36" t="s">
        <v>0</v>
      </c>
      <c r="B19" s="142">
        <v>666231</v>
      </c>
      <c r="C19" s="142">
        <v>0</v>
      </c>
      <c r="D19" s="142">
        <v>60414</v>
      </c>
      <c r="E19" s="156">
        <v>1302320</v>
      </c>
      <c r="F19" s="169">
        <v>0</v>
      </c>
      <c r="G19" s="142">
        <v>2649698</v>
      </c>
      <c r="H19" s="142">
        <v>0</v>
      </c>
      <c r="I19" s="142">
        <v>0</v>
      </c>
      <c r="J19" s="142">
        <v>0</v>
      </c>
      <c r="K19" s="142">
        <v>634874</v>
      </c>
      <c r="L19" s="142">
        <v>258324</v>
      </c>
      <c r="M19" s="142">
        <v>0</v>
      </c>
      <c r="N19" s="142">
        <f>SUM(B19:M19)</f>
        <v>5571861</v>
      </c>
      <c r="O19" s="142">
        <v>5571861</v>
      </c>
      <c r="P19" s="142">
        <f t="shared" ref="P19:P22" si="5">SUM(B19,D19,E19,J19)</f>
        <v>2028965</v>
      </c>
      <c r="Q19" s="142">
        <f>SUM(C19,F19,G19,H19,I19,K19,L19,M19)</f>
        <v>3542896</v>
      </c>
    </row>
    <row r="20" spans="1:22" s="144" customFormat="1" x14ac:dyDescent="0.25">
      <c r="A20" s="40" t="s">
        <v>1</v>
      </c>
      <c r="B20" s="142">
        <v>575617</v>
      </c>
      <c r="C20" s="142">
        <v>0</v>
      </c>
      <c r="D20" s="142">
        <v>65681</v>
      </c>
      <c r="E20" s="156">
        <v>1389306</v>
      </c>
      <c r="F20" s="155">
        <v>0</v>
      </c>
      <c r="G20" s="142">
        <v>1406103</v>
      </c>
      <c r="H20" s="142">
        <v>143425</v>
      </c>
      <c r="I20" s="142">
        <v>0</v>
      </c>
      <c r="J20" s="142">
        <v>0</v>
      </c>
      <c r="K20" s="142">
        <v>682028</v>
      </c>
      <c r="L20" s="142">
        <v>194037</v>
      </c>
      <c r="M20" s="142">
        <v>0</v>
      </c>
      <c r="N20" s="142">
        <f t="shared" ref="N20:N22" si="6">SUM(B20:M20)</f>
        <v>4456197</v>
      </c>
      <c r="O20" s="142">
        <v>4456197</v>
      </c>
      <c r="P20" s="142">
        <f t="shared" si="5"/>
        <v>2030604</v>
      </c>
      <c r="Q20" s="142">
        <f t="shared" ref="Q20:Q22" si="7">SUM(C20,F20,G20,H20,I20,K20,L20,M20)</f>
        <v>2425593</v>
      </c>
    </row>
    <row r="21" spans="1:22" s="144" customFormat="1" x14ac:dyDescent="0.25">
      <c r="A21" s="40" t="s">
        <v>2</v>
      </c>
      <c r="B21" s="142">
        <v>297285</v>
      </c>
      <c r="C21" s="142">
        <v>0</v>
      </c>
      <c r="D21" s="142">
        <v>66261</v>
      </c>
      <c r="E21" s="156">
        <v>932837</v>
      </c>
      <c r="F21" s="119">
        <v>0</v>
      </c>
      <c r="G21" s="142">
        <v>2217074</v>
      </c>
      <c r="H21" s="142">
        <v>0</v>
      </c>
      <c r="I21" s="142">
        <v>0</v>
      </c>
      <c r="J21" s="142">
        <v>0</v>
      </c>
      <c r="K21" s="142">
        <v>389989</v>
      </c>
      <c r="L21" s="142">
        <v>139064</v>
      </c>
      <c r="M21" s="142">
        <v>0</v>
      </c>
      <c r="N21" s="142">
        <f t="shared" si="6"/>
        <v>4042510</v>
      </c>
      <c r="O21" s="142">
        <v>4042510</v>
      </c>
      <c r="P21" s="142">
        <f t="shared" si="5"/>
        <v>1296383</v>
      </c>
      <c r="Q21" s="142">
        <f t="shared" si="7"/>
        <v>2746127</v>
      </c>
    </row>
    <row r="22" spans="1:22" s="144" customFormat="1" x14ac:dyDescent="0.25">
      <c r="A22" s="40" t="s">
        <v>3</v>
      </c>
      <c r="B22" s="142">
        <v>78349</v>
      </c>
      <c r="C22" s="142">
        <v>0</v>
      </c>
      <c r="D22" s="142">
        <v>0</v>
      </c>
      <c r="E22" s="156">
        <v>790594</v>
      </c>
      <c r="F22" s="119">
        <v>0</v>
      </c>
      <c r="G22" s="142">
        <v>2781752</v>
      </c>
      <c r="H22" s="142">
        <v>0</v>
      </c>
      <c r="I22" s="142">
        <v>0</v>
      </c>
      <c r="J22" s="142">
        <v>0</v>
      </c>
      <c r="K22" s="142">
        <v>618265</v>
      </c>
      <c r="L22" s="142">
        <v>238493</v>
      </c>
      <c r="M22" s="142">
        <v>0</v>
      </c>
      <c r="N22" s="142">
        <f t="shared" si="6"/>
        <v>4507453</v>
      </c>
      <c r="O22" s="142">
        <v>4507453</v>
      </c>
      <c r="P22" s="142">
        <f t="shared" si="5"/>
        <v>868943</v>
      </c>
      <c r="Q22" s="142">
        <f t="shared" si="7"/>
        <v>3638510</v>
      </c>
    </row>
    <row r="23" spans="1:22" s="144" customFormat="1" x14ac:dyDescent="0.25">
      <c r="A23" s="37" t="s">
        <v>15</v>
      </c>
      <c r="B23" s="42">
        <f>SUM(B19:B22)</f>
        <v>1617482</v>
      </c>
      <c r="C23" s="42">
        <f t="shared" ref="C23:Q23" si="8">SUM(C19:C22)</f>
        <v>0</v>
      </c>
      <c r="D23" s="42">
        <f t="shared" si="8"/>
        <v>192356</v>
      </c>
      <c r="E23" s="42">
        <f t="shared" si="8"/>
        <v>4415057</v>
      </c>
      <c r="F23" s="42">
        <f t="shared" si="8"/>
        <v>0</v>
      </c>
      <c r="G23" s="42">
        <f t="shared" si="8"/>
        <v>9054627</v>
      </c>
      <c r="H23" s="42">
        <f t="shared" si="8"/>
        <v>143425</v>
      </c>
      <c r="I23" s="42">
        <f t="shared" si="8"/>
        <v>0</v>
      </c>
      <c r="J23" s="42">
        <f t="shared" si="8"/>
        <v>0</v>
      </c>
      <c r="K23" s="42">
        <f t="shared" si="8"/>
        <v>2325156</v>
      </c>
      <c r="L23" s="42">
        <f t="shared" si="8"/>
        <v>829918</v>
      </c>
      <c r="M23" s="42">
        <f t="shared" si="8"/>
        <v>0</v>
      </c>
      <c r="N23" s="42">
        <f t="shared" si="8"/>
        <v>18578021</v>
      </c>
      <c r="O23" s="42">
        <f t="shared" si="8"/>
        <v>18578021</v>
      </c>
      <c r="P23" s="42">
        <f t="shared" si="8"/>
        <v>6224895</v>
      </c>
      <c r="Q23" s="42">
        <f t="shared" si="8"/>
        <v>12353126</v>
      </c>
    </row>
    <row r="24" spans="1:22" s="144" customFormat="1" x14ac:dyDescent="0.25">
      <c r="B24" s="1"/>
      <c r="C24" s="1"/>
      <c r="D24" s="1"/>
      <c r="E24" s="1"/>
      <c r="F24" s="1"/>
      <c r="G24" s="1"/>
      <c r="H24" s="1"/>
      <c r="I24" s="1"/>
      <c r="J24" s="1"/>
      <c r="K24" s="1"/>
      <c r="L24" s="1"/>
      <c r="M24" s="1"/>
      <c r="N24" s="1"/>
      <c r="O24" s="1"/>
    </row>
    <row r="25" spans="1:22" s="144" customFormat="1" x14ac:dyDescent="0.25">
      <c r="B25" s="1"/>
      <c r="C25" s="1"/>
      <c r="D25" s="1"/>
      <c r="E25" s="1"/>
      <c r="F25" s="1"/>
      <c r="G25" s="1"/>
      <c r="H25" s="1"/>
      <c r="I25" s="1"/>
      <c r="J25" s="1"/>
      <c r="K25" s="1"/>
      <c r="L25" s="1"/>
      <c r="M25" s="1"/>
      <c r="N25" s="1"/>
      <c r="O25" s="1"/>
    </row>
    <row r="26" spans="1:22" s="144" customFormat="1" x14ac:dyDescent="0.25">
      <c r="A26" s="144" t="s">
        <v>172</v>
      </c>
    </row>
    <row r="27" spans="1:22" s="144" customFormat="1" x14ac:dyDescent="0.25"/>
    <row r="28" spans="1:22" s="144" customFormat="1" x14ac:dyDescent="0.25"/>
    <row r="29" spans="1:22" s="144" customFormat="1" x14ac:dyDescent="0.25"/>
    <row r="30" spans="1:22" s="144" customFormat="1" x14ac:dyDescent="0.25">
      <c r="A30" s="144" t="s">
        <v>166</v>
      </c>
      <c r="B30" s="1"/>
      <c r="C30" s="1"/>
      <c r="D30" s="1"/>
      <c r="E30" s="1"/>
      <c r="F30" s="1"/>
      <c r="G30" s="1"/>
      <c r="H30" s="1"/>
      <c r="I30" s="1"/>
      <c r="J30" s="1"/>
      <c r="K30" s="1"/>
      <c r="L30" s="1"/>
      <c r="M30" s="1"/>
      <c r="N30" s="1"/>
      <c r="O30" s="1"/>
      <c r="P30" s="1"/>
      <c r="Q30" s="1"/>
      <c r="R30" s="1"/>
      <c r="S30" s="1"/>
      <c r="T30" s="1"/>
      <c r="U30" s="1"/>
      <c r="V30" s="1"/>
    </row>
    <row r="31" spans="1:22" s="144" customFormat="1" x14ac:dyDescent="0.25">
      <c r="A31" s="144" t="s">
        <v>55</v>
      </c>
      <c r="B31" s="1"/>
      <c r="C31" s="1"/>
      <c r="D31" s="1"/>
      <c r="E31" s="1"/>
      <c r="F31" s="1"/>
      <c r="G31" s="1"/>
      <c r="H31" s="1"/>
      <c r="I31" s="1"/>
      <c r="J31" s="1"/>
      <c r="K31" s="1"/>
      <c r="L31" s="1"/>
      <c r="M31" s="1"/>
      <c r="N31" s="1"/>
      <c r="O31" s="1"/>
      <c r="P31" s="1"/>
      <c r="Q31" s="1"/>
      <c r="R31" s="1"/>
      <c r="S31" s="1"/>
      <c r="T31" s="1"/>
      <c r="U31" s="1"/>
      <c r="V31" s="1"/>
    </row>
    <row r="32" spans="1:22" s="144" customFormat="1" x14ac:dyDescent="0.25">
      <c r="A32" s="144" t="s">
        <v>136</v>
      </c>
      <c r="B32" s="1"/>
      <c r="C32" s="1"/>
      <c r="D32" s="1"/>
      <c r="E32" s="1"/>
      <c r="F32" s="1"/>
      <c r="G32" s="1"/>
      <c r="H32" s="1"/>
      <c r="I32" s="1"/>
      <c r="J32" s="1"/>
      <c r="K32" s="1"/>
      <c r="L32" s="1"/>
      <c r="M32" s="1"/>
      <c r="N32" s="1"/>
      <c r="O32" s="1"/>
      <c r="P32" s="1"/>
      <c r="Q32" s="1"/>
      <c r="R32" s="1"/>
      <c r="S32" s="1"/>
      <c r="T32" s="1"/>
      <c r="U32" s="1"/>
      <c r="V32" s="1"/>
    </row>
    <row r="33" spans="1:22" s="144" customFormat="1" x14ac:dyDescent="0.25">
      <c r="A33" s="144" t="s">
        <v>137</v>
      </c>
      <c r="B33" s="1"/>
      <c r="C33" s="1"/>
      <c r="D33" s="1"/>
      <c r="E33" s="1"/>
      <c r="F33" s="1"/>
      <c r="G33" s="1"/>
      <c r="H33" s="1"/>
      <c r="I33" s="1"/>
      <c r="J33" s="1"/>
      <c r="K33" s="1"/>
      <c r="L33" s="1"/>
      <c r="M33" s="1"/>
      <c r="N33" s="1"/>
      <c r="O33" s="1"/>
      <c r="P33" s="1"/>
      <c r="Q33" s="1"/>
      <c r="R33" s="1"/>
      <c r="S33" s="1"/>
      <c r="T33" s="1"/>
      <c r="U33" s="1"/>
      <c r="V33" s="1"/>
    </row>
    <row r="34" spans="1:22" s="144" customFormat="1" x14ac:dyDescent="0.25"/>
    <row r="35" spans="1:22" s="144" customFormat="1" x14ac:dyDescent="0.25"/>
    <row r="36" spans="1:22" s="144" customFormat="1" x14ac:dyDescent="0.2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6"/>
  <sheetViews>
    <sheetView topLeftCell="A4" workbookViewId="0">
      <selection activeCell="C27" sqref="C27:D27"/>
    </sheetView>
  </sheetViews>
  <sheetFormatPr defaultColWidth="9.140625" defaultRowHeight="15" x14ac:dyDescent="0.25"/>
  <cols>
    <col min="1" max="1" width="12.42578125" customWidth="1"/>
    <col min="5" max="5" width="11.5703125" customWidth="1"/>
    <col min="9" max="9" width="16.42578125" customWidth="1"/>
  </cols>
  <sheetData>
    <row r="1" spans="1:24" x14ac:dyDescent="0.25">
      <c r="A1" s="3" t="s">
        <v>41</v>
      </c>
      <c r="B1" s="3"/>
      <c r="C1" s="144"/>
      <c r="D1" s="144"/>
      <c r="E1" s="144"/>
      <c r="F1" s="144"/>
      <c r="G1" s="144"/>
      <c r="H1" s="144"/>
      <c r="I1" s="144"/>
      <c r="J1" s="144"/>
      <c r="K1" s="144"/>
      <c r="L1" s="144"/>
      <c r="M1" s="144"/>
      <c r="N1" s="144"/>
      <c r="O1" s="144"/>
      <c r="P1" s="144"/>
      <c r="Q1" s="144"/>
      <c r="R1" s="144"/>
      <c r="S1" s="144"/>
      <c r="T1" s="144"/>
      <c r="U1" s="144"/>
      <c r="V1" s="144"/>
      <c r="W1" s="144"/>
      <c r="X1" s="144"/>
    </row>
    <row r="2" spans="1:24" x14ac:dyDescent="0.25">
      <c r="A2" s="144"/>
      <c r="B2" s="144"/>
      <c r="C2" s="144"/>
      <c r="D2" s="144"/>
      <c r="E2" s="144"/>
      <c r="F2" s="144"/>
      <c r="G2" s="144"/>
      <c r="H2" s="144"/>
      <c r="I2" s="144"/>
      <c r="J2" s="144"/>
      <c r="K2" s="144"/>
      <c r="L2" s="144"/>
      <c r="M2" s="144"/>
      <c r="N2" s="144"/>
      <c r="O2" s="144"/>
      <c r="P2" s="144"/>
      <c r="Q2" s="144"/>
      <c r="R2" s="144"/>
      <c r="S2" s="144"/>
      <c r="T2" s="144"/>
      <c r="U2" s="144"/>
      <c r="V2" s="144"/>
      <c r="W2" s="144"/>
      <c r="X2" s="144"/>
    </row>
    <row r="3" spans="1:24" ht="23.25" x14ac:dyDescent="0.35">
      <c r="A3" s="34">
        <v>2017</v>
      </c>
      <c r="B3" s="34"/>
      <c r="C3" s="144"/>
      <c r="D3" s="144"/>
      <c r="E3" s="144"/>
      <c r="F3" s="144"/>
      <c r="G3" s="144"/>
      <c r="H3" s="144"/>
      <c r="I3" s="144"/>
      <c r="J3" s="144"/>
      <c r="K3" s="144"/>
      <c r="L3" s="144"/>
      <c r="M3" s="144"/>
      <c r="N3" s="144"/>
      <c r="O3" s="144"/>
      <c r="P3" s="144"/>
      <c r="Q3" s="144"/>
      <c r="R3" s="144"/>
      <c r="S3" s="144"/>
      <c r="T3" s="144"/>
      <c r="U3" s="144"/>
      <c r="V3" s="144"/>
      <c r="W3" s="144"/>
      <c r="X3" s="144"/>
    </row>
    <row r="4" spans="1:24" x14ac:dyDescent="0.25">
      <c r="A4" s="144"/>
      <c r="B4" s="144"/>
      <c r="C4" s="144"/>
      <c r="D4" s="144"/>
      <c r="E4" s="144"/>
      <c r="F4" s="144"/>
      <c r="G4" s="144"/>
      <c r="H4" s="144"/>
      <c r="I4" s="144"/>
      <c r="J4" s="144"/>
      <c r="K4" s="144"/>
      <c r="L4" s="144"/>
      <c r="M4" s="144"/>
      <c r="N4" s="144"/>
      <c r="O4" s="144"/>
      <c r="P4" s="144"/>
      <c r="Q4" s="144"/>
      <c r="R4" s="144"/>
      <c r="S4" s="144"/>
      <c r="T4" s="144"/>
      <c r="U4" s="144"/>
      <c r="V4" s="144"/>
      <c r="W4" s="144"/>
      <c r="X4" s="144"/>
    </row>
    <row r="5" spans="1:24" x14ac:dyDescent="0.25">
      <c r="A5" s="3" t="s">
        <v>29</v>
      </c>
      <c r="B5" s="3"/>
      <c r="C5" s="144"/>
      <c r="D5" s="144"/>
      <c r="E5" s="144"/>
      <c r="F5" s="144"/>
      <c r="G5" s="144"/>
      <c r="H5" s="144"/>
      <c r="I5" s="144"/>
      <c r="J5" s="144"/>
      <c r="K5" s="144"/>
      <c r="L5" s="144"/>
      <c r="M5" s="144"/>
      <c r="N5" s="144"/>
      <c r="O5" s="144"/>
      <c r="P5" s="144"/>
      <c r="Q5" s="144"/>
      <c r="R5" s="144"/>
      <c r="S5" s="144"/>
      <c r="T5" s="144"/>
      <c r="U5" s="144"/>
      <c r="V5" s="144"/>
      <c r="W5" s="144"/>
      <c r="X5" s="144"/>
    </row>
    <row r="6" spans="1:24" x14ac:dyDescent="0.25">
      <c r="A6" s="144"/>
      <c r="B6" s="144"/>
      <c r="C6" s="144"/>
      <c r="D6" s="144"/>
      <c r="E6" s="144"/>
      <c r="F6" s="144"/>
      <c r="G6" s="144"/>
      <c r="H6" s="144"/>
      <c r="I6" s="144"/>
      <c r="J6" s="144"/>
      <c r="K6" s="144"/>
      <c r="L6" s="144"/>
      <c r="M6" s="144"/>
      <c r="N6" s="144"/>
      <c r="O6" s="144"/>
      <c r="P6" s="144"/>
      <c r="Q6" s="144"/>
      <c r="R6" s="144"/>
      <c r="S6" s="144"/>
      <c r="T6" s="144"/>
      <c r="U6" s="144"/>
      <c r="V6" s="144"/>
      <c r="W6" s="144"/>
      <c r="X6" s="144"/>
    </row>
    <row r="7" spans="1:24" x14ac:dyDescent="0.25">
      <c r="A7" s="37" t="s">
        <v>16</v>
      </c>
      <c r="B7" s="38" t="s">
        <v>19</v>
      </c>
      <c r="C7" s="38" t="s">
        <v>22</v>
      </c>
      <c r="D7" s="37" t="s">
        <v>23</v>
      </c>
      <c r="E7" s="37" t="s">
        <v>21</v>
      </c>
      <c r="F7" s="37" t="s">
        <v>138</v>
      </c>
      <c r="G7" s="37" t="s">
        <v>139</v>
      </c>
      <c r="H7" s="38" t="s">
        <v>50</v>
      </c>
      <c r="I7" s="39" t="s">
        <v>51</v>
      </c>
      <c r="J7" s="144"/>
      <c r="K7" s="144"/>
      <c r="L7" s="144"/>
      <c r="M7" s="144"/>
      <c r="N7" s="144"/>
      <c r="O7" s="144"/>
      <c r="P7" s="144"/>
      <c r="Q7" s="144"/>
      <c r="R7" s="144"/>
      <c r="S7" s="144"/>
      <c r="T7" s="144"/>
      <c r="U7" s="144"/>
      <c r="V7" s="144"/>
      <c r="W7" s="144"/>
      <c r="X7" s="144"/>
    </row>
    <row r="8" spans="1:24" x14ac:dyDescent="0.25">
      <c r="A8" s="40" t="s">
        <v>0</v>
      </c>
      <c r="B8" s="203">
        <v>0</v>
      </c>
      <c r="C8" s="88">
        <v>0</v>
      </c>
      <c r="D8" s="45">
        <v>0</v>
      </c>
      <c r="E8" s="45">
        <v>0</v>
      </c>
      <c r="F8" s="45">
        <f>SUM(B8:E8)</f>
        <v>0</v>
      </c>
      <c r="G8" s="45">
        <v>0</v>
      </c>
      <c r="H8" s="88">
        <f>SUM(B8,C8)</f>
        <v>0</v>
      </c>
      <c r="I8" s="63">
        <f>SUM(D8,E8)</f>
        <v>0</v>
      </c>
      <c r="J8" s="144"/>
      <c r="K8" s="144"/>
      <c r="L8" s="144"/>
      <c r="M8" s="144"/>
      <c r="N8" s="144"/>
      <c r="O8" s="144"/>
      <c r="P8" s="144"/>
      <c r="Q8" s="144"/>
      <c r="R8" s="144"/>
      <c r="S8" s="144"/>
      <c r="T8" s="144"/>
      <c r="U8" s="144"/>
      <c r="V8" s="144"/>
      <c r="W8" s="144"/>
      <c r="X8" s="144"/>
    </row>
    <row r="9" spans="1:24" x14ac:dyDescent="0.25">
      <c r="A9" s="40" t="s">
        <v>1</v>
      </c>
      <c r="B9" s="203">
        <v>0</v>
      </c>
      <c r="C9" s="88">
        <v>17301</v>
      </c>
      <c r="D9" s="45">
        <v>1599</v>
      </c>
      <c r="E9" s="45">
        <v>0</v>
      </c>
      <c r="F9" s="45">
        <f t="shared" ref="F9:F11" si="0">SUM(B9:E9)</f>
        <v>18900</v>
      </c>
      <c r="G9" s="45">
        <v>0</v>
      </c>
      <c r="H9" s="88">
        <f t="shared" ref="H9:H11" si="1">SUM(B9,C9)</f>
        <v>17301</v>
      </c>
      <c r="I9" s="63">
        <f t="shared" ref="I9:I11" si="2">SUM(D9,E9)</f>
        <v>1599</v>
      </c>
      <c r="J9" s="144"/>
      <c r="K9" s="144"/>
      <c r="L9" s="144"/>
      <c r="M9" s="144"/>
      <c r="N9" s="144"/>
      <c r="O9" s="144"/>
      <c r="P9" s="144"/>
      <c r="Q9" s="144"/>
      <c r="R9" s="144"/>
      <c r="S9" s="144"/>
      <c r="T9" s="144"/>
      <c r="U9" s="144"/>
      <c r="V9" s="144"/>
      <c r="W9" s="144"/>
      <c r="X9" s="144"/>
    </row>
    <row r="10" spans="1:24" x14ac:dyDescent="0.25">
      <c r="A10" s="40" t="s">
        <v>2</v>
      </c>
      <c r="B10" s="203">
        <v>0</v>
      </c>
      <c r="C10" s="88">
        <v>1713</v>
      </c>
      <c r="D10" s="45">
        <v>1344</v>
      </c>
      <c r="E10" s="45">
        <v>0</v>
      </c>
      <c r="F10" s="45">
        <f t="shared" si="0"/>
        <v>3057</v>
      </c>
      <c r="G10" s="45">
        <v>0</v>
      </c>
      <c r="H10" s="88">
        <f t="shared" si="1"/>
        <v>1713</v>
      </c>
      <c r="I10" s="63">
        <f t="shared" si="2"/>
        <v>1344</v>
      </c>
      <c r="J10" s="144"/>
      <c r="K10" s="144"/>
      <c r="L10" s="144"/>
      <c r="M10" s="144"/>
      <c r="N10" s="144"/>
      <c r="O10" s="144"/>
      <c r="P10" s="144"/>
      <c r="Q10" s="144"/>
      <c r="R10" s="144"/>
      <c r="S10" s="144"/>
      <c r="T10" s="144"/>
      <c r="U10" s="144"/>
      <c r="V10" s="144"/>
      <c r="W10" s="144"/>
      <c r="X10" s="144"/>
    </row>
    <row r="11" spans="1:24" x14ac:dyDescent="0.25">
      <c r="A11" s="40" t="s">
        <v>3</v>
      </c>
      <c r="B11" s="203">
        <v>0</v>
      </c>
      <c r="C11" s="88">
        <v>0</v>
      </c>
      <c r="D11" s="45">
        <v>0</v>
      </c>
      <c r="E11" s="45">
        <v>0</v>
      </c>
      <c r="F11" s="45">
        <f t="shared" si="0"/>
        <v>0</v>
      </c>
      <c r="G11" s="45">
        <v>0</v>
      </c>
      <c r="H11" s="88">
        <f t="shared" si="1"/>
        <v>0</v>
      </c>
      <c r="I11" s="63">
        <f t="shared" si="2"/>
        <v>0</v>
      </c>
      <c r="J11" s="144"/>
      <c r="K11" s="144"/>
      <c r="L11" s="144"/>
      <c r="M11" s="144"/>
      <c r="N11" s="144"/>
      <c r="O11" s="144"/>
      <c r="P11" s="144"/>
      <c r="Q11" s="144"/>
      <c r="R11" s="144"/>
      <c r="S11" s="144"/>
      <c r="T11" s="144"/>
      <c r="U11" s="144"/>
      <c r="V11" s="144"/>
      <c r="W11" s="144"/>
      <c r="X11" s="144"/>
    </row>
    <row r="12" spans="1:24" x14ac:dyDescent="0.25">
      <c r="A12" s="37" t="s">
        <v>15</v>
      </c>
      <c r="B12" s="90">
        <f t="shared" ref="B12:I12" si="3">SUM(B8:B11)</f>
        <v>0</v>
      </c>
      <c r="C12" s="90">
        <f t="shared" si="3"/>
        <v>19014</v>
      </c>
      <c r="D12" s="65">
        <f t="shared" si="3"/>
        <v>2943</v>
      </c>
      <c r="E12" s="65">
        <f t="shared" si="3"/>
        <v>0</v>
      </c>
      <c r="F12" s="65">
        <f t="shared" si="3"/>
        <v>21957</v>
      </c>
      <c r="G12" s="65">
        <f t="shared" si="3"/>
        <v>0</v>
      </c>
      <c r="H12" s="90">
        <f t="shared" si="3"/>
        <v>19014</v>
      </c>
      <c r="I12" s="68">
        <f t="shared" si="3"/>
        <v>2943</v>
      </c>
      <c r="J12" s="144"/>
      <c r="K12" s="144"/>
      <c r="L12" s="144"/>
      <c r="M12" s="144"/>
      <c r="N12" s="144"/>
      <c r="O12" s="144"/>
      <c r="P12" s="144"/>
      <c r="Q12" s="144"/>
      <c r="R12" s="144"/>
      <c r="S12" s="144"/>
      <c r="T12" s="144"/>
      <c r="U12" s="144"/>
      <c r="V12" s="144"/>
      <c r="W12" s="144"/>
      <c r="X12" s="144"/>
    </row>
    <row r="13" spans="1:24" x14ac:dyDescent="0.25">
      <c r="A13" s="14"/>
      <c r="B13" s="14"/>
      <c r="C13" s="142"/>
      <c r="D13" s="142"/>
      <c r="E13" s="142"/>
      <c r="F13" s="142"/>
      <c r="G13" s="142"/>
      <c r="H13" s="14"/>
      <c r="I13" s="14"/>
      <c r="J13" s="144"/>
      <c r="K13" s="144"/>
      <c r="L13" s="144"/>
      <c r="M13" s="144"/>
      <c r="N13" s="144"/>
      <c r="O13" s="144"/>
      <c r="P13" s="144"/>
      <c r="Q13" s="144"/>
      <c r="R13" s="144"/>
      <c r="S13" s="144"/>
      <c r="T13" s="144"/>
      <c r="U13" s="144"/>
      <c r="V13" s="144"/>
      <c r="W13" s="144"/>
      <c r="X13" s="144"/>
    </row>
    <row r="14" spans="1:24" x14ac:dyDescent="0.25">
      <c r="A14" s="14"/>
      <c r="B14" s="14"/>
      <c r="C14" s="142"/>
      <c r="D14" s="142"/>
      <c r="E14" s="142"/>
      <c r="F14" s="142"/>
      <c r="G14" s="142"/>
      <c r="H14" s="14"/>
      <c r="I14" s="14"/>
      <c r="J14" s="144"/>
      <c r="K14" s="144"/>
      <c r="L14" s="144"/>
      <c r="M14" s="144"/>
      <c r="N14" s="144"/>
      <c r="O14" s="144"/>
      <c r="P14" s="144"/>
      <c r="Q14" s="144"/>
      <c r="R14" s="144"/>
      <c r="S14" s="144"/>
      <c r="T14" s="144"/>
      <c r="U14" s="144"/>
      <c r="V14" s="144"/>
      <c r="W14" s="144"/>
      <c r="X14" s="144"/>
    </row>
    <row r="15" spans="1:24" x14ac:dyDescent="0.25">
      <c r="A15" s="93" t="s">
        <v>44</v>
      </c>
      <c r="B15" s="93"/>
      <c r="C15" s="142"/>
      <c r="D15" s="142"/>
      <c r="E15" s="142"/>
      <c r="F15" s="142"/>
      <c r="G15" s="142"/>
      <c r="H15" s="14"/>
      <c r="I15" s="14"/>
      <c r="J15" s="144"/>
      <c r="K15" s="144"/>
      <c r="L15" s="144"/>
      <c r="M15" s="144"/>
      <c r="N15" s="144"/>
      <c r="O15" s="144"/>
      <c r="P15" s="144"/>
      <c r="Q15" s="144"/>
      <c r="R15" s="144"/>
      <c r="S15" s="144"/>
      <c r="T15" s="144"/>
      <c r="U15" s="144"/>
      <c r="V15" s="144"/>
      <c r="W15" s="144"/>
      <c r="X15" s="144"/>
    </row>
    <row r="16" spans="1:24" x14ac:dyDescent="0.25">
      <c r="A16" s="14"/>
      <c r="B16" s="14"/>
      <c r="C16" s="14"/>
      <c r="D16" s="14"/>
      <c r="E16" s="14"/>
      <c r="F16" s="14"/>
      <c r="G16" s="14"/>
      <c r="H16" s="14"/>
      <c r="I16" s="14"/>
      <c r="J16" s="144"/>
      <c r="K16" s="144"/>
      <c r="L16" s="144"/>
      <c r="M16" s="144"/>
      <c r="N16" s="144"/>
      <c r="O16" s="144"/>
      <c r="P16" s="144"/>
      <c r="Q16" s="144"/>
      <c r="R16" s="144"/>
      <c r="S16" s="144"/>
      <c r="T16" s="144"/>
      <c r="U16" s="144"/>
      <c r="V16" s="144"/>
      <c r="W16" s="144"/>
      <c r="X16" s="144"/>
    </row>
    <row r="17" spans="1:24" x14ac:dyDescent="0.25">
      <c r="A17" s="14"/>
      <c r="B17" s="14"/>
      <c r="C17" s="14"/>
      <c r="D17" s="14"/>
      <c r="E17" s="14"/>
      <c r="F17" s="14"/>
      <c r="G17" s="14"/>
      <c r="H17" s="14"/>
      <c r="I17" s="14"/>
      <c r="J17" s="144"/>
      <c r="K17" s="144"/>
      <c r="L17" s="144"/>
      <c r="M17" s="144"/>
      <c r="N17" s="144"/>
      <c r="O17" s="144"/>
      <c r="P17" s="144"/>
      <c r="Q17" s="144"/>
      <c r="R17" s="144"/>
      <c r="S17" s="144"/>
      <c r="T17" s="144"/>
      <c r="U17" s="144"/>
      <c r="V17" s="144"/>
      <c r="W17" s="144"/>
      <c r="X17" s="144"/>
    </row>
    <row r="18" spans="1:24" x14ac:dyDescent="0.25">
      <c r="A18" s="35" t="s">
        <v>16</v>
      </c>
      <c r="B18" s="38" t="s">
        <v>19</v>
      </c>
      <c r="C18" s="110" t="s">
        <v>22</v>
      </c>
      <c r="D18" s="37" t="s">
        <v>23</v>
      </c>
      <c r="E18" s="93" t="s">
        <v>21</v>
      </c>
      <c r="F18" s="37" t="s">
        <v>138</v>
      </c>
      <c r="G18" s="37" t="s">
        <v>139</v>
      </c>
      <c r="H18" s="22" t="s">
        <v>50</v>
      </c>
      <c r="I18" s="23" t="s">
        <v>51</v>
      </c>
      <c r="J18" s="144"/>
      <c r="K18" s="144"/>
      <c r="L18" s="144"/>
      <c r="M18" s="144"/>
      <c r="N18" s="144"/>
      <c r="O18" s="144"/>
      <c r="P18" s="144"/>
      <c r="Q18" s="144"/>
      <c r="R18" s="144"/>
      <c r="S18" s="144"/>
      <c r="T18" s="144"/>
      <c r="U18" s="144"/>
      <c r="V18" s="144"/>
      <c r="W18" s="144"/>
      <c r="X18" s="144"/>
    </row>
    <row r="19" spans="1:24" x14ac:dyDescent="0.25">
      <c r="A19" s="36" t="s">
        <v>0</v>
      </c>
      <c r="B19" s="36">
        <v>0</v>
      </c>
      <c r="C19" s="142">
        <v>0</v>
      </c>
      <c r="D19" s="142">
        <v>0</v>
      </c>
      <c r="E19" s="142">
        <v>0</v>
      </c>
      <c r="F19" s="142">
        <f>SUM(B19:E19)</f>
        <v>0</v>
      </c>
      <c r="G19" s="142">
        <v>0</v>
      </c>
      <c r="H19" s="142">
        <f>SUM(B19,C19,)</f>
        <v>0</v>
      </c>
      <c r="I19" s="142">
        <f>SUM(D19,E19)</f>
        <v>0</v>
      </c>
      <c r="J19" s="144"/>
      <c r="K19" s="144"/>
      <c r="L19" s="144"/>
      <c r="M19" s="144"/>
      <c r="N19" s="144"/>
      <c r="O19" s="144"/>
      <c r="P19" s="144"/>
      <c r="Q19" s="144"/>
      <c r="R19" s="144"/>
      <c r="S19" s="144"/>
      <c r="T19" s="144"/>
      <c r="U19" s="144"/>
      <c r="V19" s="144"/>
      <c r="W19" s="144"/>
      <c r="X19" s="144"/>
    </row>
    <row r="20" spans="1:24" x14ac:dyDescent="0.25">
      <c r="A20" s="36" t="s">
        <v>1</v>
      </c>
      <c r="B20" s="36">
        <v>0</v>
      </c>
      <c r="C20" s="142">
        <v>116324</v>
      </c>
      <c r="D20" s="142">
        <v>23555</v>
      </c>
      <c r="E20" s="142">
        <v>0</v>
      </c>
      <c r="F20" s="142">
        <f t="shared" ref="F20:F22" si="4">SUM(B20:E20)</f>
        <v>139879</v>
      </c>
      <c r="G20" s="142">
        <v>0</v>
      </c>
      <c r="H20" s="142">
        <f t="shared" ref="H20:H22" si="5">SUM(B20,C20,)</f>
        <v>116324</v>
      </c>
      <c r="I20" s="142">
        <f t="shared" ref="I20:I22" si="6">SUM(D20,E20)</f>
        <v>23555</v>
      </c>
      <c r="J20" s="144"/>
      <c r="K20" s="144"/>
      <c r="L20" s="144"/>
      <c r="M20" s="144"/>
      <c r="N20" s="144"/>
      <c r="O20" s="144"/>
      <c r="P20" s="144"/>
      <c r="Q20" s="144"/>
      <c r="R20" s="144"/>
      <c r="S20" s="144"/>
      <c r="T20" s="144"/>
      <c r="U20" s="144"/>
      <c r="V20" s="144"/>
      <c r="W20" s="144"/>
      <c r="X20" s="144"/>
    </row>
    <row r="21" spans="1:24" x14ac:dyDescent="0.25">
      <c r="A21" s="40" t="s">
        <v>2</v>
      </c>
      <c r="B21" s="36">
        <v>0</v>
      </c>
      <c r="C21" s="142">
        <v>14709</v>
      </c>
      <c r="D21" s="142">
        <v>20799</v>
      </c>
      <c r="E21" s="142">
        <v>0</v>
      </c>
      <c r="F21" s="142">
        <f t="shared" si="4"/>
        <v>35508</v>
      </c>
      <c r="G21" s="142">
        <v>0</v>
      </c>
      <c r="H21" s="142">
        <f t="shared" si="5"/>
        <v>14709</v>
      </c>
      <c r="I21" s="142">
        <f t="shared" si="6"/>
        <v>20799</v>
      </c>
      <c r="J21" s="144"/>
      <c r="K21" s="144"/>
      <c r="L21" s="144"/>
      <c r="M21" s="144"/>
      <c r="N21" s="144"/>
      <c r="O21" s="144"/>
      <c r="P21" s="144"/>
      <c r="Q21" s="144"/>
      <c r="R21" s="144"/>
      <c r="S21" s="144"/>
      <c r="T21" s="144"/>
      <c r="U21" s="144"/>
      <c r="V21" s="144"/>
      <c r="W21" s="144"/>
      <c r="X21" s="144"/>
    </row>
    <row r="22" spans="1:24" x14ac:dyDescent="0.25">
      <c r="A22" s="40" t="s">
        <v>3</v>
      </c>
      <c r="B22" s="36">
        <v>0</v>
      </c>
      <c r="C22" s="142">
        <v>0</v>
      </c>
      <c r="D22" s="142">
        <v>0</v>
      </c>
      <c r="E22" s="142">
        <v>0</v>
      </c>
      <c r="F22" s="142">
        <f t="shared" si="4"/>
        <v>0</v>
      </c>
      <c r="G22" s="142">
        <v>0</v>
      </c>
      <c r="H22" s="142">
        <f t="shared" si="5"/>
        <v>0</v>
      </c>
      <c r="I22" s="142">
        <f t="shared" si="6"/>
        <v>0</v>
      </c>
      <c r="J22" s="144"/>
      <c r="K22" s="144"/>
      <c r="L22" s="144"/>
      <c r="M22" s="144"/>
      <c r="N22" s="144"/>
      <c r="O22" s="144"/>
      <c r="P22" s="144"/>
      <c r="Q22" s="144"/>
      <c r="R22" s="144"/>
      <c r="S22" s="144"/>
      <c r="T22" s="144"/>
      <c r="U22" s="144"/>
      <c r="V22" s="144"/>
      <c r="W22" s="144"/>
      <c r="X22" s="144"/>
    </row>
    <row r="23" spans="1:24" x14ac:dyDescent="0.25">
      <c r="A23" s="37" t="s">
        <v>15</v>
      </c>
      <c r="B23" s="42">
        <f t="shared" ref="B23:I23" si="7">SUM(B19:B22)</f>
        <v>0</v>
      </c>
      <c r="C23" s="42">
        <f t="shared" si="7"/>
        <v>131033</v>
      </c>
      <c r="D23" s="42">
        <f t="shared" si="7"/>
        <v>44354</v>
      </c>
      <c r="E23" s="42">
        <f t="shared" si="7"/>
        <v>0</v>
      </c>
      <c r="F23" s="42">
        <f t="shared" si="7"/>
        <v>175387</v>
      </c>
      <c r="G23" s="42">
        <f t="shared" si="7"/>
        <v>0</v>
      </c>
      <c r="H23" s="42">
        <f t="shared" si="7"/>
        <v>131033</v>
      </c>
      <c r="I23" s="42">
        <f t="shared" si="7"/>
        <v>44354</v>
      </c>
      <c r="J23" s="144"/>
      <c r="K23" s="144"/>
      <c r="L23" s="144"/>
      <c r="M23" s="144"/>
      <c r="N23" s="144"/>
      <c r="O23" s="144"/>
      <c r="P23" s="144"/>
      <c r="Q23" s="144"/>
      <c r="R23" s="144"/>
      <c r="S23" s="144"/>
      <c r="T23" s="144"/>
      <c r="U23" s="144"/>
      <c r="V23" s="144"/>
      <c r="W23" s="144"/>
      <c r="X23" s="144"/>
    </row>
    <row r="24" spans="1:24" x14ac:dyDescent="0.25">
      <c r="A24" s="144"/>
      <c r="B24" s="144"/>
      <c r="C24" s="1"/>
      <c r="D24" s="1"/>
      <c r="E24" s="1"/>
      <c r="F24" s="1"/>
      <c r="G24" s="1"/>
      <c r="H24" s="144"/>
      <c r="I24" s="144"/>
      <c r="J24" s="144"/>
      <c r="K24" s="144"/>
      <c r="L24" s="144"/>
      <c r="M24" s="144"/>
      <c r="N24" s="144"/>
      <c r="O24" s="144"/>
      <c r="P24" s="144"/>
      <c r="Q24" s="144"/>
      <c r="R24" s="144"/>
      <c r="S24" s="144"/>
      <c r="T24" s="144"/>
      <c r="U24" s="144"/>
      <c r="V24" s="144"/>
      <c r="W24" s="144"/>
      <c r="X24" s="144"/>
    </row>
    <row r="25" spans="1:24" x14ac:dyDescent="0.25">
      <c r="A25" s="144"/>
      <c r="B25" s="144"/>
      <c r="C25" s="1"/>
      <c r="D25" s="1"/>
      <c r="E25" s="1"/>
      <c r="F25" s="1"/>
      <c r="G25" s="1"/>
      <c r="H25" s="144"/>
      <c r="I25" s="144"/>
      <c r="J25" s="144"/>
      <c r="K25" s="144"/>
      <c r="L25" s="144"/>
      <c r="M25" s="144"/>
      <c r="N25" s="144"/>
      <c r="O25" s="144"/>
      <c r="P25" s="144"/>
      <c r="Q25" s="144"/>
      <c r="R25" s="144"/>
      <c r="S25" s="144"/>
      <c r="T25" s="144"/>
      <c r="U25" s="144"/>
      <c r="V25" s="144"/>
      <c r="W25" s="144"/>
      <c r="X25" s="144"/>
    </row>
    <row r="26" spans="1:24" x14ac:dyDescent="0.25">
      <c r="A26" s="144"/>
      <c r="B26" s="144"/>
      <c r="C26" s="144"/>
      <c r="D26" s="144"/>
      <c r="E26" s="144"/>
      <c r="F26" s="144"/>
      <c r="G26" s="144"/>
      <c r="H26" s="144"/>
      <c r="I26" s="144"/>
      <c r="J26" s="144"/>
      <c r="K26" s="144"/>
      <c r="L26" s="144"/>
      <c r="M26" s="144"/>
      <c r="N26" s="144"/>
      <c r="O26" s="144"/>
      <c r="P26" s="144"/>
      <c r="Q26" s="144"/>
      <c r="R26" s="144"/>
      <c r="S26" s="144"/>
      <c r="T26" s="144"/>
      <c r="U26" s="144"/>
      <c r="V26" s="144"/>
      <c r="W26" s="144"/>
      <c r="X26" s="144"/>
    </row>
    <row r="27" spans="1:24" x14ac:dyDescent="0.25">
      <c r="A27" s="144" t="s">
        <v>172</v>
      </c>
      <c r="B27" s="144"/>
      <c r="C27" s="144"/>
      <c r="D27" s="144"/>
      <c r="E27" s="144"/>
      <c r="F27" s="144"/>
      <c r="G27" s="144"/>
      <c r="H27" s="144"/>
      <c r="I27" s="144"/>
      <c r="J27" s="144"/>
      <c r="K27" s="144"/>
      <c r="L27" s="144"/>
      <c r="M27" s="144"/>
      <c r="N27" s="144"/>
      <c r="O27" s="144"/>
      <c r="P27" s="144"/>
      <c r="Q27" s="144"/>
      <c r="R27" s="144"/>
      <c r="S27" s="144"/>
      <c r="T27" s="144"/>
      <c r="U27" s="144"/>
      <c r="V27" s="144"/>
      <c r="W27" s="144"/>
      <c r="X27" s="144"/>
    </row>
    <row r="28" spans="1:24" x14ac:dyDescent="0.25">
      <c r="A28" s="144"/>
      <c r="B28" s="144"/>
      <c r="C28" s="144"/>
      <c r="D28" s="144"/>
      <c r="E28" s="144"/>
      <c r="F28" s="144"/>
      <c r="G28" s="144"/>
      <c r="H28" s="144"/>
      <c r="I28" s="144"/>
      <c r="J28" s="144"/>
      <c r="K28" s="144"/>
      <c r="L28" s="144"/>
      <c r="M28" s="144"/>
      <c r="N28" s="144"/>
      <c r="O28" s="144"/>
      <c r="P28" s="144"/>
      <c r="Q28" s="144"/>
      <c r="R28" s="144"/>
      <c r="S28" s="144"/>
      <c r="T28" s="144"/>
      <c r="U28" s="144"/>
      <c r="V28" s="144"/>
      <c r="W28" s="144"/>
      <c r="X28" s="144"/>
    </row>
    <row r="29" spans="1:24" x14ac:dyDescent="0.25">
      <c r="A29" s="144"/>
      <c r="B29" s="144"/>
      <c r="C29" s="144"/>
      <c r="D29" s="144"/>
      <c r="E29" s="144"/>
      <c r="F29" s="144"/>
      <c r="G29" s="144"/>
      <c r="H29" s="144"/>
      <c r="I29" s="144"/>
      <c r="J29" s="144"/>
      <c r="K29" s="144"/>
      <c r="L29" s="144"/>
      <c r="M29" s="144"/>
      <c r="N29" s="144"/>
      <c r="O29" s="144"/>
      <c r="P29" s="144"/>
      <c r="Q29" s="144"/>
      <c r="R29" s="144"/>
      <c r="S29" s="144"/>
      <c r="T29" s="144"/>
      <c r="U29" s="144"/>
      <c r="V29" s="144"/>
      <c r="W29" s="144"/>
      <c r="X29" s="144"/>
    </row>
    <row r="30" spans="1:24" x14ac:dyDescent="0.25">
      <c r="A30" s="144" t="s">
        <v>167</v>
      </c>
      <c r="B30" s="144"/>
      <c r="C30" s="1"/>
      <c r="D30" s="1"/>
      <c r="E30" s="1"/>
      <c r="F30" s="1"/>
      <c r="G30" s="1"/>
      <c r="H30" s="1"/>
      <c r="I30" s="1"/>
      <c r="J30" s="144"/>
      <c r="K30" s="144"/>
      <c r="L30" s="144"/>
      <c r="M30" s="144"/>
      <c r="N30" s="144"/>
      <c r="O30" s="144"/>
      <c r="P30" s="144"/>
      <c r="Q30" s="144"/>
      <c r="R30" s="144"/>
      <c r="S30" s="144"/>
      <c r="T30" s="144"/>
      <c r="U30" s="144"/>
      <c r="V30" s="144"/>
      <c r="W30" s="144"/>
      <c r="X30" s="144"/>
    </row>
    <row r="31" spans="1:24" x14ac:dyDescent="0.25">
      <c r="A31" s="144" t="s">
        <v>55</v>
      </c>
      <c r="B31" s="144"/>
      <c r="C31" s="1"/>
      <c r="D31" s="1"/>
      <c r="E31" s="1"/>
      <c r="F31" s="1"/>
      <c r="G31" s="1"/>
      <c r="H31" s="1"/>
      <c r="I31" s="1"/>
      <c r="J31" s="144"/>
      <c r="K31" s="144"/>
      <c r="L31" s="144"/>
      <c r="M31" s="144"/>
      <c r="N31" s="144"/>
      <c r="O31" s="144"/>
      <c r="P31" s="144"/>
      <c r="Q31" s="144"/>
      <c r="R31" s="144"/>
      <c r="S31" s="144"/>
      <c r="T31" s="144"/>
      <c r="U31" s="144"/>
      <c r="V31" s="144"/>
      <c r="W31" s="144"/>
      <c r="X31" s="144"/>
    </row>
    <row r="32" spans="1:24" x14ac:dyDescent="0.25">
      <c r="A32" s="144" t="s">
        <v>136</v>
      </c>
      <c r="B32" s="144"/>
      <c r="C32" s="1"/>
      <c r="D32" s="1"/>
      <c r="E32" s="1"/>
      <c r="F32" s="1"/>
      <c r="G32" s="1"/>
      <c r="H32" s="1"/>
      <c r="I32" s="1"/>
      <c r="J32" s="144"/>
      <c r="K32" s="144"/>
      <c r="L32" s="144"/>
      <c r="M32" s="144"/>
      <c r="N32" s="144"/>
      <c r="O32" s="144"/>
      <c r="P32" s="144"/>
      <c r="Q32" s="144"/>
      <c r="R32" s="144"/>
      <c r="S32" s="144"/>
      <c r="T32" s="144"/>
      <c r="U32" s="144"/>
      <c r="V32" s="144"/>
      <c r="W32" s="144"/>
      <c r="X32" s="144"/>
    </row>
    <row r="33" spans="1:24" x14ac:dyDescent="0.25">
      <c r="A33" s="144" t="s">
        <v>137</v>
      </c>
      <c r="B33" s="144"/>
      <c r="C33" s="1"/>
      <c r="D33" s="1"/>
      <c r="E33" s="1"/>
      <c r="F33" s="1"/>
      <c r="G33" s="1"/>
      <c r="H33" s="1"/>
      <c r="I33" s="1"/>
      <c r="J33" s="144"/>
      <c r="K33" s="144"/>
      <c r="L33" s="144"/>
      <c r="M33" s="144"/>
      <c r="N33" s="144"/>
      <c r="O33" s="144"/>
      <c r="P33" s="144"/>
      <c r="Q33" s="144"/>
      <c r="R33" s="144"/>
      <c r="S33" s="144"/>
      <c r="T33" s="144"/>
      <c r="U33" s="144"/>
      <c r="V33" s="144"/>
      <c r="W33" s="144"/>
      <c r="X33" s="144"/>
    </row>
    <row r="34" spans="1:24" x14ac:dyDescent="0.25">
      <c r="A34" s="144"/>
      <c r="B34" s="144"/>
      <c r="C34" s="144"/>
      <c r="D34" s="144"/>
      <c r="E34" s="144"/>
      <c r="F34" s="144"/>
      <c r="G34" s="144"/>
      <c r="H34" s="144"/>
      <c r="I34" s="144"/>
      <c r="J34" s="144"/>
      <c r="K34" s="144"/>
      <c r="L34" s="144"/>
      <c r="M34" s="144"/>
      <c r="N34" s="144"/>
      <c r="O34" s="144"/>
      <c r="P34" s="144"/>
      <c r="Q34" s="144"/>
      <c r="R34" s="144"/>
      <c r="S34" s="144"/>
      <c r="T34" s="144"/>
      <c r="U34" s="144"/>
      <c r="V34" s="144"/>
      <c r="W34" s="144"/>
      <c r="X34" s="144"/>
    </row>
    <row r="35" spans="1:24" x14ac:dyDescent="0.25">
      <c r="A35" s="144"/>
      <c r="B35" s="144"/>
      <c r="C35" s="144"/>
      <c r="D35" s="144"/>
      <c r="E35" s="144"/>
      <c r="F35" s="144"/>
      <c r="G35" s="144"/>
      <c r="H35" s="144"/>
      <c r="I35" s="144"/>
      <c r="J35" s="144"/>
      <c r="K35" s="144"/>
      <c r="L35" s="144"/>
      <c r="M35" s="144"/>
      <c r="N35" s="144"/>
      <c r="O35" s="144"/>
      <c r="P35" s="144"/>
      <c r="Q35" s="144"/>
      <c r="R35" s="144"/>
      <c r="S35" s="144"/>
      <c r="T35" s="144"/>
      <c r="U35" s="144"/>
      <c r="V35" s="144"/>
      <c r="W35" s="144"/>
      <c r="X35" s="144"/>
    </row>
    <row r="36" spans="1:24" x14ac:dyDescent="0.25">
      <c r="A36" s="144"/>
      <c r="B36" s="144"/>
      <c r="C36" s="144"/>
      <c r="D36" s="144"/>
      <c r="E36" s="144"/>
      <c r="F36" s="144"/>
      <c r="G36" s="144"/>
      <c r="H36" s="144"/>
      <c r="I36" s="144"/>
      <c r="J36" s="144"/>
      <c r="K36" s="144"/>
      <c r="L36" s="144"/>
      <c r="M36" s="144"/>
      <c r="N36" s="144"/>
      <c r="O36" s="144"/>
      <c r="P36" s="144"/>
      <c r="Q36" s="144"/>
      <c r="R36" s="144"/>
      <c r="S36" s="144"/>
      <c r="T36" s="144"/>
      <c r="U36" s="144"/>
      <c r="V36" s="144"/>
      <c r="W36" s="144"/>
      <c r="X36" s="144"/>
    </row>
    <row r="37" spans="1:24" x14ac:dyDescent="0.25">
      <c r="A37" s="144"/>
      <c r="B37" s="144"/>
      <c r="C37" s="144"/>
      <c r="D37" s="144"/>
      <c r="E37" s="144"/>
      <c r="F37" s="144"/>
      <c r="G37" s="144"/>
      <c r="H37" s="144"/>
      <c r="I37" s="144"/>
      <c r="J37" s="144"/>
      <c r="K37" s="144"/>
      <c r="L37" s="144"/>
      <c r="M37" s="144"/>
      <c r="N37" s="144"/>
      <c r="O37" s="144"/>
      <c r="P37" s="144"/>
      <c r="Q37" s="144"/>
      <c r="R37" s="144"/>
      <c r="S37" s="144"/>
      <c r="T37" s="144"/>
      <c r="U37" s="144"/>
      <c r="V37" s="144"/>
      <c r="W37" s="144"/>
      <c r="X37" s="144"/>
    </row>
    <row r="38" spans="1:24" x14ac:dyDescent="0.25">
      <c r="A38" s="144"/>
      <c r="B38" s="144"/>
      <c r="C38" s="144"/>
      <c r="D38" s="144"/>
      <c r="E38" s="144"/>
      <c r="F38" s="144"/>
      <c r="G38" s="144"/>
      <c r="H38" s="144"/>
      <c r="I38" s="144"/>
      <c r="J38" s="144"/>
      <c r="K38" s="144"/>
      <c r="L38" s="144"/>
      <c r="M38" s="144"/>
      <c r="N38" s="144"/>
      <c r="O38" s="144"/>
      <c r="P38" s="144"/>
      <c r="Q38" s="144"/>
      <c r="R38" s="144"/>
      <c r="S38" s="144"/>
      <c r="T38" s="144"/>
      <c r="U38" s="144"/>
      <c r="V38" s="144"/>
      <c r="W38" s="144"/>
      <c r="X38" s="144"/>
    </row>
    <row r="39" spans="1:24" x14ac:dyDescent="0.25">
      <c r="A39" s="144"/>
      <c r="B39" s="144"/>
      <c r="C39" s="144"/>
      <c r="D39" s="144"/>
      <c r="E39" s="144"/>
      <c r="F39" s="144"/>
      <c r="G39" s="144"/>
      <c r="H39" s="144"/>
      <c r="I39" s="144"/>
      <c r="J39" s="144"/>
      <c r="K39" s="144"/>
      <c r="L39" s="144"/>
      <c r="M39" s="144"/>
      <c r="N39" s="144"/>
      <c r="O39" s="144"/>
      <c r="P39" s="144"/>
      <c r="Q39" s="144"/>
      <c r="R39" s="144"/>
      <c r="S39" s="144"/>
      <c r="T39" s="144"/>
      <c r="U39" s="144"/>
      <c r="V39" s="144"/>
      <c r="W39" s="144"/>
      <c r="X39" s="144"/>
    </row>
    <row r="40" spans="1:24" x14ac:dyDescent="0.25">
      <c r="A40" s="144"/>
      <c r="B40" s="144"/>
      <c r="C40" s="144"/>
      <c r="D40" s="144"/>
      <c r="E40" s="144"/>
      <c r="F40" s="144"/>
      <c r="G40" s="144"/>
      <c r="H40" s="144"/>
      <c r="I40" s="144"/>
      <c r="J40" s="144"/>
      <c r="K40" s="144"/>
      <c r="L40" s="144"/>
      <c r="M40" s="144"/>
      <c r="N40" s="144"/>
      <c r="O40" s="144"/>
      <c r="P40" s="144"/>
      <c r="Q40" s="144"/>
      <c r="R40" s="144"/>
      <c r="S40" s="144"/>
      <c r="T40" s="144"/>
      <c r="U40" s="144"/>
      <c r="V40" s="144"/>
      <c r="W40" s="144"/>
      <c r="X40" s="144"/>
    </row>
    <row r="41" spans="1:24" x14ac:dyDescent="0.25">
      <c r="J41" s="144"/>
      <c r="K41" s="144"/>
      <c r="L41" s="144"/>
      <c r="M41" s="144"/>
      <c r="N41" s="144"/>
      <c r="O41" s="144"/>
      <c r="P41" s="144"/>
      <c r="Q41" s="144"/>
      <c r="R41" s="144"/>
      <c r="S41" s="144"/>
      <c r="T41" s="144"/>
      <c r="U41" s="144"/>
      <c r="V41" s="144"/>
      <c r="W41" s="144"/>
      <c r="X41" s="144"/>
    </row>
    <row r="42" spans="1:24" x14ac:dyDescent="0.25">
      <c r="J42" s="144"/>
      <c r="K42" s="144"/>
      <c r="L42" s="144"/>
      <c r="M42" s="144"/>
      <c r="N42" s="144"/>
      <c r="O42" s="144"/>
      <c r="P42" s="144"/>
      <c r="Q42" s="144"/>
      <c r="R42" s="144"/>
      <c r="S42" s="144"/>
      <c r="T42" s="144"/>
      <c r="U42" s="144"/>
      <c r="V42" s="144"/>
      <c r="W42" s="144"/>
      <c r="X42" s="144"/>
    </row>
    <row r="43" spans="1:24" x14ac:dyDescent="0.25">
      <c r="J43" s="144"/>
      <c r="K43" s="144"/>
      <c r="L43" s="144"/>
      <c r="M43" s="144"/>
      <c r="N43" s="144"/>
      <c r="O43" s="144"/>
      <c r="P43" s="144"/>
      <c r="Q43" s="144"/>
      <c r="R43" s="144"/>
      <c r="S43" s="144"/>
      <c r="T43" s="144"/>
      <c r="U43" s="144"/>
      <c r="V43" s="144"/>
      <c r="W43" s="144"/>
      <c r="X43" s="144"/>
    </row>
    <row r="44" spans="1:24" x14ac:dyDescent="0.25">
      <c r="J44" s="144"/>
      <c r="K44" s="144"/>
      <c r="L44" s="144"/>
      <c r="M44" s="144"/>
      <c r="N44" s="144"/>
      <c r="O44" s="144"/>
      <c r="P44" s="144"/>
      <c r="Q44" s="144"/>
      <c r="R44" s="144"/>
      <c r="S44" s="144"/>
      <c r="T44" s="144"/>
      <c r="U44" s="144"/>
      <c r="V44" s="144"/>
      <c r="W44" s="144"/>
      <c r="X44" s="144"/>
    </row>
    <row r="45" spans="1:24" x14ac:dyDescent="0.25">
      <c r="J45" s="144"/>
      <c r="K45" s="144"/>
      <c r="L45" s="144"/>
      <c r="M45" s="144"/>
      <c r="N45" s="144"/>
      <c r="O45" s="144"/>
      <c r="P45" s="144"/>
      <c r="Q45" s="144"/>
      <c r="R45" s="144"/>
      <c r="S45" s="144"/>
      <c r="T45" s="144"/>
      <c r="U45" s="144"/>
      <c r="V45" s="144"/>
      <c r="W45" s="144"/>
      <c r="X45" s="144"/>
    </row>
    <row r="46" spans="1:24" x14ac:dyDescent="0.25">
      <c r="J46" s="1"/>
      <c r="K46" s="1"/>
      <c r="L46" s="144"/>
      <c r="M46" s="144"/>
      <c r="N46" s="144"/>
      <c r="O46" s="144"/>
      <c r="P46" s="144"/>
      <c r="Q46" s="144"/>
      <c r="R46" s="144"/>
      <c r="S46" s="144"/>
      <c r="T46" s="144"/>
      <c r="U46" s="144"/>
      <c r="V46" s="144"/>
      <c r="W46" s="144"/>
      <c r="X46" s="144"/>
    </row>
    <row r="47" spans="1:24" x14ac:dyDescent="0.25">
      <c r="J47" s="1"/>
      <c r="K47" s="1"/>
      <c r="L47" s="144"/>
      <c r="M47" s="144"/>
      <c r="N47" s="144"/>
      <c r="O47" s="144"/>
      <c r="P47" s="144"/>
      <c r="Q47" s="144"/>
      <c r="R47" s="144"/>
      <c r="S47" s="144"/>
      <c r="T47" s="144"/>
      <c r="U47" s="144"/>
      <c r="V47" s="144"/>
      <c r="W47" s="144"/>
      <c r="X47" s="144"/>
    </row>
    <row r="48" spans="1:24" x14ac:dyDescent="0.25">
      <c r="J48" s="1"/>
      <c r="K48" s="1"/>
      <c r="L48" s="144"/>
      <c r="M48" s="144"/>
      <c r="N48" s="144"/>
      <c r="O48" s="144"/>
      <c r="P48" s="144"/>
      <c r="Q48" s="144"/>
      <c r="R48" s="144"/>
      <c r="S48" s="144"/>
      <c r="T48" s="144"/>
      <c r="U48" s="144"/>
      <c r="V48" s="144"/>
      <c r="W48" s="144"/>
      <c r="X48" s="144"/>
    </row>
    <row r="49" spans="10:24" x14ac:dyDescent="0.25">
      <c r="J49" s="1"/>
      <c r="K49" s="1"/>
      <c r="L49" s="144"/>
      <c r="M49" s="144"/>
      <c r="N49" s="144"/>
      <c r="O49" s="144"/>
      <c r="P49" s="144"/>
      <c r="Q49" s="144"/>
      <c r="R49" s="144"/>
      <c r="S49" s="144"/>
      <c r="T49" s="144"/>
      <c r="U49" s="144"/>
      <c r="V49" s="144"/>
      <c r="W49" s="144"/>
      <c r="X49" s="144"/>
    </row>
    <row r="50" spans="10:24" x14ac:dyDescent="0.25">
      <c r="J50" s="144"/>
      <c r="K50" s="144"/>
      <c r="L50" s="144"/>
      <c r="M50" s="144"/>
      <c r="N50" s="144"/>
      <c r="O50" s="144"/>
      <c r="P50" s="144"/>
      <c r="Q50" s="144"/>
      <c r="R50" s="144"/>
      <c r="S50" s="144"/>
      <c r="T50" s="144"/>
      <c r="U50" s="144"/>
      <c r="V50" s="144"/>
      <c r="W50" s="144"/>
      <c r="X50" s="144"/>
    </row>
    <row r="51" spans="10:24" x14ac:dyDescent="0.25">
      <c r="J51" s="144"/>
      <c r="K51" s="144"/>
      <c r="L51" s="144"/>
      <c r="M51" s="144"/>
      <c r="N51" s="144"/>
      <c r="O51" s="144"/>
      <c r="P51" s="144"/>
      <c r="Q51" s="144"/>
      <c r="R51" s="144"/>
      <c r="S51" s="144"/>
      <c r="T51" s="144"/>
      <c r="U51" s="144"/>
      <c r="V51" s="144"/>
      <c r="W51" s="144"/>
      <c r="X51" s="144"/>
    </row>
    <row r="52" spans="10:24" x14ac:dyDescent="0.25">
      <c r="J52" s="144"/>
      <c r="K52" s="144"/>
      <c r="L52" s="144"/>
      <c r="M52" s="144"/>
      <c r="N52" s="144"/>
      <c r="O52" s="144"/>
      <c r="P52" s="144"/>
      <c r="Q52" s="144"/>
      <c r="R52" s="144"/>
      <c r="S52" s="144"/>
      <c r="T52" s="144"/>
      <c r="U52" s="144"/>
      <c r="V52" s="144"/>
      <c r="W52" s="144"/>
      <c r="X52" s="144"/>
    </row>
    <row r="53" spans="10:24" x14ac:dyDescent="0.25">
      <c r="J53" s="144"/>
      <c r="K53" s="144"/>
      <c r="L53" s="144"/>
      <c r="M53" s="144"/>
      <c r="N53" s="144"/>
      <c r="O53" s="144"/>
      <c r="P53" s="144"/>
      <c r="Q53" s="144"/>
      <c r="R53" s="144"/>
      <c r="S53" s="144"/>
      <c r="T53" s="144"/>
      <c r="U53" s="144"/>
      <c r="V53" s="144"/>
      <c r="W53" s="144"/>
      <c r="X53" s="144"/>
    </row>
    <row r="54" spans="10:24" x14ac:dyDescent="0.25">
      <c r="J54" s="144"/>
      <c r="K54" s="144"/>
      <c r="L54" s="144"/>
      <c r="M54" s="144"/>
      <c r="N54" s="144"/>
      <c r="O54" s="144"/>
      <c r="P54" s="144"/>
      <c r="Q54" s="144"/>
      <c r="R54" s="144"/>
      <c r="S54" s="144"/>
      <c r="T54" s="144"/>
      <c r="U54" s="144"/>
      <c r="V54" s="144"/>
      <c r="W54" s="144"/>
      <c r="X54" s="144"/>
    </row>
    <row r="55" spans="10:24" x14ac:dyDescent="0.25">
      <c r="J55" s="144"/>
      <c r="K55" s="144"/>
      <c r="L55" s="144"/>
      <c r="M55" s="144"/>
      <c r="N55" s="144"/>
      <c r="O55" s="144"/>
      <c r="P55" s="144"/>
      <c r="Q55" s="144"/>
      <c r="R55" s="144"/>
      <c r="S55" s="144"/>
      <c r="T55" s="144"/>
      <c r="U55" s="144"/>
      <c r="V55" s="144"/>
      <c r="W55" s="144"/>
      <c r="X55" s="144"/>
    </row>
    <row r="56" spans="10:24" x14ac:dyDescent="0.25">
      <c r="J56" s="144"/>
      <c r="K56" s="144"/>
      <c r="L56" s="144"/>
      <c r="M56" s="144"/>
      <c r="N56" s="144"/>
      <c r="O56" s="144"/>
      <c r="P56" s="144"/>
      <c r="Q56" s="144"/>
      <c r="R56" s="144"/>
      <c r="S56" s="144"/>
      <c r="T56" s="144"/>
      <c r="U56" s="144"/>
      <c r="V56" s="144"/>
      <c r="W56" s="144"/>
      <c r="X56" s="144"/>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1"/>
  <sheetViews>
    <sheetView workbookViewId="0">
      <selection activeCell="N22" sqref="N22"/>
    </sheetView>
  </sheetViews>
  <sheetFormatPr defaultColWidth="9.140625" defaultRowHeight="15" x14ac:dyDescent="0.25"/>
  <cols>
    <col min="1" max="1" width="11.5703125" customWidth="1"/>
    <col min="2" max="2" width="14.5703125" customWidth="1"/>
    <col min="3" max="4" width="14.5703125" style="144" customWidth="1"/>
    <col min="5" max="5" width="12.85546875" customWidth="1"/>
    <col min="6" max="6" width="12.85546875" style="144" customWidth="1"/>
    <col min="7" max="7" width="12.140625" customWidth="1"/>
    <col min="8" max="10" width="14.5703125" style="144" customWidth="1"/>
    <col min="11" max="11" width="14.7109375" customWidth="1"/>
    <col min="12" max="12" width="14.5703125" customWidth="1"/>
    <col min="13" max="13" width="14.5703125" style="144" customWidth="1"/>
    <col min="14" max="14" width="12.28515625" customWidth="1"/>
    <col min="15" max="15" width="12.140625" customWidth="1"/>
    <col min="16" max="16" width="13.28515625" customWidth="1"/>
    <col min="17" max="17" width="14.140625" customWidth="1"/>
  </cols>
  <sheetData>
    <row r="1" spans="1:22" x14ac:dyDescent="0.25">
      <c r="A1" s="3" t="s">
        <v>41</v>
      </c>
      <c r="B1" s="144"/>
      <c r="E1" s="144"/>
      <c r="G1" s="144"/>
      <c r="K1" s="144"/>
      <c r="L1" s="144"/>
      <c r="N1" s="144"/>
      <c r="O1" s="144"/>
      <c r="P1" s="144"/>
      <c r="Q1" s="144"/>
      <c r="R1" s="144"/>
      <c r="S1" s="144"/>
      <c r="T1" s="144"/>
      <c r="U1" s="144"/>
      <c r="V1" s="144"/>
    </row>
    <row r="2" spans="1:22" x14ac:dyDescent="0.25">
      <c r="A2" s="144"/>
      <c r="B2" s="144"/>
      <c r="E2" s="144"/>
      <c r="G2" s="144"/>
      <c r="K2" s="144"/>
      <c r="L2" s="144"/>
      <c r="N2" s="144"/>
      <c r="O2" s="144"/>
      <c r="P2" s="144"/>
      <c r="Q2" s="144"/>
      <c r="R2" s="144"/>
      <c r="S2" s="144"/>
      <c r="T2" s="144"/>
      <c r="U2" s="144"/>
      <c r="V2" s="144"/>
    </row>
    <row r="3" spans="1:22" ht="23.25" x14ac:dyDescent="0.35">
      <c r="A3" s="34">
        <v>2016</v>
      </c>
      <c r="B3" s="144"/>
      <c r="E3" s="144"/>
      <c r="G3" s="144"/>
      <c r="K3" s="144"/>
      <c r="L3" s="144"/>
      <c r="N3" s="144"/>
      <c r="O3" s="144"/>
      <c r="P3" s="144"/>
      <c r="Q3" s="144"/>
      <c r="R3" s="144"/>
      <c r="S3" s="144"/>
      <c r="T3" s="144"/>
      <c r="U3" s="144"/>
      <c r="V3" s="144"/>
    </row>
    <row r="4" spans="1:22" x14ac:dyDescent="0.25">
      <c r="A4" s="144"/>
      <c r="B4" s="144"/>
      <c r="E4" s="144"/>
      <c r="G4" s="144"/>
      <c r="K4" s="144"/>
      <c r="L4" s="144"/>
      <c r="N4" s="144"/>
      <c r="O4" s="144"/>
      <c r="P4" s="144"/>
      <c r="Q4" s="144"/>
      <c r="R4" s="144"/>
      <c r="S4" s="144"/>
      <c r="T4" s="144"/>
      <c r="U4" s="144"/>
      <c r="V4" s="144"/>
    </row>
    <row r="5" spans="1:22" x14ac:dyDescent="0.25">
      <c r="A5" s="3" t="s">
        <v>29</v>
      </c>
      <c r="B5" s="144"/>
      <c r="E5" s="144"/>
      <c r="G5" s="144"/>
      <c r="K5" s="144"/>
      <c r="L5" s="144"/>
      <c r="N5" s="144"/>
      <c r="O5" s="144"/>
      <c r="P5" s="144"/>
      <c r="Q5" s="144"/>
      <c r="R5" s="144"/>
      <c r="S5" s="144"/>
      <c r="T5" s="144"/>
      <c r="U5" s="144"/>
      <c r="V5" s="144"/>
    </row>
    <row r="6" spans="1:22" x14ac:dyDescent="0.25">
      <c r="A6" s="144"/>
      <c r="B6" s="144"/>
      <c r="E6" s="144"/>
      <c r="G6" s="144"/>
      <c r="K6" s="144"/>
      <c r="L6" s="144"/>
      <c r="N6" s="144"/>
      <c r="O6" s="144"/>
      <c r="P6" s="144"/>
      <c r="Q6" s="144"/>
      <c r="R6" s="144"/>
      <c r="S6" s="144"/>
      <c r="T6" s="144"/>
      <c r="U6" s="144"/>
      <c r="V6" s="144"/>
    </row>
    <row r="7" spans="1:22" x14ac:dyDescent="0.25">
      <c r="A7" s="37" t="s">
        <v>16</v>
      </c>
      <c r="B7" s="38" t="s">
        <v>19</v>
      </c>
      <c r="C7" s="95" t="s">
        <v>175</v>
      </c>
      <c r="D7" s="38" t="s">
        <v>46</v>
      </c>
      <c r="E7" s="38" t="s">
        <v>22</v>
      </c>
      <c r="F7" s="95" t="s">
        <v>124</v>
      </c>
      <c r="G7" s="37" t="s">
        <v>23</v>
      </c>
      <c r="H7" s="37" t="s">
        <v>207</v>
      </c>
      <c r="I7" s="37" t="s">
        <v>217</v>
      </c>
      <c r="J7" s="38" t="s">
        <v>48</v>
      </c>
      <c r="K7" s="37" t="s">
        <v>21</v>
      </c>
      <c r="L7" s="37" t="s">
        <v>25</v>
      </c>
      <c r="M7" s="37" t="s">
        <v>43</v>
      </c>
      <c r="N7" s="37" t="s">
        <v>138</v>
      </c>
      <c r="O7" s="37" t="s">
        <v>139</v>
      </c>
      <c r="P7" s="38" t="s">
        <v>50</v>
      </c>
      <c r="Q7" s="39" t="s">
        <v>51</v>
      </c>
      <c r="R7" s="144"/>
      <c r="S7" s="144"/>
      <c r="T7" s="144"/>
      <c r="U7" s="144"/>
      <c r="V7" s="144"/>
    </row>
    <row r="8" spans="1:22" x14ac:dyDescent="0.25">
      <c r="A8" s="40" t="s">
        <v>0</v>
      </c>
      <c r="B8" s="88">
        <v>150140</v>
      </c>
      <c r="C8" s="119">
        <v>0</v>
      </c>
      <c r="D8" s="88">
        <v>0</v>
      </c>
      <c r="E8" s="88">
        <v>230515</v>
      </c>
      <c r="F8" s="119">
        <v>0</v>
      </c>
      <c r="G8" s="45">
        <v>327419</v>
      </c>
      <c r="H8" s="45">
        <v>0</v>
      </c>
      <c r="I8" s="45">
        <v>0</v>
      </c>
      <c r="J8" s="88">
        <v>0</v>
      </c>
      <c r="K8" s="45">
        <v>97005</v>
      </c>
      <c r="L8" s="45">
        <v>92962</v>
      </c>
      <c r="M8" s="45">
        <v>0</v>
      </c>
      <c r="N8" s="45">
        <f>SUM(B8:M8)</f>
        <v>898041</v>
      </c>
      <c r="O8" s="45">
        <v>898041</v>
      </c>
      <c r="P8" s="88">
        <f t="shared" ref="P8:P19" si="0">SUM(B8,D8,E8,J8)</f>
        <v>380655</v>
      </c>
      <c r="Q8" s="63">
        <f>SUM(C8,F8,G8,H8,I8,K8,L8,M8)</f>
        <v>517386</v>
      </c>
      <c r="R8" s="144"/>
      <c r="S8" s="144"/>
      <c r="T8" s="144"/>
      <c r="U8" s="144"/>
      <c r="V8" s="144"/>
    </row>
    <row r="9" spans="1:22" s="144" customFormat="1" x14ac:dyDescent="0.25">
      <c r="A9" s="40" t="s">
        <v>1</v>
      </c>
      <c r="B9" s="88">
        <v>211606</v>
      </c>
      <c r="C9" s="119">
        <v>0</v>
      </c>
      <c r="D9" s="88">
        <v>0</v>
      </c>
      <c r="E9" s="88">
        <v>239276</v>
      </c>
      <c r="F9" s="119">
        <v>0</v>
      </c>
      <c r="G9" s="45">
        <v>254556</v>
      </c>
      <c r="H9" s="45">
        <v>48465</v>
      </c>
      <c r="I9" s="45">
        <v>0</v>
      </c>
      <c r="J9" s="88">
        <v>25217</v>
      </c>
      <c r="K9" s="45">
        <v>91746</v>
      </c>
      <c r="L9" s="45">
        <v>100454</v>
      </c>
      <c r="M9" s="45">
        <v>0</v>
      </c>
      <c r="N9" s="45">
        <f t="shared" ref="N9:N19" si="1">SUM(B9:M9)</f>
        <v>971320</v>
      </c>
      <c r="O9" s="45">
        <v>971320</v>
      </c>
      <c r="P9" s="88">
        <f t="shared" si="0"/>
        <v>476099</v>
      </c>
      <c r="Q9" s="63">
        <f t="shared" ref="Q9:Q19" si="2">SUM(C9,F9,G9,H9,I9,K9,L9,M9)</f>
        <v>495221</v>
      </c>
    </row>
    <row r="10" spans="1:22" s="144" customFormat="1" x14ac:dyDescent="0.25">
      <c r="A10" s="40" t="s">
        <v>2</v>
      </c>
      <c r="B10" s="88">
        <v>151863</v>
      </c>
      <c r="C10" s="119">
        <v>0</v>
      </c>
      <c r="D10" s="88">
        <v>0</v>
      </c>
      <c r="E10" s="88">
        <v>158540</v>
      </c>
      <c r="F10" s="119">
        <v>0</v>
      </c>
      <c r="G10" s="45">
        <v>249890</v>
      </c>
      <c r="H10" s="45">
        <v>17145</v>
      </c>
      <c r="I10" s="45">
        <v>0</v>
      </c>
      <c r="J10" s="88">
        <v>0</v>
      </c>
      <c r="K10" s="45">
        <v>73241</v>
      </c>
      <c r="L10" s="45">
        <v>73964</v>
      </c>
      <c r="M10" s="45">
        <v>0</v>
      </c>
      <c r="N10" s="45">
        <f t="shared" si="1"/>
        <v>724643</v>
      </c>
      <c r="O10" s="45">
        <v>724643</v>
      </c>
      <c r="P10" s="88">
        <f t="shared" si="0"/>
        <v>310403</v>
      </c>
      <c r="Q10" s="63">
        <f t="shared" si="2"/>
        <v>414240</v>
      </c>
    </row>
    <row r="11" spans="1:22" s="144" customFormat="1" x14ac:dyDescent="0.25">
      <c r="A11" s="40" t="s">
        <v>3</v>
      </c>
      <c r="B11" s="88">
        <v>153025</v>
      </c>
      <c r="C11" s="119">
        <v>0</v>
      </c>
      <c r="D11" s="88">
        <v>0</v>
      </c>
      <c r="E11" s="88">
        <v>215863</v>
      </c>
      <c r="F11" s="119">
        <v>0</v>
      </c>
      <c r="G11" s="45">
        <v>235043</v>
      </c>
      <c r="H11" s="45">
        <v>25105</v>
      </c>
      <c r="I11" s="45">
        <v>0</v>
      </c>
      <c r="J11" s="88">
        <v>25158</v>
      </c>
      <c r="K11" s="45">
        <v>76113</v>
      </c>
      <c r="L11" s="45">
        <v>93041</v>
      </c>
      <c r="M11" s="45">
        <v>0</v>
      </c>
      <c r="N11" s="45">
        <f t="shared" si="1"/>
        <v>823348</v>
      </c>
      <c r="O11" s="45">
        <v>823348</v>
      </c>
      <c r="P11" s="88">
        <f t="shared" si="0"/>
        <v>394046</v>
      </c>
      <c r="Q11" s="63">
        <f t="shared" si="2"/>
        <v>429302</v>
      </c>
    </row>
    <row r="12" spans="1:22" s="144" customFormat="1" x14ac:dyDescent="0.25">
      <c r="A12" s="40" t="s">
        <v>4</v>
      </c>
      <c r="B12" s="88">
        <v>173862</v>
      </c>
      <c r="C12" s="119">
        <v>0</v>
      </c>
      <c r="D12" s="88">
        <v>0</v>
      </c>
      <c r="E12" s="88">
        <v>196187</v>
      </c>
      <c r="F12" s="119">
        <v>0</v>
      </c>
      <c r="G12" s="45">
        <v>309892</v>
      </c>
      <c r="H12" s="45">
        <v>0</v>
      </c>
      <c r="I12" s="45">
        <v>0</v>
      </c>
      <c r="J12" s="88">
        <v>0</v>
      </c>
      <c r="K12" s="45">
        <v>87483</v>
      </c>
      <c r="L12" s="45">
        <v>157748</v>
      </c>
      <c r="M12" s="45">
        <v>0</v>
      </c>
      <c r="N12" s="45">
        <f t="shared" si="1"/>
        <v>925172</v>
      </c>
      <c r="O12" s="45">
        <v>925172</v>
      </c>
      <c r="P12" s="88">
        <f t="shared" si="0"/>
        <v>370049</v>
      </c>
      <c r="Q12" s="63">
        <f t="shared" si="2"/>
        <v>555123</v>
      </c>
    </row>
    <row r="13" spans="1:22" s="144" customFormat="1" x14ac:dyDescent="0.25">
      <c r="A13" s="40" t="s">
        <v>5</v>
      </c>
      <c r="B13" s="88">
        <v>168534</v>
      </c>
      <c r="C13" s="119">
        <v>0</v>
      </c>
      <c r="D13" s="88">
        <v>25200</v>
      </c>
      <c r="E13" s="88">
        <v>214424</v>
      </c>
      <c r="F13" s="119">
        <v>0</v>
      </c>
      <c r="G13" s="45">
        <v>352269</v>
      </c>
      <c r="H13" s="45">
        <v>0</v>
      </c>
      <c r="I13" s="45">
        <v>0</v>
      </c>
      <c r="J13" s="88">
        <v>0</v>
      </c>
      <c r="K13" s="45">
        <v>118288</v>
      </c>
      <c r="L13" s="45">
        <v>90579</v>
      </c>
      <c r="M13" s="45">
        <v>0</v>
      </c>
      <c r="N13" s="45">
        <f t="shared" si="1"/>
        <v>969294</v>
      </c>
      <c r="O13" s="45">
        <v>969294</v>
      </c>
      <c r="P13" s="88">
        <f t="shared" si="0"/>
        <v>408158</v>
      </c>
      <c r="Q13" s="63">
        <f t="shared" si="2"/>
        <v>561136</v>
      </c>
    </row>
    <row r="14" spans="1:22" s="144" customFormat="1" x14ac:dyDescent="0.25">
      <c r="A14" s="40" t="s">
        <v>6</v>
      </c>
      <c r="B14" s="88">
        <v>111981</v>
      </c>
      <c r="C14" s="119">
        <v>0</v>
      </c>
      <c r="D14" s="88">
        <v>50100</v>
      </c>
      <c r="E14" s="88">
        <v>140231</v>
      </c>
      <c r="F14" s="119">
        <v>0</v>
      </c>
      <c r="G14" s="45">
        <v>344199</v>
      </c>
      <c r="H14" s="45">
        <v>0</v>
      </c>
      <c r="I14" s="45">
        <v>0</v>
      </c>
      <c r="J14" s="88">
        <v>0</v>
      </c>
      <c r="K14" s="45">
        <v>56927</v>
      </c>
      <c r="L14" s="45">
        <v>55924</v>
      </c>
      <c r="M14" s="45">
        <v>0</v>
      </c>
      <c r="N14" s="45">
        <f t="shared" si="1"/>
        <v>759362</v>
      </c>
      <c r="O14" s="45">
        <v>759362</v>
      </c>
      <c r="P14" s="88">
        <f t="shared" si="0"/>
        <v>302312</v>
      </c>
      <c r="Q14" s="63">
        <f t="shared" si="2"/>
        <v>457050</v>
      </c>
    </row>
    <row r="15" spans="1:22" s="144" customFormat="1" x14ac:dyDescent="0.25">
      <c r="A15" s="40" t="s">
        <v>7</v>
      </c>
      <c r="B15" s="88">
        <v>63757</v>
      </c>
      <c r="C15" s="119">
        <v>0</v>
      </c>
      <c r="D15" s="88">
        <v>0</v>
      </c>
      <c r="E15" s="88">
        <v>150085</v>
      </c>
      <c r="F15" s="119">
        <v>683</v>
      </c>
      <c r="G15" s="45">
        <v>275282</v>
      </c>
      <c r="H15" s="45">
        <v>50359</v>
      </c>
      <c r="I15" s="45">
        <v>3486</v>
      </c>
      <c r="J15" s="88">
        <v>0</v>
      </c>
      <c r="K15" s="45">
        <v>109413</v>
      </c>
      <c r="L15" s="45">
        <v>95259</v>
      </c>
      <c r="M15" s="45">
        <v>0</v>
      </c>
      <c r="N15" s="45">
        <f t="shared" si="1"/>
        <v>748324</v>
      </c>
      <c r="O15" s="45">
        <v>748324</v>
      </c>
      <c r="P15" s="88">
        <f t="shared" si="0"/>
        <v>213842</v>
      </c>
      <c r="Q15" s="63">
        <f t="shared" si="2"/>
        <v>534482</v>
      </c>
    </row>
    <row r="16" spans="1:22" s="144" customFormat="1" x14ac:dyDescent="0.25">
      <c r="A16" s="40" t="s">
        <v>8</v>
      </c>
      <c r="B16" s="88">
        <v>149001</v>
      </c>
      <c r="C16" s="119">
        <v>4474</v>
      </c>
      <c r="D16" s="88">
        <v>25200</v>
      </c>
      <c r="E16" s="88">
        <v>214435</v>
      </c>
      <c r="F16" s="119">
        <v>0</v>
      </c>
      <c r="G16" s="45">
        <v>333552</v>
      </c>
      <c r="H16" s="45">
        <v>0</v>
      </c>
      <c r="I16" s="45">
        <v>0</v>
      </c>
      <c r="J16" s="88">
        <v>0</v>
      </c>
      <c r="K16" s="45">
        <v>59958</v>
      </c>
      <c r="L16" s="45">
        <v>57977</v>
      </c>
      <c r="M16" s="45">
        <v>31461</v>
      </c>
      <c r="N16" s="45">
        <f t="shared" si="1"/>
        <v>876058</v>
      </c>
      <c r="O16" s="45">
        <v>876058</v>
      </c>
      <c r="P16" s="88">
        <f t="shared" si="0"/>
        <v>388636</v>
      </c>
      <c r="Q16" s="63">
        <f t="shared" si="2"/>
        <v>487422</v>
      </c>
    </row>
    <row r="17" spans="1:22" s="144" customFormat="1" x14ac:dyDescent="0.25">
      <c r="A17" s="40" t="s">
        <v>9</v>
      </c>
      <c r="B17" s="88">
        <v>114337</v>
      </c>
      <c r="C17" s="119">
        <v>0</v>
      </c>
      <c r="D17" s="88">
        <v>67600</v>
      </c>
      <c r="E17" s="88">
        <v>200934</v>
      </c>
      <c r="F17" s="119">
        <v>0</v>
      </c>
      <c r="G17" s="45">
        <v>386239</v>
      </c>
      <c r="H17" s="45">
        <v>24927</v>
      </c>
      <c r="I17" s="45">
        <v>0</v>
      </c>
      <c r="J17" s="88">
        <v>0</v>
      </c>
      <c r="K17" s="45">
        <v>134748</v>
      </c>
      <c r="L17" s="45">
        <v>106524</v>
      </c>
      <c r="M17" s="45">
        <v>23379</v>
      </c>
      <c r="N17" s="45">
        <f t="shared" si="1"/>
        <v>1058688</v>
      </c>
      <c r="O17" s="45">
        <v>1058688</v>
      </c>
      <c r="P17" s="88">
        <f t="shared" si="0"/>
        <v>382871</v>
      </c>
      <c r="Q17" s="63">
        <f t="shared" si="2"/>
        <v>675817</v>
      </c>
    </row>
    <row r="18" spans="1:22" s="144" customFormat="1" x14ac:dyDescent="0.25">
      <c r="A18" s="40" t="s">
        <v>10</v>
      </c>
      <c r="B18" s="88">
        <v>122621</v>
      </c>
      <c r="C18" s="119">
        <v>0</v>
      </c>
      <c r="D18" s="88">
        <v>0</v>
      </c>
      <c r="E18" s="88">
        <v>195557</v>
      </c>
      <c r="F18" s="119">
        <v>0</v>
      </c>
      <c r="G18" s="45">
        <v>374235</v>
      </c>
      <c r="H18" s="45">
        <v>25255</v>
      </c>
      <c r="I18" s="45">
        <v>0</v>
      </c>
      <c r="J18" s="88">
        <v>0</v>
      </c>
      <c r="K18" s="45">
        <v>67466</v>
      </c>
      <c r="L18" s="45">
        <v>93314</v>
      </c>
      <c r="M18" s="45">
        <v>47245</v>
      </c>
      <c r="N18" s="45">
        <f t="shared" si="1"/>
        <v>925693</v>
      </c>
      <c r="O18" s="45">
        <v>925693</v>
      </c>
      <c r="P18" s="88">
        <f t="shared" si="0"/>
        <v>318178</v>
      </c>
      <c r="Q18" s="63">
        <f t="shared" si="2"/>
        <v>607515</v>
      </c>
    </row>
    <row r="19" spans="1:22" s="144" customFormat="1" x14ac:dyDescent="0.25">
      <c r="A19" s="40" t="s">
        <v>11</v>
      </c>
      <c r="B19" s="88">
        <v>72991</v>
      </c>
      <c r="C19" s="119">
        <v>0</v>
      </c>
      <c r="D19" s="88">
        <v>0</v>
      </c>
      <c r="E19" s="88">
        <v>163660</v>
      </c>
      <c r="F19" s="119">
        <v>611</v>
      </c>
      <c r="G19" s="45">
        <v>238553</v>
      </c>
      <c r="H19" s="45">
        <v>0</v>
      </c>
      <c r="I19" s="45">
        <v>0</v>
      </c>
      <c r="J19" s="88">
        <v>0</v>
      </c>
      <c r="K19" s="45">
        <v>82943</v>
      </c>
      <c r="L19" s="45">
        <v>74686</v>
      </c>
      <c r="M19" s="45">
        <v>0</v>
      </c>
      <c r="N19" s="45">
        <f t="shared" si="1"/>
        <v>633444</v>
      </c>
      <c r="O19" s="45">
        <v>633444</v>
      </c>
      <c r="P19" s="88">
        <f t="shared" si="0"/>
        <v>236651</v>
      </c>
      <c r="Q19" s="63">
        <f t="shared" si="2"/>
        <v>396793</v>
      </c>
    </row>
    <row r="20" spans="1:22" x14ac:dyDescent="0.25">
      <c r="A20" s="37" t="s">
        <v>208</v>
      </c>
      <c r="B20" s="90">
        <f>SUM(B8:B19)</f>
        <v>1643718</v>
      </c>
      <c r="C20" s="121">
        <f>SUM(C8:C19)</f>
        <v>4474</v>
      </c>
      <c r="D20" s="90">
        <f>SUM(D8:D19)</f>
        <v>168100</v>
      </c>
      <c r="E20" s="90">
        <f>SUM(E8:E19)</f>
        <v>2319707</v>
      </c>
      <c r="F20" s="121">
        <f>SUM(F8:F19)</f>
        <v>1294</v>
      </c>
      <c r="G20" s="121">
        <f t="shared" ref="G20:I20" si="3">SUM(G8:G19)</f>
        <v>3681129</v>
      </c>
      <c r="H20" s="121">
        <f t="shared" si="3"/>
        <v>191256</v>
      </c>
      <c r="I20" s="121">
        <f t="shared" si="3"/>
        <v>3486</v>
      </c>
      <c r="J20" s="90">
        <f>SUM(J8:J19)</f>
        <v>50375</v>
      </c>
      <c r="K20" s="65">
        <f>SUM(K8:K19)</f>
        <v>1055331</v>
      </c>
      <c r="L20" s="65">
        <f t="shared" ref="L20:O20" si="4">SUM(L8:L19)</f>
        <v>1092432</v>
      </c>
      <c r="M20" s="65">
        <f t="shared" si="4"/>
        <v>102085</v>
      </c>
      <c r="N20" s="65">
        <f t="shared" si="4"/>
        <v>10313387</v>
      </c>
      <c r="O20" s="65">
        <f t="shared" si="4"/>
        <v>10313387</v>
      </c>
      <c r="P20" s="90">
        <f>SUM(P8:P19)</f>
        <v>4181900</v>
      </c>
      <c r="Q20" s="68">
        <f>SUM(Q8:Q19)</f>
        <v>6131487</v>
      </c>
      <c r="R20" s="144"/>
      <c r="S20" s="144"/>
      <c r="T20" s="144"/>
      <c r="U20" s="144"/>
      <c r="V20" s="144"/>
    </row>
    <row r="21" spans="1:22" x14ac:dyDescent="0.25">
      <c r="A21" s="14"/>
      <c r="B21" s="142"/>
      <c r="C21" s="142"/>
      <c r="D21" s="142"/>
      <c r="E21" s="142"/>
      <c r="F21" s="142"/>
      <c r="G21" s="142"/>
      <c r="H21" s="142"/>
      <c r="I21" s="142"/>
      <c r="J21" s="142"/>
      <c r="K21" s="142"/>
      <c r="L21" s="142"/>
      <c r="M21" s="142"/>
      <c r="N21" s="142"/>
      <c r="O21" s="142"/>
      <c r="P21" s="14"/>
      <c r="Q21" s="14"/>
      <c r="R21" s="144"/>
      <c r="S21" s="144"/>
      <c r="T21" s="144"/>
      <c r="U21" s="144"/>
      <c r="V21" s="144"/>
    </row>
    <row r="22" spans="1:22" x14ac:dyDescent="0.25">
      <c r="A22" s="14"/>
      <c r="B22" s="142"/>
      <c r="C22" s="142"/>
      <c r="D22" s="142"/>
      <c r="E22" s="142"/>
      <c r="F22" s="142"/>
      <c r="G22" s="142"/>
      <c r="H22" s="142"/>
      <c r="I22" s="142"/>
      <c r="J22" s="142"/>
      <c r="K22" s="142"/>
      <c r="L22" s="142"/>
      <c r="M22" s="142"/>
      <c r="N22" s="142"/>
      <c r="O22" s="142"/>
      <c r="P22" s="14"/>
      <c r="Q22" s="14"/>
      <c r="R22" s="144"/>
      <c r="S22" s="144"/>
      <c r="T22" s="144"/>
      <c r="U22" s="144"/>
      <c r="V22" s="144"/>
    </row>
    <row r="23" spans="1:22" x14ac:dyDescent="0.25">
      <c r="A23" s="93" t="s">
        <v>44</v>
      </c>
      <c r="B23" s="142"/>
      <c r="C23" s="142"/>
      <c r="D23" s="142"/>
      <c r="E23" s="142"/>
      <c r="F23" s="142"/>
      <c r="G23" s="142"/>
      <c r="H23" s="142"/>
      <c r="I23" s="142"/>
      <c r="J23" s="142"/>
      <c r="K23" s="142"/>
      <c r="L23" s="142"/>
      <c r="M23" s="142"/>
      <c r="N23" s="142"/>
      <c r="O23" s="142"/>
      <c r="P23" s="14"/>
      <c r="Q23" s="14"/>
      <c r="R23" s="144"/>
      <c r="S23" s="144"/>
      <c r="T23" s="144"/>
      <c r="U23" s="144"/>
      <c r="V23" s="144"/>
    </row>
    <row r="24" spans="1:22" x14ac:dyDescent="0.25">
      <c r="A24" s="14"/>
      <c r="B24" s="14"/>
      <c r="C24" s="14"/>
      <c r="D24" s="14"/>
      <c r="E24" s="14"/>
      <c r="F24" s="14"/>
      <c r="G24" s="14"/>
      <c r="H24" s="14"/>
      <c r="I24" s="14"/>
      <c r="J24" s="14"/>
      <c r="K24" s="14"/>
      <c r="L24" s="14"/>
      <c r="M24" s="14"/>
      <c r="N24" s="14"/>
      <c r="O24" s="14"/>
      <c r="P24" s="14"/>
      <c r="Q24" s="14"/>
      <c r="R24" s="144"/>
      <c r="S24" s="144"/>
      <c r="T24" s="144"/>
      <c r="U24" s="144"/>
      <c r="V24" s="144"/>
    </row>
    <row r="25" spans="1:22" x14ac:dyDescent="0.25">
      <c r="A25" s="14"/>
      <c r="B25" s="14"/>
      <c r="C25" s="181"/>
      <c r="D25" s="14"/>
      <c r="E25" s="14"/>
      <c r="F25" s="181"/>
      <c r="G25" s="14"/>
      <c r="H25" s="14"/>
      <c r="I25" s="14"/>
      <c r="J25" s="14"/>
      <c r="K25" s="14"/>
      <c r="L25" s="14"/>
      <c r="M25" s="14"/>
      <c r="N25" s="14"/>
      <c r="O25" s="14"/>
      <c r="P25" s="14"/>
      <c r="Q25" s="14"/>
      <c r="R25" s="144"/>
      <c r="S25" s="144"/>
      <c r="T25" s="144"/>
      <c r="U25" s="144"/>
      <c r="V25" s="144"/>
    </row>
    <row r="26" spans="1:22" x14ac:dyDescent="0.25">
      <c r="A26" s="35" t="s">
        <v>16</v>
      </c>
      <c r="B26" s="204" t="s">
        <v>19</v>
      </c>
      <c r="C26" s="95" t="s">
        <v>175</v>
      </c>
      <c r="D26" s="204" t="s">
        <v>46</v>
      </c>
      <c r="E26" s="110" t="s">
        <v>22</v>
      </c>
      <c r="F26" s="95" t="s">
        <v>124</v>
      </c>
      <c r="G26" s="93" t="s">
        <v>23</v>
      </c>
      <c r="H26" s="37" t="s">
        <v>207</v>
      </c>
      <c r="I26" s="37" t="s">
        <v>217</v>
      </c>
      <c r="J26" s="38" t="s">
        <v>48</v>
      </c>
      <c r="K26" s="93" t="s">
        <v>21</v>
      </c>
      <c r="L26" s="93" t="s">
        <v>25</v>
      </c>
      <c r="M26" s="37" t="s">
        <v>43</v>
      </c>
      <c r="N26" s="37" t="s">
        <v>138</v>
      </c>
      <c r="O26" s="37" t="s">
        <v>139</v>
      </c>
      <c r="P26" s="22" t="s">
        <v>50</v>
      </c>
      <c r="Q26" s="23" t="s">
        <v>51</v>
      </c>
      <c r="R26" s="144"/>
      <c r="S26" s="144"/>
      <c r="T26" s="144"/>
      <c r="U26" s="144"/>
      <c r="V26" s="144"/>
    </row>
    <row r="27" spans="1:22" x14ac:dyDescent="0.25">
      <c r="A27" s="36" t="s">
        <v>0</v>
      </c>
      <c r="B27" s="142">
        <v>993691</v>
      </c>
      <c r="C27" s="142">
        <v>0</v>
      </c>
      <c r="D27" s="142">
        <v>0</v>
      </c>
      <c r="E27" s="156">
        <v>1678754</v>
      </c>
      <c r="F27" s="169">
        <v>0</v>
      </c>
      <c r="G27" s="142">
        <v>2761545</v>
      </c>
      <c r="H27" s="142">
        <v>0</v>
      </c>
      <c r="I27" s="142">
        <v>0</v>
      </c>
      <c r="J27" s="142">
        <v>0</v>
      </c>
      <c r="K27" s="142">
        <v>879083</v>
      </c>
      <c r="L27" s="142">
        <v>295276</v>
      </c>
      <c r="M27" s="142">
        <v>0</v>
      </c>
      <c r="N27" s="142">
        <f>SUM(B27:M27)</f>
        <v>6608349</v>
      </c>
      <c r="O27" s="142">
        <v>6608349</v>
      </c>
      <c r="P27" s="142">
        <f t="shared" ref="P27:P38" si="5">SUM(B27,D27,E27,J27)</f>
        <v>2672445</v>
      </c>
      <c r="Q27" s="142">
        <f>SUM(C27,F27,G27,H27,I27,K27,L27,M27)</f>
        <v>3935904</v>
      </c>
      <c r="R27" s="144"/>
      <c r="S27" s="144"/>
      <c r="T27" s="144"/>
      <c r="U27" s="144"/>
      <c r="V27" s="144"/>
    </row>
    <row r="28" spans="1:22" s="144" customFormat="1" x14ac:dyDescent="0.25">
      <c r="A28" s="40" t="s">
        <v>1</v>
      </c>
      <c r="B28" s="142">
        <v>1330876</v>
      </c>
      <c r="C28" s="142">
        <v>0</v>
      </c>
      <c r="D28" s="142">
        <v>0</v>
      </c>
      <c r="E28" s="156">
        <v>1768756</v>
      </c>
      <c r="F28" s="155">
        <v>0</v>
      </c>
      <c r="G28" s="142">
        <v>1935107</v>
      </c>
      <c r="H28" s="142">
        <v>162468</v>
      </c>
      <c r="I28" s="142">
        <v>0</v>
      </c>
      <c r="J28" s="142">
        <v>61782</v>
      </c>
      <c r="K28" s="142">
        <v>1290992</v>
      </c>
      <c r="L28" s="142">
        <v>227885</v>
      </c>
      <c r="M28" s="142">
        <v>0</v>
      </c>
      <c r="N28" s="142">
        <f t="shared" ref="N28:N38" si="6">SUM(B28:M28)</f>
        <v>6777866</v>
      </c>
      <c r="O28" s="142">
        <v>6777866</v>
      </c>
      <c r="P28" s="142">
        <f t="shared" si="5"/>
        <v>3161414</v>
      </c>
      <c r="Q28" s="142">
        <f t="shared" ref="Q28:Q38" si="7">SUM(C28,F28,G28,H28,I28,K28,L28,M28)</f>
        <v>3616452</v>
      </c>
    </row>
    <row r="29" spans="1:22" s="144" customFormat="1" x14ac:dyDescent="0.25">
      <c r="A29" s="40" t="s">
        <v>2</v>
      </c>
      <c r="B29" s="142">
        <v>916861</v>
      </c>
      <c r="C29" s="142">
        <v>0</v>
      </c>
      <c r="D29" s="142">
        <v>0</v>
      </c>
      <c r="E29" s="156">
        <v>1205521</v>
      </c>
      <c r="F29" s="119">
        <v>0</v>
      </c>
      <c r="G29" s="142">
        <v>2112196</v>
      </c>
      <c r="H29" s="142">
        <v>58436</v>
      </c>
      <c r="I29" s="142">
        <v>0</v>
      </c>
      <c r="J29" s="142">
        <v>0</v>
      </c>
      <c r="K29" s="142">
        <v>993116</v>
      </c>
      <c r="L29" s="142">
        <v>205358</v>
      </c>
      <c r="M29" s="142">
        <v>0</v>
      </c>
      <c r="N29" s="142">
        <f t="shared" si="6"/>
        <v>5491488</v>
      </c>
      <c r="O29" s="142">
        <v>5491488</v>
      </c>
      <c r="P29" s="142">
        <f t="shared" si="5"/>
        <v>2122382</v>
      </c>
      <c r="Q29" s="142">
        <f t="shared" si="7"/>
        <v>3369106</v>
      </c>
    </row>
    <row r="30" spans="1:22" s="144" customFormat="1" x14ac:dyDescent="0.25">
      <c r="A30" s="40" t="s">
        <v>3</v>
      </c>
      <c r="B30" s="142">
        <v>1007364</v>
      </c>
      <c r="C30" s="142">
        <v>0</v>
      </c>
      <c r="D30" s="142">
        <v>0</v>
      </c>
      <c r="E30" s="156">
        <v>1569322</v>
      </c>
      <c r="F30" s="119">
        <v>0</v>
      </c>
      <c r="G30" s="142">
        <v>2078158</v>
      </c>
      <c r="H30" s="142">
        <v>79361</v>
      </c>
      <c r="I30" s="142">
        <v>0</v>
      </c>
      <c r="J30" s="142">
        <v>62482</v>
      </c>
      <c r="K30" s="142">
        <v>938377</v>
      </c>
      <c r="L30" s="142">
        <v>220753</v>
      </c>
      <c r="M30" s="142">
        <v>0</v>
      </c>
      <c r="N30" s="142">
        <f t="shared" si="6"/>
        <v>5955817</v>
      </c>
      <c r="O30" s="142">
        <v>5955817</v>
      </c>
      <c r="P30" s="142">
        <f t="shared" si="5"/>
        <v>2639168</v>
      </c>
      <c r="Q30" s="142">
        <f t="shared" si="7"/>
        <v>3316649</v>
      </c>
    </row>
    <row r="31" spans="1:22" s="144" customFormat="1" x14ac:dyDescent="0.25">
      <c r="A31" s="40" t="s">
        <v>4</v>
      </c>
      <c r="B31" s="142">
        <v>1029870</v>
      </c>
      <c r="C31" s="142">
        <v>0</v>
      </c>
      <c r="D31" s="142">
        <v>0</v>
      </c>
      <c r="E31" s="156">
        <v>1478236</v>
      </c>
      <c r="F31" s="119">
        <v>0</v>
      </c>
      <c r="G31" s="142">
        <v>2698485</v>
      </c>
      <c r="H31" s="142">
        <v>0</v>
      </c>
      <c r="I31" s="142">
        <v>0</v>
      </c>
      <c r="J31" s="142">
        <v>0</v>
      </c>
      <c r="K31" s="142">
        <v>1270400</v>
      </c>
      <c r="L31" s="142">
        <v>283102</v>
      </c>
      <c r="M31" s="142">
        <v>0</v>
      </c>
      <c r="N31" s="142">
        <f t="shared" si="6"/>
        <v>6760093</v>
      </c>
      <c r="O31" s="142">
        <v>6760093</v>
      </c>
      <c r="P31" s="142">
        <f t="shared" si="5"/>
        <v>2508106</v>
      </c>
      <c r="Q31" s="142">
        <f t="shared" si="7"/>
        <v>4251987</v>
      </c>
    </row>
    <row r="32" spans="1:22" s="144" customFormat="1" x14ac:dyDescent="0.25">
      <c r="A32" s="40" t="s">
        <v>5</v>
      </c>
      <c r="B32" s="142">
        <v>1195203</v>
      </c>
      <c r="C32" s="142">
        <v>0</v>
      </c>
      <c r="D32" s="142">
        <v>61770</v>
      </c>
      <c r="E32" s="156">
        <v>1643118</v>
      </c>
      <c r="F32" s="119">
        <v>0</v>
      </c>
      <c r="G32" s="142">
        <v>2801822</v>
      </c>
      <c r="H32" s="142">
        <v>0</v>
      </c>
      <c r="I32" s="142">
        <v>0</v>
      </c>
      <c r="J32" s="142">
        <v>0</v>
      </c>
      <c r="K32" s="142">
        <v>1088551</v>
      </c>
      <c r="L32" s="142">
        <v>217280</v>
      </c>
      <c r="M32" s="142">
        <v>0</v>
      </c>
      <c r="N32" s="142">
        <f t="shared" si="6"/>
        <v>7007744</v>
      </c>
      <c r="O32" s="142">
        <v>7007744</v>
      </c>
      <c r="P32" s="142">
        <f t="shared" si="5"/>
        <v>2900091</v>
      </c>
      <c r="Q32" s="142">
        <f t="shared" si="7"/>
        <v>4107653</v>
      </c>
    </row>
    <row r="33" spans="1:22" s="144" customFormat="1" x14ac:dyDescent="0.25">
      <c r="A33" s="40" t="s">
        <v>6</v>
      </c>
      <c r="B33" s="142">
        <v>804538</v>
      </c>
      <c r="C33" s="142">
        <v>0</v>
      </c>
      <c r="D33" s="142">
        <v>122673</v>
      </c>
      <c r="E33" s="156">
        <v>1093383</v>
      </c>
      <c r="F33" s="119">
        <v>0</v>
      </c>
      <c r="G33" s="142">
        <v>2649279</v>
      </c>
      <c r="H33" s="142">
        <v>0</v>
      </c>
      <c r="I33" s="142">
        <v>0</v>
      </c>
      <c r="J33" s="142">
        <v>0</v>
      </c>
      <c r="K33" s="142">
        <v>609165</v>
      </c>
      <c r="L33" s="142">
        <v>118994</v>
      </c>
      <c r="M33" s="142">
        <v>0</v>
      </c>
      <c r="N33" s="142">
        <f t="shared" si="6"/>
        <v>5398032</v>
      </c>
      <c r="O33" s="142">
        <v>5398032</v>
      </c>
      <c r="P33" s="142">
        <f t="shared" si="5"/>
        <v>2020594</v>
      </c>
      <c r="Q33" s="142">
        <f t="shared" si="7"/>
        <v>3377438</v>
      </c>
    </row>
    <row r="34" spans="1:22" s="144" customFormat="1" x14ac:dyDescent="0.25">
      <c r="A34" s="40" t="s">
        <v>7</v>
      </c>
      <c r="B34" s="142">
        <v>512332</v>
      </c>
      <c r="C34" s="142">
        <v>0</v>
      </c>
      <c r="D34" s="142">
        <v>0</v>
      </c>
      <c r="E34" s="156">
        <v>1165273</v>
      </c>
      <c r="F34" s="119">
        <v>5610</v>
      </c>
      <c r="G34" s="142">
        <v>2210730</v>
      </c>
      <c r="H34" s="142">
        <v>156207</v>
      </c>
      <c r="I34" s="142">
        <v>28636</v>
      </c>
      <c r="J34" s="142">
        <v>0</v>
      </c>
      <c r="K34" s="142">
        <v>1322411</v>
      </c>
      <c r="L34" s="142">
        <v>238205</v>
      </c>
      <c r="M34" s="142">
        <v>0</v>
      </c>
      <c r="N34" s="142">
        <f t="shared" si="6"/>
        <v>5639404</v>
      </c>
      <c r="O34" s="142">
        <v>5639404</v>
      </c>
      <c r="P34" s="142">
        <f t="shared" si="5"/>
        <v>1677605</v>
      </c>
      <c r="Q34" s="142">
        <f t="shared" si="7"/>
        <v>3961799</v>
      </c>
    </row>
    <row r="35" spans="1:22" s="144" customFormat="1" x14ac:dyDescent="0.25">
      <c r="A35" s="40" t="s">
        <v>8</v>
      </c>
      <c r="B35" s="142">
        <v>1013452</v>
      </c>
      <c r="C35" s="142">
        <v>37238</v>
      </c>
      <c r="D35" s="142">
        <v>61087</v>
      </c>
      <c r="E35" s="156">
        <v>1559612</v>
      </c>
      <c r="F35" s="119">
        <v>0</v>
      </c>
      <c r="G35" s="142">
        <v>2985498</v>
      </c>
      <c r="H35" s="142">
        <v>0</v>
      </c>
      <c r="I35" s="142">
        <v>0</v>
      </c>
      <c r="J35" s="142">
        <v>0</v>
      </c>
      <c r="K35" s="142">
        <v>775598</v>
      </c>
      <c r="L35" s="142">
        <v>150008</v>
      </c>
      <c r="M35" s="142">
        <v>107228</v>
      </c>
      <c r="N35" s="142">
        <f t="shared" si="6"/>
        <v>6689721</v>
      </c>
      <c r="O35" s="142">
        <v>6689721</v>
      </c>
      <c r="P35" s="142">
        <f t="shared" si="5"/>
        <v>2634151</v>
      </c>
      <c r="Q35" s="142">
        <f t="shared" si="7"/>
        <v>4055570</v>
      </c>
    </row>
    <row r="36" spans="1:22" s="144" customFormat="1" x14ac:dyDescent="0.25">
      <c r="A36" s="40" t="s">
        <v>9</v>
      </c>
      <c r="B36" s="142">
        <v>838089</v>
      </c>
      <c r="C36" s="142">
        <v>0</v>
      </c>
      <c r="D36" s="142">
        <v>161006</v>
      </c>
      <c r="E36" s="164">
        <v>1518146</v>
      </c>
      <c r="F36" s="119">
        <v>0</v>
      </c>
      <c r="G36" s="142">
        <v>2954561</v>
      </c>
      <c r="H36" s="142">
        <v>81454</v>
      </c>
      <c r="I36" s="142">
        <v>0</v>
      </c>
      <c r="J36" s="142">
        <v>0</v>
      </c>
      <c r="K36" s="142">
        <v>1127917</v>
      </c>
      <c r="L36" s="142">
        <v>215445</v>
      </c>
      <c r="M36" s="142">
        <v>80549</v>
      </c>
      <c r="N36" s="142">
        <f t="shared" si="6"/>
        <v>6977167</v>
      </c>
      <c r="O36" s="142">
        <v>6977167</v>
      </c>
      <c r="P36" s="142">
        <f t="shared" si="5"/>
        <v>2517241</v>
      </c>
      <c r="Q36" s="142">
        <f t="shared" si="7"/>
        <v>4459926</v>
      </c>
    </row>
    <row r="37" spans="1:22" s="144" customFormat="1" x14ac:dyDescent="0.25">
      <c r="A37" s="40" t="s">
        <v>10</v>
      </c>
      <c r="B37" s="142">
        <v>927113</v>
      </c>
      <c r="C37" s="142">
        <v>0</v>
      </c>
      <c r="D37" s="142">
        <v>0</v>
      </c>
      <c r="E37" s="51">
        <v>1441390</v>
      </c>
      <c r="F37" s="151">
        <v>0</v>
      </c>
      <c r="G37" s="142">
        <v>3305965</v>
      </c>
      <c r="H37" s="142">
        <v>77392</v>
      </c>
      <c r="I37" s="142">
        <v>0</v>
      </c>
      <c r="J37" s="142">
        <v>0</v>
      </c>
      <c r="K37" s="142">
        <v>974107</v>
      </c>
      <c r="L37" s="142">
        <v>245833</v>
      </c>
      <c r="M37" s="142">
        <v>117573</v>
      </c>
      <c r="N37" s="142">
        <f t="shared" si="6"/>
        <v>7089373</v>
      </c>
      <c r="O37" s="142">
        <v>7089373</v>
      </c>
      <c r="P37" s="142">
        <f t="shared" si="5"/>
        <v>2368503</v>
      </c>
      <c r="Q37" s="142">
        <f t="shared" si="7"/>
        <v>4720870</v>
      </c>
    </row>
    <row r="38" spans="1:22" s="144" customFormat="1" x14ac:dyDescent="0.25">
      <c r="A38" s="40" t="s">
        <v>11</v>
      </c>
      <c r="B38" s="142">
        <v>643661</v>
      </c>
      <c r="C38" s="142">
        <v>0</v>
      </c>
      <c r="D38" s="142">
        <v>0</v>
      </c>
      <c r="E38" s="51">
        <v>1290138</v>
      </c>
      <c r="F38" s="151">
        <v>9120</v>
      </c>
      <c r="G38" s="142">
        <v>2277607</v>
      </c>
      <c r="H38" s="142">
        <v>0</v>
      </c>
      <c r="I38" s="142">
        <v>0</v>
      </c>
      <c r="J38" s="142">
        <v>0</v>
      </c>
      <c r="K38" s="142">
        <v>1524433</v>
      </c>
      <c r="L38" s="142">
        <v>202588</v>
      </c>
      <c r="M38" s="142">
        <v>0</v>
      </c>
      <c r="N38" s="142">
        <f t="shared" si="6"/>
        <v>5947547</v>
      </c>
      <c r="O38" s="142">
        <v>5947547</v>
      </c>
      <c r="P38" s="142">
        <f t="shared" si="5"/>
        <v>1933799</v>
      </c>
      <c r="Q38" s="142">
        <f t="shared" si="7"/>
        <v>4013748</v>
      </c>
    </row>
    <row r="39" spans="1:22" x14ac:dyDescent="0.25">
      <c r="A39" s="37" t="s">
        <v>208</v>
      </c>
      <c r="B39" s="42">
        <f>SUM(B27:B38)</f>
        <v>11213050</v>
      </c>
      <c r="C39" s="42">
        <f t="shared" ref="C39:Q39" si="8">SUM(C27:C38)</f>
        <v>37238</v>
      </c>
      <c r="D39" s="42">
        <f t="shared" si="8"/>
        <v>406536</v>
      </c>
      <c r="E39" s="42">
        <f t="shared" si="8"/>
        <v>17411649</v>
      </c>
      <c r="F39" s="42">
        <f t="shared" si="8"/>
        <v>14730</v>
      </c>
      <c r="G39" s="42">
        <f t="shared" si="8"/>
        <v>30770953</v>
      </c>
      <c r="H39" s="42">
        <f t="shared" si="8"/>
        <v>615318</v>
      </c>
      <c r="I39" s="42">
        <f t="shared" si="8"/>
        <v>28636</v>
      </c>
      <c r="J39" s="42">
        <f t="shared" si="8"/>
        <v>124264</v>
      </c>
      <c r="K39" s="42">
        <f t="shared" si="8"/>
        <v>12794150</v>
      </c>
      <c r="L39" s="42">
        <f t="shared" si="8"/>
        <v>2620727</v>
      </c>
      <c r="M39" s="42">
        <f t="shared" si="8"/>
        <v>305350</v>
      </c>
      <c r="N39" s="42">
        <f t="shared" si="8"/>
        <v>76342601</v>
      </c>
      <c r="O39" s="42">
        <f t="shared" si="8"/>
        <v>76342601</v>
      </c>
      <c r="P39" s="42">
        <f t="shared" si="8"/>
        <v>29155499</v>
      </c>
      <c r="Q39" s="42">
        <f t="shared" si="8"/>
        <v>47187102</v>
      </c>
      <c r="R39" s="144"/>
      <c r="S39" s="144"/>
      <c r="T39" s="144"/>
      <c r="U39" s="144"/>
      <c r="V39" s="144"/>
    </row>
    <row r="40" spans="1:22" x14ac:dyDescent="0.25">
      <c r="A40" s="144"/>
      <c r="B40" s="1"/>
      <c r="C40" s="1"/>
      <c r="D40" s="1"/>
      <c r="E40" s="1"/>
      <c r="F40" s="1"/>
      <c r="G40" s="1"/>
      <c r="H40" s="1"/>
      <c r="I40" s="1"/>
      <c r="J40" s="1"/>
      <c r="K40" s="1"/>
      <c r="L40" s="1"/>
      <c r="M40" s="1"/>
      <c r="N40" s="1"/>
      <c r="O40" s="1"/>
      <c r="P40" s="144"/>
      <c r="Q40" s="144"/>
      <c r="R40" s="144"/>
      <c r="S40" s="144"/>
      <c r="T40" s="144"/>
      <c r="U40" s="144"/>
      <c r="V40" s="144"/>
    </row>
    <row r="41" spans="1:22" x14ac:dyDescent="0.25">
      <c r="A41" s="144"/>
      <c r="B41" s="1"/>
      <c r="C41" s="1"/>
      <c r="D41" s="1"/>
      <c r="E41" s="1"/>
      <c r="F41" s="1"/>
      <c r="G41" s="1"/>
      <c r="H41" s="1"/>
      <c r="I41" s="1"/>
      <c r="J41" s="1"/>
      <c r="K41" s="1"/>
      <c r="L41" s="1"/>
      <c r="M41" s="1"/>
      <c r="N41" s="1"/>
      <c r="O41" s="1"/>
      <c r="P41" s="144"/>
      <c r="Q41" s="144"/>
      <c r="R41" s="144"/>
      <c r="S41" s="144"/>
      <c r="T41" s="144"/>
      <c r="U41" s="144"/>
      <c r="V41" s="144"/>
    </row>
    <row r="42" spans="1:22" x14ac:dyDescent="0.25">
      <c r="A42" s="144" t="s">
        <v>172</v>
      </c>
      <c r="B42" s="144"/>
      <c r="E42" s="144"/>
      <c r="G42" s="144"/>
      <c r="K42" s="144"/>
      <c r="L42" s="144"/>
      <c r="N42" s="144"/>
      <c r="O42" s="144"/>
      <c r="P42" s="144"/>
      <c r="Q42" s="144"/>
      <c r="R42" s="144"/>
      <c r="S42" s="144"/>
      <c r="T42" s="144"/>
      <c r="U42" s="144"/>
      <c r="V42" s="144"/>
    </row>
    <row r="43" spans="1:22" x14ac:dyDescent="0.25">
      <c r="A43" s="144"/>
      <c r="B43" s="144"/>
      <c r="E43" s="144"/>
      <c r="G43" s="144"/>
      <c r="K43" s="144"/>
      <c r="L43" s="144"/>
      <c r="N43" s="144"/>
      <c r="O43" s="144"/>
      <c r="P43" s="144"/>
      <c r="Q43" s="144"/>
      <c r="R43" s="144"/>
      <c r="S43" s="144"/>
      <c r="T43" s="144"/>
      <c r="U43" s="144"/>
      <c r="V43" s="144"/>
    </row>
    <row r="44" spans="1:22" x14ac:dyDescent="0.25">
      <c r="A44" s="144"/>
      <c r="B44" s="144"/>
      <c r="E44" s="144"/>
      <c r="G44" s="144"/>
      <c r="K44" s="144"/>
      <c r="L44" s="144"/>
      <c r="N44" s="144"/>
      <c r="O44" s="144"/>
      <c r="P44" s="144"/>
      <c r="Q44" s="144"/>
      <c r="R44" s="144"/>
      <c r="S44" s="144"/>
      <c r="T44" s="144"/>
      <c r="U44" s="144"/>
      <c r="V44" s="144"/>
    </row>
    <row r="45" spans="1:22" x14ac:dyDescent="0.25">
      <c r="A45" s="144"/>
      <c r="B45" s="144"/>
      <c r="E45" s="144"/>
      <c r="G45" s="144"/>
      <c r="K45" s="144"/>
      <c r="L45" s="144"/>
      <c r="N45" s="144"/>
      <c r="O45" s="144"/>
      <c r="P45" s="144"/>
      <c r="Q45" s="144"/>
      <c r="R45" s="144"/>
      <c r="S45" s="144"/>
      <c r="T45" s="144"/>
      <c r="U45" s="144"/>
      <c r="V45" s="144"/>
    </row>
    <row r="46" spans="1:22" x14ac:dyDescent="0.25">
      <c r="A46" s="144" t="s">
        <v>166</v>
      </c>
      <c r="B46" s="1"/>
      <c r="C46" s="1"/>
      <c r="D46" s="1"/>
      <c r="E46" s="1"/>
      <c r="F46" s="1"/>
      <c r="G46" s="1"/>
      <c r="H46" s="1"/>
      <c r="I46" s="1"/>
      <c r="J46" s="1"/>
      <c r="K46" s="1"/>
      <c r="L46" s="1"/>
      <c r="M46" s="1"/>
      <c r="N46" s="1"/>
      <c r="O46" s="1"/>
      <c r="P46" s="1"/>
      <c r="Q46" s="1"/>
      <c r="R46" s="1"/>
      <c r="S46" s="1"/>
      <c r="T46" s="1"/>
      <c r="U46" s="1"/>
      <c r="V46" s="1"/>
    </row>
    <row r="47" spans="1:22" x14ac:dyDescent="0.25">
      <c r="A47" s="144" t="s">
        <v>55</v>
      </c>
      <c r="B47" s="1"/>
      <c r="C47" s="1"/>
      <c r="D47" s="1"/>
      <c r="E47" s="1"/>
      <c r="F47" s="1"/>
      <c r="G47" s="1"/>
      <c r="H47" s="1"/>
      <c r="I47" s="1"/>
      <c r="J47" s="1"/>
      <c r="K47" s="1"/>
      <c r="L47" s="1"/>
      <c r="M47" s="1"/>
      <c r="N47" s="1"/>
      <c r="O47" s="1"/>
      <c r="P47" s="1"/>
      <c r="Q47" s="1"/>
      <c r="R47" s="1"/>
      <c r="S47" s="1"/>
      <c r="T47" s="1"/>
      <c r="U47" s="1"/>
      <c r="V47" s="1"/>
    </row>
    <row r="48" spans="1:22" x14ac:dyDescent="0.25">
      <c r="A48" s="144" t="s">
        <v>136</v>
      </c>
      <c r="B48" s="1"/>
      <c r="C48" s="1"/>
      <c r="D48" s="1"/>
      <c r="E48" s="1"/>
      <c r="F48" s="1"/>
      <c r="G48" s="1"/>
      <c r="H48" s="1"/>
      <c r="I48" s="1"/>
      <c r="J48" s="1"/>
      <c r="K48" s="1"/>
      <c r="L48" s="1"/>
      <c r="M48" s="1"/>
      <c r="N48" s="1"/>
      <c r="O48" s="1"/>
      <c r="P48" s="1"/>
      <c r="Q48" s="1"/>
      <c r="R48" s="1"/>
      <c r="S48" s="1"/>
      <c r="T48" s="1"/>
      <c r="U48" s="1"/>
      <c r="V48" s="1"/>
    </row>
    <row r="49" spans="1:22" x14ac:dyDescent="0.25">
      <c r="A49" s="144" t="s">
        <v>137</v>
      </c>
      <c r="B49" s="1"/>
      <c r="C49" s="1"/>
      <c r="D49" s="1"/>
      <c r="E49" s="1"/>
      <c r="F49" s="1"/>
      <c r="G49" s="1"/>
      <c r="H49" s="1"/>
      <c r="I49" s="1"/>
      <c r="J49" s="1"/>
      <c r="K49" s="1"/>
      <c r="L49" s="1"/>
      <c r="M49" s="1"/>
      <c r="N49" s="1"/>
      <c r="O49" s="1"/>
      <c r="P49" s="1"/>
      <c r="Q49" s="1"/>
      <c r="R49" s="1"/>
      <c r="S49" s="1"/>
      <c r="T49" s="1"/>
      <c r="U49" s="1"/>
      <c r="V49" s="1"/>
    </row>
    <row r="50" spans="1:22" x14ac:dyDescent="0.25">
      <c r="A50" s="144"/>
      <c r="B50" s="144"/>
      <c r="E50" s="144"/>
      <c r="G50" s="144"/>
      <c r="K50" s="144"/>
      <c r="L50" s="144"/>
      <c r="N50" s="144"/>
      <c r="O50" s="144"/>
      <c r="P50" s="144"/>
      <c r="Q50" s="144"/>
      <c r="R50" s="144"/>
      <c r="S50" s="144"/>
      <c r="T50" s="144"/>
      <c r="U50" s="144"/>
      <c r="V50" s="144"/>
    </row>
    <row r="51" spans="1:22" x14ac:dyDescent="0.25">
      <c r="A51" s="144"/>
      <c r="B51" s="144"/>
      <c r="E51" s="144"/>
      <c r="G51" s="144"/>
      <c r="K51" s="144"/>
      <c r="L51" s="144"/>
      <c r="N51" s="144"/>
      <c r="O51" s="144"/>
      <c r="P51" s="144"/>
      <c r="Q51" s="144"/>
      <c r="R51" s="144"/>
      <c r="S51" s="144"/>
      <c r="T51" s="144"/>
      <c r="U51" s="144"/>
      <c r="V51" s="144"/>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3"/>
  <sheetViews>
    <sheetView topLeftCell="A19" workbookViewId="0">
      <selection sqref="A1:X56"/>
    </sheetView>
  </sheetViews>
  <sheetFormatPr defaultColWidth="9.140625" defaultRowHeight="15" x14ac:dyDescent="0.25"/>
  <cols>
    <col min="1" max="1" width="11.5703125" customWidth="1"/>
    <col min="2" max="2" width="9.7109375" style="144" customWidth="1"/>
    <col min="5" max="5" width="11.28515625" customWidth="1"/>
    <col min="8" max="8" width="10.85546875" customWidth="1"/>
    <col min="9" max="9" width="14.140625" customWidth="1"/>
  </cols>
  <sheetData>
    <row r="1" spans="1:11" x14ac:dyDescent="0.25">
      <c r="A1" s="3" t="s">
        <v>41</v>
      </c>
      <c r="B1" s="3"/>
      <c r="C1" s="144"/>
      <c r="D1" s="144"/>
      <c r="E1" s="144"/>
      <c r="F1" s="144"/>
      <c r="G1" s="144"/>
      <c r="H1" s="144"/>
      <c r="I1" s="144"/>
      <c r="J1" s="144"/>
      <c r="K1" s="144"/>
    </row>
    <row r="2" spans="1:11" x14ac:dyDescent="0.25">
      <c r="A2" s="144"/>
      <c r="C2" s="144"/>
      <c r="D2" s="144"/>
      <c r="E2" s="144"/>
      <c r="F2" s="144"/>
      <c r="G2" s="144"/>
      <c r="H2" s="144"/>
      <c r="I2" s="144"/>
      <c r="J2" s="144"/>
      <c r="K2" s="144"/>
    </row>
    <row r="3" spans="1:11" ht="23.25" x14ac:dyDescent="0.35">
      <c r="A3" s="34">
        <v>2016</v>
      </c>
      <c r="B3" s="34"/>
      <c r="C3" s="144"/>
      <c r="D3" s="144"/>
      <c r="E3" s="144"/>
      <c r="F3" s="144"/>
      <c r="G3" s="144"/>
      <c r="H3" s="144"/>
      <c r="I3" s="144"/>
      <c r="J3" s="144"/>
      <c r="K3" s="144"/>
    </row>
    <row r="4" spans="1:11" x14ac:dyDescent="0.25">
      <c r="A4" s="144"/>
      <c r="C4" s="144"/>
      <c r="D4" s="144"/>
      <c r="E4" s="144"/>
      <c r="F4" s="144"/>
      <c r="G4" s="144"/>
      <c r="H4" s="144"/>
      <c r="I4" s="144"/>
      <c r="J4" s="144"/>
      <c r="K4" s="144"/>
    </row>
    <row r="5" spans="1:11" x14ac:dyDescent="0.25">
      <c r="A5" s="3" t="s">
        <v>29</v>
      </c>
      <c r="B5" s="3"/>
      <c r="C5" s="144"/>
      <c r="D5" s="144"/>
      <c r="E5" s="144"/>
      <c r="F5" s="144"/>
      <c r="G5" s="144"/>
      <c r="H5" s="144"/>
      <c r="I5" s="144"/>
      <c r="J5" s="144"/>
      <c r="K5" s="144"/>
    </row>
    <row r="6" spans="1:11" x14ac:dyDescent="0.25">
      <c r="A6" s="144"/>
      <c r="C6" s="144"/>
      <c r="D6" s="144"/>
      <c r="E6" s="144"/>
      <c r="F6" s="144"/>
      <c r="G6" s="144"/>
      <c r="H6" s="144"/>
      <c r="I6" s="144"/>
      <c r="J6" s="144"/>
      <c r="K6" s="144"/>
    </row>
    <row r="7" spans="1:11" x14ac:dyDescent="0.25">
      <c r="A7" s="37" t="s">
        <v>16</v>
      </c>
      <c r="B7" s="38" t="s">
        <v>19</v>
      </c>
      <c r="C7" s="38" t="s">
        <v>22</v>
      </c>
      <c r="D7" s="37" t="s">
        <v>23</v>
      </c>
      <c r="E7" s="37" t="s">
        <v>21</v>
      </c>
      <c r="F7" s="37" t="s">
        <v>138</v>
      </c>
      <c r="G7" s="37" t="s">
        <v>139</v>
      </c>
      <c r="H7" s="38" t="s">
        <v>50</v>
      </c>
      <c r="I7" s="39" t="s">
        <v>51</v>
      </c>
      <c r="J7" s="144"/>
      <c r="K7" s="144"/>
    </row>
    <row r="8" spans="1:11" x14ac:dyDescent="0.25">
      <c r="A8" s="40" t="s">
        <v>0</v>
      </c>
      <c r="B8" s="203">
        <v>0</v>
      </c>
      <c r="C8" s="88">
        <v>0</v>
      </c>
      <c r="D8" s="45">
        <v>0</v>
      </c>
      <c r="E8" s="45">
        <v>0</v>
      </c>
      <c r="F8" s="45">
        <f>SUM(B8:E8)</f>
        <v>0</v>
      </c>
      <c r="G8" s="45">
        <v>0</v>
      </c>
      <c r="H8" s="88">
        <f>SUM(B8,C8)</f>
        <v>0</v>
      </c>
      <c r="I8" s="63">
        <f>SUM(D8,E8)</f>
        <v>0</v>
      </c>
      <c r="J8" s="144"/>
      <c r="K8" s="144"/>
    </row>
    <row r="9" spans="1:11" s="144" customFormat="1" x14ac:dyDescent="0.25">
      <c r="A9" s="40" t="s">
        <v>1</v>
      </c>
      <c r="B9" s="203">
        <v>0</v>
      </c>
      <c r="C9" s="88">
        <v>0</v>
      </c>
      <c r="D9" s="45">
        <v>0</v>
      </c>
      <c r="E9" s="45">
        <v>0</v>
      </c>
      <c r="F9" s="45">
        <f t="shared" ref="F9:F19" si="0">SUM(B9:E9)</f>
        <v>0</v>
      </c>
      <c r="G9" s="45">
        <v>0</v>
      </c>
      <c r="H9" s="88">
        <f t="shared" ref="H9:H19" si="1">SUM(B9,C9)</f>
        <v>0</v>
      </c>
      <c r="I9" s="63">
        <f t="shared" ref="I9:I19" si="2">SUM(D9,E9)</f>
        <v>0</v>
      </c>
    </row>
    <row r="10" spans="1:11" s="144" customFormat="1" x14ac:dyDescent="0.25">
      <c r="A10" s="40" t="s">
        <v>2</v>
      </c>
      <c r="B10" s="203">
        <v>0</v>
      </c>
      <c r="C10" s="88">
        <v>0</v>
      </c>
      <c r="D10" s="45">
        <v>0</v>
      </c>
      <c r="E10" s="45">
        <v>0</v>
      </c>
      <c r="F10" s="45">
        <f t="shared" si="0"/>
        <v>0</v>
      </c>
      <c r="G10" s="45">
        <v>0</v>
      </c>
      <c r="H10" s="88">
        <f t="shared" si="1"/>
        <v>0</v>
      </c>
      <c r="I10" s="63">
        <f t="shared" si="2"/>
        <v>0</v>
      </c>
    </row>
    <row r="11" spans="1:11" s="144" customFormat="1" x14ac:dyDescent="0.25">
      <c r="A11" s="40" t="s">
        <v>3</v>
      </c>
      <c r="B11" s="203">
        <v>0</v>
      </c>
      <c r="C11" s="88">
        <v>0</v>
      </c>
      <c r="D11" s="45">
        <v>0</v>
      </c>
      <c r="E11" s="45">
        <v>0</v>
      </c>
      <c r="F11" s="45">
        <f t="shared" si="0"/>
        <v>0</v>
      </c>
      <c r="G11" s="45">
        <v>0</v>
      </c>
      <c r="H11" s="88">
        <f t="shared" si="1"/>
        <v>0</v>
      </c>
      <c r="I11" s="63">
        <f t="shared" si="2"/>
        <v>0</v>
      </c>
    </row>
    <row r="12" spans="1:11" s="144" customFormat="1" x14ac:dyDescent="0.25">
      <c r="A12" s="40" t="s">
        <v>4</v>
      </c>
      <c r="B12" s="88">
        <v>7928</v>
      </c>
      <c r="C12" s="88">
        <v>0</v>
      </c>
      <c r="D12" s="45">
        <v>0</v>
      </c>
      <c r="E12" s="45">
        <v>0</v>
      </c>
      <c r="F12" s="45">
        <f t="shared" si="0"/>
        <v>7928</v>
      </c>
      <c r="G12" s="45">
        <v>7928</v>
      </c>
      <c r="H12" s="88">
        <f t="shared" si="1"/>
        <v>7928</v>
      </c>
      <c r="I12" s="63">
        <f t="shared" si="2"/>
        <v>0</v>
      </c>
    </row>
    <row r="13" spans="1:11" s="144" customFormat="1" x14ac:dyDescent="0.25">
      <c r="A13" s="40" t="s">
        <v>5</v>
      </c>
      <c r="B13" s="88">
        <v>0</v>
      </c>
      <c r="C13" s="88">
        <v>0</v>
      </c>
      <c r="D13" s="45">
        <v>0</v>
      </c>
      <c r="E13" s="45">
        <v>0</v>
      </c>
      <c r="F13" s="45">
        <f t="shared" si="0"/>
        <v>0</v>
      </c>
      <c r="G13" s="45">
        <v>0</v>
      </c>
      <c r="H13" s="88">
        <f t="shared" si="1"/>
        <v>0</v>
      </c>
      <c r="I13" s="63">
        <f t="shared" si="2"/>
        <v>0</v>
      </c>
    </row>
    <row r="14" spans="1:11" s="144" customFormat="1" x14ac:dyDescent="0.25">
      <c r="A14" s="40" t="s">
        <v>6</v>
      </c>
      <c r="B14" s="88">
        <v>0</v>
      </c>
      <c r="C14" s="88">
        <v>0</v>
      </c>
      <c r="D14" s="45">
        <v>0</v>
      </c>
      <c r="E14" s="45">
        <v>0</v>
      </c>
      <c r="F14" s="45">
        <f t="shared" si="0"/>
        <v>0</v>
      </c>
      <c r="G14" s="45">
        <v>0</v>
      </c>
      <c r="H14" s="88">
        <f t="shared" si="1"/>
        <v>0</v>
      </c>
      <c r="I14" s="63">
        <f t="shared" si="2"/>
        <v>0</v>
      </c>
    </row>
    <row r="15" spans="1:11" s="144" customFormat="1" x14ac:dyDescent="0.25">
      <c r="A15" s="40" t="s">
        <v>7</v>
      </c>
      <c r="B15" s="88">
        <v>0</v>
      </c>
      <c r="C15" s="88">
        <v>0</v>
      </c>
      <c r="D15" s="45">
        <v>0</v>
      </c>
      <c r="E15" s="45">
        <v>0</v>
      </c>
      <c r="F15" s="45">
        <f t="shared" si="0"/>
        <v>0</v>
      </c>
      <c r="G15" s="45">
        <v>0</v>
      </c>
      <c r="H15" s="88">
        <f t="shared" si="1"/>
        <v>0</v>
      </c>
      <c r="I15" s="63">
        <f t="shared" si="2"/>
        <v>0</v>
      </c>
    </row>
    <row r="16" spans="1:11" s="144" customFormat="1" x14ac:dyDescent="0.25">
      <c r="A16" s="40" t="s">
        <v>8</v>
      </c>
      <c r="B16" s="88">
        <v>0</v>
      </c>
      <c r="C16" s="88">
        <v>4235</v>
      </c>
      <c r="D16" s="45">
        <v>3159</v>
      </c>
      <c r="E16" s="45">
        <v>0</v>
      </c>
      <c r="F16" s="45">
        <f t="shared" si="0"/>
        <v>7394</v>
      </c>
      <c r="G16" s="45">
        <v>7394</v>
      </c>
      <c r="H16" s="88">
        <f t="shared" si="1"/>
        <v>4235</v>
      </c>
      <c r="I16" s="63">
        <f t="shared" si="2"/>
        <v>3159</v>
      </c>
    </row>
    <row r="17" spans="1:11" s="144" customFormat="1" x14ac:dyDescent="0.25">
      <c r="A17" s="40" t="s">
        <v>9</v>
      </c>
      <c r="B17" s="88">
        <v>0</v>
      </c>
      <c r="C17" s="88">
        <v>5813</v>
      </c>
      <c r="D17" s="45">
        <v>0</v>
      </c>
      <c r="E17" s="45">
        <v>0</v>
      </c>
      <c r="F17" s="45">
        <f t="shared" si="0"/>
        <v>5813</v>
      </c>
      <c r="G17" s="45">
        <v>5813</v>
      </c>
      <c r="H17" s="88">
        <f t="shared" si="1"/>
        <v>5813</v>
      </c>
      <c r="I17" s="63">
        <f t="shared" si="2"/>
        <v>0</v>
      </c>
    </row>
    <row r="18" spans="1:11" s="144" customFormat="1" x14ac:dyDescent="0.25">
      <c r="A18" s="40" t="s">
        <v>10</v>
      </c>
      <c r="B18" s="88">
        <v>7353</v>
      </c>
      <c r="C18" s="88">
        <v>0</v>
      </c>
      <c r="D18" s="45">
        <v>0</v>
      </c>
      <c r="E18" s="45">
        <v>0</v>
      </c>
      <c r="F18" s="45">
        <f t="shared" si="0"/>
        <v>7353</v>
      </c>
      <c r="G18" s="45">
        <v>7353</v>
      </c>
      <c r="H18" s="88">
        <f t="shared" si="1"/>
        <v>7353</v>
      </c>
      <c r="I18" s="63">
        <f t="shared" si="2"/>
        <v>0</v>
      </c>
    </row>
    <row r="19" spans="1:11" s="144" customFormat="1" x14ac:dyDescent="0.25">
      <c r="A19" s="40" t="s">
        <v>11</v>
      </c>
      <c r="B19" s="88">
        <v>0</v>
      </c>
      <c r="C19" s="88">
        <v>0</v>
      </c>
      <c r="D19" s="45">
        <v>0</v>
      </c>
      <c r="E19" s="45">
        <v>0</v>
      </c>
      <c r="F19" s="45">
        <f t="shared" si="0"/>
        <v>0</v>
      </c>
      <c r="G19" s="45">
        <v>0</v>
      </c>
      <c r="H19" s="88">
        <f t="shared" si="1"/>
        <v>0</v>
      </c>
      <c r="I19" s="63">
        <f t="shared" si="2"/>
        <v>0</v>
      </c>
    </row>
    <row r="20" spans="1:11" x14ac:dyDescent="0.25">
      <c r="A20" s="37" t="s">
        <v>208</v>
      </c>
      <c r="B20" s="90">
        <f>SUM(B8:B19)</f>
        <v>15281</v>
      </c>
      <c r="C20" s="90">
        <f>SUM(C8:C19)</f>
        <v>10048</v>
      </c>
      <c r="D20" s="65">
        <f>SUM(D8:D19)</f>
        <v>3159</v>
      </c>
      <c r="E20" s="65">
        <f t="shared" ref="E20:G20" si="3">SUM(E8:E19)</f>
        <v>0</v>
      </c>
      <c r="F20" s="65">
        <f t="shared" si="3"/>
        <v>28488</v>
      </c>
      <c r="G20" s="65">
        <f t="shared" si="3"/>
        <v>28488</v>
      </c>
      <c r="H20" s="90">
        <f>SUM(H8:H19)</f>
        <v>25329</v>
      </c>
      <c r="I20" s="68">
        <f>SUM(I8:I19)</f>
        <v>3159</v>
      </c>
      <c r="J20" s="144"/>
      <c r="K20" s="144"/>
    </row>
    <row r="21" spans="1:11" x14ac:dyDescent="0.25">
      <c r="A21" s="14"/>
      <c r="B21" s="14"/>
      <c r="C21" s="142"/>
      <c r="D21" s="142"/>
      <c r="E21" s="142"/>
      <c r="F21" s="142"/>
      <c r="G21" s="142"/>
      <c r="H21" s="14"/>
      <c r="I21" s="14"/>
      <c r="J21" s="144"/>
      <c r="K21" s="144"/>
    </row>
    <row r="22" spans="1:11" x14ac:dyDescent="0.25">
      <c r="A22" s="14"/>
      <c r="B22" s="14"/>
      <c r="C22" s="142"/>
      <c r="D22" s="142"/>
      <c r="E22" s="142"/>
      <c r="F22" s="142"/>
      <c r="G22" s="142"/>
      <c r="H22" s="14"/>
      <c r="I22" s="14"/>
      <c r="J22" s="144"/>
      <c r="K22" s="144"/>
    </row>
    <row r="23" spans="1:11" x14ac:dyDescent="0.25">
      <c r="A23" s="93" t="s">
        <v>44</v>
      </c>
      <c r="B23" s="93"/>
      <c r="C23" s="142"/>
      <c r="D23" s="142"/>
      <c r="E23" s="142"/>
      <c r="F23" s="142"/>
      <c r="G23" s="142"/>
      <c r="H23" s="14"/>
      <c r="I23" s="14"/>
      <c r="J23" s="144"/>
      <c r="K23" s="144"/>
    </row>
    <row r="24" spans="1:11" x14ac:dyDescent="0.25">
      <c r="A24" s="14"/>
      <c r="B24" s="14"/>
      <c r="C24" s="14"/>
      <c r="D24" s="14"/>
      <c r="E24" s="14"/>
      <c r="F24" s="14"/>
      <c r="G24" s="14"/>
      <c r="H24" s="14"/>
      <c r="I24" s="14"/>
      <c r="J24" s="144"/>
      <c r="K24" s="144"/>
    </row>
    <row r="25" spans="1:11" x14ac:dyDescent="0.25">
      <c r="A25" s="14"/>
      <c r="B25" s="14"/>
      <c r="C25" s="14"/>
      <c r="D25" s="14"/>
      <c r="E25" s="14"/>
      <c r="F25" s="14"/>
      <c r="G25" s="14"/>
      <c r="H25" s="14"/>
      <c r="I25" s="14"/>
      <c r="J25" s="144"/>
      <c r="K25" s="144"/>
    </row>
    <row r="26" spans="1:11" x14ac:dyDescent="0.25">
      <c r="A26" s="35" t="s">
        <v>16</v>
      </c>
      <c r="B26" s="38" t="s">
        <v>19</v>
      </c>
      <c r="C26" s="110" t="s">
        <v>22</v>
      </c>
      <c r="D26" s="37" t="s">
        <v>23</v>
      </c>
      <c r="E26" s="93" t="s">
        <v>21</v>
      </c>
      <c r="F26" s="37" t="s">
        <v>138</v>
      </c>
      <c r="G26" s="37" t="s">
        <v>139</v>
      </c>
      <c r="H26" s="22" t="s">
        <v>50</v>
      </c>
      <c r="I26" s="23" t="s">
        <v>51</v>
      </c>
      <c r="J26" s="144"/>
      <c r="K26" s="144"/>
    </row>
    <row r="27" spans="1:11" x14ac:dyDescent="0.25">
      <c r="A27" s="36" t="s">
        <v>0</v>
      </c>
      <c r="B27" s="36">
        <v>0</v>
      </c>
      <c r="C27" s="142">
        <v>0</v>
      </c>
      <c r="D27" s="142">
        <v>0</v>
      </c>
      <c r="E27" s="142">
        <v>0</v>
      </c>
      <c r="F27" s="142">
        <f>SUM(B27:E27)</f>
        <v>0</v>
      </c>
      <c r="G27" s="142">
        <v>0</v>
      </c>
      <c r="H27" s="142">
        <f>SUM(B27,C27,)</f>
        <v>0</v>
      </c>
      <c r="I27" s="142">
        <f>SUM(D27,E27)</f>
        <v>0</v>
      </c>
      <c r="J27" s="144"/>
      <c r="K27" s="144"/>
    </row>
    <row r="28" spans="1:11" s="144" customFormat="1" x14ac:dyDescent="0.25">
      <c r="A28" s="36" t="s">
        <v>1</v>
      </c>
      <c r="B28" s="36">
        <v>0</v>
      </c>
      <c r="C28" s="142">
        <v>0</v>
      </c>
      <c r="D28" s="142">
        <v>0</v>
      </c>
      <c r="E28" s="142">
        <v>0</v>
      </c>
      <c r="F28" s="142">
        <f t="shared" ref="F28:F38" si="4">SUM(B28:E28)</f>
        <v>0</v>
      </c>
      <c r="G28" s="142">
        <v>0</v>
      </c>
      <c r="H28" s="142">
        <f t="shared" ref="H28:H38" si="5">SUM(B28,C28,)</f>
        <v>0</v>
      </c>
      <c r="I28" s="142">
        <f t="shared" ref="I28:I38" si="6">SUM(D28,E28)</f>
        <v>0</v>
      </c>
    </row>
    <row r="29" spans="1:11" s="144" customFormat="1" x14ac:dyDescent="0.25">
      <c r="A29" s="40" t="s">
        <v>2</v>
      </c>
      <c r="B29" s="36">
        <v>0</v>
      </c>
      <c r="C29" s="142">
        <v>0</v>
      </c>
      <c r="D29" s="142">
        <v>0</v>
      </c>
      <c r="E29" s="142">
        <v>0</v>
      </c>
      <c r="F29" s="142">
        <f t="shared" si="4"/>
        <v>0</v>
      </c>
      <c r="G29" s="142">
        <v>0</v>
      </c>
      <c r="H29" s="142">
        <f t="shared" si="5"/>
        <v>0</v>
      </c>
      <c r="I29" s="142">
        <f t="shared" si="6"/>
        <v>0</v>
      </c>
    </row>
    <row r="30" spans="1:11" s="144" customFormat="1" x14ac:dyDescent="0.25">
      <c r="A30" s="40" t="s">
        <v>3</v>
      </c>
      <c r="B30" s="36">
        <v>0</v>
      </c>
      <c r="C30" s="142">
        <v>0</v>
      </c>
      <c r="D30" s="142">
        <v>0</v>
      </c>
      <c r="E30" s="142">
        <v>0</v>
      </c>
      <c r="F30" s="142">
        <f t="shared" si="4"/>
        <v>0</v>
      </c>
      <c r="G30" s="142">
        <v>0</v>
      </c>
      <c r="H30" s="142">
        <f t="shared" si="5"/>
        <v>0</v>
      </c>
      <c r="I30" s="142">
        <f t="shared" si="6"/>
        <v>0</v>
      </c>
    </row>
    <row r="31" spans="1:11" s="144" customFormat="1" x14ac:dyDescent="0.25">
      <c r="A31" s="40" t="s">
        <v>4</v>
      </c>
      <c r="B31" s="51">
        <v>78360</v>
      </c>
      <c r="C31" s="142">
        <v>0</v>
      </c>
      <c r="D31" s="142">
        <v>0</v>
      </c>
      <c r="E31" s="142">
        <v>0</v>
      </c>
      <c r="F31" s="142">
        <f t="shared" si="4"/>
        <v>78360</v>
      </c>
      <c r="G31" s="142">
        <v>78360</v>
      </c>
      <c r="H31" s="142">
        <f t="shared" si="5"/>
        <v>78360</v>
      </c>
      <c r="I31" s="142">
        <f t="shared" si="6"/>
        <v>0</v>
      </c>
    </row>
    <row r="32" spans="1:11" s="144" customFormat="1" x14ac:dyDescent="0.25">
      <c r="A32" s="40" t="s">
        <v>5</v>
      </c>
      <c r="B32" s="51">
        <v>0</v>
      </c>
      <c r="C32" s="142">
        <v>0</v>
      </c>
      <c r="D32" s="142">
        <v>0</v>
      </c>
      <c r="E32" s="142">
        <v>0</v>
      </c>
      <c r="F32" s="142">
        <f t="shared" si="4"/>
        <v>0</v>
      </c>
      <c r="G32" s="142">
        <v>0</v>
      </c>
      <c r="H32" s="142">
        <f t="shared" si="5"/>
        <v>0</v>
      </c>
      <c r="I32" s="142">
        <f t="shared" si="6"/>
        <v>0</v>
      </c>
    </row>
    <row r="33" spans="1:11" s="144" customFormat="1" x14ac:dyDescent="0.25">
      <c r="A33" s="40" t="s">
        <v>6</v>
      </c>
      <c r="B33" s="51">
        <v>0</v>
      </c>
      <c r="C33" s="142">
        <v>0</v>
      </c>
      <c r="D33" s="142">
        <v>0</v>
      </c>
      <c r="E33" s="142">
        <v>0</v>
      </c>
      <c r="F33" s="142">
        <f t="shared" si="4"/>
        <v>0</v>
      </c>
      <c r="G33" s="142">
        <v>0</v>
      </c>
      <c r="H33" s="142">
        <f t="shared" si="5"/>
        <v>0</v>
      </c>
      <c r="I33" s="142">
        <f t="shared" si="6"/>
        <v>0</v>
      </c>
    </row>
    <row r="34" spans="1:11" s="144" customFormat="1" x14ac:dyDescent="0.25">
      <c r="A34" s="40" t="s">
        <v>7</v>
      </c>
      <c r="B34" s="51">
        <v>0</v>
      </c>
      <c r="C34" s="142">
        <v>0</v>
      </c>
      <c r="D34" s="142">
        <v>0</v>
      </c>
      <c r="E34" s="142">
        <v>0</v>
      </c>
      <c r="F34" s="142">
        <f t="shared" si="4"/>
        <v>0</v>
      </c>
      <c r="G34" s="142">
        <v>0</v>
      </c>
      <c r="H34" s="142">
        <f t="shared" si="5"/>
        <v>0</v>
      </c>
      <c r="I34" s="142">
        <f t="shared" si="6"/>
        <v>0</v>
      </c>
    </row>
    <row r="35" spans="1:11" s="144" customFormat="1" x14ac:dyDescent="0.25">
      <c r="A35" s="40" t="s">
        <v>8</v>
      </c>
      <c r="B35" s="51">
        <v>0</v>
      </c>
      <c r="C35" s="142">
        <v>46433</v>
      </c>
      <c r="D35" s="142">
        <v>47063</v>
      </c>
      <c r="E35" s="142">
        <v>0</v>
      </c>
      <c r="F35" s="142">
        <f t="shared" si="4"/>
        <v>93496</v>
      </c>
      <c r="G35" s="142">
        <v>93496</v>
      </c>
      <c r="H35" s="142">
        <f t="shared" si="5"/>
        <v>46433</v>
      </c>
      <c r="I35" s="142">
        <f t="shared" si="6"/>
        <v>47063</v>
      </c>
    </row>
    <row r="36" spans="1:11" s="144" customFormat="1" x14ac:dyDescent="0.25">
      <c r="A36" s="40" t="s">
        <v>9</v>
      </c>
      <c r="B36" s="51">
        <v>0</v>
      </c>
      <c r="C36" s="142">
        <v>44048</v>
      </c>
      <c r="D36" s="142">
        <v>0</v>
      </c>
      <c r="E36" s="142">
        <v>0</v>
      </c>
      <c r="F36" s="142">
        <f t="shared" si="4"/>
        <v>44048</v>
      </c>
      <c r="G36" s="142">
        <v>44048</v>
      </c>
      <c r="H36" s="142">
        <f t="shared" si="5"/>
        <v>44048</v>
      </c>
      <c r="I36" s="142">
        <f t="shared" si="6"/>
        <v>0</v>
      </c>
    </row>
    <row r="37" spans="1:11" s="144" customFormat="1" x14ac:dyDescent="0.25">
      <c r="A37" s="40" t="s">
        <v>10</v>
      </c>
      <c r="B37" s="51">
        <v>68698</v>
      </c>
      <c r="C37" s="142">
        <v>0</v>
      </c>
      <c r="D37" s="142">
        <v>0</v>
      </c>
      <c r="E37" s="142">
        <v>0</v>
      </c>
      <c r="F37" s="142">
        <f t="shared" si="4"/>
        <v>68698</v>
      </c>
      <c r="G37" s="142">
        <v>68698</v>
      </c>
      <c r="H37" s="142">
        <f t="shared" si="5"/>
        <v>68698</v>
      </c>
      <c r="I37" s="142">
        <f t="shared" si="6"/>
        <v>0</v>
      </c>
    </row>
    <row r="38" spans="1:11" s="144" customFormat="1" x14ac:dyDescent="0.25">
      <c r="A38" s="40" t="s">
        <v>11</v>
      </c>
      <c r="B38" s="51">
        <v>0</v>
      </c>
      <c r="C38" s="142">
        <v>0</v>
      </c>
      <c r="D38" s="142">
        <v>0</v>
      </c>
      <c r="E38" s="142">
        <v>0</v>
      </c>
      <c r="F38" s="142">
        <f t="shared" si="4"/>
        <v>0</v>
      </c>
      <c r="G38" s="142">
        <v>0</v>
      </c>
      <c r="H38" s="142">
        <f t="shared" si="5"/>
        <v>0</v>
      </c>
      <c r="I38" s="142">
        <f t="shared" si="6"/>
        <v>0</v>
      </c>
    </row>
    <row r="39" spans="1:11" x14ac:dyDescent="0.25">
      <c r="A39" s="37" t="s">
        <v>208</v>
      </c>
      <c r="B39" s="42">
        <f>SUM(B27:B38)</f>
        <v>147058</v>
      </c>
      <c r="C39" s="42">
        <f t="shared" ref="C39:I39" si="7">SUM(C27:C38)</f>
        <v>90481</v>
      </c>
      <c r="D39" s="42">
        <f t="shared" si="7"/>
        <v>47063</v>
      </c>
      <c r="E39" s="42">
        <f t="shared" si="7"/>
        <v>0</v>
      </c>
      <c r="F39" s="42">
        <f t="shared" si="7"/>
        <v>284602</v>
      </c>
      <c r="G39" s="42">
        <f t="shared" si="7"/>
        <v>284602</v>
      </c>
      <c r="H39" s="42">
        <f t="shared" si="7"/>
        <v>237539</v>
      </c>
      <c r="I39" s="42">
        <f t="shared" si="7"/>
        <v>47063</v>
      </c>
      <c r="J39" s="144"/>
      <c r="K39" s="144"/>
    </row>
    <row r="40" spans="1:11" x14ac:dyDescent="0.25">
      <c r="A40" s="144"/>
      <c r="C40" s="1"/>
      <c r="D40" s="1"/>
      <c r="E40" s="1"/>
      <c r="F40" s="1"/>
      <c r="G40" s="1"/>
      <c r="H40" s="144"/>
      <c r="I40" s="144"/>
      <c r="J40" s="144"/>
      <c r="K40" s="144"/>
    </row>
    <row r="41" spans="1:11" x14ac:dyDescent="0.25">
      <c r="A41" s="144"/>
      <c r="C41" s="1"/>
      <c r="D41" s="1"/>
      <c r="E41" s="1"/>
      <c r="F41" s="1"/>
      <c r="G41" s="1"/>
      <c r="H41" s="144"/>
      <c r="I41" s="144"/>
      <c r="J41" s="144"/>
      <c r="K41" s="144"/>
    </row>
    <row r="42" spans="1:11" x14ac:dyDescent="0.25">
      <c r="A42" s="144"/>
      <c r="C42" s="144"/>
      <c r="D42" s="144"/>
      <c r="E42" s="144"/>
      <c r="F42" s="144"/>
      <c r="G42" s="144"/>
      <c r="H42" s="144"/>
      <c r="I42" s="144"/>
      <c r="J42" s="144"/>
      <c r="K42" s="144"/>
    </row>
    <row r="43" spans="1:11" x14ac:dyDescent="0.25">
      <c r="A43" s="144" t="s">
        <v>172</v>
      </c>
      <c r="C43" s="144"/>
      <c r="D43" s="144"/>
      <c r="E43" s="144"/>
      <c r="F43" s="144"/>
      <c r="G43" s="144"/>
      <c r="H43" s="144"/>
      <c r="I43" s="144"/>
      <c r="J43" s="144"/>
      <c r="K43" s="144"/>
    </row>
    <row r="44" spans="1:11" x14ac:dyDescent="0.25">
      <c r="A44" s="144"/>
      <c r="C44" s="144"/>
      <c r="D44" s="144"/>
      <c r="E44" s="144"/>
      <c r="F44" s="144"/>
      <c r="G44" s="144"/>
      <c r="H44" s="144"/>
      <c r="I44" s="144"/>
      <c r="J44" s="144"/>
      <c r="K44" s="144"/>
    </row>
    <row r="45" spans="1:11" x14ac:dyDescent="0.25">
      <c r="A45" s="144"/>
      <c r="C45" s="144"/>
      <c r="D45" s="144"/>
      <c r="E45" s="144"/>
      <c r="F45" s="144"/>
      <c r="G45" s="144"/>
      <c r="H45" s="144"/>
      <c r="I45" s="144"/>
      <c r="J45" s="144"/>
      <c r="K45" s="144"/>
    </row>
    <row r="46" spans="1:11" x14ac:dyDescent="0.25">
      <c r="A46" s="144" t="s">
        <v>167</v>
      </c>
      <c r="C46" s="1"/>
      <c r="D46" s="1"/>
      <c r="E46" s="1"/>
      <c r="F46" s="1"/>
      <c r="G46" s="1"/>
      <c r="H46" s="1"/>
      <c r="I46" s="1"/>
      <c r="J46" s="1"/>
      <c r="K46" s="1"/>
    </row>
    <row r="47" spans="1:11" x14ac:dyDescent="0.25">
      <c r="A47" s="144" t="s">
        <v>55</v>
      </c>
      <c r="C47" s="1"/>
      <c r="D47" s="1"/>
      <c r="E47" s="1"/>
      <c r="F47" s="1"/>
      <c r="G47" s="1"/>
      <c r="H47" s="1"/>
      <c r="I47" s="1"/>
      <c r="J47" s="1"/>
      <c r="K47" s="1"/>
    </row>
    <row r="48" spans="1:11" x14ac:dyDescent="0.25">
      <c r="A48" s="144" t="s">
        <v>136</v>
      </c>
      <c r="C48" s="1"/>
      <c r="D48" s="1"/>
      <c r="E48" s="1"/>
      <c r="F48" s="1"/>
      <c r="G48" s="1"/>
      <c r="H48" s="1"/>
      <c r="I48" s="1"/>
      <c r="J48" s="1"/>
      <c r="K48" s="1"/>
    </row>
    <row r="49" spans="1:11" x14ac:dyDescent="0.25">
      <c r="A49" s="144" t="s">
        <v>137</v>
      </c>
      <c r="C49" s="1"/>
      <c r="D49" s="1"/>
      <c r="E49" s="1"/>
      <c r="F49" s="1"/>
      <c r="G49" s="1"/>
      <c r="H49" s="1"/>
      <c r="I49" s="1"/>
      <c r="J49" s="1"/>
      <c r="K49" s="1"/>
    </row>
    <row r="50" spans="1:11" x14ac:dyDescent="0.25">
      <c r="A50" s="144"/>
      <c r="C50" s="144"/>
      <c r="D50" s="144"/>
      <c r="E50" s="144"/>
      <c r="F50" s="144"/>
      <c r="G50" s="144"/>
      <c r="H50" s="144"/>
      <c r="I50" s="144"/>
      <c r="J50" s="144"/>
      <c r="K50" s="144"/>
    </row>
    <row r="51" spans="1:11" x14ac:dyDescent="0.25">
      <c r="A51" s="144"/>
      <c r="C51" s="144"/>
      <c r="D51" s="144"/>
      <c r="E51" s="144"/>
      <c r="F51" s="144"/>
      <c r="G51" s="144"/>
      <c r="H51" s="144"/>
      <c r="I51" s="144"/>
      <c r="J51" s="144"/>
      <c r="K51" s="144"/>
    </row>
    <row r="52" spans="1:11" x14ac:dyDescent="0.25">
      <c r="A52" s="144"/>
      <c r="C52" s="144"/>
      <c r="D52" s="144"/>
      <c r="E52" s="144"/>
      <c r="F52" s="144"/>
      <c r="G52" s="144"/>
      <c r="H52" s="144"/>
      <c r="I52" s="144"/>
      <c r="J52" s="144"/>
      <c r="K52" s="144"/>
    </row>
    <row r="53" spans="1:11" x14ac:dyDescent="0.25">
      <c r="A53" s="144"/>
      <c r="C53" s="144"/>
      <c r="D53" s="144"/>
      <c r="E53" s="144"/>
      <c r="F53" s="144"/>
      <c r="G53" s="144"/>
      <c r="H53" s="144"/>
      <c r="I53" s="144"/>
      <c r="J53" s="144"/>
      <c r="K53" s="144"/>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0"/>
  <sheetViews>
    <sheetView workbookViewId="0">
      <selection activeCell="Q36" sqref="Q36"/>
    </sheetView>
  </sheetViews>
  <sheetFormatPr defaultColWidth="10.85546875" defaultRowHeight="15" x14ac:dyDescent="0.25"/>
  <cols>
    <col min="4" max="4" width="11.42578125" customWidth="1"/>
    <col min="6" max="6" width="13" customWidth="1"/>
    <col min="8" max="8" width="10.85546875" style="112"/>
    <col min="9" max="9" width="10.85546875" style="141"/>
    <col min="10" max="11" width="10.85546875" style="144"/>
    <col min="12" max="12" width="10.85546875" style="143"/>
    <col min="15" max="15" width="11.42578125" customWidth="1"/>
    <col min="16" max="16" width="15" customWidth="1"/>
  </cols>
  <sheetData>
    <row r="1" spans="1:16" x14ac:dyDescent="0.25">
      <c r="A1" s="3" t="s">
        <v>41</v>
      </c>
    </row>
    <row r="3" spans="1:16" ht="23.25" x14ac:dyDescent="0.35">
      <c r="A3" s="34">
        <v>2015</v>
      </c>
    </row>
    <row r="5" spans="1:16" x14ac:dyDescent="0.25">
      <c r="A5" s="3" t="s">
        <v>29</v>
      </c>
    </row>
    <row r="7" spans="1:16" x14ac:dyDescent="0.25">
      <c r="A7" s="37" t="s">
        <v>16</v>
      </c>
      <c r="B7" s="37" t="s">
        <v>23</v>
      </c>
      <c r="C7" s="38" t="s">
        <v>22</v>
      </c>
      <c r="D7" s="37" t="s">
        <v>21</v>
      </c>
      <c r="E7" s="38" t="s">
        <v>19</v>
      </c>
      <c r="F7" s="37" t="s">
        <v>25</v>
      </c>
      <c r="G7" s="38" t="s">
        <v>46</v>
      </c>
      <c r="H7" s="37" t="s">
        <v>124</v>
      </c>
      <c r="I7" s="37" t="s">
        <v>176</v>
      </c>
      <c r="J7" s="37" t="s">
        <v>175</v>
      </c>
      <c r="K7" s="37" t="s">
        <v>164</v>
      </c>
      <c r="L7" s="37" t="s">
        <v>43</v>
      </c>
      <c r="M7" s="37" t="s">
        <v>53</v>
      </c>
      <c r="N7" s="37" t="s">
        <v>54</v>
      </c>
      <c r="O7" s="38" t="s">
        <v>50</v>
      </c>
      <c r="P7" s="39" t="s">
        <v>51</v>
      </c>
    </row>
    <row r="8" spans="1:16" x14ac:dyDescent="0.25">
      <c r="A8" s="40" t="s">
        <v>0</v>
      </c>
      <c r="B8" s="45">
        <v>217261</v>
      </c>
      <c r="C8" s="88">
        <v>257012</v>
      </c>
      <c r="D8" s="45">
        <v>130676</v>
      </c>
      <c r="E8" s="88">
        <v>183151</v>
      </c>
      <c r="F8" s="45">
        <v>117099</v>
      </c>
      <c r="G8" s="88">
        <v>25062</v>
      </c>
      <c r="H8" s="131">
        <v>0</v>
      </c>
      <c r="I8" s="131">
        <v>0</v>
      </c>
      <c r="J8" s="131">
        <v>0</v>
      </c>
      <c r="K8" s="131">
        <v>0</v>
      </c>
      <c r="L8" s="131">
        <v>0</v>
      </c>
      <c r="M8" s="45">
        <f t="shared" ref="M8:M19" si="0">SUM(B8:L8)</f>
        <v>930261</v>
      </c>
      <c r="N8" s="45">
        <v>930261</v>
      </c>
      <c r="O8" s="88">
        <f t="shared" ref="O8:O19" si="1">SUM(C8,E8,G8)</f>
        <v>465225</v>
      </c>
      <c r="P8" s="63">
        <f>SUM(B8,D8,F8,H8,J8,I8,K8,L8)</f>
        <v>465036</v>
      </c>
    </row>
    <row r="9" spans="1:16" s="112" customFormat="1" x14ac:dyDescent="0.25">
      <c r="A9" s="40" t="s">
        <v>1</v>
      </c>
      <c r="B9" s="45">
        <v>207760</v>
      </c>
      <c r="C9" s="88">
        <v>254805</v>
      </c>
      <c r="D9" s="45">
        <v>125602</v>
      </c>
      <c r="E9" s="88">
        <v>176309</v>
      </c>
      <c r="F9" s="45">
        <v>136433</v>
      </c>
      <c r="G9" s="88">
        <v>0</v>
      </c>
      <c r="H9" s="131">
        <v>678</v>
      </c>
      <c r="I9" s="131">
        <v>0</v>
      </c>
      <c r="J9" s="131">
        <v>0</v>
      </c>
      <c r="K9" s="131">
        <v>0</v>
      </c>
      <c r="L9" s="131">
        <v>0</v>
      </c>
      <c r="M9" s="45">
        <f t="shared" si="0"/>
        <v>901587</v>
      </c>
      <c r="N9" s="45">
        <v>901587</v>
      </c>
      <c r="O9" s="88">
        <f t="shared" si="1"/>
        <v>431114</v>
      </c>
      <c r="P9" s="63">
        <f t="shared" ref="P9:P19" si="2">SUM(B9,D9,F9,H9,J9,I9,K9,L9)</f>
        <v>470473</v>
      </c>
    </row>
    <row r="10" spans="1:16" s="112" customFormat="1" x14ac:dyDescent="0.25">
      <c r="A10" s="40" t="s">
        <v>2</v>
      </c>
      <c r="B10" s="45">
        <v>230796</v>
      </c>
      <c r="C10" s="88">
        <v>287969</v>
      </c>
      <c r="D10" s="45">
        <v>147735</v>
      </c>
      <c r="E10" s="88">
        <v>177601</v>
      </c>
      <c r="F10" s="45">
        <v>176215</v>
      </c>
      <c r="G10" s="88">
        <v>0</v>
      </c>
      <c r="H10" s="131">
        <v>0</v>
      </c>
      <c r="I10" s="131">
        <v>0</v>
      </c>
      <c r="J10" s="131">
        <v>0</v>
      </c>
      <c r="K10" s="131">
        <v>0</v>
      </c>
      <c r="L10" s="131">
        <v>0</v>
      </c>
      <c r="M10" s="45">
        <f t="shared" si="0"/>
        <v>1020316</v>
      </c>
      <c r="N10" s="45">
        <v>1020316</v>
      </c>
      <c r="O10" s="88">
        <f t="shared" si="1"/>
        <v>465570</v>
      </c>
      <c r="P10" s="63">
        <f t="shared" si="2"/>
        <v>554746</v>
      </c>
    </row>
    <row r="11" spans="1:16" s="141" customFormat="1" x14ac:dyDescent="0.25">
      <c r="A11" s="40" t="s">
        <v>3</v>
      </c>
      <c r="B11" s="45">
        <v>327794</v>
      </c>
      <c r="C11" s="88">
        <v>299495</v>
      </c>
      <c r="D11" s="45">
        <v>164669</v>
      </c>
      <c r="E11" s="88">
        <v>252131</v>
      </c>
      <c r="F11" s="45">
        <v>95745</v>
      </c>
      <c r="G11" s="88">
        <v>0</v>
      </c>
      <c r="H11" s="131">
        <v>0</v>
      </c>
      <c r="I11" s="131">
        <v>24453</v>
      </c>
      <c r="J11" s="131">
        <v>0</v>
      </c>
      <c r="K11" s="131">
        <v>0</v>
      </c>
      <c r="L11" s="131">
        <v>0</v>
      </c>
      <c r="M11" s="45">
        <f t="shared" si="0"/>
        <v>1164287</v>
      </c>
      <c r="N11" s="45">
        <v>1164287</v>
      </c>
      <c r="O11" s="88">
        <f t="shared" si="1"/>
        <v>551626</v>
      </c>
      <c r="P11" s="63">
        <f t="shared" si="2"/>
        <v>612661</v>
      </c>
    </row>
    <row r="12" spans="1:16" s="143" customFormat="1" x14ac:dyDescent="0.25">
      <c r="A12" s="40" t="s">
        <v>4</v>
      </c>
      <c r="B12" s="45">
        <v>278485</v>
      </c>
      <c r="C12" s="88">
        <v>317215</v>
      </c>
      <c r="D12" s="45">
        <v>176763</v>
      </c>
      <c r="E12" s="88">
        <v>143487</v>
      </c>
      <c r="F12" s="45">
        <v>175445</v>
      </c>
      <c r="G12" s="88">
        <v>0</v>
      </c>
      <c r="H12" s="131">
        <v>2174</v>
      </c>
      <c r="I12" s="131">
        <v>0</v>
      </c>
      <c r="J12" s="131">
        <v>0</v>
      </c>
      <c r="K12" s="131">
        <v>0</v>
      </c>
      <c r="L12" s="131">
        <v>23996</v>
      </c>
      <c r="M12" s="45">
        <f t="shared" si="0"/>
        <v>1117565</v>
      </c>
      <c r="N12" s="45">
        <v>1117565</v>
      </c>
      <c r="O12" s="88">
        <f t="shared" si="1"/>
        <v>460702</v>
      </c>
      <c r="P12" s="63">
        <f t="shared" si="2"/>
        <v>656863</v>
      </c>
    </row>
    <row r="13" spans="1:16" s="143" customFormat="1" x14ac:dyDescent="0.25">
      <c r="A13" s="40" t="s">
        <v>5</v>
      </c>
      <c r="B13" s="45">
        <v>261805</v>
      </c>
      <c r="C13" s="88">
        <v>265205</v>
      </c>
      <c r="D13" s="45">
        <v>227711</v>
      </c>
      <c r="E13" s="88">
        <v>224240</v>
      </c>
      <c r="F13" s="45">
        <v>93431</v>
      </c>
      <c r="G13" s="88">
        <v>0</v>
      </c>
      <c r="H13" s="131">
        <v>0</v>
      </c>
      <c r="I13" s="131">
        <v>0</v>
      </c>
      <c r="J13" s="131">
        <v>0</v>
      </c>
      <c r="K13" s="131">
        <v>0</v>
      </c>
      <c r="L13" s="131">
        <v>0</v>
      </c>
      <c r="M13" s="45">
        <f t="shared" si="0"/>
        <v>1072392</v>
      </c>
      <c r="N13" s="45">
        <v>1072392</v>
      </c>
      <c r="O13" s="88">
        <f t="shared" si="1"/>
        <v>489445</v>
      </c>
      <c r="P13" s="63">
        <f t="shared" si="2"/>
        <v>582947</v>
      </c>
    </row>
    <row r="14" spans="1:16" s="144" customFormat="1" x14ac:dyDescent="0.25">
      <c r="A14" s="40" t="s">
        <v>6</v>
      </c>
      <c r="B14" s="45">
        <v>280521</v>
      </c>
      <c r="C14" s="88">
        <v>211445</v>
      </c>
      <c r="D14" s="45">
        <v>154581</v>
      </c>
      <c r="E14" s="88">
        <v>280236</v>
      </c>
      <c r="F14" s="45">
        <v>56880</v>
      </c>
      <c r="G14" s="88">
        <v>0</v>
      </c>
      <c r="H14" s="131">
        <v>0</v>
      </c>
      <c r="I14" s="131">
        <v>25068</v>
      </c>
      <c r="J14" s="131">
        <v>24923</v>
      </c>
      <c r="K14" s="131">
        <v>0</v>
      </c>
      <c r="L14" s="131">
        <v>0</v>
      </c>
      <c r="M14" s="45">
        <f t="shared" si="0"/>
        <v>1033654</v>
      </c>
      <c r="N14" s="45">
        <v>1008731</v>
      </c>
      <c r="O14" s="88">
        <f t="shared" si="1"/>
        <v>491681</v>
      </c>
      <c r="P14" s="63">
        <f t="shared" si="2"/>
        <v>541973</v>
      </c>
    </row>
    <row r="15" spans="1:16" s="144" customFormat="1" x14ac:dyDescent="0.25">
      <c r="A15" s="40" t="s">
        <v>7</v>
      </c>
      <c r="B15" s="45">
        <v>331437</v>
      </c>
      <c r="C15" s="88">
        <v>245863</v>
      </c>
      <c r="D15" s="45">
        <v>150387</v>
      </c>
      <c r="E15" s="88">
        <v>185864</v>
      </c>
      <c r="F15" s="45">
        <v>75477</v>
      </c>
      <c r="G15" s="88">
        <v>0</v>
      </c>
      <c r="H15" s="131">
        <v>0</v>
      </c>
      <c r="I15" s="131">
        <v>25394</v>
      </c>
      <c r="J15" s="131">
        <v>0</v>
      </c>
      <c r="K15" s="131">
        <v>0</v>
      </c>
      <c r="L15" s="131">
        <v>0</v>
      </c>
      <c r="M15" s="45">
        <f t="shared" si="0"/>
        <v>1014422</v>
      </c>
      <c r="N15" s="45">
        <v>1014422</v>
      </c>
      <c r="O15" s="88">
        <f t="shared" si="1"/>
        <v>431727</v>
      </c>
      <c r="P15" s="63">
        <f t="shared" si="2"/>
        <v>582695</v>
      </c>
    </row>
    <row r="16" spans="1:16" s="144" customFormat="1" x14ac:dyDescent="0.25">
      <c r="A16" s="40" t="s">
        <v>8</v>
      </c>
      <c r="B16" s="45">
        <v>401548</v>
      </c>
      <c r="C16" s="88">
        <v>234836</v>
      </c>
      <c r="D16" s="45">
        <v>171092</v>
      </c>
      <c r="E16" s="88">
        <v>310904</v>
      </c>
      <c r="F16" s="45">
        <v>55623</v>
      </c>
      <c r="G16" s="88">
        <v>0</v>
      </c>
      <c r="H16" s="131">
        <v>0</v>
      </c>
      <c r="I16" s="131">
        <v>0</v>
      </c>
      <c r="J16" s="131">
        <v>0</v>
      </c>
      <c r="K16" s="131">
        <v>0</v>
      </c>
      <c r="L16" s="131">
        <v>0</v>
      </c>
      <c r="M16" s="45">
        <f t="shared" si="0"/>
        <v>1174003</v>
      </c>
      <c r="N16" s="45">
        <v>1174003</v>
      </c>
      <c r="O16" s="88">
        <f t="shared" si="1"/>
        <v>545740</v>
      </c>
      <c r="P16" s="63">
        <f t="shared" si="2"/>
        <v>628263</v>
      </c>
    </row>
    <row r="17" spans="1:16" s="144" customFormat="1" x14ac:dyDescent="0.25">
      <c r="A17" s="40" t="s">
        <v>9</v>
      </c>
      <c r="B17" s="45">
        <v>483056</v>
      </c>
      <c r="C17" s="88">
        <v>273948</v>
      </c>
      <c r="D17" s="45">
        <v>172692</v>
      </c>
      <c r="E17" s="88">
        <v>296225</v>
      </c>
      <c r="F17" s="45">
        <v>94631</v>
      </c>
      <c r="G17" s="88">
        <v>0</v>
      </c>
      <c r="H17" s="131">
        <v>0</v>
      </c>
      <c r="I17" s="131">
        <v>49213</v>
      </c>
      <c r="J17" s="131">
        <v>0</v>
      </c>
      <c r="K17" s="131">
        <v>0</v>
      </c>
      <c r="L17" s="131">
        <v>0</v>
      </c>
      <c r="M17" s="45">
        <f t="shared" si="0"/>
        <v>1369765</v>
      </c>
      <c r="N17" s="45">
        <v>1369765</v>
      </c>
      <c r="O17" s="88">
        <f t="shared" si="1"/>
        <v>570173</v>
      </c>
      <c r="P17" s="63">
        <f t="shared" si="2"/>
        <v>799592</v>
      </c>
    </row>
    <row r="18" spans="1:16" s="144" customFormat="1" x14ac:dyDescent="0.25">
      <c r="A18" s="40" t="s">
        <v>10</v>
      </c>
      <c r="B18" s="45">
        <v>369560</v>
      </c>
      <c r="C18" s="88">
        <v>235210</v>
      </c>
      <c r="D18" s="45">
        <v>217602</v>
      </c>
      <c r="E18" s="88">
        <v>215271</v>
      </c>
      <c r="F18" s="45">
        <v>90352</v>
      </c>
      <c r="G18" s="88">
        <v>0</v>
      </c>
      <c r="H18" s="131">
        <v>0</v>
      </c>
      <c r="I18" s="131">
        <v>24915</v>
      </c>
      <c r="J18" s="131">
        <v>0</v>
      </c>
      <c r="K18" s="131">
        <v>2180</v>
      </c>
      <c r="L18" s="131">
        <v>0</v>
      </c>
      <c r="M18" s="45">
        <f t="shared" si="0"/>
        <v>1155090</v>
      </c>
      <c r="N18" s="45">
        <v>1155090</v>
      </c>
      <c r="O18" s="88">
        <f t="shared" si="1"/>
        <v>450481</v>
      </c>
      <c r="P18" s="63">
        <f t="shared" si="2"/>
        <v>704609</v>
      </c>
    </row>
    <row r="19" spans="1:16" s="144" customFormat="1" x14ac:dyDescent="0.25">
      <c r="A19" s="40" t="s">
        <v>11</v>
      </c>
      <c r="B19" s="45">
        <v>262784</v>
      </c>
      <c r="C19" s="88">
        <v>185592</v>
      </c>
      <c r="D19" s="45">
        <v>202904</v>
      </c>
      <c r="E19" s="88">
        <v>160410</v>
      </c>
      <c r="F19" s="45">
        <v>55913</v>
      </c>
      <c r="G19" s="88">
        <v>50574</v>
      </c>
      <c r="H19" s="131">
        <v>0</v>
      </c>
      <c r="I19" s="131">
        <v>25088</v>
      </c>
      <c r="J19" s="131">
        <v>0</v>
      </c>
      <c r="K19" s="131">
        <v>0</v>
      </c>
      <c r="L19" s="131">
        <v>0</v>
      </c>
      <c r="M19" s="45">
        <f t="shared" si="0"/>
        <v>943265</v>
      </c>
      <c r="N19" s="45">
        <v>943265</v>
      </c>
      <c r="O19" s="88">
        <f t="shared" si="1"/>
        <v>396576</v>
      </c>
      <c r="P19" s="63">
        <f t="shared" si="2"/>
        <v>546689</v>
      </c>
    </row>
    <row r="20" spans="1:16" x14ac:dyDescent="0.25">
      <c r="A20" s="37" t="s">
        <v>165</v>
      </c>
      <c r="B20" s="65">
        <f t="shared" ref="B20:H20" si="3">SUM(B8:B19)</f>
        <v>3652807</v>
      </c>
      <c r="C20" s="90">
        <f t="shared" si="3"/>
        <v>3068595</v>
      </c>
      <c r="D20" s="65">
        <f t="shared" si="3"/>
        <v>2042414</v>
      </c>
      <c r="E20" s="90">
        <f t="shared" si="3"/>
        <v>2605829</v>
      </c>
      <c r="F20" s="65">
        <f t="shared" si="3"/>
        <v>1223244</v>
      </c>
      <c r="G20" s="90">
        <f t="shared" si="3"/>
        <v>75636</v>
      </c>
      <c r="H20" s="65">
        <f t="shared" si="3"/>
        <v>2852</v>
      </c>
      <c r="I20" s="65">
        <f t="shared" ref="I20:N20" si="4">SUM(I8:I19)</f>
        <v>174131</v>
      </c>
      <c r="J20" s="65">
        <f t="shared" si="4"/>
        <v>24923</v>
      </c>
      <c r="K20" s="65">
        <f t="shared" si="4"/>
        <v>2180</v>
      </c>
      <c r="L20" s="65">
        <f t="shared" si="4"/>
        <v>23996</v>
      </c>
      <c r="M20" s="65">
        <f t="shared" si="4"/>
        <v>12896607</v>
      </c>
      <c r="N20" s="65">
        <f t="shared" si="4"/>
        <v>12871684</v>
      </c>
      <c r="O20" s="90">
        <f>SUM(O8:O19)</f>
        <v>5750060</v>
      </c>
      <c r="P20" s="68">
        <f>SUM(P8:P19)</f>
        <v>7146547</v>
      </c>
    </row>
    <row r="21" spans="1:16" x14ac:dyDescent="0.25">
      <c r="A21" s="14"/>
      <c r="B21" s="15"/>
      <c r="C21" s="15"/>
      <c r="D21" s="15"/>
      <c r="E21" s="15"/>
      <c r="F21" s="15"/>
      <c r="G21" s="15"/>
      <c r="H21" s="15"/>
      <c r="I21" s="142"/>
      <c r="J21" s="142"/>
      <c r="K21" s="142"/>
      <c r="L21" s="142"/>
      <c r="M21" s="15"/>
      <c r="N21" s="15"/>
      <c r="O21" s="14"/>
      <c r="P21" s="14"/>
    </row>
    <row r="22" spans="1:16" x14ac:dyDescent="0.25">
      <c r="A22" s="14"/>
      <c r="B22" s="15"/>
      <c r="C22" s="15"/>
      <c r="D22" s="15"/>
      <c r="E22" s="15"/>
      <c r="F22" s="15"/>
      <c r="G22" s="15"/>
      <c r="H22" s="15"/>
      <c r="I22" s="142"/>
      <c r="J22" s="142"/>
      <c r="K22" s="142"/>
      <c r="L22" s="142"/>
      <c r="M22" s="15"/>
      <c r="N22" s="15"/>
      <c r="O22" s="14"/>
      <c r="P22" s="14"/>
    </row>
    <row r="23" spans="1:16" x14ac:dyDescent="0.25">
      <c r="A23" s="2" t="s">
        <v>44</v>
      </c>
      <c r="B23" s="15"/>
      <c r="C23" s="15"/>
      <c r="D23" s="15"/>
      <c r="E23" s="15"/>
      <c r="F23" s="15"/>
      <c r="G23" s="15"/>
      <c r="H23" s="15"/>
      <c r="I23" s="142"/>
      <c r="J23" s="142"/>
      <c r="K23" s="142"/>
      <c r="L23" s="142"/>
      <c r="M23" s="15"/>
      <c r="N23" s="15"/>
      <c r="O23" s="14"/>
      <c r="P23" s="14"/>
    </row>
    <row r="24" spans="1:16" x14ac:dyDescent="0.25">
      <c r="A24" s="14"/>
      <c r="B24" s="14"/>
      <c r="C24" s="14"/>
      <c r="D24" s="14"/>
      <c r="E24" s="14"/>
      <c r="F24" s="14"/>
      <c r="G24" s="14"/>
      <c r="H24" s="14"/>
      <c r="I24" s="14"/>
      <c r="J24" s="14"/>
      <c r="K24" s="14"/>
      <c r="L24" s="14"/>
      <c r="M24" s="14"/>
      <c r="N24" s="14"/>
      <c r="O24" s="14"/>
      <c r="P24" s="14"/>
    </row>
    <row r="25" spans="1:16" x14ac:dyDescent="0.25">
      <c r="A25" s="14"/>
      <c r="B25" s="14"/>
      <c r="C25" s="14"/>
      <c r="D25" s="14"/>
      <c r="E25" s="14"/>
      <c r="F25" s="14"/>
      <c r="G25" s="14"/>
      <c r="H25" s="14"/>
      <c r="I25" s="14"/>
      <c r="J25" s="14"/>
      <c r="K25" s="14"/>
      <c r="L25" s="14"/>
      <c r="M25" s="14"/>
      <c r="N25" s="14"/>
      <c r="O25" s="14"/>
      <c r="P25" s="14"/>
    </row>
    <row r="26" spans="1:16" x14ac:dyDescent="0.25">
      <c r="A26" s="35" t="s">
        <v>16</v>
      </c>
      <c r="B26" s="2" t="s">
        <v>23</v>
      </c>
      <c r="C26" s="110" t="s">
        <v>22</v>
      </c>
      <c r="D26" s="2" t="s">
        <v>21</v>
      </c>
      <c r="E26" s="110" t="s">
        <v>19</v>
      </c>
      <c r="F26" s="2" t="s">
        <v>25</v>
      </c>
      <c r="G26" s="110" t="s">
        <v>46</v>
      </c>
      <c r="H26" s="37" t="s">
        <v>124</v>
      </c>
      <c r="I26" s="37" t="s">
        <v>176</v>
      </c>
      <c r="J26" s="37" t="s">
        <v>175</v>
      </c>
      <c r="K26" s="37" t="s">
        <v>164</v>
      </c>
      <c r="L26" s="37" t="s">
        <v>43</v>
      </c>
      <c r="M26" s="37" t="s">
        <v>53</v>
      </c>
      <c r="N26" s="37" t="s">
        <v>54</v>
      </c>
      <c r="O26" s="22" t="s">
        <v>50</v>
      </c>
      <c r="P26" s="23" t="s">
        <v>51</v>
      </c>
    </row>
    <row r="27" spans="1:16" x14ac:dyDescent="0.25">
      <c r="A27" s="36" t="s">
        <v>0</v>
      </c>
      <c r="B27" s="15">
        <v>1695501</v>
      </c>
      <c r="C27" s="15">
        <v>1642578</v>
      </c>
      <c r="D27" s="15">
        <v>1219452</v>
      </c>
      <c r="E27" s="15">
        <v>844985</v>
      </c>
      <c r="F27" s="15">
        <v>169608</v>
      </c>
      <c r="G27" s="15">
        <v>88053</v>
      </c>
      <c r="H27" s="132">
        <v>0</v>
      </c>
      <c r="I27" s="132">
        <v>0</v>
      </c>
      <c r="J27" s="132">
        <v>0</v>
      </c>
      <c r="K27" s="132">
        <v>0</v>
      </c>
      <c r="L27" s="132">
        <v>0</v>
      </c>
      <c r="M27" s="15">
        <f t="shared" ref="M27:M38" si="5">SUM(B27:L27)</f>
        <v>5660177</v>
      </c>
      <c r="N27" s="15">
        <v>5660177</v>
      </c>
      <c r="O27" s="15">
        <f t="shared" ref="O27:O38" si="6">SUM(C27,E27,G27)</f>
        <v>2575616</v>
      </c>
      <c r="P27" s="15">
        <f>SUM(B27,D27,F27,H27,I27,J27,K27,L27)</f>
        <v>3084561</v>
      </c>
    </row>
    <row r="28" spans="1:16" s="112" customFormat="1" x14ac:dyDescent="0.25">
      <c r="A28" s="36" t="s">
        <v>1</v>
      </c>
      <c r="B28" s="15">
        <v>1548537</v>
      </c>
      <c r="C28" s="15">
        <v>1681927</v>
      </c>
      <c r="D28" s="15">
        <v>1151500</v>
      </c>
      <c r="E28" s="15">
        <v>1068143</v>
      </c>
      <c r="F28" s="15">
        <v>221277</v>
      </c>
      <c r="G28" s="15">
        <v>0</v>
      </c>
      <c r="H28" s="132">
        <v>5411</v>
      </c>
      <c r="I28" s="132">
        <v>0</v>
      </c>
      <c r="J28" s="132">
        <v>0</v>
      </c>
      <c r="K28" s="132">
        <v>0</v>
      </c>
      <c r="L28" s="132">
        <v>0</v>
      </c>
      <c r="M28" s="142">
        <f t="shared" si="5"/>
        <v>5676795</v>
      </c>
      <c r="N28" s="15">
        <v>5676795</v>
      </c>
      <c r="O28" s="15">
        <f t="shared" si="6"/>
        <v>2750070</v>
      </c>
      <c r="P28" s="142">
        <f t="shared" ref="P28:P38" si="7">SUM(B28,D28,F28,H28,I28,J28,K28,L28)</f>
        <v>2926725</v>
      </c>
    </row>
    <row r="29" spans="1:16" s="112" customFormat="1" x14ac:dyDescent="0.25">
      <c r="A29" s="40" t="s">
        <v>2</v>
      </c>
      <c r="B29" s="15">
        <v>1758887</v>
      </c>
      <c r="C29" s="15">
        <v>2011866</v>
      </c>
      <c r="D29" s="15">
        <v>1301050</v>
      </c>
      <c r="E29" s="15">
        <v>1185328</v>
      </c>
      <c r="F29" s="15">
        <v>350092</v>
      </c>
      <c r="G29" s="15">
        <v>0</v>
      </c>
      <c r="H29" s="132">
        <v>0</v>
      </c>
      <c r="I29" s="132">
        <v>0</v>
      </c>
      <c r="J29" s="132">
        <v>0</v>
      </c>
      <c r="K29" s="132">
        <v>0</v>
      </c>
      <c r="L29" s="132">
        <v>0</v>
      </c>
      <c r="M29" s="142">
        <f t="shared" si="5"/>
        <v>6607223</v>
      </c>
      <c r="N29" s="15">
        <v>6607223</v>
      </c>
      <c r="O29" s="15">
        <f t="shared" si="6"/>
        <v>3197194</v>
      </c>
      <c r="P29" s="142">
        <f t="shared" si="7"/>
        <v>3410029</v>
      </c>
    </row>
    <row r="30" spans="1:16" s="141" customFormat="1" x14ac:dyDescent="0.25">
      <c r="A30" s="36" t="s">
        <v>3</v>
      </c>
      <c r="B30" s="142">
        <v>2544869</v>
      </c>
      <c r="C30" s="142">
        <v>2010472</v>
      </c>
      <c r="D30" s="142">
        <v>1334698</v>
      </c>
      <c r="E30" s="142">
        <v>1310947</v>
      </c>
      <c r="F30" s="142">
        <v>288179</v>
      </c>
      <c r="G30" s="142">
        <v>0</v>
      </c>
      <c r="H30" s="132">
        <v>0</v>
      </c>
      <c r="I30" s="132">
        <v>69660</v>
      </c>
      <c r="J30" s="132">
        <v>0</v>
      </c>
      <c r="K30" s="132">
        <v>0</v>
      </c>
      <c r="L30" s="132">
        <v>0</v>
      </c>
      <c r="M30" s="142">
        <f t="shared" si="5"/>
        <v>7558825</v>
      </c>
      <c r="N30" s="142">
        <v>7558825</v>
      </c>
      <c r="O30" s="142">
        <f t="shared" si="6"/>
        <v>3321419</v>
      </c>
      <c r="P30" s="142">
        <f t="shared" si="7"/>
        <v>4237406</v>
      </c>
    </row>
    <row r="31" spans="1:16" s="143" customFormat="1" x14ac:dyDescent="0.25">
      <c r="A31" s="40" t="s">
        <v>4</v>
      </c>
      <c r="B31" s="142">
        <v>2181619</v>
      </c>
      <c r="C31" s="142">
        <v>2081426</v>
      </c>
      <c r="D31" s="142">
        <v>1440075</v>
      </c>
      <c r="E31" s="142">
        <v>843883</v>
      </c>
      <c r="F31" s="142">
        <v>334634</v>
      </c>
      <c r="G31" s="142">
        <v>0</v>
      </c>
      <c r="H31" s="132">
        <v>26734</v>
      </c>
      <c r="I31" s="132">
        <v>0</v>
      </c>
      <c r="J31" s="132">
        <v>0</v>
      </c>
      <c r="K31" s="132">
        <v>0</v>
      </c>
      <c r="L31" s="132">
        <v>76286</v>
      </c>
      <c r="M31" s="142">
        <f t="shared" si="5"/>
        <v>6984657</v>
      </c>
      <c r="N31" s="142">
        <v>6984657</v>
      </c>
      <c r="O31" s="142">
        <f t="shared" si="6"/>
        <v>2925309</v>
      </c>
      <c r="P31" s="142">
        <f t="shared" si="7"/>
        <v>4059348</v>
      </c>
    </row>
    <row r="32" spans="1:16" s="143" customFormat="1" x14ac:dyDescent="0.25">
      <c r="A32" s="40" t="s">
        <v>5</v>
      </c>
      <c r="B32" s="142">
        <v>1778559</v>
      </c>
      <c r="C32" s="142">
        <v>1650948</v>
      </c>
      <c r="D32" s="142">
        <v>1920269</v>
      </c>
      <c r="E32" s="142">
        <v>1340556</v>
      </c>
      <c r="F32" s="142">
        <v>275233</v>
      </c>
      <c r="G32" s="142">
        <v>0</v>
      </c>
      <c r="H32" s="132">
        <v>0</v>
      </c>
      <c r="I32" s="132">
        <v>0</v>
      </c>
      <c r="J32" s="132">
        <v>0</v>
      </c>
      <c r="K32" s="132">
        <v>0</v>
      </c>
      <c r="L32" s="132">
        <v>0</v>
      </c>
      <c r="M32" s="142">
        <f t="shared" si="5"/>
        <v>6965565</v>
      </c>
      <c r="N32" s="142">
        <v>6965565</v>
      </c>
      <c r="O32" s="142">
        <f t="shared" si="6"/>
        <v>2991504</v>
      </c>
      <c r="P32" s="142">
        <f t="shared" si="7"/>
        <v>3974061</v>
      </c>
    </row>
    <row r="33" spans="1:21" s="144" customFormat="1" x14ac:dyDescent="0.25">
      <c r="A33" s="40" t="s">
        <v>6</v>
      </c>
      <c r="B33" s="142">
        <v>2434905</v>
      </c>
      <c r="C33" s="142">
        <v>1371965</v>
      </c>
      <c r="D33" s="142">
        <v>1334617</v>
      </c>
      <c r="E33" s="142">
        <v>1609173</v>
      </c>
      <c r="F33" s="142">
        <v>180384</v>
      </c>
      <c r="G33" s="142">
        <v>0</v>
      </c>
      <c r="H33" s="132">
        <v>0</v>
      </c>
      <c r="I33" s="132">
        <v>75673</v>
      </c>
      <c r="J33" s="132">
        <v>81439</v>
      </c>
      <c r="K33" s="132">
        <v>0</v>
      </c>
      <c r="L33" s="132">
        <v>0</v>
      </c>
      <c r="M33" s="142">
        <f t="shared" si="5"/>
        <v>7088156</v>
      </c>
      <c r="N33" s="142">
        <v>7006717</v>
      </c>
      <c r="O33" s="142">
        <f t="shared" si="6"/>
        <v>2981138</v>
      </c>
      <c r="P33" s="142">
        <f t="shared" si="7"/>
        <v>4107018</v>
      </c>
    </row>
    <row r="34" spans="1:21" s="144" customFormat="1" x14ac:dyDescent="0.25">
      <c r="A34" s="40" t="s">
        <v>7</v>
      </c>
      <c r="B34" s="142">
        <v>2411925</v>
      </c>
      <c r="C34" s="142">
        <v>1430704</v>
      </c>
      <c r="D34" s="142">
        <v>1262847</v>
      </c>
      <c r="E34" s="142">
        <v>1149716</v>
      </c>
      <c r="F34" s="142">
        <v>233588</v>
      </c>
      <c r="G34" s="142">
        <v>0</v>
      </c>
      <c r="H34" s="132">
        <v>0</v>
      </c>
      <c r="I34" s="132">
        <v>83357</v>
      </c>
      <c r="J34" s="132">
        <v>0</v>
      </c>
      <c r="K34" s="132">
        <v>0</v>
      </c>
      <c r="L34" s="132">
        <v>0</v>
      </c>
      <c r="M34" s="142">
        <f t="shared" si="5"/>
        <v>6572137</v>
      </c>
      <c r="N34" s="142">
        <v>6572137</v>
      </c>
      <c r="O34" s="142">
        <f t="shared" si="6"/>
        <v>2580420</v>
      </c>
      <c r="P34" s="142">
        <f t="shared" si="7"/>
        <v>3991717</v>
      </c>
    </row>
    <row r="35" spans="1:21" s="144" customFormat="1" x14ac:dyDescent="0.25">
      <c r="A35" s="40" t="s">
        <v>8</v>
      </c>
      <c r="B35" s="142">
        <v>3038710</v>
      </c>
      <c r="C35" s="142">
        <v>1511298</v>
      </c>
      <c r="D35" s="142">
        <v>1442271</v>
      </c>
      <c r="E35" s="142">
        <v>2036921</v>
      </c>
      <c r="F35" s="142">
        <v>160641</v>
      </c>
      <c r="G35" s="142">
        <v>0</v>
      </c>
      <c r="H35" s="132">
        <v>0</v>
      </c>
      <c r="I35" s="132">
        <v>0</v>
      </c>
      <c r="J35" s="132">
        <v>0</v>
      </c>
      <c r="K35" s="132">
        <v>0</v>
      </c>
      <c r="L35" s="132">
        <v>0</v>
      </c>
      <c r="M35" s="142">
        <f t="shared" si="5"/>
        <v>8189841</v>
      </c>
      <c r="N35" s="142">
        <v>8189841</v>
      </c>
      <c r="O35" s="142">
        <f t="shared" si="6"/>
        <v>3548219</v>
      </c>
      <c r="P35" s="142">
        <f t="shared" si="7"/>
        <v>4641622</v>
      </c>
    </row>
    <row r="36" spans="1:21" s="144" customFormat="1" x14ac:dyDescent="0.25">
      <c r="A36" s="40" t="s">
        <v>9</v>
      </c>
      <c r="B36" s="142">
        <v>3430197</v>
      </c>
      <c r="C36" s="142">
        <v>2012883</v>
      </c>
      <c r="D36" s="142">
        <v>1410982</v>
      </c>
      <c r="E36" s="142">
        <v>2041447</v>
      </c>
      <c r="F36" s="142">
        <v>271699</v>
      </c>
      <c r="G36" s="142">
        <v>0</v>
      </c>
      <c r="H36" s="132">
        <v>0</v>
      </c>
      <c r="I36" s="132">
        <v>160641</v>
      </c>
      <c r="J36" s="132">
        <v>0</v>
      </c>
      <c r="K36" s="132">
        <v>0</v>
      </c>
      <c r="L36" s="132">
        <v>0</v>
      </c>
      <c r="M36" s="142">
        <f t="shared" si="5"/>
        <v>9327849</v>
      </c>
      <c r="N36" s="142">
        <v>9327849</v>
      </c>
      <c r="O36" s="142">
        <f t="shared" si="6"/>
        <v>4054330</v>
      </c>
      <c r="P36" s="142">
        <f t="shared" si="7"/>
        <v>5273519</v>
      </c>
    </row>
    <row r="37" spans="1:21" s="144" customFormat="1" x14ac:dyDescent="0.25">
      <c r="A37" s="40" t="s">
        <v>10</v>
      </c>
      <c r="B37" s="142">
        <v>2959239</v>
      </c>
      <c r="C37" s="142">
        <v>1741804</v>
      </c>
      <c r="D37" s="142">
        <v>1846968</v>
      </c>
      <c r="E37" s="142">
        <v>1462574</v>
      </c>
      <c r="F37" s="142">
        <v>209693</v>
      </c>
      <c r="G37" s="142">
        <v>0</v>
      </c>
      <c r="H37" s="132">
        <v>0</v>
      </c>
      <c r="I37" s="132">
        <v>81150</v>
      </c>
      <c r="J37" s="132">
        <v>0</v>
      </c>
      <c r="K37" s="132">
        <v>30515</v>
      </c>
      <c r="L37" s="132">
        <v>0</v>
      </c>
      <c r="M37" s="142">
        <f t="shared" si="5"/>
        <v>8331943</v>
      </c>
      <c r="N37" s="142">
        <v>8331943</v>
      </c>
      <c r="O37" s="142">
        <f t="shared" si="6"/>
        <v>3204378</v>
      </c>
      <c r="P37" s="142">
        <f t="shared" si="7"/>
        <v>5127565</v>
      </c>
    </row>
    <row r="38" spans="1:21" s="144" customFormat="1" x14ac:dyDescent="0.25">
      <c r="A38" s="36" t="s">
        <v>11</v>
      </c>
      <c r="B38" s="142">
        <v>2267180</v>
      </c>
      <c r="C38" s="142">
        <v>1368436</v>
      </c>
      <c r="D38" s="142">
        <v>1759078</v>
      </c>
      <c r="E38" s="142">
        <v>1165057</v>
      </c>
      <c r="F38" s="142">
        <v>176497</v>
      </c>
      <c r="G38" s="142">
        <v>152139</v>
      </c>
      <c r="H38" s="132">
        <v>0</v>
      </c>
      <c r="I38" s="132">
        <v>82262</v>
      </c>
      <c r="J38" s="132">
        <v>0</v>
      </c>
      <c r="K38" s="132">
        <v>0</v>
      </c>
      <c r="L38" s="132">
        <v>0</v>
      </c>
      <c r="M38" s="142">
        <f t="shared" si="5"/>
        <v>6970649</v>
      </c>
      <c r="N38" s="142">
        <v>6970649</v>
      </c>
      <c r="O38" s="142">
        <f t="shared" si="6"/>
        <v>2685632</v>
      </c>
      <c r="P38" s="142">
        <f t="shared" si="7"/>
        <v>4285017</v>
      </c>
    </row>
    <row r="39" spans="1:21" x14ac:dyDescent="0.25">
      <c r="A39" s="35" t="s">
        <v>165</v>
      </c>
      <c r="B39" s="42">
        <f>SUM(B27:B38)</f>
        <v>28050128</v>
      </c>
      <c r="C39" s="42">
        <f t="shared" ref="C39:P39" si="8">SUM(C27:C38)</f>
        <v>20516307</v>
      </c>
      <c r="D39" s="42">
        <f t="shared" si="8"/>
        <v>17423807</v>
      </c>
      <c r="E39" s="42">
        <f t="shared" si="8"/>
        <v>16058730</v>
      </c>
      <c r="F39" s="42">
        <f t="shared" si="8"/>
        <v>2871525</v>
      </c>
      <c r="G39" s="42">
        <f t="shared" si="8"/>
        <v>240192</v>
      </c>
      <c r="H39" s="42">
        <f t="shared" si="8"/>
        <v>32145</v>
      </c>
      <c r="I39" s="42">
        <f t="shared" si="8"/>
        <v>552743</v>
      </c>
      <c r="J39" s="42">
        <f t="shared" si="8"/>
        <v>81439</v>
      </c>
      <c r="K39" s="42">
        <f t="shared" si="8"/>
        <v>30515</v>
      </c>
      <c r="L39" s="42">
        <f t="shared" si="8"/>
        <v>76286</v>
      </c>
      <c r="M39" s="42">
        <f t="shared" si="8"/>
        <v>85933817</v>
      </c>
      <c r="N39" s="42">
        <f t="shared" si="8"/>
        <v>85852378</v>
      </c>
      <c r="O39" s="42">
        <f t="shared" si="8"/>
        <v>36815229</v>
      </c>
      <c r="P39" s="42">
        <f t="shared" si="8"/>
        <v>49118588</v>
      </c>
    </row>
    <row r="40" spans="1:21" x14ac:dyDescent="0.25">
      <c r="B40" s="1"/>
      <c r="C40" s="1"/>
      <c r="D40" s="1"/>
      <c r="E40" s="1"/>
      <c r="F40" s="1"/>
      <c r="G40" s="1"/>
      <c r="H40" s="1"/>
      <c r="I40" s="1"/>
      <c r="J40" s="1"/>
      <c r="K40" s="1"/>
      <c r="L40" s="1"/>
      <c r="M40" s="1"/>
      <c r="N40" s="1"/>
    </row>
    <row r="41" spans="1:21" x14ac:dyDescent="0.25">
      <c r="B41" s="1"/>
      <c r="C41" s="1"/>
      <c r="D41" s="1"/>
      <c r="E41" s="1"/>
      <c r="F41" s="1"/>
      <c r="G41" s="1"/>
      <c r="H41" s="1"/>
      <c r="I41" s="1"/>
      <c r="J41" s="1"/>
      <c r="K41" s="1"/>
      <c r="L41" s="1"/>
      <c r="M41" s="1"/>
      <c r="N41" s="1"/>
    </row>
    <row r="42" spans="1:21" x14ac:dyDescent="0.25">
      <c r="A42" s="144" t="s">
        <v>172</v>
      </c>
    </row>
    <row r="46" spans="1:21" x14ac:dyDescent="0.25">
      <c r="A46" s="144" t="s">
        <v>166</v>
      </c>
      <c r="B46" s="1"/>
      <c r="C46" s="1"/>
      <c r="D46" s="1"/>
      <c r="E46" s="1"/>
      <c r="F46" s="1"/>
      <c r="G46" s="1"/>
      <c r="H46" s="1"/>
      <c r="I46" s="1"/>
      <c r="J46" s="1"/>
      <c r="K46" s="1"/>
      <c r="L46" s="1"/>
      <c r="M46" s="1"/>
      <c r="N46" s="1"/>
      <c r="O46" s="1"/>
      <c r="P46" s="1"/>
      <c r="Q46" s="1"/>
      <c r="R46" s="1"/>
      <c r="S46" s="1"/>
      <c r="T46" s="1"/>
      <c r="U46" s="1"/>
    </row>
    <row r="47" spans="1:21" x14ac:dyDescent="0.25">
      <c r="A47" t="s">
        <v>55</v>
      </c>
      <c r="B47" s="1"/>
      <c r="C47" s="1"/>
      <c r="D47" s="1"/>
      <c r="E47" s="1"/>
      <c r="F47" s="1"/>
      <c r="G47" s="1"/>
      <c r="H47" s="1"/>
      <c r="I47" s="1"/>
      <c r="J47" s="1"/>
      <c r="K47" s="1"/>
      <c r="L47" s="1"/>
      <c r="M47" s="1"/>
      <c r="N47" s="1"/>
      <c r="O47" s="1"/>
      <c r="P47" s="1"/>
      <c r="Q47" s="1"/>
      <c r="R47" s="1"/>
      <c r="S47" s="1"/>
      <c r="T47" s="1"/>
      <c r="U47" s="1"/>
    </row>
    <row r="48" spans="1:21" x14ac:dyDescent="0.25">
      <c r="A48" t="s">
        <v>56</v>
      </c>
      <c r="B48" s="1"/>
      <c r="C48" s="1"/>
      <c r="D48" s="1"/>
      <c r="E48" s="1"/>
      <c r="F48" s="1"/>
      <c r="G48" s="1"/>
      <c r="H48" s="1"/>
      <c r="I48" s="1"/>
      <c r="J48" s="1"/>
      <c r="K48" s="1"/>
      <c r="L48" s="1"/>
      <c r="M48" s="1"/>
      <c r="N48" s="1"/>
      <c r="O48" s="1"/>
      <c r="P48" s="1"/>
      <c r="Q48" s="1"/>
      <c r="R48" s="1"/>
      <c r="S48" s="1"/>
      <c r="T48" s="1"/>
      <c r="U48" s="1"/>
    </row>
    <row r="49" spans="1:21" x14ac:dyDescent="0.25">
      <c r="A49" t="s">
        <v>57</v>
      </c>
      <c r="B49" s="1"/>
      <c r="C49" s="1"/>
      <c r="D49" s="1"/>
      <c r="E49" s="1"/>
      <c r="F49" s="1"/>
      <c r="G49" s="1"/>
      <c r="H49" s="1"/>
      <c r="I49" s="1"/>
      <c r="J49" s="1"/>
      <c r="K49" s="1"/>
      <c r="L49" s="1"/>
      <c r="M49" s="1"/>
      <c r="N49" s="1"/>
      <c r="O49" s="1"/>
      <c r="P49" s="1"/>
      <c r="Q49" s="1"/>
      <c r="R49" s="1"/>
      <c r="S49" s="1"/>
      <c r="T49" s="1"/>
      <c r="U49" s="1"/>
    </row>
    <row r="50" spans="1:21" x14ac:dyDescent="0.25">
      <c r="A50" t="s">
        <v>58</v>
      </c>
      <c r="B50" s="1"/>
      <c r="C50" s="1"/>
      <c r="D50" s="1"/>
      <c r="E50" s="1"/>
      <c r="F50" s="1"/>
      <c r="G50" s="1"/>
      <c r="H50" s="1"/>
      <c r="I50" s="1"/>
      <c r="J50" s="1"/>
      <c r="K50" s="1"/>
      <c r="L50" s="1"/>
      <c r="M50" s="1"/>
      <c r="N50" s="1"/>
      <c r="O50" s="1"/>
      <c r="P50" s="1"/>
      <c r="Q50" s="1"/>
      <c r="R50" s="1"/>
      <c r="S50" s="1"/>
      <c r="T50" s="1"/>
      <c r="U50" s="1"/>
    </row>
  </sheetData>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9"/>
  <sheetViews>
    <sheetView topLeftCell="A13" workbookViewId="0">
      <selection sqref="A1:J53"/>
    </sheetView>
  </sheetViews>
  <sheetFormatPr defaultColWidth="11.42578125" defaultRowHeight="15" x14ac:dyDescent="0.25"/>
  <cols>
    <col min="4" max="4" width="11.42578125" style="144"/>
    <col min="7" max="7" width="10.85546875" customWidth="1"/>
    <col min="8" max="8" width="17.7109375" customWidth="1"/>
  </cols>
  <sheetData>
    <row r="1" spans="1:13" x14ac:dyDescent="0.25">
      <c r="A1" s="3" t="s">
        <v>41</v>
      </c>
      <c r="B1" s="143"/>
      <c r="C1" s="143"/>
      <c r="E1" s="143"/>
      <c r="F1" s="143"/>
      <c r="G1" s="143"/>
      <c r="H1" s="143"/>
      <c r="I1" s="143"/>
      <c r="J1" s="143"/>
      <c r="K1" s="143"/>
      <c r="L1" s="143"/>
      <c r="M1" s="143"/>
    </row>
    <row r="2" spans="1:13" x14ac:dyDescent="0.25">
      <c r="A2" s="143"/>
      <c r="B2" s="143"/>
      <c r="C2" s="143"/>
      <c r="E2" s="143"/>
      <c r="F2" s="143"/>
      <c r="G2" s="143"/>
      <c r="H2" s="143"/>
      <c r="I2" s="143"/>
      <c r="J2" s="143"/>
      <c r="K2" s="143"/>
      <c r="L2" s="143"/>
      <c r="M2" s="143"/>
    </row>
    <row r="3" spans="1:13" ht="23.25" x14ac:dyDescent="0.35">
      <c r="A3" s="34">
        <v>2015</v>
      </c>
      <c r="B3" s="143"/>
      <c r="C3" s="143"/>
      <c r="E3" s="143"/>
      <c r="F3" s="143"/>
      <c r="G3" s="143"/>
      <c r="H3" s="143"/>
      <c r="I3" s="143"/>
      <c r="J3" s="143"/>
      <c r="K3" s="143"/>
      <c r="L3" s="143"/>
      <c r="M3" s="143"/>
    </row>
    <row r="4" spans="1:13" x14ac:dyDescent="0.25">
      <c r="A4" s="143"/>
      <c r="B4" s="143"/>
      <c r="C4" s="143"/>
      <c r="E4" s="143"/>
      <c r="F4" s="143"/>
      <c r="G4" s="143"/>
      <c r="H4" s="143"/>
      <c r="I4" s="143"/>
      <c r="J4" s="143"/>
      <c r="K4" s="143"/>
      <c r="L4" s="143"/>
      <c r="M4" s="143"/>
    </row>
    <row r="5" spans="1:13" x14ac:dyDescent="0.25">
      <c r="A5" s="3" t="s">
        <v>29</v>
      </c>
      <c r="B5" s="143"/>
      <c r="C5" s="143"/>
      <c r="E5" s="143"/>
      <c r="F5" s="143"/>
      <c r="G5" s="143"/>
      <c r="H5" s="143"/>
      <c r="I5" s="143"/>
      <c r="J5" s="143"/>
      <c r="K5" s="143"/>
      <c r="L5" s="143"/>
      <c r="M5" s="143"/>
    </row>
    <row r="6" spans="1:13" x14ac:dyDescent="0.25">
      <c r="A6" s="143"/>
      <c r="B6" s="143"/>
      <c r="C6" s="143"/>
      <c r="E6" s="143"/>
      <c r="F6" s="143"/>
      <c r="G6" s="143"/>
      <c r="H6" s="143"/>
      <c r="I6" s="143"/>
      <c r="J6" s="143"/>
      <c r="K6" s="143"/>
      <c r="L6" s="143"/>
      <c r="M6" s="143"/>
    </row>
    <row r="7" spans="1:13" x14ac:dyDescent="0.25">
      <c r="A7" s="37" t="s">
        <v>16</v>
      </c>
      <c r="B7" s="38" t="s">
        <v>22</v>
      </c>
      <c r="C7" s="37" t="s">
        <v>21</v>
      </c>
      <c r="D7" s="37" t="s">
        <v>23</v>
      </c>
      <c r="E7" s="37" t="s">
        <v>138</v>
      </c>
      <c r="F7" s="37" t="s">
        <v>139</v>
      </c>
      <c r="G7" s="38" t="s">
        <v>50</v>
      </c>
      <c r="H7" s="39" t="s">
        <v>51</v>
      </c>
      <c r="I7" s="143"/>
      <c r="J7" s="143"/>
      <c r="K7" s="143"/>
      <c r="L7" s="143"/>
      <c r="M7" s="143"/>
    </row>
    <row r="8" spans="1:13" x14ac:dyDescent="0.25">
      <c r="A8" s="40" t="s">
        <v>0</v>
      </c>
      <c r="B8" s="88">
        <v>0</v>
      </c>
      <c r="C8" s="45">
        <v>0</v>
      </c>
      <c r="D8" s="45">
        <v>0</v>
      </c>
      <c r="E8" s="45">
        <f>SUM(B8:D8)</f>
        <v>0</v>
      </c>
      <c r="F8" s="45">
        <v>0</v>
      </c>
      <c r="G8" s="88">
        <f>SUM(B8)</f>
        <v>0</v>
      </c>
      <c r="H8" s="63">
        <f>SUM(C8,D8)</f>
        <v>0</v>
      </c>
      <c r="I8" s="143"/>
      <c r="J8" s="143"/>
      <c r="K8" s="143"/>
      <c r="L8" s="143"/>
      <c r="M8" s="143"/>
    </row>
    <row r="9" spans="1:13" x14ac:dyDescent="0.25">
      <c r="A9" s="40" t="s">
        <v>1</v>
      </c>
      <c r="B9" s="88">
        <v>0</v>
      </c>
      <c r="C9" s="45">
        <v>0</v>
      </c>
      <c r="D9" s="45">
        <v>0</v>
      </c>
      <c r="E9" s="45">
        <f t="shared" ref="E9:E19" si="0">SUM(B9:D9)</f>
        <v>0</v>
      </c>
      <c r="F9" s="45">
        <v>0</v>
      </c>
      <c r="G9" s="88">
        <f t="shared" ref="G9:G19" si="1">SUM(B9)</f>
        <v>0</v>
      </c>
      <c r="H9" s="63">
        <f t="shared" ref="H9:H19" si="2">SUM(C9,D9)</f>
        <v>0</v>
      </c>
      <c r="I9" s="143"/>
      <c r="J9" s="143"/>
      <c r="K9" s="143"/>
      <c r="L9" s="143"/>
      <c r="M9" s="143"/>
    </row>
    <row r="10" spans="1:13" x14ac:dyDescent="0.25">
      <c r="A10" s="40" t="s">
        <v>2</v>
      </c>
      <c r="B10" s="88">
        <v>0</v>
      </c>
      <c r="C10" s="45">
        <v>0</v>
      </c>
      <c r="D10" s="45">
        <v>0</v>
      </c>
      <c r="E10" s="45">
        <f t="shared" si="0"/>
        <v>0</v>
      </c>
      <c r="F10" s="45">
        <v>0</v>
      </c>
      <c r="G10" s="88">
        <f t="shared" si="1"/>
        <v>0</v>
      </c>
      <c r="H10" s="63">
        <f t="shared" si="2"/>
        <v>0</v>
      </c>
      <c r="I10" s="143"/>
      <c r="J10" s="143"/>
      <c r="K10" s="143"/>
      <c r="L10" s="143"/>
      <c r="M10" s="143"/>
    </row>
    <row r="11" spans="1:13" x14ac:dyDescent="0.25">
      <c r="A11" s="40" t="s">
        <v>3</v>
      </c>
      <c r="B11" s="88">
        <v>6985</v>
      </c>
      <c r="C11" s="45">
        <v>5082</v>
      </c>
      <c r="D11" s="45">
        <v>0</v>
      </c>
      <c r="E11" s="45">
        <f t="shared" si="0"/>
        <v>12067</v>
      </c>
      <c r="F11" s="45">
        <v>12067</v>
      </c>
      <c r="G11" s="88">
        <f t="shared" si="1"/>
        <v>6985</v>
      </c>
      <c r="H11" s="63">
        <f t="shared" si="2"/>
        <v>5082</v>
      </c>
      <c r="I11" s="143"/>
      <c r="J11" s="143"/>
      <c r="K11" s="143"/>
      <c r="L11" s="143"/>
      <c r="M11" s="143"/>
    </row>
    <row r="12" spans="1:13" s="143" customFormat="1" x14ac:dyDescent="0.25">
      <c r="A12" s="40" t="s">
        <v>4</v>
      </c>
      <c r="B12" s="88">
        <v>0</v>
      </c>
      <c r="C12" s="45">
        <v>0</v>
      </c>
      <c r="D12" s="45">
        <v>0</v>
      </c>
      <c r="E12" s="45">
        <f t="shared" si="0"/>
        <v>0</v>
      </c>
      <c r="F12" s="45">
        <v>0</v>
      </c>
      <c r="G12" s="88">
        <f t="shared" si="1"/>
        <v>0</v>
      </c>
      <c r="H12" s="63">
        <f t="shared" si="2"/>
        <v>0</v>
      </c>
    </row>
    <row r="13" spans="1:13" s="144" customFormat="1" x14ac:dyDescent="0.25">
      <c r="A13" s="40" t="s">
        <v>5</v>
      </c>
      <c r="B13" s="88">
        <v>0</v>
      </c>
      <c r="C13" s="45">
        <v>0</v>
      </c>
      <c r="D13" s="45">
        <v>0</v>
      </c>
      <c r="E13" s="45">
        <f t="shared" si="0"/>
        <v>0</v>
      </c>
      <c r="F13" s="45">
        <v>0</v>
      </c>
      <c r="G13" s="88">
        <f t="shared" si="1"/>
        <v>0</v>
      </c>
      <c r="H13" s="63">
        <f t="shared" si="2"/>
        <v>0</v>
      </c>
    </row>
    <row r="14" spans="1:13" s="144" customFormat="1" x14ac:dyDescent="0.25">
      <c r="A14" s="40" t="s">
        <v>6</v>
      </c>
      <c r="B14" s="88">
        <v>0</v>
      </c>
      <c r="C14" s="45">
        <v>0</v>
      </c>
      <c r="D14" s="45">
        <v>0</v>
      </c>
      <c r="E14" s="45">
        <f t="shared" si="0"/>
        <v>0</v>
      </c>
      <c r="F14" s="45">
        <v>0</v>
      </c>
      <c r="G14" s="88">
        <f t="shared" si="1"/>
        <v>0</v>
      </c>
      <c r="H14" s="63">
        <f t="shared" si="2"/>
        <v>0</v>
      </c>
    </row>
    <row r="15" spans="1:13" s="144" customFormat="1" x14ac:dyDescent="0.25">
      <c r="A15" s="40" t="s">
        <v>7</v>
      </c>
      <c r="B15" s="88">
        <v>0</v>
      </c>
      <c r="C15" s="45">
        <v>0</v>
      </c>
      <c r="D15" s="45">
        <v>0</v>
      </c>
      <c r="E15" s="45">
        <f t="shared" si="0"/>
        <v>0</v>
      </c>
      <c r="F15" s="45">
        <v>0</v>
      </c>
      <c r="G15" s="88">
        <f t="shared" si="1"/>
        <v>0</v>
      </c>
      <c r="H15" s="63">
        <f t="shared" si="2"/>
        <v>0</v>
      </c>
    </row>
    <row r="16" spans="1:13" s="144" customFormat="1" x14ac:dyDescent="0.25">
      <c r="A16" s="36" t="s">
        <v>8</v>
      </c>
      <c r="B16" s="88">
        <v>0</v>
      </c>
      <c r="C16" s="45">
        <v>9834</v>
      </c>
      <c r="D16" s="45">
        <v>0</v>
      </c>
      <c r="E16" s="45">
        <f t="shared" si="0"/>
        <v>9834</v>
      </c>
      <c r="F16" s="45">
        <v>9834</v>
      </c>
      <c r="G16" s="88">
        <f t="shared" si="1"/>
        <v>0</v>
      </c>
      <c r="H16" s="63">
        <f t="shared" si="2"/>
        <v>9834</v>
      </c>
    </row>
    <row r="17" spans="1:13" s="144" customFormat="1" x14ac:dyDescent="0.25">
      <c r="A17" s="36" t="s">
        <v>9</v>
      </c>
      <c r="B17" s="88">
        <v>0</v>
      </c>
      <c r="C17" s="45">
        <v>0</v>
      </c>
      <c r="D17" s="45">
        <v>2963</v>
      </c>
      <c r="E17" s="45">
        <f t="shared" si="0"/>
        <v>2963</v>
      </c>
      <c r="F17" s="45">
        <v>2963</v>
      </c>
      <c r="G17" s="88">
        <f t="shared" si="1"/>
        <v>0</v>
      </c>
      <c r="H17" s="63">
        <f t="shared" si="2"/>
        <v>2963</v>
      </c>
    </row>
    <row r="18" spans="1:13" s="144" customFormat="1" x14ac:dyDescent="0.25">
      <c r="A18" s="36" t="s">
        <v>10</v>
      </c>
      <c r="B18" s="88">
        <v>0</v>
      </c>
      <c r="C18" s="45">
        <v>0</v>
      </c>
      <c r="D18" s="45">
        <v>0</v>
      </c>
      <c r="E18" s="45">
        <f t="shared" si="0"/>
        <v>0</v>
      </c>
      <c r="F18" s="45">
        <v>0</v>
      </c>
      <c r="G18" s="88">
        <f t="shared" si="1"/>
        <v>0</v>
      </c>
      <c r="H18" s="63">
        <f t="shared" si="2"/>
        <v>0</v>
      </c>
    </row>
    <row r="19" spans="1:13" s="144" customFormat="1" x14ac:dyDescent="0.25">
      <c r="A19" s="36" t="s">
        <v>11</v>
      </c>
      <c r="B19" s="88">
        <v>0</v>
      </c>
      <c r="C19" s="45">
        <v>0</v>
      </c>
      <c r="D19" s="45">
        <v>2149</v>
      </c>
      <c r="E19" s="45">
        <f t="shared" si="0"/>
        <v>2149</v>
      </c>
      <c r="F19" s="45">
        <v>2149</v>
      </c>
      <c r="G19" s="88">
        <f t="shared" si="1"/>
        <v>0</v>
      </c>
      <c r="H19" s="63">
        <f t="shared" si="2"/>
        <v>2149</v>
      </c>
    </row>
    <row r="20" spans="1:13" x14ac:dyDescent="0.25">
      <c r="A20" s="37" t="s">
        <v>173</v>
      </c>
      <c r="B20" s="90">
        <f>SUM(B8:B19)</f>
        <v>6985</v>
      </c>
      <c r="C20" s="65">
        <f>SUM(C8:C19)</f>
        <v>14916</v>
      </c>
      <c r="D20" s="65">
        <f t="shared" ref="D20:F20" si="3">SUM(D8:D19)</f>
        <v>5112</v>
      </c>
      <c r="E20" s="65">
        <f t="shared" si="3"/>
        <v>27013</v>
      </c>
      <c r="F20" s="65">
        <f t="shared" si="3"/>
        <v>27013</v>
      </c>
      <c r="G20" s="90">
        <f>SUM(G8:G19)</f>
        <v>6985</v>
      </c>
      <c r="H20" s="68">
        <f>SUM(H8:H19)</f>
        <v>20028</v>
      </c>
      <c r="I20" s="143"/>
      <c r="J20" s="143"/>
      <c r="K20" s="143"/>
      <c r="L20" s="143"/>
      <c r="M20" s="143"/>
    </row>
    <row r="21" spans="1:13" x14ac:dyDescent="0.25">
      <c r="A21" s="14"/>
      <c r="B21" s="142"/>
      <c r="C21" s="142"/>
      <c r="D21" s="142"/>
      <c r="E21" s="142"/>
      <c r="F21" s="142"/>
      <c r="G21" s="14"/>
      <c r="H21" s="14"/>
      <c r="I21" s="143"/>
      <c r="J21" s="143"/>
      <c r="K21" s="143"/>
      <c r="L21" s="143"/>
      <c r="M21" s="143"/>
    </row>
    <row r="22" spans="1:13" x14ac:dyDescent="0.25">
      <c r="A22" s="14"/>
      <c r="B22" s="142"/>
      <c r="C22" s="142"/>
      <c r="D22" s="142"/>
      <c r="E22" s="142"/>
      <c r="F22" s="142"/>
      <c r="G22" s="14"/>
      <c r="H22" s="14"/>
      <c r="I22" s="143"/>
      <c r="J22" s="143"/>
      <c r="K22" s="143"/>
      <c r="L22" s="143"/>
      <c r="M22" s="143"/>
    </row>
    <row r="23" spans="1:13" x14ac:dyDescent="0.25">
      <c r="A23" s="93" t="s">
        <v>44</v>
      </c>
      <c r="B23" s="142"/>
      <c r="C23" s="142"/>
      <c r="D23" s="142"/>
      <c r="E23" s="142"/>
      <c r="F23" s="142"/>
      <c r="G23" s="14"/>
      <c r="H23" s="14"/>
      <c r="I23" s="143"/>
      <c r="J23" s="143"/>
      <c r="K23" s="143"/>
      <c r="L23" s="143"/>
      <c r="M23" s="143"/>
    </row>
    <row r="24" spans="1:13" x14ac:dyDescent="0.25">
      <c r="A24" s="14"/>
      <c r="B24" s="14"/>
      <c r="C24" s="14"/>
      <c r="D24" s="14"/>
      <c r="E24" s="14"/>
      <c r="F24" s="14"/>
      <c r="G24" s="14"/>
      <c r="H24" s="14"/>
      <c r="I24" s="143"/>
      <c r="J24" s="143"/>
      <c r="K24" s="143"/>
      <c r="L24" s="143"/>
      <c r="M24" s="143"/>
    </row>
    <row r="25" spans="1:13" x14ac:dyDescent="0.25">
      <c r="A25" s="14"/>
      <c r="B25" s="14"/>
      <c r="C25" s="14"/>
      <c r="D25" s="14"/>
      <c r="E25" s="14"/>
      <c r="F25" s="14"/>
      <c r="G25" s="14"/>
      <c r="H25" s="14"/>
      <c r="I25" s="143"/>
      <c r="J25" s="143"/>
      <c r="K25" s="143"/>
      <c r="L25" s="143"/>
      <c r="M25" s="143"/>
    </row>
    <row r="26" spans="1:13" x14ac:dyDescent="0.25">
      <c r="A26" s="35" t="s">
        <v>16</v>
      </c>
      <c r="B26" s="110" t="s">
        <v>22</v>
      </c>
      <c r="C26" s="93" t="s">
        <v>21</v>
      </c>
      <c r="D26" s="37" t="s">
        <v>23</v>
      </c>
      <c r="E26" s="37" t="s">
        <v>138</v>
      </c>
      <c r="F26" s="37" t="s">
        <v>139</v>
      </c>
      <c r="G26" s="22" t="s">
        <v>50</v>
      </c>
      <c r="H26" s="23" t="s">
        <v>51</v>
      </c>
      <c r="I26" s="143"/>
      <c r="J26" s="143"/>
      <c r="K26" s="143"/>
      <c r="L26" s="143"/>
      <c r="M26" s="143"/>
    </row>
    <row r="27" spans="1:13" x14ac:dyDescent="0.25">
      <c r="A27" s="36" t="s">
        <v>0</v>
      </c>
      <c r="B27" s="142">
        <v>0</v>
      </c>
      <c r="C27" s="142">
        <v>0</v>
      </c>
      <c r="D27" s="142">
        <v>0</v>
      </c>
      <c r="E27" s="142">
        <f>SUM(B27:D27)</f>
        <v>0</v>
      </c>
      <c r="F27" s="142">
        <v>0</v>
      </c>
      <c r="G27" s="142">
        <f>SUM(B27,)</f>
        <v>0</v>
      </c>
      <c r="H27" s="142">
        <f>SUM(C27,D27)</f>
        <v>0</v>
      </c>
      <c r="I27" s="143"/>
      <c r="J27" s="143"/>
      <c r="K27" s="143"/>
      <c r="L27" s="143"/>
      <c r="M27" s="143"/>
    </row>
    <row r="28" spans="1:13" x14ac:dyDescent="0.25">
      <c r="A28" s="36" t="s">
        <v>1</v>
      </c>
      <c r="B28" s="142">
        <v>0</v>
      </c>
      <c r="C28" s="142">
        <v>0</v>
      </c>
      <c r="D28" s="142">
        <v>0</v>
      </c>
      <c r="E28" s="142">
        <f t="shared" ref="E28:E38" si="4">SUM(B28:D28)</f>
        <v>0</v>
      </c>
      <c r="F28" s="142">
        <v>0</v>
      </c>
      <c r="G28" s="142">
        <f t="shared" ref="G28:G38" si="5">SUM(B28,)</f>
        <v>0</v>
      </c>
      <c r="H28" s="142">
        <f t="shared" ref="H28:H38" si="6">SUM(C28,D28)</f>
        <v>0</v>
      </c>
      <c r="I28" s="143"/>
      <c r="J28" s="143"/>
      <c r="K28" s="143"/>
      <c r="L28" s="143"/>
      <c r="M28" s="143"/>
    </row>
    <row r="29" spans="1:13" x14ac:dyDescent="0.25">
      <c r="A29" s="40" t="s">
        <v>2</v>
      </c>
      <c r="B29" s="142">
        <v>0</v>
      </c>
      <c r="C29" s="142">
        <v>0</v>
      </c>
      <c r="D29" s="142">
        <v>0</v>
      </c>
      <c r="E29" s="142">
        <f t="shared" si="4"/>
        <v>0</v>
      </c>
      <c r="F29" s="142">
        <v>0</v>
      </c>
      <c r="G29" s="142">
        <f t="shared" si="5"/>
        <v>0</v>
      </c>
      <c r="H29" s="142">
        <f t="shared" si="6"/>
        <v>0</v>
      </c>
      <c r="I29" s="143"/>
      <c r="J29" s="143"/>
      <c r="K29" s="143"/>
      <c r="L29" s="143"/>
      <c r="M29" s="143"/>
    </row>
    <row r="30" spans="1:13" x14ac:dyDescent="0.25">
      <c r="A30" s="36" t="s">
        <v>3</v>
      </c>
      <c r="B30" s="142">
        <v>58860</v>
      </c>
      <c r="C30" s="142">
        <v>40972</v>
      </c>
      <c r="D30" s="142">
        <v>0</v>
      </c>
      <c r="E30" s="142">
        <f t="shared" si="4"/>
        <v>99832</v>
      </c>
      <c r="F30" s="142">
        <v>99832</v>
      </c>
      <c r="G30" s="142">
        <f t="shared" si="5"/>
        <v>58860</v>
      </c>
      <c r="H30" s="142">
        <f t="shared" si="6"/>
        <v>40972</v>
      </c>
      <c r="I30" s="143"/>
      <c r="J30" s="143"/>
      <c r="K30" s="143"/>
      <c r="L30" s="143"/>
      <c r="M30" s="143"/>
    </row>
    <row r="31" spans="1:13" s="143" customFormat="1" x14ac:dyDescent="0.25">
      <c r="A31" s="40" t="s">
        <v>4</v>
      </c>
      <c r="B31" s="142">
        <v>0</v>
      </c>
      <c r="C31" s="142">
        <v>0</v>
      </c>
      <c r="D31" s="142">
        <v>0</v>
      </c>
      <c r="E31" s="142">
        <f t="shared" si="4"/>
        <v>0</v>
      </c>
      <c r="F31" s="142">
        <v>0</v>
      </c>
      <c r="G31" s="142">
        <f t="shared" si="5"/>
        <v>0</v>
      </c>
      <c r="H31" s="142">
        <f t="shared" si="6"/>
        <v>0</v>
      </c>
    </row>
    <row r="32" spans="1:13" s="144" customFormat="1" x14ac:dyDescent="0.25">
      <c r="A32" s="40" t="s">
        <v>5</v>
      </c>
      <c r="B32" s="142">
        <v>0</v>
      </c>
      <c r="C32" s="142">
        <v>0</v>
      </c>
      <c r="D32" s="142">
        <v>0</v>
      </c>
      <c r="E32" s="142">
        <f t="shared" si="4"/>
        <v>0</v>
      </c>
      <c r="F32" s="142">
        <v>0</v>
      </c>
      <c r="G32" s="142">
        <f t="shared" si="5"/>
        <v>0</v>
      </c>
      <c r="H32" s="142">
        <f t="shared" si="6"/>
        <v>0</v>
      </c>
    </row>
    <row r="33" spans="1:13" s="144" customFormat="1" x14ac:dyDescent="0.25">
      <c r="A33" s="40" t="s">
        <v>5</v>
      </c>
      <c r="B33" s="142">
        <v>0</v>
      </c>
      <c r="C33" s="142">
        <v>0</v>
      </c>
      <c r="D33" s="142">
        <v>0</v>
      </c>
      <c r="E33" s="142">
        <f t="shared" si="4"/>
        <v>0</v>
      </c>
      <c r="F33" s="142">
        <v>0</v>
      </c>
      <c r="G33" s="142">
        <f t="shared" si="5"/>
        <v>0</v>
      </c>
      <c r="H33" s="142">
        <f t="shared" si="6"/>
        <v>0</v>
      </c>
    </row>
    <row r="34" spans="1:13" s="144" customFormat="1" x14ac:dyDescent="0.25">
      <c r="A34" s="36" t="s">
        <v>7</v>
      </c>
      <c r="B34" s="142">
        <v>0</v>
      </c>
      <c r="C34" s="142">
        <v>0</v>
      </c>
      <c r="D34" s="142">
        <v>0</v>
      </c>
      <c r="E34" s="142">
        <f t="shared" si="4"/>
        <v>0</v>
      </c>
      <c r="F34" s="142">
        <v>0</v>
      </c>
      <c r="G34" s="142">
        <f t="shared" si="5"/>
        <v>0</v>
      </c>
      <c r="H34" s="142">
        <f t="shared" si="6"/>
        <v>0</v>
      </c>
    </row>
    <row r="35" spans="1:13" s="144" customFormat="1" x14ac:dyDescent="0.25">
      <c r="A35" s="36" t="s">
        <v>8</v>
      </c>
      <c r="B35" s="142">
        <v>0</v>
      </c>
      <c r="C35" s="142">
        <v>81858</v>
      </c>
      <c r="D35" s="142">
        <v>0</v>
      </c>
      <c r="E35" s="142">
        <f t="shared" si="4"/>
        <v>81858</v>
      </c>
      <c r="F35" s="142">
        <v>81858</v>
      </c>
      <c r="G35" s="142">
        <f t="shared" si="5"/>
        <v>0</v>
      </c>
      <c r="H35" s="142">
        <f t="shared" si="6"/>
        <v>81858</v>
      </c>
    </row>
    <row r="36" spans="1:13" s="144" customFormat="1" x14ac:dyDescent="0.25">
      <c r="A36" s="36" t="s">
        <v>9</v>
      </c>
      <c r="B36" s="142">
        <v>0</v>
      </c>
      <c r="C36" s="142">
        <v>0</v>
      </c>
      <c r="D36" s="142">
        <v>38536</v>
      </c>
      <c r="E36" s="142">
        <f t="shared" si="4"/>
        <v>38536</v>
      </c>
      <c r="F36" s="142">
        <v>38536</v>
      </c>
      <c r="G36" s="142">
        <f t="shared" si="5"/>
        <v>0</v>
      </c>
      <c r="H36" s="142">
        <f t="shared" si="6"/>
        <v>38536</v>
      </c>
    </row>
    <row r="37" spans="1:13" s="144" customFormat="1" x14ac:dyDescent="0.25">
      <c r="A37" s="36" t="s">
        <v>10</v>
      </c>
      <c r="B37" s="142">
        <v>0</v>
      </c>
      <c r="C37" s="142">
        <v>0</v>
      </c>
      <c r="D37" s="142">
        <v>0</v>
      </c>
      <c r="E37" s="142">
        <f t="shared" si="4"/>
        <v>0</v>
      </c>
      <c r="F37" s="142">
        <v>0</v>
      </c>
      <c r="G37" s="142">
        <f t="shared" si="5"/>
        <v>0</v>
      </c>
      <c r="H37" s="142">
        <f t="shared" si="6"/>
        <v>0</v>
      </c>
    </row>
    <row r="38" spans="1:13" s="144" customFormat="1" x14ac:dyDescent="0.25">
      <c r="A38" s="36" t="s">
        <v>11</v>
      </c>
      <c r="B38" s="142">
        <v>0</v>
      </c>
      <c r="C38" s="142">
        <v>0</v>
      </c>
      <c r="D38" s="142">
        <v>18300</v>
      </c>
      <c r="E38" s="142">
        <f t="shared" si="4"/>
        <v>18300</v>
      </c>
      <c r="F38" s="142">
        <v>18300</v>
      </c>
      <c r="G38" s="142">
        <f t="shared" si="5"/>
        <v>0</v>
      </c>
      <c r="H38" s="142">
        <f t="shared" si="6"/>
        <v>18300</v>
      </c>
    </row>
    <row r="39" spans="1:13" x14ac:dyDescent="0.25">
      <c r="A39" s="37" t="s">
        <v>173</v>
      </c>
      <c r="B39" s="42">
        <f>SUM(B27:B38)</f>
        <v>58860</v>
      </c>
      <c r="C39" s="42">
        <f t="shared" ref="C39:H39" si="7">SUM(C27:C38)</f>
        <v>122830</v>
      </c>
      <c r="D39" s="42">
        <f t="shared" si="7"/>
        <v>56836</v>
      </c>
      <c r="E39" s="42">
        <f t="shared" si="7"/>
        <v>238526</v>
      </c>
      <c r="F39" s="42">
        <f t="shared" si="7"/>
        <v>238526</v>
      </c>
      <c r="G39" s="42">
        <f t="shared" si="7"/>
        <v>58860</v>
      </c>
      <c r="H39" s="42">
        <f t="shared" si="7"/>
        <v>179666</v>
      </c>
      <c r="I39" s="143"/>
      <c r="J39" s="143"/>
      <c r="K39" s="143"/>
      <c r="L39" s="143"/>
      <c r="M39" s="143"/>
    </row>
    <row r="40" spans="1:13" x14ac:dyDescent="0.25">
      <c r="A40" s="143"/>
      <c r="B40" s="1"/>
      <c r="C40" s="1"/>
      <c r="D40" s="1"/>
      <c r="E40" s="1"/>
      <c r="F40" s="1"/>
      <c r="G40" s="143"/>
      <c r="H40" s="143"/>
      <c r="I40" s="143"/>
      <c r="J40" s="143"/>
      <c r="K40" s="143"/>
      <c r="L40" s="143"/>
      <c r="M40" s="143"/>
    </row>
    <row r="41" spans="1:13" x14ac:dyDescent="0.25">
      <c r="A41" s="143"/>
      <c r="B41" s="1"/>
      <c r="C41" s="1"/>
      <c r="D41" s="1"/>
      <c r="E41" s="1"/>
      <c r="F41" s="1"/>
      <c r="G41" s="143"/>
      <c r="H41" s="143"/>
      <c r="I41" s="143"/>
      <c r="J41" s="143"/>
      <c r="K41" s="143"/>
      <c r="L41" s="143"/>
      <c r="M41" s="143"/>
    </row>
    <row r="42" spans="1:13" x14ac:dyDescent="0.25">
      <c r="A42" s="143"/>
      <c r="B42" s="143"/>
      <c r="C42" s="143"/>
      <c r="E42" s="143"/>
      <c r="F42" s="143"/>
      <c r="G42" s="143"/>
      <c r="H42" s="143"/>
      <c r="I42" s="143"/>
      <c r="J42" s="143"/>
      <c r="K42" s="143"/>
      <c r="L42" s="143"/>
      <c r="M42" s="143"/>
    </row>
    <row r="43" spans="1:13" x14ac:dyDescent="0.25">
      <c r="A43" s="144" t="s">
        <v>172</v>
      </c>
      <c r="B43" s="143"/>
      <c r="C43" s="143"/>
      <c r="E43" s="143"/>
      <c r="F43" s="143"/>
      <c r="G43" s="143"/>
      <c r="H43" s="143"/>
      <c r="I43" s="143"/>
      <c r="J43" s="143"/>
      <c r="K43" s="143"/>
      <c r="L43" s="143"/>
      <c r="M43" s="143"/>
    </row>
    <row r="44" spans="1:13" x14ac:dyDescent="0.25">
      <c r="A44" s="143"/>
      <c r="B44" s="143"/>
      <c r="C44" s="143"/>
      <c r="E44" s="143"/>
      <c r="F44" s="143"/>
      <c r="G44" s="143"/>
      <c r="H44" s="143"/>
      <c r="I44" s="143"/>
      <c r="J44" s="143"/>
      <c r="K44" s="143"/>
      <c r="L44" s="143"/>
      <c r="M44" s="143"/>
    </row>
    <row r="45" spans="1:13" x14ac:dyDescent="0.25">
      <c r="A45" s="143"/>
      <c r="B45" s="143"/>
      <c r="C45" s="143"/>
      <c r="E45" s="143"/>
      <c r="F45" s="143"/>
      <c r="G45" s="143"/>
      <c r="H45" s="143"/>
      <c r="I45" s="143"/>
      <c r="J45" s="143"/>
      <c r="K45" s="143"/>
      <c r="L45" s="143"/>
      <c r="M45" s="143"/>
    </row>
    <row r="46" spans="1:13" x14ac:dyDescent="0.25">
      <c r="A46" s="144" t="s">
        <v>167</v>
      </c>
      <c r="B46" s="1"/>
      <c r="C46" s="1"/>
      <c r="D46" s="1"/>
      <c r="E46" s="1"/>
      <c r="F46" s="1"/>
      <c r="G46" s="1"/>
      <c r="H46" s="1"/>
      <c r="I46" s="1"/>
      <c r="J46" s="1"/>
      <c r="K46" s="1"/>
      <c r="L46" s="1"/>
      <c r="M46" s="1"/>
    </row>
    <row r="47" spans="1:13" x14ac:dyDescent="0.25">
      <c r="A47" s="143" t="s">
        <v>55</v>
      </c>
      <c r="B47" s="1"/>
      <c r="C47" s="1"/>
      <c r="D47" s="1"/>
      <c r="E47" s="1"/>
      <c r="F47" s="1"/>
      <c r="G47" s="1"/>
      <c r="H47" s="1"/>
      <c r="I47" s="1"/>
      <c r="J47" s="1"/>
      <c r="K47" s="1"/>
      <c r="L47" s="1"/>
      <c r="M47" s="1"/>
    </row>
    <row r="48" spans="1:13" x14ac:dyDescent="0.25">
      <c r="A48" s="143" t="s">
        <v>136</v>
      </c>
      <c r="B48" s="1"/>
      <c r="C48" s="1"/>
      <c r="D48" s="1"/>
      <c r="E48" s="1"/>
      <c r="F48" s="1"/>
      <c r="G48" s="1"/>
      <c r="H48" s="1"/>
      <c r="I48" s="1"/>
      <c r="J48" s="1"/>
      <c r="K48" s="1"/>
      <c r="L48" s="1"/>
      <c r="M48" s="1"/>
    </row>
    <row r="49" spans="1:13" x14ac:dyDescent="0.25">
      <c r="A49" s="143" t="s">
        <v>137</v>
      </c>
      <c r="B49" s="1"/>
      <c r="C49" s="1"/>
      <c r="D49" s="1"/>
      <c r="E49" s="1"/>
      <c r="F49" s="1"/>
      <c r="G49" s="1"/>
      <c r="H49" s="1"/>
      <c r="I49" s="1"/>
      <c r="J49" s="1"/>
      <c r="K49" s="1"/>
      <c r="L49" s="1"/>
      <c r="M49" s="1"/>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1"/>
  <sheetViews>
    <sheetView workbookViewId="0">
      <selection activeCell="A22" sqref="A22:XFD26"/>
    </sheetView>
  </sheetViews>
  <sheetFormatPr defaultColWidth="11.42578125" defaultRowHeight="15" x14ac:dyDescent="0.25"/>
  <cols>
    <col min="2" max="2" width="12" customWidth="1"/>
    <col min="3" max="3" width="12.140625" customWidth="1"/>
    <col min="4" max="4" width="12.42578125" customWidth="1"/>
    <col min="6" max="6" width="12.5703125" customWidth="1"/>
    <col min="7" max="7" width="15.5703125" customWidth="1"/>
    <col min="17" max="17" width="13.7109375" customWidth="1"/>
    <col min="18" max="18" width="16.7109375" customWidth="1"/>
  </cols>
  <sheetData>
    <row r="1" spans="1:18" x14ac:dyDescent="0.25">
      <c r="A1" s="3" t="s">
        <v>41</v>
      </c>
    </row>
    <row r="3" spans="1:18" ht="23.25" x14ac:dyDescent="0.35">
      <c r="A3" s="34">
        <v>2014</v>
      </c>
    </row>
    <row r="5" spans="1:18" x14ac:dyDescent="0.25">
      <c r="A5" s="3" t="s">
        <v>29</v>
      </c>
    </row>
    <row r="7" spans="1:18" x14ac:dyDescent="0.25">
      <c r="A7" s="37" t="s">
        <v>16</v>
      </c>
      <c r="B7" s="37" t="s">
        <v>23</v>
      </c>
      <c r="C7" s="38" t="s">
        <v>22</v>
      </c>
      <c r="D7" s="37" t="s">
        <v>21</v>
      </c>
      <c r="E7" s="38" t="s">
        <v>19</v>
      </c>
      <c r="F7" s="37" t="s">
        <v>42</v>
      </c>
      <c r="G7" s="37" t="s">
        <v>25</v>
      </c>
      <c r="H7" s="37" t="s">
        <v>43</v>
      </c>
      <c r="I7" s="38" t="s">
        <v>46</v>
      </c>
      <c r="J7" s="38" t="s">
        <v>47</v>
      </c>
      <c r="K7" s="38" t="s">
        <v>27</v>
      </c>
      <c r="L7" s="38" t="s">
        <v>49</v>
      </c>
      <c r="M7" s="38" t="s">
        <v>48</v>
      </c>
      <c r="N7" s="37" t="s">
        <v>52</v>
      </c>
      <c r="O7" s="37" t="s">
        <v>53</v>
      </c>
      <c r="P7" s="37" t="s">
        <v>54</v>
      </c>
      <c r="Q7" s="38" t="s">
        <v>50</v>
      </c>
      <c r="R7" s="39" t="s">
        <v>51</v>
      </c>
    </row>
    <row r="8" spans="1:18" x14ac:dyDescent="0.25">
      <c r="A8" s="40" t="s">
        <v>0</v>
      </c>
      <c r="B8" s="45">
        <v>205044</v>
      </c>
      <c r="C8" s="88">
        <v>370108</v>
      </c>
      <c r="D8" s="45">
        <v>145299</v>
      </c>
      <c r="E8" s="88">
        <v>113588</v>
      </c>
      <c r="F8" s="45">
        <v>0</v>
      </c>
      <c r="G8" s="45">
        <v>56294</v>
      </c>
      <c r="H8" s="45">
        <v>0</v>
      </c>
      <c r="I8" s="88">
        <v>0</v>
      </c>
      <c r="J8" s="88">
        <v>0</v>
      </c>
      <c r="K8" s="88">
        <v>0</v>
      </c>
      <c r="L8" s="88">
        <v>0</v>
      </c>
      <c r="M8" s="88">
        <v>20377</v>
      </c>
      <c r="N8" s="45">
        <v>0</v>
      </c>
      <c r="O8" s="45">
        <f t="shared" ref="O8:O19" si="0">SUM(B8:N8)</f>
        <v>910710</v>
      </c>
      <c r="P8" s="45">
        <v>910710</v>
      </c>
      <c r="Q8" s="88">
        <f>SUM(C8,E8,I8,J8,K8,L8,M8)</f>
        <v>504073</v>
      </c>
      <c r="R8" s="63">
        <f>SUM(B8,D8,F8,G8,H8,N8)</f>
        <v>406637</v>
      </c>
    </row>
    <row r="9" spans="1:18" x14ac:dyDescent="0.25">
      <c r="A9" s="40" t="s">
        <v>1</v>
      </c>
      <c r="B9" s="45">
        <v>164724</v>
      </c>
      <c r="C9" s="88">
        <v>197544</v>
      </c>
      <c r="D9" s="45">
        <v>146919</v>
      </c>
      <c r="E9" s="88">
        <v>140648</v>
      </c>
      <c r="F9" s="45">
        <v>249604</v>
      </c>
      <c r="G9" s="45">
        <v>57561</v>
      </c>
      <c r="H9" s="45">
        <v>0</v>
      </c>
      <c r="I9" s="88">
        <v>0</v>
      </c>
      <c r="J9" s="88">
        <v>0</v>
      </c>
      <c r="K9" s="88">
        <v>0</v>
      </c>
      <c r="L9" s="88">
        <v>0</v>
      </c>
      <c r="M9" s="88">
        <v>0</v>
      </c>
      <c r="N9" s="45">
        <v>0</v>
      </c>
      <c r="O9" s="45">
        <f t="shared" si="0"/>
        <v>957000</v>
      </c>
      <c r="P9" s="45">
        <v>957000</v>
      </c>
      <c r="Q9" s="88">
        <f>SUM(C9,E9,I9,J9,K9,L9,M9)</f>
        <v>338192</v>
      </c>
      <c r="R9" s="63">
        <f t="shared" ref="R9:R19" si="1">SUM(B9,D9,F9,G9,H9,N9)</f>
        <v>618808</v>
      </c>
    </row>
    <row r="10" spans="1:18" x14ac:dyDescent="0.25">
      <c r="A10" s="40" t="s">
        <v>2</v>
      </c>
      <c r="B10" s="45">
        <v>203479</v>
      </c>
      <c r="C10" s="88">
        <v>251521</v>
      </c>
      <c r="D10" s="45">
        <v>179695</v>
      </c>
      <c r="E10" s="88">
        <v>52337</v>
      </c>
      <c r="F10" s="45">
        <v>0</v>
      </c>
      <c r="G10" s="45">
        <v>93004</v>
      </c>
      <c r="H10" s="45">
        <v>0</v>
      </c>
      <c r="I10" s="88">
        <v>0</v>
      </c>
      <c r="J10" s="88">
        <v>0</v>
      </c>
      <c r="K10" s="88">
        <v>0</v>
      </c>
      <c r="L10" s="88">
        <v>0</v>
      </c>
      <c r="M10" s="88">
        <v>0</v>
      </c>
      <c r="N10" s="45">
        <v>0</v>
      </c>
      <c r="O10" s="45">
        <f t="shared" si="0"/>
        <v>780036</v>
      </c>
      <c r="P10" s="45">
        <v>780036</v>
      </c>
      <c r="Q10" s="88">
        <f t="shared" ref="Q10:Q19" si="2">SUM(C10,E10,I10,J10,K10,L10,M10)</f>
        <v>303858</v>
      </c>
      <c r="R10" s="63">
        <f t="shared" si="1"/>
        <v>476178</v>
      </c>
    </row>
    <row r="11" spans="1:18" x14ac:dyDescent="0.25">
      <c r="A11" s="40" t="s">
        <v>3</v>
      </c>
      <c r="B11" s="45">
        <v>346543</v>
      </c>
      <c r="C11" s="88">
        <v>232136</v>
      </c>
      <c r="D11" s="45">
        <v>186317</v>
      </c>
      <c r="E11" s="88">
        <v>153376</v>
      </c>
      <c r="F11" s="45">
        <v>424160</v>
      </c>
      <c r="G11" s="45">
        <v>74856</v>
      </c>
      <c r="H11" s="45">
        <v>28143</v>
      </c>
      <c r="I11" s="88">
        <v>0</v>
      </c>
      <c r="J11" s="88">
        <v>0</v>
      </c>
      <c r="K11" s="88">
        <v>23447</v>
      </c>
      <c r="L11" s="88">
        <v>3686</v>
      </c>
      <c r="M11" s="88">
        <v>0</v>
      </c>
      <c r="N11" s="45">
        <v>0</v>
      </c>
      <c r="O11" s="45">
        <f t="shared" si="0"/>
        <v>1472664</v>
      </c>
      <c r="P11" s="45">
        <v>1472664</v>
      </c>
      <c r="Q11" s="88">
        <f t="shared" si="2"/>
        <v>412645</v>
      </c>
      <c r="R11" s="63">
        <f t="shared" si="1"/>
        <v>1060019</v>
      </c>
    </row>
    <row r="12" spans="1:18" x14ac:dyDescent="0.25">
      <c r="A12" s="40" t="s">
        <v>4</v>
      </c>
      <c r="B12" s="45">
        <v>308359</v>
      </c>
      <c r="C12" s="88">
        <v>239796</v>
      </c>
      <c r="D12" s="45">
        <v>209056</v>
      </c>
      <c r="E12" s="88">
        <v>154736</v>
      </c>
      <c r="F12" s="45">
        <v>349448</v>
      </c>
      <c r="G12" s="45">
        <v>94486</v>
      </c>
      <c r="H12" s="45">
        <v>0</v>
      </c>
      <c r="I12" s="88">
        <v>0</v>
      </c>
      <c r="J12" s="88">
        <v>0</v>
      </c>
      <c r="K12" s="88">
        <v>0</v>
      </c>
      <c r="L12" s="88">
        <v>0</v>
      </c>
      <c r="M12" s="88">
        <v>0</v>
      </c>
      <c r="N12" s="45">
        <v>0</v>
      </c>
      <c r="O12" s="45">
        <f t="shared" si="0"/>
        <v>1355881</v>
      </c>
      <c r="P12" s="45">
        <v>1380906</v>
      </c>
      <c r="Q12" s="88">
        <f t="shared" si="2"/>
        <v>394532</v>
      </c>
      <c r="R12" s="63">
        <f t="shared" si="1"/>
        <v>961349</v>
      </c>
    </row>
    <row r="13" spans="1:18" x14ac:dyDescent="0.25">
      <c r="A13" s="40" t="s">
        <v>5</v>
      </c>
      <c r="B13" s="45">
        <v>217884</v>
      </c>
      <c r="C13" s="88">
        <v>215626</v>
      </c>
      <c r="D13" s="45">
        <v>132771</v>
      </c>
      <c r="E13" s="88">
        <v>175189</v>
      </c>
      <c r="F13" s="45">
        <v>417252</v>
      </c>
      <c r="G13" s="45">
        <v>38110</v>
      </c>
      <c r="H13" s="45">
        <v>0</v>
      </c>
      <c r="I13" s="88">
        <v>0</v>
      </c>
      <c r="J13" s="88">
        <v>0</v>
      </c>
      <c r="K13" s="88">
        <v>0</v>
      </c>
      <c r="L13" s="88">
        <v>0</v>
      </c>
      <c r="M13" s="88">
        <v>0</v>
      </c>
      <c r="N13" s="45">
        <v>0</v>
      </c>
      <c r="O13" s="45">
        <f t="shared" si="0"/>
        <v>1196832</v>
      </c>
      <c r="P13" s="45">
        <v>1196832</v>
      </c>
      <c r="Q13" s="88">
        <f t="shared" si="2"/>
        <v>390815</v>
      </c>
      <c r="R13" s="63">
        <f t="shared" si="1"/>
        <v>806017</v>
      </c>
    </row>
    <row r="14" spans="1:18" x14ac:dyDescent="0.25">
      <c r="A14" s="40" t="s">
        <v>6</v>
      </c>
      <c r="B14" s="45">
        <v>349647</v>
      </c>
      <c r="C14" s="88">
        <v>193780</v>
      </c>
      <c r="D14" s="45">
        <v>181012</v>
      </c>
      <c r="E14" s="88">
        <v>141712</v>
      </c>
      <c r="F14" s="45">
        <v>0</v>
      </c>
      <c r="G14" s="45">
        <v>56115</v>
      </c>
      <c r="H14" s="45">
        <v>0</v>
      </c>
      <c r="I14" s="88">
        <v>0</v>
      </c>
      <c r="J14" s="88">
        <v>0</v>
      </c>
      <c r="K14" s="88">
        <v>0</v>
      </c>
      <c r="L14" s="88">
        <v>0</v>
      </c>
      <c r="M14" s="88">
        <v>20701</v>
      </c>
      <c r="N14" s="45">
        <v>0</v>
      </c>
      <c r="O14" s="45">
        <f t="shared" si="0"/>
        <v>942967</v>
      </c>
      <c r="P14" s="45">
        <v>942967</v>
      </c>
      <c r="Q14" s="88">
        <f t="shared" si="2"/>
        <v>356193</v>
      </c>
      <c r="R14" s="63">
        <f t="shared" si="1"/>
        <v>586774</v>
      </c>
    </row>
    <row r="15" spans="1:18" x14ac:dyDescent="0.25">
      <c r="A15" s="40" t="s">
        <v>7</v>
      </c>
      <c r="B15" s="45">
        <v>225637</v>
      </c>
      <c r="C15" s="88">
        <v>229518</v>
      </c>
      <c r="D15" s="45">
        <v>153479</v>
      </c>
      <c r="E15" s="88">
        <v>107998</v>
      </c>
      <c r="F15" s="45">
        <v>272372</v>
      </c>
      <c r="G15" s="45">
        <v>36921</v>
      </c>
      <c r="H15" s="45">
        <v>0</v>
      </c>
      <c r="I15" s="88">
        <v>25087</v>
      </c>
      <c r="J15" s="88">
        <v>0</v>
      </c>
      <c r="K15" s="88">
        <v>0</v>
      </c>
      <c r="L15" s="88">
        <v>0</v>
      </c>
      <c r="M15" s="88">
        <v>0</v>
      </c>
      <c r="N15" s="45">
        <v>0</v>
      </c>
      <c r="O15" s="45">
        <f t="shared" si="0"/>
        <v>1051012</v>
      </c>
      <c r="P15" s="45">
        <v>1051012</v>
      </c>
      <c r="Q15" s="88">
        <f t="shared" si="2"/>
        <v>362603</v>
      </c>
      <c r="R15" s="63">
        <f t="shared" si="1"/>
        <v>688409</v>
      </c>
    </row>
    <row r="16" spans="1:18" x14ac:dyDescent="0.25">
      <c r="A16" s="40" t="s">
        <v>8</v>
      </c>
      <c r="B16" s="45">
        <v>251097</v>
      </c>
      <c r="C16" s="88">
        <v>278587</v>
      </c>
      <c r="D16" s="45">
        <v>116056</v>
      </c>
      <c r="E16" s="88">
        <v>140690</v>
      </c>
      <c r="F16" s="45">
        <v>244328</v>
      </c>
      <c r="G16" s="45">
        <v>162760</v>
      </c>
      <c r="H16" s="45">
        <v>0</v>
      </c>
      <c r="I16" s="88">
        <v>0</v>
      </c>
      <c r="J16" s="88">
        <v>23020</v>
      </c>
      <c r="K16" s="88">
        <v>0</v>
      </c>
      <c r="L16" s="88">
        <v>0</v>
      </c>
      <c r="M16" s="88">
        <v>0</v>
      </c>
      <c r="N16" s="45">
        <v>0</v>
      </c>
      <c r="O16" s="45">
        <f t="shared" si="0"/>
        <v>1216538</v>
      </c>
      <c r="P16" s="45">
        <v>1216538</v>
      </c>
      <c r="Q16" s="88">
        <f t="shared" si="2"/>
        <v>442297</v>
      </c>
      <c r="R16" s="63">
        <f t="shared" si="1"/>
        <v>774241</v>
      </c>
    </row>
    <row r="17" spans="1:18" x14ac:dyDescent="0.25">
      <c r="A17" s="40" t="s">
        <v>9</v>
      </c>
      <c r="B17" s="45">
        <v>298177</v>
      </c>
      <c r="C17" s="88">
        <v>332811</v>
      </c>
      <c r="D17" s="45">
        <v>125223</v>
      </c>
      <c r="E17" s="88">
        <v>213708</v>
      </c>
      <c r="F17" s="45">
        <v>0</v>
      </c>
      <c r="G17" s="89">
        <v>193759</v>
      </c>
      <c r="H17" s="45">
        <v>0</v>
      </c>
      <c r="I17" s="88">
        <v>0</v>
      </c>
      <c r="J17" s="88">
        <v>0</v>
      </c>
      <c r="K17" s="88">
        <v>0</v>
      </c>
      <c r="L17" s="88">
        <v>0</v>
      </c>
      <c r="M17" s="88">
        <v>20057</v>
      </c>
      <c r="N17" s="45">
        <v>24584</v>
      </c>
      <c r="O17" s="45">
        <f t="shared" si="0"/>
        <v>1208319</v>
      </c>
      <c r="P17" s="45">
        <v>1208319</v>
      </c>
      <c r="Q17" s="88">
        <f t="shared" si="2"/>
        <v>566576</v>
      </c>
      <c r="R17" s="63">
        <f t="shared" si="1"/>
        <v>641743</v>
      </c>
    </row>
    <row r="18" spans="1:18" x14ac:dyDescent="0.25">
      <c r="A18" s="40" t="s">
        <v>10</v>
      </c>
      <c r="B18" s="45">
        <v>280365</v>
      </c>
      <c r="C18" s="88">
        <v>247303</v>
      </c>
      <c r="D18" s="45">
        <v>153040</v>
      </c>
      <c r="E18" s="88">
        <v>211199</v>
      </c>
      <c r="F18" s="45">
        <v>287129</v>
      </c>
      <c r="G18" s="45">
        <v>37920</v>
      </c>
      <c r="H18" s="45">
        <v>24004</v>
      </c>
      <c r="I18" s="88">
        <v>0</v>
      </c>
      <c r="J18" s="88">
        <v>0</v>
      </c>
      <c r="K18" s="88">
        <v>0</v>
      </c>
      <c r="L18" s="88">
        <v>0</v>
      </c>
      <c r="M18" s="88">
        <v>0</v>
      </c>
      <c r="N18" s="45">
        <v>0</v>
      </c>
      <c r="O18" s="45">
        <f t="shared" si="0"/>
        <v>1240960</v>
      </c>
      <c r="P18" s="45">
        <v>1240960</v>
      </c>
      <c r="Q18" s="88">
        <f t="shared" si="2"/>
        <v>458502</v>
      </c>
      <c r="R18" s="63">
        <f t="shared" si="1"/>
        <v>782458</v>
      </c>
    </row>
    <row r="19" spans="1:18" x14ac:dyDescent="0.25">
      <c r="A19" s="40" t="s">
        <v>11</v>
      </c>
      <c r="B19" s="45">
        <v>236058</v>
      </c>
      <c r="C19" s="88">
        <v>173645</v>
      </c>
      <c r="D19" s="45">
        <v>158210</v>
      </c>
      <c r="E19" s="88">
        <v>221805</v>
      </c>
      <c r="F19" s="45">
        <v>0</v>
      </c>
      <c r="G19" s="45">
        <v>215642</v>
      </c>
      <c r="H19" s="45">
        <v>0</v>
      </c>
      <c r="I19" s="88">
        <v>0</v>
      </c>
      <c r="J19" s="88">
        <v>0</v>
      </c>
      <c r="K19" s="88">
        <v>0</v>
      </c>
      <c r="L19" s="88">
        <v>0</v>
      </c>
      <c r="M19" s="88">
        <v>0</v>
      </c>
      <c r="N19" s="45">
        <v>0</v>
      </c>
      <c r="O19" s="45">
        <f t="shared" si="0"/>
        <v>1005360</v>
      </c>
      <c r="P19" s="45">
        <v>1005360</v>
      </c>
      <c r="Q19" s="88">
        <f t="shared" si="2"/>
        <v>395450</v>
      </c>
      <c r="R19" s="63">
        <f t="shared" si="1"/>
        <v>609910</v>
      </c>
    </row>
    <row r="20" spans="1:18" x14ac:dyDescent="0.25">
      <c r="A20" s="37" t="s">
        <v>86</v>
      </c>
      <c r="B20" s="65">
        <f t="shared" ref="B20:R20" si="3">SUM(B8:B19)</f>
        <v>3087014</v>
      </c>
      <c r="C20" s="90">
        <f t="shared" si="3"/>
        <v>2962375</v>
      </c>
      <c r="D20" s="65">
        <f t="shared" si="3"/>
        <v>1887077</v>
      </c>
      <c r="E20" s="90">
        <f t="shared" si="3"/>
        <v>1826986</v>
      </c>
      <c r="F20" s="65">
        <f t="shared" si="3"/>
        <v>2244293</v>
      </c>
      <c r="G20" s="65">
        <f t="shared" si="3"/>
        <v>1117428</v>
      </c>
      <c r="H20" s="65">
        <f t="shared" si="3"/>
        <v>52147</v>
      </c>
      <c r="I20" s="90">
        <f t="shared" si="3"/>
        <v>25087</v>
      </c>
      <c r="J20" s="90">
        <f t="shared" si="3"/>
        <v>23020</v>
      </c>
      <c r="K20" s="90">
        <f t="shared" si="3"/>
        <v>23447</v>
      </c>
      <c r="L20" s="90">
        <f t="shared" si="3"/>
        <v>3686</v>
      </c>
      <c r="M20" s="90">
        <f t="shared" si="3"/>
        <v>61135</v>
      </c>
      <c r="N20" s="65">
        <f t="shared" si="3"/>
        <v>24584</v>
      </c>
      <c r="O20" s="65">
        <f t="shared" si="3"/>
        <v>13338279</v>
      </c>
      <c r="P20" s="65">
        <f t="shared" si="3"/>
        <v>13363304</v>
      </c>
      <c r="Q20" s="90">
        <f t="shared" si="3"/>
        <v>4925736</v>
      </c>
      <c r="R20" s="68">
        <f t="shared" si="3"/>
        <v>8412543</v>
      </c>
    </row>
    <row r="21" spans="1:18" x14ac:dyDescent="0.25">
      <c r="A21" s="14"/>
      <c r="B21" s="15"/>
      <c r="C21" s="15"/>
      <c r="D21" s="15"/>
      <c r="E21" s="15"/>
      <c r="F21" s="15"/>
      <c r="G21" s="15"/>
      <c r="H21" s="15"/>
      <c r="I21" s="15"/>
      <c r="J21" s="15"/>
      <c r="K21" s="15"/>
      <c r="L21" s="15"/>
      <c r="M21" s="15"/>
      <c r="N21" s="15"/>
      <c r="O21" s="15"/>
      <c r="P21" s="15"/>
      <c r="Q21" s="14"/>
      <c r="R21" s="14"/>
    </row>
    <row r="22" spans="1:18" x14ac:dyDescent="0.25">
      <c r="A22" s="14"/>
      <c r="B22" s="15"/>
      <c r="C22" s="15"/>
      <c r="D22" s="15"/>
      <c r="E22" s="15"/>
      <c r="F22" s="15"/>
      <c r="G22" s="15"/>
      <c r="H22" s="15"/>
      <c r="I22" s="15"/>
      <c r="J22" s="15"/>
      <c r="K22" s="15"/>
      <c r="L22" s="15"/>
      <c r="M22" s="15"/>
      <c r="N22" s="15"/>
      <c r="O22" s="15"/>
      <c r="P22" s="15"/>
      <c r="Q22" s="14"/>
      <c r="R22" s="14"/>
    </row>
    <row r="23" spans="1:18" x14ac:dyDescent="0.25">
      <c r="A23" s="2" t="s">
        <v>44</v>
      </c>
      <c r="B23" s="15"/>
      <c r="C23" s="15"/>
      <c r="D23" s="15"/>
      <c r="E23" s="15"/>
      <c r="F23" s="15"/>
      <c r="G23" s="15"/>
      <c r="H23" s="15"/>
      <c r="I23" s="15"/>
      <c r="J23" s="15"/>
      <c r="K23" s="15"/>
      <c r="L23" s="15"/>
      <c r="M23" s="15"/>
      <c r="N23" s="15"/>
      <c r="O23" s="15"/>
      <c r="P23" s="15"/>
      <c r="Q23" s="14"/>
      <c r="R23" s="14"/>
    </row>
    <row r="24" spans="1:18" x14ac:dyDescent="0.25">
      <c r="A24" s="14"/>
      <c r="B24" s="14"/>
      <c r="C24" s="14"/>
      <c r="D24" s="14"/>
      <c r="E24" s="14"/>
      <c r="F24" s="14"/>
      <c r="G24" s="14"/>
      <c r="H24" s="14"/>
      <c r="I24" s="14"/>
      <c r="J24" s="14"/>
      <c r="K24" s="14"/>
      <c r="L24" s="14"/>
      <c r="M24" s="14"/>
      <c r="N24" s="14"/>
      <c r="O24" s="14"/>
      <c r="P24" s="14"/>
      <c r="Q24" s="14"/>
      <c r="R24" s="14"/>
    </row>
    <row r="25" spans="1:18" x14ac:dyDescent="0.25">
      <c r="A25" s="14"/>
      <c r="B25" s="14"/>
      <c r="C25" s="14"/>
      <c r="D25" s="14"/>
      <c r="E25" s="14"/>
      <c r="F25" s="14"/>
      <c r="G25" s="14"/>
      <c r="H25" s="14"/>
      <c r="I25" s="14"/>
      <c r="J25" s="14"/>
      <c r="K25" s="14"/>
      <c r="L25" s="14"/>
      <c r="M25" s="14"/>
      <c r="N25" s="14"/>
      <c r="O25" s="14"/>
      <c r="P25" s="14"/>
      <c r="Q25" s="14"/>
      <c r="R25" s="14"/>
    </row>
    <row r="26" spans="1:18" x14ac:dyDescent="0.25">
      <c r="A26" s="35" t="s">
        <v>16</v>
      </c>
      <c r="B26" s="2" t="s">
        <v>23</v>
      </c>
      <c r="C26" s="2" t="s">
        <v>22</v>
      </c>
      <c r="D26" s="2" t="s">
        <v>21</v>
      </c>
      <c r="E26" s="2" t="s">
        <v>19</v>
      </c>
      <c r="F26" s="2" t="s">
        <v>42</v>
      </c>
      <c r="G26" s="2" t="s">
        <v>25</v>
      </c>
      <c r="H26" s="2" t="s">
        <v>43</v>
      </c>
      <c r="I26" s="2" t="s">
        <v>46</v>
      </c>
      <c r="J26" s="2" t="s">
        <v>47</v>
      </c>
      <c r="K26" s="2" t="s">
        <v>27</v>
      </c>
      <c r="L26" s="2" t="s">
        <v>49</v>
      </c>
      <c r="M26" s="2" t="s">
        <v>48</v>
      </c>
      <c r="N26" s="2" t="s">
        <v>52</v>
      </c>
      <c r="O26" s="37" t="s">
        <v>53</v>
      </c>
      <c r="P26" s="37" t="s">
        <v>54</v>
      </c>
      <c r="Q26" s="22" t="s">
        <v>50</v>
      </c>
      <c r="R26" s="23" t="s">
        <v>51</v>
      </c>
    </row>
    <row r="27" spans="1:18" x14ac:dyDescent="0.25">
      <c r="A27" s="36" t="s">
        <v>0</v>
      </c>
      <c r="B27" s="15">
        <v>1953650</v>
      </c>
      <c r="C27" s="15">
        <v>2588303</v>
      </c>
      <c r="D27" s="15">
        <v>1570946</v>
      </c>
      <c r="E27" s="15">
        <v>511051</v>
      </c>
      <c r="F27" s="15">
        <v>0</v>
      </c>
      <c r="G27" s="15">
        <v>145034</v>
      </c>
      <c r="H27" s="15">
        <v>0</v>
      </c>
      <c r="I27" s="15">
        <v>0</v>
      </c>
      <c r="J27" s="15">
        <v>0</v>
      </c>
      <c r="K27" s="15">
        <v>0</v>
      </c>
      <c r="L27" s="15">
        <v>0</v>
      </c>
      <c r="M27" s="15">
        <v>133441</v>
      </c>
      <c r="N27" s="15">
        <v>0</v>
      </c>
      <c r="O27" s="15">
        <f t="shared" ref="O27:O38" si="4">SUM(B27:N27)</f>
        <v>6902425</v>
      </c>
      <c r="P27" s="15">
        <v>6902425</v>
      </c>
      <c r="Q27" s="15">
        <f>SUM(C27,E27,I27,J27,K27,L27,M27)</f>
        <v>3232795</v>
      </c>
      <c r="R27" s="15">
        <f>SUM(B27,D27,F27,G27,H27,N27)</f>
        <v>3669630</v>
      </c>
    </row>
    <row r="28" spans="1:18" x14ac:dyDescent="0.25">
      <c r="A28" s="36" t="s">
        <v>1</v>
      </c>
      <c r="B28" s="15">
        <v>1568025</v>
      </c>
      <c r="C28" s="15">
        <v>1178683</v>
      </c>
      <c r="D28" s="15">
        <v>1626617</v>
      </c>
      <c r="E28" s="15">
        <v>562994</v>
      </c>
      <c r="F28" s="15">
        <v>642731</v>
      </c>
      <c r="G28" s="15">
        <v>126057</v>
      </c>
      <c r="H28" s="15">
        <v>0</v>
      </c>
      <c r="I28" s="15">
        <v>0</v>
      </c>
      <c r="J28" s="15">
        <v>0</v>
      </c>
      <c r="K28" s="15">
        <v>0</v>
      </c>
      <c r="L28" s="15">
        <v>0</v>
      </c>
      <c r="M28" s="15">
        <v>0</v>
      </c>
      <c r="N28" s="15">
        <v>0</v>
      </c>
      <c r="O28" s="15">
        <f t="shared" si="4"/>
        <v>5705107</v>
      </c>
      <c r="P28" s="15">
        <v>5705107</v>
      </c>
      <c r="Q28" s="15">
        <f t="shared" ref="Q28:Q38" si="5">SUM(C28,E28,I28,J28,K28,L28,M28)</f>
        <v>1741677</v>
      </c>
      <c r="R28" s="15">
        <f t="shared" ref="R28:R38" si="6">SUM(B28,D28,F28,G28,H28,N28)</f>
        <v>3963430</v>
      </c>
    </row>
    <row r="29" spans="1:18" x14ac:dyDescent="0.25">
      <c r="A29" s="36" t="s">
        <v>2</v>
      </c>
      <c r="B29" s="15">
        <v>1790716</v>
      </c>
      <c r="C29" s="15">
        <v>1560839</v>
      </c>
      <c r="D29" s="15">
        <v>1887200</v>
      </c>
      <c r="E29" s="15">
        <v>269269</v>
      </c>
      <c r="F29" s="15">
        <v>0</v>
      </c>
      <c r="G29" s="15">
        <v>243333</v>
      </c>
      <c r="H29" s="15">
        <v>0</v>
      </c>
      <c r="I29" s="15">
        <v>0</v>
      </c>
      <c r="J29" s="15">
        <v>0</v>
      </c>
      <c r="K29" s="15">
        <v>0</v>
      </c>
      <c r="L29" s="15">
        <v>0</v>
      </c>
      <c r="M29" s="15">
        <v>0</v>
      </c>
      <c r="N29" s="15">
        <v>0</v>
      </c>
      <c r="O29" s="15">
        <f t="shared" si="4"/>
        <v>5751357</v>
      </c>
      <c r="P29" s="15">
        <v>5751357</v>
      </c>
      <c r="Q29" s="15">
        <f t="shared" si="5"/>
        <v>1830108</v>
      </c>
      <c r="R29" s="15">
        <f t="shared" si="6"/>
        <v>3921249</v>
      </c>
    </row>
    <row r="30" spans="1:18" x14ac:dyDescent="0.25">
      <c r="A30" s="36" t="s">
        <v>3</v>
      </c>
      <c r="B30" s="15">
        <v>2349676</v>
      </c>
      <c r="C30" s="15">
        <v>1440050</v>
      </c>
      <c r="D30" s="15">
        <v>1983044</v>
      </c>
      <c r="E30" s="15">
        <v>645145</v>
      </c>
      <c r="F30" s="15">
        <v>1092065</v>
      </c>
      <c r="G30" s="15">
        <v>188280</v>
      </c>
      <c r="H30" s="15">
        <v>82061</v>
      </c>
      <c r="I30" s="15">
        <v>0</v>
      </c>
      <c r="J30" s="15">
        <v>0</v>
      </c>
      <c r="K30" s="15">
        <v>155236</v>
      </c>
      <c r="L30" s="15">
        <v>30096</v>
      </c>
      <c r="M30" s="15">
        <v>0</v>
      </c>
      <c r="N30" s="15">
        <v>0</v>
      </c>
      <c r="O30" s="15">
        <f t="shared" si="4"/>
        <v>7965653</v>
      </c>
      <c r="P30" s="15">
        <v>7965653</v>
      </c>
      <c r="Q30" s="15">
        <f t="shared" si="5"/>
        <v>2270527</v>
      </c>
      <c r="R30" s="15">
        <f t="shared" si="6"/>
        <v>5695126</v>
      </c>
    </row>
    <row r="31" spans="1:18" x14ac:dyDescent="0.25">
      <c r="A31" s="36" t="s">
        <v>4</v>
      </c>
      <c r="B31" s="15">
        <v>2418815</v>
      </c>
      <c r="C31" s="15">
        <v>1583983</v>
      </c>
      <c r="D31" s="15">
        <v>2159457</v>
      </c>
      <c r="E31" s="15">
        <v>538079</v>
      </c>
      <c r="F31" s="15">
        <v>893655</v>
      </c>
      <c r="G31" s="15">
        <v>234394</v>
      </c>
      <c r="H31" s="15">
        <v>0</v>
      </c>
      <c r="I31" s="15">
        <v>0</v>
      </c>
      <c r="J31" s="15">
        <v>0</v>
      </c>
      <c r="K31" s="15">
        <v>0</v>
      </c>
      <c r="L31" s="15">
        <v>0</v>
      </c>
      <c r="M31" s="15">
        <v>0</v>
      </c>
      <c r="N31" s="15">
        <v>0</v>
      </c>
      <c r="O31" s="15">
        <f t="shared" si="4"/>
        <v>7828383</v>
      </c>
      <c r="P31" s="15">
        <v>7914258</v>
      </c>
      <c r="Q31" s="15">
        <f t="shared" si="5"/>
        <v>2122062</v>
      </c>
      <c r="R31" s="15">
        <f t="shared" si="6"/>
        <v>5706321</v>
      </c>
    </row>
    <row r="32" spans="1:18" x14ac:dyDescent="0.25">
      <c r="A32" s="36" t="s">
        <v>5</v>
      </c>
      <c r="B32" s="15">
        <v>1536914</v>
      </c>
      <c r="C32" s="15">
        <v>1393207</v>
      </c>
      <c r="D32" s="15">
        <v>1359316</v>
      </c>
      <c r="E32" s="15">
        <v>697658</v>
      </c>
      <c r="F32" s="15">
        <v>1081590</v>
      </c>
      <c r="G32" s="15">
        <v>103224</v>
      </c>
      <c r="H32" s="15">
        <v>0</v>
      </c>
      <c r="I32" s="15">
        <v>0</v>
      </c>
      <c r="J32" s="15">
        <v>0</v>
      </c>
      <c r="K32" s="15">
        <v>0</v>
      </c>
      <c r="L32" s="15">
        <v>0</v>
      </c>
      <c r="M32" s="15">
        <v>0</v>
      </c>
      <c r="N32" s="15">
        <v>0</v>
      </c>
      <c r="O32" s="15">
        <f t="shared" si="4"/>
        <v>6171909</v>
      </c>
      <c r="P32" s="15">
        <v>6171909</v>
      </c>
      <c r="Q32" s="15">
        <f t="shared" si="5"/>
        <v>2090865</v>
      </c>
      <c r="R32" s="15">
        <f t="shared" si="6"/>
        <v>4081044</v>
      </c>
    </row>
    <row r="33" spans="1:18" x14ac:dyDescent="0.25">
      <c r="A33" s="36" t="s">
        <v>6</v>
      </c>
      <c r="B33" s="15">
        <v>2458467</v>
      </c>
      <c r="C33" s="15">
        <v>1343350</v>
      </c>
      <c r="D33" s="15">
        <v>1649191</v>
      </c>
      <c r="E33" s="15">
        <v>540054</v>
      </c>
      <c r="F33" s="15">
        <v>0</v>
      </c>
      <c r="G33" s="15">
        <v>136404</v>
      </c>
      <c r="H33" s="15">
        <v>0</v>
      </c>
      <c r="I33" s="15">
        <v>0</v>
      </c>
      <c r="J33" s="15">
        <v>0</v>
      </c>
      <c r="K33" s="15">
        <v>0</v>
      </c>
      <c r="L33" s="15">
        <v>0</v>
      </c>
      <c r="M33" s="15">
        <v>129807</v>
      </c>
      <c r="N33" s="15">
        <v>0</v>
      </c>
      <c r="O33" s="15">
        <f t="shared" si="4"/>
        <v>6257273</v>
      </c>
      <c r="P33" s="15">
        <v>6257273</v>
      </c>
      <c r="Q33" s="15">
        <f t="shared" si="5"/>
        <v>2013211</v>
      </c>
      <c r="R33" s="15">
        <f t="shared" si="6"/>
        <v>4244062</v>
      </c>
    </row>
    <row r="34" spans="1:18" x14ac:dyDescent="0.25">
      <c r="A34" s="36" t="s">
        <v>7</v>
      </c>
      <c r="B34" s="15">
        <v>1655264</v>
      </c>
      <c r="C34" s="15">
        <v>1412606</v>
      </c>
      <c r="D34" s="15">
        <v>1545953</v>
      </c>
      <c r="E34" s="15">
        <v>392790</v>
      </c>
      <c r="F34" s="15">
        <v>731089</v>
      </c>
      <c r="G34" s="15">
        <v>98664</v>
      </c>
      <c r="H34" s="15">
        <v>0</v>
      </c>
      <c r="I34" s="15">
        <v>71465</v>
      </c>
      <c r="J34" s="15">
        <v>0</v>
      </c>
      <c r="K34" s="15">
        <v>0</v>
      </c>
      <c r="L34" s="15">
        <v>0</v>
      </c>
      <c r="M34" s="15">
        <v>0</v>
      </c>
      <c r="N34" s="15">
        <v>0</v>
      </c>
      <c r="O34" s="15">
        <f t="shared" si="4"/>
        <v>5907831</v>
      </c>
      <c r="P34" s="15">
        <v>5907831</v>
      </c>
      <c r="Q34" s="15">
        <f t="shared" si="5"/>
        <v>1876861</v>
      </c>
      <c r="R34" s="15">
        <f t="shared" si="6"/>
        <v>4030970</v>
      </c>
    </row>
    <row r="35" spans="1:18" x14ac:dyDescent="0.25">
      <c r="A35" s="36" t="s">
        <v>8</v>
      </c>
      <c r="B35" s="15">
        <v>1858506</v>
      </c>
      <c r="C35" s="15">
        <v>1888987</v>
      </c>
      <c r="D35" s="15">
        <v>1122366</v>
      </c>
      <c r="E35" s="15">
        <v>508018</v>
      </c>
      <c r="F35" s="15">
        <v>648962</v>
      </c>
      <c r="G35" s="15">
        <v>178237</v>
      </c>
      <c r="H35" s="15">
        <v>0</v>
      </c>
      <c r="I35" s="15">
        <v>0</v>
      </c>
      <c r="J35" s="15">
        <v>95359</v>
      </c>
      <c r="K35" s="15">
        <v>0</v>
      </c>
      <c r="L35" s="15">
        <v>0</v>
      </c>
      <c r="M35" s="15">
        <v>0</v>
      </c>
      <c r="N35" s="15">
        <v>0</v>
      </c>
      <c r="O35" s="15">
        <f t="shared" si="4"/>
        <v>6300435</v>
      </c>
      <c r="P35" s="15">
        <v>6300435</v>
      </c>
      <c r="Q35" s="15">
        <f t="shared" si="5"/>
        <v>2492364</v>
      </c>
      <c r="R35" s="15">
        <f t="shared" si="6"/>
        <v>3808071</v>
      </c>
    </row>
    <row r="36" spans="1:18" x14ac:dyDescent="0.25">
      <c r="A36" s="36" t="s">
        <v>9</v>
      </c>
      <c r="B36" s="15">
        <v>2348472</v>
      </c>
      <c r="C36" s="15">
        <v>2078902</v>
      </c>
      <c r="D36" s="15">
        <v>1134533</v>
      </c>
      <c r="E36" s="15">
        <v>895200</v>
      </c>
      <c r="F36" s="15">
        <v>0</v>
      </c>
      <c r="G36" s="15">
        <v>200889</v>
      </c>
      <c r="H36" s="15">
        <v>0</v>
      </c>
      <c r="I36" s="15">
        <v>0</v>
      </c>
      <c r="J36" s="15">
        <v>0</v>
      </c>
      <c r="K36" s="15">
        <v>0</v>
      </c>
      <c r="L36" s="15">
        <v>0</v>
      </c>
      <c r="M36" s="15">
        <v>124544</v>
      </c>
      <c r="N36" s="15">
        <v>70288</v>
      </c>
      <c r="O36" s="15">
        <f t="shared" si="4"/>
        <v>6852828</v>
      </c>
      <c r="P36" s="15">
        <v>6852828</v>
      </c>
      <c r="Q36" s="15">
        <f t="shared" si="5"/>
        <v>3098646</v>
      </c>
      <c r="R36" s="15">
        <f t="shared" si="6"/>
        <v>3754182</v>
      </c>
    </row>
    <row r="37" spans="1:18" x14ac:dyDescent="0.25">
      <c r="A37" s="36" t="s">
        <v>10</v>
      </c>
      <c r="B37" s="15">
        <v>2255393</v>
      </c>
      <c r="C37" s="15">
        <v>1534509</v>
      </c>
      <c r="D37" s="15">
        <v>1418188</v>
      </c>
      <c r="E37" s="15">
        <v>1418188</v>
      </c>
      <c r="F37" s="15">
        <v>773545</v>
      </c>
      <c r="G37" s="15">
        <v>105870</v>
      </c>
      <c r="H37" s="15">
        <v>69769</v>
      </c>
      <c r="I37" s="15">
        <v>0</v>
      </c>
      <c r="J37" s="15">
        <v>0</v>
      </c>
      <c r="K37" s="15">
        <v>0</v>
      </c>
      <c r="L37" s="15">
        <v>0</v>
      </c>
      <c r="M37" s="15">
        <v>0</v>
      </c>
      <c r="N37" s="15">
        <v>0</v>
      </c>
      <c r="O37" s="15">
        <f t="shared" si="4"/>
        <v>7575462</v>
      </c>
      <c r="P37" s="15">
        <v>7074644</v>
      </c>
      <c r="Q37" s="15">
        <f t="shared" si="5"/>
        <v>2952697</v>
      </c>
      <c r="R37" s="15">
        <f t="shared" si="6"/>
        <v>4622765</v>
      </c>
    </row>
    <row r="38" spans="1:18" x14ac:dyDescent="0.25">
      <c r="A38" s="36" t="s">
        <v>11</v>
      </c>
      <c r="B38" s="15">
        <v>1836404</v>
      </c>
      <c r="C38" s="15">
        <v>1083271</v>
      </c>
      <c r="D38" s="15">
        <v>1431177</v>
      </c>
      <c r="E38" s="15">
        <v>1007173</v>
      </c>
      <c r="F38" s="15">
        <v>0</v>
      </c>
      <c r="G38" s="15">
        <v>260780</v>
      </c>
      <c r="H38" s="15">
        <v>0</v>
      </c>
      <c r="I38" s="15">
        <v>0</v>
      </c>
      <c r="J38" s="15">
        <v>0</v>
      </c>
      <c r="K38" s="15">
        <v>0</v>
      </c>
      <c r="L38" s="15">
        <v>0</v>
      </c>
      <c r="M38" s="15">
        <v>0</v>
      </c>
      <c r="N38" s="15">
        <v>0</v>
      </c>
      <c r="O38" s="15">
        <f t="shared" si="4"/>
        <v>5618805</v>
      </c>
      <c r="P38" s="15">
        <v>5618805</v>
      </c>
      <c r="Q38" s="15">
        <f t="shared" si="5"/>
        <v>2090444</v>
      </c>
      <c r="R38" s="15">
        <f t="shared" si="6"/>
        <v>3528361</v>
      </c>
    </row>
    <row r="39" spans="1:18" x14ac:dyDescent="0.25">
      <c r="A39" s="35" t="s">
        <v>86</v>
      </c>
      <c r="B39" s="42">
        <f t="shared" ref="B39:R39" si="7">SUM(B27:B38)</f>
        <v>24030302</v>
      </c>
      <c r="C39" s="42">
        <f t="shared" si="7"/>
        <v>19086690</v>
      </c>
      <c r="D39" s="42">
        <f t="shared" si="7"/>
        <v>18887988</v>
      </c>
      <c r="E39" s="42">
        <f t="shared" si="7"/>
        <v>7985619</v>
      </c>
      <c r="F39" s="42">
        <f t="shared" si="7"/>
        <v>5863637</v>
      </c>
      <c r="G39" s="42">
        <f t="shared" si="7"/>
        <v>2021166</v>
      </c>
      <c r="H39" s="42">
        <f t="shared" si="7"/>
        <v>151830</v>
      </c>
      <c r="I39" s="42">
        <f t="shared" si="7"/>
        <v>71465</v>
      </c>
      <c r="J39" s="42">
        <f t="shared" si="7"/>
        <v>95359</v>
      </c>
      <c r="K39" s="42">
        <f t="shared" si="7"/>
        <v>155236</v>
      </c>
      <c r="L39" s="42">
        <f t="shared" si="7"/>
        <v>30096</v>
      </c>
      <c r="M39" s="42">
        <f t="shared" si="7"/>
        <v>387792</v>
      </c>
      <c r="N39" s="42">
        <f t="shared" si="7"/>
        <v>70288</v>
      </c>
      <c r="O39" s="42">
        <f t="shared" si="7"/>
        <v>78837468</v>
      </c>
      <c r="P39" s="42">
        <f t="shared" si="7"/>
        <v>78422525</v>
      </c>
      <c r="Q39" s="42">
        <f t="shared" si="7"/>
        <v>27812257</v>
      </c>
      <c r="R39" s="42">
        <f t="shared" si="7"/>
        <v>51025211</v>
      </c>
    </row>
    <row r="40" spans="1:18" x14ac:dyDescent="0.25">
      <c r="A40" s="14"/>
      <c r="B40" s="15"/>
      <c r="C40" s="15"/>
      <c r="D40" s="15"/>
      <c r="E40" s="15"/>
      <c r="F40" s="15"/>
      <c r="G40" s="15"/>
      <c r="H40" s="15"/>
      <c r="I40" s="15"/>
      <c r="J40" s="15"/>
      <c r="K40" s="15"/>
      <c r="L40" s="15"/>
      <c r="M40" s="15"/>
      <c r="N40" s="15"/>
      <c r="O40" s="15"/>
      <c r="P40" s="15"/>
      <c r="Q40" s="14"/>
      <c r="R40" s="14"/>
    </row>
    <row r="41" spans="1:18" x14ac:dyDescent="0.25">
      <c r="A41" s="14"/>
      <c r="B41" s="15"/>
      <c r="C41" s="15"/>
      <c r="D41" s="15"/>
      <c r="E41" s="15"/>
      <c r="F41" s="15"/>
      <c r="G41" s="15"/>
      <c r="H41" s="15"/>
      <c r="I41" s="15"/>
      <c r="J41" s="15"/>
      <c r="K41" s="15"/>
      <c r="L41" s="15"/>
      <c r="M41" s="15"/>
      <c r="N41" s="15"/>
      <c r="O41" s="15"/>
      <c r="P41" s="15"/>
      <c r="Q41" s="14"/>
      <c r="R41" s="14"/>
    </row>
    <row r="42" spans="1:18" x14ac:dyDescent="0.25">
      <c r="A42" s="144" t="s">
        <v>172</v>
      </c>
      <c r="B42" s="15"/>
      <c r="C42" s="15"/>
      <c r="D42" s="15"/>
      <c r="E42" s="15"/>
      <c r="F42" s="15"/>
      <c r="G42" s="15"/>
      <c r="H42" s="15"/>
      <c r="I42" s="15"/>
      <c r="J42" s="15"/>
      <c r="K42" s="15"/>
      <c r="L42" s="15"/>
      <c r="M42" s="15"/>
      <c r="N42" s="15"/>
      <c r="O42" s="15"/>
      <c r="P42" s="15"/>
      <c r="Q42" s="14"/>
      <c r="R42" s="14"/>
    </row>
    <row r="43" spans="1:18" x14ac:dyDescent="0.25">
      <c r="A43" s="14"/>
      <c r="B43" s="15"/>
      <c r="C43" s="15"/>
      <c r="D43" s="15"/>
      <c r="E43" s="15"/>
      <c r="F43" s="15"/>
      <c r="G43" s="15"/>
      <c r="H43" s="15"/>
      <c r="I43" s="15"/>
      <c r="J43" s="15"/>
      <c r="K43" s="15"/>
      <c r="L43" s="15"/>
      <c r="M43" s="15"/>
      <c r="N43" s="15"/>
      <c r="O43" s="15"/>
      <c r="P43" s="15"/>
      <c r="Q43" s="14"/>
      <c r="R43" s="14"/>
    </row>
    <row r="44" spans="1:18" x14ac:dyDescent="0.25">
      <c r="B44" s="1"/>
      <c r="C44" s="1"/>
      <c r="D44" s="1"/>
      <c r="E44" s="1"/>
      <c r="F44" s="1"/>
      <c r="G44" s="1"/>
      <c r="H44" s="1"/>
      <c r="I44" s="1"/>
      <c r="J44" s="1"/>
      <c r="K44" s="1"/>
      <c r="L44" s="1"/>
      <c r="M44" s="1"/>
      <c r="N44" s="1"/>
      <c r="O44" s="1"/>
      <c r="P44" s="1"/>
    </row>
    <row r="45" spans="1:18" x14ac:dyDescent="0.25">
      <c r="A45" s="144" t="s">
        <v>166</v>
      </c>
      <c r="B45" s="1"/>
      <c r="C45" s="1"/>
      <c r="D45" s="1"/>
      <c r="E45" s="1"/>
      <c r="F45" s="1"/>
      <c r="G45" s="1"/>
      <c r="H45" s="1"/>
      <c r="I45" s="1"/>
      <c r="J45" s="1"/>
      <c r="K45" s="1"/>
      <c r="L45" s="1"/>
      <c r="M45" s="1"/>
      <c r="N45" s="1"/>
      <c r="O45" s="1"/>
      <c r="P45" s="1"/>
    </row>
    <row r="46" spans="1:18" x14ac:dyDescent="0.25">
      <c r="A46" t="s">
        <v>55</v>
      </c>
      <c r="B46" s="1"/>
      <c r="C46" s="1"/>
      <c r="D46" s="1"/>
      <c r="E46" s="1"/>
      <c r="F46" s="1"/>
      <c r="G46" s="1"/>
      <c r="H46" s="1"/>
      <c r="I46" s="1"/>
      <c r="J46" s="1"/>
      <c r="K46" s="1"/>
      <c r="L46" s="1"/>
      <c r="M46" s="1"/>
      <c r="N46" s="1"/>
      <c r="O46" s="1"/>
      <c r="P46" s="1"/>
    </row>
    <row r="47" spans="1:18" x14ac:dyDescent="0.25">
      <c r="A47" t="s">
        <v>56</v>
      </c>
      <c r="B47" s="1"/>
      <c r="C47" s="1"/>
      <c r="D47" s="1"/>
      <c r="E47" s="1"/>
      <c r="F47" s="1"/>
      <c r="G47" s="1"/>
      <c r="H47" s="1"/>
      <c r="I47" s="1"/>
      <c r="J47" s="1"/>
      <c r="K47" s="1"/>
      <c r="L47" s="1"/>
      <c r="M47" s="1"/>
      <c r="N47" s="1"/>
      <c r="O47" s="1"/>
      <c r="P47" s="1"/>
    </row>
    <row r="48" spans="1:18" x14ac:dyDescent="0.25">
      <c r="A48" s="144" t="s">
        <v>57</v>
      </c>
      <c r="B48" s="1"/>
      <c r="C48" s="1"/>
      <c r="D48" s="1"/>
      <c r="E48" s="1"/>
      <c r="F48" s="1"/>
      <c r="G48" s="1"/>
      <c r="H48" s="1"/>
      <c r="I48" s="1"/>
      <c r="J48" s="1"/>
      <c r="K48" s="1"/>
      <c r="L48" s="1"/>
      <c r="M48" s="1"/>
      <c r="N48" s="1"/>
      <c r="O48" s="1"/>
      <c r="P48" s="1"/>
    </row>
    <row r="49" spans="1:16" x14ac:dyDescent="0.25">
      <c r="A49" t="s">
        <v>58</v>
      </c>
      <c r="B49" s="1"/>
      <c r="C49" s="1"/>
      <c r="D49" s="1"/>
      <c r="E49" s="1"/>
      <c r="F49" s="1"/>
      <c r="G49" s="1"/>
      <c r="H49" s="1"/>
      <c r="I49" s="1"/>
      <c r="J49" s="1"/>
      <c r="K49" s="1"/>
      <c r="L49" s="1"/>
      <c r="M49" s="1"/>
      <c r="N49" s="1"/>
      <c r="O49" s="1"/>
      <c r="P49" s="1"/>
    </row>
    <row r="50" spans="1:16" x14ac:dyDescent="0.25">
      <c r="B50" s="1"/>
      <c r="C50" s="1"/>
      <c r="D50" s="1"/>
      <c r="E50" s="1"/>
      <c r="F50" s="1"/>
      <c r="G50" s="1"/>
      <c r="H50" s="1"/>
      <c r="I50" s="1"/>
      <c r="J50" s="1"/>
      <c r="K50" s="1"/>
      <c r="L50" s="1"/>
      <c r="M50" s="1"/>
      <c r="N50" s="1"/>
      <c r="O50" s="1"/>
      <c r="P50" s="1"/>
    </row>
    <row r="51" spans="1:16" x14ac:dyDescent="0.25">
      <c r="B51" s="1"/>
      <c r="C51" s="1"/>
      <c r="D51" s="1"/>
      <c r="E51" s="1"/>
      <c r="F51" s="1"/>
      <c r="G51" s="1"/>
      <c r="H51" s="1"/>
      <c r="I51" s="1"/>
      <c r="J51" s="1"/>
      <c r="K51" s="1"/>
      <c r="L51" s="1"/>
      <c r="M51" s="1"/>
      <c r="N51" s="1"/>
      <c r="O51" s="1"/>
      <c r="P51" s="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workbookViewId="0">
      <selection sqref="A1:L22"/>
    </sheetView>
  </sheetViews>
  <sheetFormatPr defaultColWidth="11.42578125" defaultRowHeight="15" x14ac:dyDescent="0.25"/>
  <cols>
    <col min="2" max="2" width="13" customWidth="1"/>
    <col min="4" max="4" width="17.140625" bestFit="1" customWidth="1"/>
    <col min="6" max="6" width="22.5703125" customWidth="1"/>
  </cols>
  <sheetData>
    <row r="1" spans="1:9" ht="15.75" thickBot="1" x14ac:dyDescent="0.3">
      <c r="A1" s="7"/>
      <c r="B1" s="7"/>
      <c r="C1" s="7"/>
      <c r="D1" s="7"/>
      <c r="E1" s="7"/>
      <c r="F1" s="7"/>
      <c r="G1" s="7"/>
      <c r="H1" s="7"/>
      <c r="I1" s="7"/>
    </row>
    <row r="2" spans="1:9" ht="15.75" thickBot="1" x14ac:dyDescent="0.3">
      <c r="A2" s="9"/>
      <c r="B2" s="8"/>
      <c r="C2" s="8"/>
      <c r="D2" s="10"/>
      <c r="E2" s="10"/>
      <c r="F2" s="10"/>
      <c r="G2" s="10"/>
      <c r="H2" s="8"/>
      <c r="I2" s="8"/>
    </row>
    <row r="3" spans="1:9" ht="15.75" thickBot="1" x14ac:dyDescent="0.3">
      <c r="A3" s="9"/>
      <c r="B3" s="8"/>
      <c r="C3" s="8"/>
      <c r="D3" s="10"/>
      <c r="E3" s="10"/>
      <c r="F3" s="10"/>
      <c r="G3" s="10"/>
      <c r="H3" s="8"/>
      <c r="I3" s="8"/>
    </row>
    <row r="4" spans="1:9" ht="15.75" thickBot="1" x14ac:dyDescent="0.3">
      <c r="A4" s="9"/>
      <c r="B4" s="8"/>
      <c r="C4" s="8"/>
      <c r="D4" s="10"/>
      <c r="E4" s="10"/>
      <c r="F4" s="10"/>
      <c r="G4" s="10"/>
      <c r="H4" s="8"/>
      <c r="I4" s="8"/>
    </row>
    <row r="5" spans="1:9" ht="15.75" thickBot="1" x14ac:dyDescent="0.3">
      <c r="A5" s="9"/>
      <c r="B5" s="8"/>
      <c r="C5" s="8"/>
      <c r="D5" s="10"/>
      <c r="E5" s="10"/>
      <c r="F5" s="10"/>
      <c r="G5" s="10"/>
      <c r="H5" s="8"/>
      <c r="I5" s="8"/>
    </row>
    <row r="6" spans="1:9" ht="15.75" thickBot="1" x14ac:dyDescent="0.3">
      <c r="A6" s="9"/>
      <c r="B6" s="8"/>
      <c r="C6" s="8"/>
      <c r="D6" s="10"/>
      <c r="E6" s="10"/>
      <c r="F6" s="10"/>
      <c r="G6" s="10"/>
      <c r="H6" s="8"/>
      <c r="I6" s="8"/>
    </row>
    <row r="7" spans="1:9" x14ac:dyDescent="0.25">
      <c r="A7" s="11"/>
      <c r="B7" s="12"/>
      <c r="C7" s="12"/>
      <c r="D7" s="13"/>
      <c r="E7" s="13"/>
      <c r="F7" s="13"/>
      <c r="G7" s="13"/>
      <c r="H7" s="12"/>
      <c r="I7" s="12"/>
    </row>
    <row r="8" spans="1:9" x14ac:dyDescent="0.25">
      <c r="A8" s="5"/>
      <c r="B8" s="1"/>
      <c r="C8" s="1"/>
    </row>
    <row r="9" spans="1:9" x14ac:dyDescent="0.25">
      <c r="A9" s="5"/>
      <c r="B9" s="1"/>
      <c r="C9" s="1"/>
    </row>
    <row r="10" spans="1:9" x14ac:dyDescent="0.25">
      <c r="A10" s="5"/>
      <c r="B10" s="1"/>
      <c r="C10" s="1"/>
    </row>
    <row r="11" spans="1:9" ht="15" customHeight="1" x14ac:dyDescent="0.25">
      <c r="A11" s="217"/>
      <c r="B11" s="217"/>
      <c r="C11" s="217"/>
      <c r="D11" s="217"/>
      <c r="E11" s="217"/>
      <c r="F11" s="217"/>
      <c r="G11" s="217"/>
      <c r="H11" s="217"/>
      <c r="I11" s="217"/>
    </row>
    <row r="12" spans="1:9" ht="15.75" thickBot="1" x14ac:dyDescent="0.3">
      <c r="A12" s="216"/>
      <c r="B12" s="216"/>
      <c r="C12" s="216"/>
      <c r="D12" s="216"/>
      <c r="E12" s="216"/>
      <c r="F12" s="216"/>
      <c r="G12" s="216"/>
      <c r="H12" s="216"/>
      <c r="I12" s="216"/>
    </row>
    <row r="13" spans="1:9" ht="15.75" thickBot="1" x14ac:dyDescent="0.3">
      <c r="A13" s="7"/>
      <c r="B13" s="7"/>
      <c r="C13" s="7"/>
      <c r="D13" s="7"/>
      <c r="E13" s="7"/>
      <c r="F13" s="7"/>
      <c r="G13" s="7"/>
      <c r="H13" s="7"/>
      <c r="I13" s="7"/>
    </row>
    <row r="14" spans="1:9" x14ac:dyDescent="0.25">
      <c r="A14" s="11"/>
      <c r="B14" s="12"/>
      <c r="C14" s="12"/>
      <c r="D14" s="13"/>
      <c r="E14" s="13"/>
      <c r="F14" s="13"/>
      <c r="G14" s="13"/>
      <c r="H14" s="12"/>
      <c r="I14" s="12"/>
    </row>
    <row r="15" spans="1:9" x14ac:dyDescent="0.25">
      <c r="A15" s="5"/>
      <c r="B15" s="1"/>
      <c r="C15" s="1"/>
    </row>
    <row r="16" spans="1:9" x14ac:dyDescent="0.25">
      <c r="A16" s="5"/>
      <c r="B16" s="1"/>
      <c r="C16" s="1"/>
    </row>
    <row r="17" spans="1:4" x14ac:dyDescent="0.25">
      <c r="A17" s="5"/>
      <c r="B17" s="1"/>
      <c r="C17" s="1"/>
    </row>
    <row r="18" spans="1:4" x14ac:dyDescent="0.25">
      <c r="A18" s="5"/>
      <c r="B18" s="1"/>
      <c r="C18" s="1"/>
    </row>
    <row r="19" spans="1:4" x14ac:dyDescent="0.25">
      <c r="A19" s="5"/>
      <c r="B19" s="1"/>
      <c r="C19" s="1"/>
    </row>
    <row r="20" spans="1:4" x14ac:dyDescent="0.25">
      <c r="A20" s="4"/>
      <c r="B20" s="1"/>
      <c r="C20" s="1"/>
    </row>
    <row r="21" spans="1:4" x14ac:dyDescent="0.25">
      <c r="A21" s="5"/>
    </row>
    <row r="22" spans="1:4" x14ac:dyDescent="0.25">
      <c r="A22" s="4"/>
    </row>
    <row r="23" spans="1:4" x14ac:dyDescent="0.25">
      <c r="A23" s="5"/>
    </row>
    <row r="24" spans="1:4" x14ac:dyDescent="0.25">
      <c r="A24" s="6"/>
      <c r="B24" s="2"/>
      <c r="C24" s="2"/>
      <c r="D24" s="2"/>
    </row>
    <row r="25" spans="1:4" x14ac:dyDescent="0.25">
      <c r="A25" s="5"/>
      <c r="B25" s="1"/>
      <c r="C25" s="1"/>
    </row>
    <row r="26" spans="1:4" x14ac:dyDescent="0.25">
      <c r="B26" s="1"/>
      <c r="C26" s="1"/>
    </row>
    <row r="27" spans="1:4" x14ac:dyDescent="0.25">
      <c r="B27" s="1"/>
      <c r="C27" s="1"/>
    </row>
    <row r="28" spans="1:4" x14ac:dyDescent="0.25">
      <c r="B28" s="1"/>
      <c r="C28" s="1"/>
    </row>
    <row r="29" spans="1:4" x14ac:dyDescent="0.25">
      <c r="B29" s="1"/>
      <c r="C29" s="1"/>
    </row>
    <row r="30" spans="1:4" x14ac:dyDescent="0.25">
      <c r="B30" s="1"/>
      <c r="C30" s="1"/>
    </row>
    <row r="31" spans="1:4" x14ac:dyDescent="0.25">
      <c r="B31" s="1"/>
      <c r="C31" s="1"/>
    </row>
    <row r="32" spans="1:4" x14ac:dyDescent="0.25">
      <c r="B32" s="1"/>
      <c r="C32" s="1"/>
    </row>
    <row r="33" spans="1:3" x14ac:dyDescent="0.25">
      <c r="B33" s="1"/>
      <c r="C33" s="1"/>
    </row>
    <row r="34" spans="1:3" x14ac:dyDescent="0.25">
      <c r="B34" s="1"/>
      <c r="C34" s="1"/>
    </row>
    <row r="35" spans="1:3" x14ac:dyDescent="0.25">
      <c r="B35" s="1"/>
      <c r="C35" s="1"/>
    </row>
    <row r="36" spans="1:3" x14ac:dyDescent="0.25">
      <c r="B36" s="1"/>
      <c r="C36" s="1"/>
    </row>
    <row r="37" spans="1:3" x14ac:dyDescent="0.25">
      <c r="A37" s="3"/>
      <c r="B37" s="1"/>
      <c r="C37" s="1"/>
    </row>
  </sheetData>
  <mergeCells count="2">
    <mergeCell ref="A12:I12"/>
    <mergeCell ref="A11:I11"/>
  </mergeCells>
  <pageMargins left="0.7" right="0.7" top="0.75" bottom="0.75" header="0.3" footer="0.3"/>
  <pageSetup paperSize="9" orientation="portrait" horizontalDpi="200" verticalDpi="2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workbookViewId="0">
      <selection activeCell="A43" sqref="A43"/>
    </sheetView>
  </sheetViews>
  <sheetFormatPr defaultColWidth="9.140625" defaultRowHeight="15" x14ac:dyDescent="0.25"/>
  <cols>
    <col min="1" max="1" width="12.28515625" customWidth="1"/>
    <col min="2" max="2" width="13.28515625" customWidth="1"/>
    <col min="5" max="5" width="15.85546875" customWidth="1"/>
  </cols>
  <sheetData>
    <row r="1" spans="1:8" x14ac:dyDescent="0.25">
      <c r="A1" s="3" t="s">
        <v>41</v>
      </c>
      <c r="B1" s="144"/>
      <c r="C1" s="144"/>
      <c r="D1" s="144"/>
      <c r="E1" s="144"/>
      <c r="F1" s="144"/>
      <c r="G1" s="144"/>
      <c r="H1" s="144"/>
    </row>
    <row r="2" spans="1:8" x14ac:dyDescent="0.25">
      <c r="A2" s="144"/>
      <c r="B2" s="144"/>
      <c r="C2" s="144"/>
      <c r="D2" s="144"/>
      <c r="E2" s="144"/>
      <c r="F2" s="144"/>
      <c r="G2" s="144"/>
      <c r="H2" s="144"/>
    </row>
    <row r="3" spans="1:8" ht="23.25" x14ac:dyDescent="0.35">
      <c r="A3" s="34">
        <v>2014</v>
      </c>
      <c r="B3" s="144"/>
      <c r="C3" s="144"/>
      <c r="D3" s="144"/>
      <c r="E3" s="144"/>
      <c r="F3" s="144"/>
      <c r="G3" s="144"/>
      <c r="H3" s="144"/>
    </row>
    <row r="4" spans="1:8" x14ac:dyDescent="0.25">
      <c r="A4" s="144"/>
      <c r="B4" s="144"/>
      <c r="C4" s="144"/>
      <c r="D4" s="144"/>
      <c r="E4" s="144"/>
      <c r="F4" s="144"/>
      <c r="G4" s="144"/>
      <c r="H4" s="144"/>
    </row>
    <row r="5" spans="1:8" x14ac:dyDescent="0.25">
      <c r="A5" s="3" t="s">
        <v>29</v>
      </c>
      <c r="B5" s="144"/>
      <c r="C5" s="144"/>
      <c r="D5" s="144"/>
      <c r="E5" s="144"/>
      <c r="F5" s="144"/>
      <c r="G5" s="144"/>
      <c r="H5" s="144"/>
    </row>
    <row r="6" spans="1:8" x14ac:dyDescent="0.25">
      <c r="A6" s="144"/>
      <c r="B6" s="144"/>
      <c r="C6" s="144"/>
      <c r="D6" s="144"/>
      <c r="E6" s="144"/>
      <c r="F6" s="144"/>
      <c r="G6" s="144"/>
      <c r="H6" s="144"/>
    </row>
    <row r="7" spans="1:8" x14ac:dyDescent="0.25">
      <c r="A7" s="37" t="s">
        <v>16</v>
      </c>
      <c r="B7" s="37" t="s">
        <v>25</v>
      </c>
      <c r="C7" s="37" t="s">
        <v>138</v>
      </c>
      <c r="D7" s="37" t="s">
        <v>139</v>
      </c>
      <c r="E7" s="39" t="s">
        <v>51</v>
      </c>
      <c r="F7" s="144"/>
      <c r="G7" s="144"/>
      <c r="H7" s="144"/>
    </row>
    <row r="8" spans="1:8" x14ac:dyDescent="0.25">
      <c r="A8" s="40" t="s">
        <v>0</v>
      </c>
      <c r="B8" s="45">
        <v>0</v>
      </c>
      <c r="C8" s="45">
        <f t="shared" ref="C8:C19" si="0">SUM(B8:B8)</f>
        <v>0</v>
      </c>
      <c r="D8" s="45">
        <v>0</v>
      </c>
      <c r="E8" s="63">
        <f>SUM(B8,)</f>
        <v>0</v>
      </c>
      <c r="F8" s="144"/>
      <c r="G8" s="144"/>
      <c r="H8" s="144"/>
    </row>
    <row r="9" spans="1:8" x14ac:dyDescent="0.25">
      <c r="A9" s="40" t="s">
        <v>1</v>
      </c>
      <c r="B9" s="45">
        <v>0</v>
      </c>
      <c r="C9" s="45">
        <f t="shared" si="0"/>
        <v>0</v>
      </c>
      <c r="D9" s="45">
        <v>0</v>
      </c>
      <c r="E9" s="63">
        <f t="shared" ref="E9:E19" si="1">SUM(B9,)</f>
        <v>0</v>
      </c>
      <c r="F9" s="144"/>
      <c r="G9" s="144"/>
      <c r="H9" s="144"/>
    </row>
    <row r="10" spans="1:8" x14ac:dyDescent="0.25">
      <c r="A10" s="40" t="s">
        <v>2</v>
      </c>
      <c r="B10" s="45">
        <v>0</v>
      </c>
      <c r="C10" s="45">
        <f t="shared" si="0"/>
        <v>0</v>
      </c>
      <c r="D10" s="45">
        <v>0</v>
      </c>
      <c r="E10" s="63">
        <f t="shared" si="1"/>
        <v>0</v>
      </c>
      <c r="F10" s="144"/>
      <c r="G10" s="144"/>
      <c r="H10" s="144"/>
    </row>
    <row r="11" spans="1:8" x14ac:dyDescent="0.25">
      <c r="A11" s="40" t="s">
        <v>3</v>
      </c>
      <c r="B11" s="45">
        <v>0</v>
      </c>
      <c r="C11" s="45">
        <f t="shared" si="0"/>
        <v>0</v>
      </c>
      <c r="D11" s="45">
        <v>0</v>
      </c>
      <c r="E11" s="63">
        <f t="shared" si="1"/>
        <v>0</v>
      </c>
      <c r="F11" s="144"/>
      <c r="G11" s="144"/>
      <c r="H11" s="144"/>
    </row>
    <row r="12" spans="1:8" x14ac:dyDescent="0.25">
      <c r="A12" s="40" t="s">
        <v>4</v>
      </c>
      <c r="B12" s="45">
        <v>0</v>
      </c>
      <c r="C12" s="45">
        <f t="shared" si="0"/>
        <v>0</v>
      </c>
      <c r="D12" s="45">
        <v>0</v>
      </c>
      <c r="E12" s="63">
        <f t="shared" si="1"/>
        <v>0</v>
      </c>
      <c r="F12" s="144"/>
      <c r="G12" s="144"/>
      <c r="H12" s="144"/>
    </row>
    <row r="13" spans="1:8" x14ac:dyDescent="0.25">
      <c r="A13" s="40" t="s">
        <v>5</v>
      </c>
      <c r="B13" s="45">
        <v>0</v>
      </c>
      <c r="C13" s="45">
        <f t="shared" si="0"/>
        <v>0</v>
      </c>
      <c r="D13" s="45">
        <v>0</v>
      </c>
      <c r="E13" s="63">
        <f t="shared" si="1"/>
        <v>0</v>
      </c>
      <c r="F13" s="144"/>
      <c r="G13" s="144"/>
      <c r="H13" s="144"/>
    </row>
    <row r="14" spans="1:8" x14ac:dyDescent="0.25">
      <c r="A14" s="40" t="s">
        <v>6</v>
      </c>
      <c r="B14" s="45">
        <v>1501</v>
      </c>
      <c r="C14" s="45">
        <f t="shared" si="0"/>
        <v>1501</v>
      </c>
      <c r="D14" s="45">
        <v>1501</v>
      </c>
      <c r="E14" s="63">
        <f t="shared" si="1"/>
        <v>1501</v>
      </c>
      <c r="F14" s="144"/>
      <c r="G14" s="144"/>
      <c r="H14" s="144"/>
    </row>
    <row r="15" spans="1:8" x14ac:dyDescent="0.25">
      <c r="A15" s="40" t="s">
        <v>7</v>
      </c>
      <c r="B15" s="45">
        <v>0</v>
      </c>
      <c r="C15" s="45">
        <f t="shared" si="0"/>
        <v>0</v>
      </c>
      <c r="D15" s="45">
        <v>0</v>
      </c>
      <c r="E15" s="63">
        <f t="shared" si="1"/>
        <v>0</v>
      </c>
      <c r="F15" s="144"/>
      <c r="G15" s="144"/>
      <c r="H15" s="144"/>
    </row>
    <row r="16" spans="1:8" x14ac:dyDescent="0.25">
      <c r="A16" s="36" t="s">
        <v>8</v>
      </c>
      <c r="B16" s="45">
        <v>0</v>
      </c>
      <c r="C16" s="45">
        <f t="shared" si="0"/>
        <v>0</v>
      </c>
      <c r="D16" s="45">
        <v>0</v>
      </c>
      <c r="E16" s="63">
        <f t="shared" si="1"/>
        <v>0</v>
      </c>
      <c r="F16" s="144"/>
      <c r="G16" s="144"/>
      <c r="H16" s="144"/>
    </row>
    <row r="17" spans="1:8" s="144" customFormat="1" x14ac:dyDescent="0.25">
      <c r="A17" s="36" t="s">
        <v>9</v>
      </c>
      <c r="B17" s="45">
        <v>0</v>
      </c>
      <c r="C17" s="45">
        <f t="shared" si="0"/>
        <v>0</v>
      </c>
      <c r="D17" s="45">
        <v>0</v>
      </c>
      <c r="E17" s="63">
        <f t="shared" si="1"/>
        <v>0</v>
      </c>
    </row>
    <row r="18" spans="1:8" s="144" customFormat="1" x14ac:dyDescent="0.25">
      <c r="A18" s="36" t="s">
        <v>10</v>
      </c>
      <c r="B18" s="45">
        <v>0</v>
      </c>
      <c r="C18" s="45">
        <f t="shared" si="0"/>
        <v>0</v>
      </c>
      <c r="D18" s="45">
        <v>0</v>
      </c>
      <c r="E18" s="63">
        <f t="shared" si="1"/>
        <v>0</v>
      </c>
    </row>
    <row r="19" spans="1:8" s="144" customFormat="1" x14ac:dyDescent="0.25">
      <c r="A19" s="36" t="s">
        <v>11</v>
      </c>
      <c r="B19" s="45">
        <v>0</v>
      </c>
      <c r="C19" s="45">
        <f t="shared" si="0"/>
        <v>0</v>
      </c>
      <c r="D19" s="45">
        <v>0</v>
      </c>
      <c r="E19" s="63">
        <f t="shared" si="1"/>
        <v>0</v>
      </c>
    </row>
    <row r="20" spans="1:8" x14ac:dyDescent="0.25">
      <c r="A20" s="37" t="s">
        <v>18</v>
      </c>
      <c r="B20" s="65">
        <f>SUM(B8:B19)</f>
        <v>1501</v>
      </c>
      <c r="C20" s="65">
        <f t="shared" ref="C20:D20" si="2">SUM(C8:C19)</f>
        <v>1501</v>
      </c>
      <c r="D20" s="65">
        <f t="shared" si="2"/>
        <v>1501</v>
      </c>
      <c r="E20" s="68">
        <f>SUM(E8:E19)</f>
        <v>1501</v>
      </c>
      <c r="F20" s="144"/>
      <c r="G20" s="144"/>
      <c r="H20" s="144"/>
    </row>
    <row r="21" spans="1:8" x14ac:dyDescent="0.25">
      <c r="A21" s="14"/>
      <c r="B21" s="142"/>
      <c r="C21" s="142"/>
      <c r="D21" s="142"/>
      <c r="E21" s="14"/>
      <c r="F21" s="144"/>
      <c r="G21" s="144"/>
      <c r="H21" s="144"/>
    </row>
    <row r="22" spans="1:8" x14ac:dyDescent="0.25">
      <c r="A22" s="14"/>
      <c r="B22" s="142"/>
      <c r="C22" s="142"/>
      <c r="D22" s="142"/>
      <c r="E22" s="14"/>
      <c r="F22" s="144"/>
      <c r="G22" s="144"/>
      <c r="H22" s="144"/>
    </row>
    <row r="23" spans="1:8" x14ac:dyDescent="0.25">
      <c r="A23" s="93" t="s">
        <v>44</v>
      </c>
      <c r="B23" s="142"/>
      <c r="C23" s="142"/>
      <c r="D23" s="142"/>
      <c r="E23" s="14"/>
      <c r="F23" s="144"/>
      <c r="G23" s="144"/>
      <c r="H23" s="144"/>
    </row>
    <row r="24" spans="1:8" x14ac:dyDescent="0.25">
      <c r="A24" s="14"/>
      <c r="B24" s="14"/>
      <c r="C24" s="14"/>
      <c r="D24" s="14"/>
      <c r="E24" s="14"/>
      <c r="F24" s="144"/>
      <c r="G24" s="144"/>
      <c r="H24" s="144"/>
    </row>
    <row r="25" spans="1:8" x14ac:dyDescent="0.25">
      <c r="A25" s="14"/>
      <c r="B25" s="14"/>
      <c r="C25" s="14"/>
      <c r="D25" s="14"/>
      <c r="E25" s="14"/>
      <c r="F25" s="144"/>
      <c r="G25" s="144"/>
      <c r="H25" s="144"/>
    </row>
    <row r="26" spans="1:8" x14ac:dyDescent="0.25">
      <c r="A26" s="35" t="s">
        <v>16</v>
      </c>
      <c r="B26" s="37" t="s">
        <v>25</v>
      </c>
      <c r="C26" s="37" t="s">
        <v>138</v>
      </c>
      <c r="D26" s="37" t="s">
        <v>139</v>
      </c>
      <c r="E26" s="23" t="s">
        <v>51</v>
      </c>
      <c r="F26" s="144"/>
      <c r="G26" s="144"/>
      <c r="H26" s="144"/>
    </row>
    <row r="27" spans="1:8" x14ac:dyDescent="0.25">
      <c r="A27" s="36" t="s">
        <v>0</v>
      </c>
      <c r="B27" s="142">
        <v>0</v>
      </c>
      <c r="C27" s="142">
        <f t="shared" ref="C27:C38" si="3">SUM(B27:B27)</f>
        <v>0</v>
      </c>
      <c r="D27" s="142">
        <v>0</v>
      </c>
      <c r="E27" s="142">
        <f>SUM(B27,)</f>
        <v>0</v>
      </c>
      <c r="F27" s="144"/>
      <c r="G27" s="144"/>
      <c r="H27" s="144"/>
    </row>
    <row r="28" spans="1:8" x14ac:dyDescent="0.25">
      <c r="A28" s="36" t="s">
        <v>1</v>
      </c>
      <c r="B28" s="142">
        <v>0</v>
      </c>
      <c r="C28" s="142">
        <f t="shared" si="3"/>
        <v>0</v>
      </c>
      <c r="D28" s="142">
        <v>0</v>
      </c>
      <c r="E28" s="142">
        <f t="shared" ref="E28:E38" si="4">SUM(B28,)</f>
        <v>0</v>
      </c>
      <c r="F28" s="144"/>
      <c r="G28" s="144"/>
      <c r="H28" s="144"/>
    </row>
    <row r="29" spans="1:8" x14ac:dyDescent="0.25">
      <c r="A29" s="40" t="s">
        <v>2</v>
      </c>
      <c r="B29" s="142">
        <v>0</v>
      </c>
      <c r="C29" s="142">
        <f t="shared" si="3"/>
        <v>0</v>
      </c>
      <c r="D29" s="142">
        <v>0</v>
      </c>
      <c r="E29" s="142">
        <f t="shared" si="4"/>
        <v>0</v>
      </c>
      <c r="F29" s="144"/>
      <c r="G29" s="144"/>
      <c r="H29" s="144"/>
    </row>
    <row r="30" spans="1:8" x14ac:dyDescent="0.25">
      <c r="A30" s="36" t="s">
        <v>3</v>
      </c>
      <c r="B30" s="142">
        <v>0</v>
      </c>
      <c r="C30" s="142">
        <f t="shared" si="3"/>
        <v>0</v>
      </c>
      <c r="D30" s="142">
        <v>0</v>
      </c>
      <c r="E30" s="142">
        <f t="shared" si="4"/>
        <v>0</v>
      </c>
      <c r="F30" s="144"/>
      <c r="G30" s="144"/>
      <c r="H30" s="144"/>
    </row>
    <row r="31" spans="1:8" x14ac:dyDescent="0.25">
      <c r="A31" s="40" t="s">
        <v>4</v>
      </c>
      <c r="B31" s="142">
        <v>0</v>
      </c>
      <c r="C31" s="142">
        <f t="shared" si="3"/>
        <v>0</v>
      </c>
      <c r="D31" s="142">
        <v>0</v>
      </c>
      <c r="E31" s="142">
        <f t="shared" si="4"/>
        <v>0</v>
      </c>
      <c r="F31" s="144"/>
      <c r="G31" s="144"/>
      <c r="H31" s="144"/>
    </row>
    <row r="32" spans="1:8" x14ac:dyDescent="0.25">
      <c r="A32" s="40" t="s">
        <v>5</v>
      </c>
      <c r="B32" s="142">
        <v>0</v>
      </c>
      <c r="C32" s="142">
        <f t="shared" si="3"/>
        <v>0</v>
      </c>
      <c r="D32" s="142">
        <v>0</v>
      </c>
      <c r="E32" s="142">
        <f t="shared" si="4"/>
        <v>0</v>
      </c>
      <c r="F32" s="144"/>
      <c r="G32" s="144"/>
      <c r="H32" s="144"/>
    </row>
    <row r="33" spans="1:8" x14ac:dyDescent="0.25">
      <c r="A33" s="40" t="s">
        <v>6</v>
      </c>
      <c r="B33" s="142">
        <v>5360</v>
      </c>
      <c r="C33" s="142">
        <f t="shared" si="3"/>
        <v>5360</v>
      </c>
      <c r="D33" s="142">
        <v>5360</v>
      </c>
      <c r="E33" s="142">
        <f t="shared" si="4"/>
        <v>5360</v>
      </c>
      <c r="F33" s="144"/>
      <c r="G33" s="144"/>
      <c r="H33" s="144"/>
    </row>
    <row r="34" spans="1:8" x14ac:dyDescent="0.25">
      <c r="A34" s="36" t="s">
        <v>7</v>
      </c>
      <c r="B34" s="142">
        <v>0</v>
      </c>
      <c r="C34" s="142">
        <f t="shared" si="3"/>
        <v>0</v>
      </c>
      <c r="D34" s="142">
        <v>0</v>
      </c>
      <c r="E34" s="142">
        <f t="shared" si="4"/>
        <v>0</v>
      </c>
      <c r="F34" s="144"/>
      <c r="G34" s="144"/>
      <c r="H34" s="144"/>
    </row>
    <row r="35" spans="1:8" x14ac:dyDescent="0.25">
      <c r="A35" s="36" t="s">
        <v>8</v>
      </c>
      <c r="B35" s="142">
        <v>0</v>
      </c>
      <c r="C35" s="142">
        <f t="shared" si="3"/>
        <v>0</v>
      </c>
      <c r="D35" s="142">
        <v>0</v>
      </c>
      <c r="E35" s="142">
        <f t="shared" si="4"/>
        <v>0</v>
      </c>
      <c r="F35" s="144"/>
      <c r="G35" s="144"/>
      <c r="H35" s="144"/>
    </row>
    <row r="36" spans="1:8" s="144" customFormat="1" x14ac:dyDescent="0.25">
      <c r="A36" s="36" t="s">
        <v>9</v>
      </c>
      <c r="B36" s="142">
        <v>0</v>
      </c>
      <c r="C36" s="142">
        <f t="shared" si="3"/>
        <v>0</v>
      </c>
      <c r="D36" s="142">
        <v>0</v>
      </c>
      <c r="E36" s="142">
        <f t="shared" si="4"/>
        <v>0</v>
      </c>
    </row>
    <row r="37" spans="1:8" s="144" customFormat="1" x14ac:dyDescent="0.25">
      <c r="A37" s="36" t="s">
        <v>10</v>
      </c>
      <c r="B37" s="142">
        <v>0</v>
      </c>
      <c r="C37" s="142">
        <f t="shared" si="3"/>
        <v>0</v>
      </c>
      <c r="D37" s="142">
        <v>0</v>
      </c>
      <c r="E37" s="142">
        <f t="shared" si="4"/>
        <v>0</v>
      </c>
    </row>
    <row r="38" spans="1:8" s="144" customFormat="1" x14ac:dyDescent="0.25">
      <c r="A38" s="36" t="s">
        <v>11</v>
      </c>
      <c r="B38" s="142">
        <v>0</v>
      </c>
      <c r="C38" s="142">
        <f t="shared" si="3"/>
        <v>0</v>
      </c>
      <c r="D38" s="142">
        <v>0</v>
      </c>
      <c r="E38" s="142">
        <f t="shared" si="4"/>
        <v>0</v>
      </c>
    </row>
    <row r="39" spans="1:8" x14ac:dyDescent="0.25">
      <c r="A39" s="35" t="s">
        <v>18</v>
      </c>
      <c r="B39" s="42">
        <f>SUM(B27:B38)</f>
        <v>5360</v>
      </c>
      <c r="C39" s="42">
        <f t="shared" ref="C39:E39" si="5">SUM(C27:C38)</f>
        <v>5360</v>
      </c>
      <c r="D39" s="42">
        <f t="shared" si="5"/>
        <v>5360</v>
      </c>
      <c r="E39" s="42">
        <f t="shared" si="5"/>
        <v>5360</v>
      </c>
      <c r="F39" s="144"/>
      <c r="G39" s="144"/>
      <c r="H39" s="144"/>
    </row>
    <row r="40" spans="1:8" x14ac:dyDescent="0.25">
      <c r="A40" s="144"/>
      <c r="B40" s="1"/>
      <c r="C40" s="1"/>
      <c r="D40" s="1"/>
      <c r="E40" s="144"/>
      <c r="F40" s="144"/>
      <c r="G40" s="144"/>
      <c r="H40" s="144"/>
    </row>
    <row r="41" spans="1:8" x14ac:dyDescent="0.25">
      <c r="A41" s="144"/>
      <c r="B41" s="1"/>
      <c r="C41" s="1"/>
      <c r="D41" s="1"/>
      <c r="E41" s="144"/>
      <c r="F41" s="144"/>
      <c r="G41" s="144"/>
      <c r="H41" s="144"/>
    </row>
    <row r="42" spans="1:8" x14ac:dyDescent="0.25">
      <c r="A42" s="144"/>
      <c r="B42" s="144"/>
      <c r="C42" s="144"/>
      <c r="D42" s="144"/>
      <c r="E42" s="144"/>
      <c r="F42" s="144"/>
      <c r="G42" s="144"/>
      <c r="H42" s="144"/>
    </row>
    <row r="43" spans="1:8" x14ac:dyDescent="0.25">
      <c r="A43" s="144" t="s">
        <v>172</v>
      </c>
      <c r="B43" s="144"/>
      <c r="C43" s="144"/>
      <c r="D43" s="144"/>
      <c r="E43" s="144"/>
      <c r="F43" s="144"/>
      <c r="G43" s="144"/>
      <c r="H43" s="144"/>
    </row>
    <row r="44" spans="1:8" x14ac:dyDescent="0.25">
      <c r="A44" s="144"/>
      <c r="B44" s="144"/>
      <c r="C44" s="144"/>
      <c r="D44" s="144"/>
      <c r="E44" s="144"/>
      <c r="F44" s="144"/>
      <c r="G44" s="144"/>
      <c r="H44" s="144"/>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topLeftCell="A31" workbookViewId="0">
      <selection activeCell="A42" sqref="A42"/>
    </sheetView>
  </sheetViews>
  <sheetFormatPr defaultColWidth="9.140625" defaultRowHeight="15" x14ac:dyDescent="0.25"/>
  <cols>
    <col min="1" max="1" width="13.7109375" customWidth="1"/>
    <col min="2" max="2" width="14" customWidth="1"/>
    <col min="3" max="3" width="9.85546875" customWidth="1"/>
    <col min="4" max="4" width="9.5703125" customWidth="1"/>
    <col min="5" max="5" width="15.7109375" customWidth="1"/>
  </cols>
  <sheetData>
    <row r="1" spans="1:8" x14ac:dyDescent="0.25">
      <c r="A1" s="3" t="s">
        <v>41</v>
      </c>
      <c r="B1" s="144"/>
      <c r="C1" s="144"/>
      <c r="D1" s="144"/>
      <c r="E1" s="144"/>
      <c r="F1" s="144"/>
      <c r="G1" s="144"/>
      <c r="H1" s="144"/>
    </row>
    <row r="2" spans="1:8" x14ac:dyDescent="0.25">
      <c r="A2" s="144"/>
      <c r="B2" s="144"/>
      <c r="C2" s="144"/>
      <c r="D2" s="144"/>
      <c r="E2" s="144"/>
      <c r="F2" s="144"/>
      <c r="G2" s="144"/>
      <c r="H2" s="144"/>
    </row>
    <row r="3" spans="1:8" ht="23.25" x14ac:dyDescent="0.35">
      <c r="A3" s="34">
        <v>2014</v>
      </c>
      <c r="B3" s="144"/>
      <c r="C3" s="144"/>
      <c r="D3" s="144"/>
      <c r="E3" s="144"/>
      <c r="F3" s="144"/>
      <c r="G3" s="144"/>
      <c r="H3" s="144"/>
    </row>
    <row r="4" spans="1:8" x14ac:dyDescent="0.25">
      <c r="A4" s="144"/>
      <c r="B4" s="144"/>
      <c r="C4" s="144"/>
      <c r="D4" s="144"/>
      <c r="E4" s="144"/>
      <c r="F4" s="144"/>
      <c r="G4" s="144"/>
      <c r="H4" s="144"/>
    </row>
    <row r="5" spans="1:8" x14ac:dyDescent="0.25">
      <c r="A5" s="3" t="s">
        <v>29</v>
      </c>
      <c r="B5" s="144"/>
      <c r="C5" s="144"/>
      <c r="D5" s="144"/>
      <c r="E5" s="144"/>
      <c r="F5" s="144"/>
      <c r="G5" s="144"/>
      <c r="H5" s="144"/>
    </row>
    <row r="6" spans="1:8" x14ac:dyDescent="0.25">
      <c r="A6" s="144"/>
      <c r="B6" s="144"/>
      <c r="C6" s="144"/>
      <c r="D6" s="144"/>
      <c r="E6" s="144"/>
      <c r="F6" s="144"/>
      <c r="G6" s="144"/>
      <c r="H6" s="144"/>
    </row>
    <row r="7" spans="1:8" x14ac:dyDescent="0.25">
      <c r="A7" s="37" t="s">
        <v>16</v>
      </c>
      <c r="B7" s="37" t="s">
        <v>23</v>
      </c>
      <c r="C7" s="37" t="s">
        <v>138</v>
      </c>
      <c r="D7" s="37" t="s">
        <v>139</v>
      </c>
      <c r="E7" s="39" t="s">
        <v>51</v>
      </c>
      <c r="F7" s="144"/>
      <c r="G7" s="144"/>
      <c r="H7" s="144"/>
    </row>
    <row r="8" spans="1:8" x14ac:dyDescent="0.25">
      <c r="A8" s="40" t="s">
        <v>0</v>
      </c>
      <c r="B8" s="45">
        <v>0</v>
      </c>
      <c r="C8" s="45">
        <f t="shared" ref="C8:C19" si="0">SUM(B8:B8)</f>
        <v>0</v>
      </c>
      <c r="D8" s="45">
        <v>0</v>
      </c>
      <c r="E8" s="63">
        <f>SUM(B8,)</f>
        <v>0</v>
      </c>
      <c r="F8" s="144"/>
      <c r="G8" s="144"/>
      <c r="H8" s="144"/>
    </row>
    <row r="9" spans="1:8" x14ac:dyDescent="0.25">
      <c r="A9" s="40" t="s">
        <v>1</v>
      </c>
      <c r="B9" s="45">
        <v>0</v>
      </c>
      <c r="C9" s="45">
        <f t="shared" si="0"/>
        <v>0</v>
      </c>
      <c r="D9" s="45">
        <v>0</v>
      </c>
      <c r="E9" s="63">
        <f t="shared" ref="E9:E19" si="1">SUM(B9,)</f>
        <v>0</v>
      </c>
      <c r="F9" s="144"/>
      <c r="G9" s="144"/>
      <c r="H9" s="144"/>
    </row>
    <row r="10" spans="1:8" x14ac:dyDescent="0.25">
      <c r="A10" s="40" t="s">
        <v>2</v>
      </c>
      <c r="B10" s="45">
        <v>6947</v>
      </c>
      <c r="C10" s="45">
        <f t="shared" si="0"/>
        <v>6947</v>
      </c>
      <c r="D10" s="45">
        <v>6947</v>
      </c>
      <c r="E10" s="63">
        <f t="shared" si="1"/>
        <v>6947</v>
      </c>
      <c r="F10" s="144"/>
      <c r="G10" s="144"/>
      <c r="H10" s="144"/>
    </row>
    <row r="11" spans="1:8" x14ac:dyDescent="0.25">
      <c r="A11" s="40" t="s">
        <v>3</v>
      </c>
      <c r="B11" s="45">
        <v>0</v>
      </c>
      <c r="C11" s="45">
        <f t="shared" si="0"/>
        <v>0</v>
      </c>
      <c r="D11" s="45">
        <v>0</v>
      </c>
      <c r="E11" s="63">
        <f t="shared" si="1"/>
        <v>0</v>
      </c>
      <c r="F11" s="144"/>
      <c r="G11" s="144"/>
      <c r="H11" s="144"/>
    </row>
    <row r="12" spans="1:8" x14ac:dyDescent="0.25">
      <c r="A12" s="40" t="s">
        <v>4</v>
      </c>
      <c r="B12" s="45">
        <v>0</v>
      </c>
      <c r="C12" s="45">
        <f t="shared" si="0"/>
        <v>0</v>
      </c>
      <c r="D12" s="45">
        <v>0</v>
      </c>
      <c r="E12" s="63">
        <f t="shared" si="1"/>
        <v>0</v>
      </c>
      <c r="F12" s="144"/>
      <c r="G12" s="144"/>
      <c r="H12" s="144"/>
    </row>
    <row r="13" spans="1:8" x14ac:dyDescent="0.25">
      <c r="A13" s="40" t="s">
        <v>5</v>
      </c>
      <c r="B13" s="45">
        <v>0</v>
      </c>
      <c r="C13" s="45">
        <f t="shared" si="0"/>
        <v>0</v>
      </c>
      <c r="D13" s="45">
        <v>0</v>
      </c>
      <c r="E13" s="63">
        <f t="shared" si="1"/>
        <v>0</v>
      </c>
      <c r="F13" s="144"/>
      <c r="G13" s="144"/>
      <c r="H13" s="144"/>
    </row>
    <row r="14" spans="1:8" x14ac:dyDescent="0.25">
      <c r="A14" s="40" t="s">
        <v>6</v>
      </c>
      <c r="B14" s="45">
        <v>0</v>
      </c>
      <c r="C14" s="45">
        <f t="shared" si="0"/>
        <v>0</v>
      </c>
      <c r="D14" s="45">
        <v>0</v>
      </c>
      <c r="E14" s="63">
        <f t="shared" si="1"/>
        <v>0</v>
      </c>
      <c r="F14" s="144"/>
      <c r="G14" s="144"/>
      <c r="H14" s="144"/>
    </row>
    <row r="15" spans="1:8" x14ac:dyDescent="0.25">
      <c r="A15" s="40" t="s">
        <v>7</v>
      </c>
      <c r="B15" s="45">
        <v>0</v>
      </c>
      <c r="C15" s="45">
        <f t="shared" si="0"/>
        <v>0</v>
      </c>
      <c r="D15" s="45">
        <v>0</v>
      </c>
      <c r="E15" s="63">
        <f t="shared" si="1"/>
        <v>0</v>
      </c>
      <c r="F15" s="144"/>
      <c r="G15" s="144"/>
      <c r="H15" s="144"/>
    </row>
    <row r="16" spans="1:8" x14ac:dyDescent="0.25">
      <c r="A16" s="36" t="s">
        <v>8</v>
      </c>
      <c r="B16" s="45">
        <v>0</v>
      </c>
      <c r="C16" s="45">
        <f t="shared" si="0"/>
        <v>0</v>
      </c>
      <c r="D16" s="45">
        <v>0</v>
      </c>
      <c r="E16" s="63">
        <f t="shared" si="1"/>
        <v>0</v>
      </c>
      <c r="F16" s="144"/>
      <c r="G16" s="144"/>
      <c r="H16" s="144"/>
    </row>
    <row r="17" spans="1:8" x14ac:dyDescent="0.25">
      <c r="A17" s="36" t="s">
        <v>9</v>
      </c>
      <c r="B17" s="45">
        <v>0</v>
      </c>
      <c r="C17" s="45">
        <f t="shared" si="0"/>
        <v>0</v>
      </c>
      <c r="D17" s="45">
        <v>0</v>
      </c>
      <c r="E17" s="63">
        <f t="shared" si="1"/>
        <v>0</v>
      </c>
      <c r="F17" s="144"/>
      <c r="G17" s="144"/>
      <c r="H17" s="144"/>
    </row>
    <row r="18" spans="1:8" x14ac:dyDescent="0.25">
      <c r="A18" s="36" t="s">
        <v>10</v>
      </c>
      <c r="B18" s="45">
        <v>0</v>
      </c>
      <c r="C18" s="45">
        <f t="shared" si="0"/>
        <v>0</v>
      </c>
      <c r="D18" s="45">
        <v>0</v>
      </c>
      <c r="E18" s="63">
        <f t="shared" si="1"/>
        <v>0</v>
      </c>
      <c r="F18" s="144"/>
      <c r="G18" s="144"/>
      <c r="H18" s="144"/>
    </row>
    <row r="19" spans="1:8" x14ac:dyDescent="0.25">
      <c r="A19" s="36" t="s">
        <v>11</v>
      </c>
      <c r="B19" s="45">
        <v>0</v>
      </c>
      <c r="C19" s="45">
        <f t="shared" si="0"/>
        <v>0</v>
      </c>
      <c r="D19" s="45">
        <v>0</v>
      </c>
      <c r="E19" s="63">
        <f t="shared" si="1"/>
        <v>0</v>
      </c>
      <c r="F19" s="144"/>
      <c r="G19" s="144"/>
      <c r="H19" s="144"/>
    </row>
    <row r="20" spans="1:8" x14ac:dyDescent="0.25">
      <c r="A20" s="37" t="s">
        <v>18</v>
      </c>
      <c r="B20" s="65">
        <f>SUM(B8:B19)</f>
        <v>6947</v>
      </c>
      <c r="C20" s="65">
        <f t="shared" ref="C20:D20" si="2">SUM(C8:C19)</f>
        <v>6947</v>
      </c>
      <c r="D20" s="65">
        <f t="shared" si="2"/>
        <v>6947</v>
      </c>
      <c r="E20" s="68">
        <f>SUM(E8:E19)</f>
        <v>6947</v>
      </c>
      <c r="F20" s="144"/>
      <c r="G20" s="144"/>
      <c r="H20" s="144"/>
    </row>
    <row r="21" spans="1:8" x14ac:dyDescent="0.25">
      <c r="A21" s="14"/>
      <c r="B21" s="142"/>
      <c r="C21" s="142"/>
      <c r="D21" s="142"/>
      <c r="E21" s="14"/>
      <c r="F21" s="144"/>
      <c r="G21" s="144"/>
      <c r="H21" s="144"/>
    </row>
    <row r="22" spans="1:8" x14ac:dyDescent="0.25">
      <c r="A22" s="14"/>
      <c r="B22" s="142"/>
      <c r="C22" s="142"/>
      <c r="D22" s="142"/>
      <c r="E22" s="14"/>
      <c r="F22" s="144"/>
      <c r="G22" s="144"/>
      <c r="H22" s="144"/>
    </row>
    <row r="23" spans="1:8" x14ac:dyDescent="0.25">
      <c r="A23" s="93" t="s">
        <v>44</v>
      </c>
      <c r="B23" s="142"/>
      <c r="C23" s="142"/>
      <c r="D23" s="142"/>
      <c r="E23" s="14"/>
      <c r="F23" s="144"/>
      <c r="G23" s="144"/>
      <c r="H23" s="144"/>
    </row>
    <row r="24" spans="1:8" x14ac:dyDescent="0.25">
      <c r="A24" s="14"/>
      <c r="B24" s="14"/>
      <c r="C24" s="14"/>
      <c r="D24" s="14"/>
      <c r="E24" s="14"/>
      <c r="F24" s="144"/>
      <c r="G24" s="144"/>
      <c r="H24" s="144"/>
    </row>
    <row r="25" spans="1:8" x14ac:dyDescent="0.25">
      <c r="A25" s="14"/>
      <c r="B25" s="14"/>
      <c r="C25" s="14"/>
      <c r="D25" s="14"/>
      <c r="E25" s="14"/>
      <c r="F25" s="144"/>
      <c r="G25" s="144"/>
      <c r="H25" s="144"/>
    </row>
    <row r="26" spans="1:8" x14ac:dyDescent="0.25">
      <c r="A26" s="35" t="s">
        <v>16</v>
      </c>
      <c r="B26" s="37" t="s">
        <v>23</v>
      </c>
      <c r="C26" s="37" t="s">
        <v>138</v>
      </c>
      <c r="D26" s="37" t="s">
        <v>139</v>
      </c>
      <c r="E26" s="23" t="s">
        <v>51</v>
      </c>
      <c r="F26" s="144"/>
      <c r="G26" s="144"/>
      <c r="H26" s="144"/>
    </row>
    <row r="27" spans="1:8" x14ac:dyDescent="0.25">
      <c r="A27" s="36" t="s">
        <v>0</v>
      </c>
      <c r="B27" s="142">
        <v>0</v>
      </c>
      <c r="C27" s="142">
        <f t="shared" ref="C27:C38" si="3">SUM(B27:B27)</f>
        <v>0</v>
      </c>
      <c r="D27" s="142">
        <v>0</v>
      </c>
      <c r="E27" s="142">
        <f>SUM(B27,)</f>
        <v>0</v>
      </c>
      <c r="F27" s="144"/>
      <c r="G27" s="144"/>
      <c r="H27" s="144"/>
    </row>
    <row r="28" spans="1:8" x14ac:dyDescent="0.25">
      <c r="A28" s="36" t="s">
        <v>1</v>
      </c>
      <c r="B28" s="142">
        <v>0</v>
      </c>
      <c r="C28" s="142">
        <f t="shared" si="3"/>
        <v>0</v>
      </c>
      <c r="D28" s="142">
        <v>0</v>
      </c>
      <c r="E28" s="142">
        <f t="shared" ref="E28:E38" si="4">SUM(B28,)</f>
        <v>0</v>
      </c>
      <c r="F28" s="144"/>
      <c r="G28" s="144"/>
      <c r="H28" s="144"/>
    </row>
    <row r="29" spans="1:8" x14ac:dyDescent="0.25">
      <c r="A29" s="40" t="s">
        <v>2</v>
      </c>
      <c r="B29" s="142">
        <v>57584</v>
      </c>
      <c r="C29" s="142">
        <f t="shared" si="3"/>
        <v>57584</v>
      </c>
      <c r="D29" s="142">
        <v>57584</v>
      </c>
      <c r="E29" s="142">
        <f t="shared" si="4"/>
        <v>57584</v>
      </c>
      <c r="F29" s="144"/>
      <c r="G29" s="144"/>
      <c r="H29" s="144"/>
    </row>
    <row r="30" spans="1:8" x14ac:dyDescent="0.25">
      <c r="A30" s="36" t="s">
        <v>3</v>
      </c>
      <c r="B30" s="142">
        <v>0</v>
      </c>
      <c r="C30" s="142">
        <f t="shared" si="3"/>
        <v>0</v>
      </c>
      <c r="D30" s="142">
        <v>0</v>
      </c>
      <c r="E30" s="142">
        <f t="shared" si="4"/>
        <v>0</v>
      </c>
      <c r="F30" s="144"/>
      <c r="G30" s="144"/>
      <c r="H30" s="144"/>
    </row>
    <row r="31" spans="1:8" x14ac:dyDescent="0.25">
      <c r="A31" s="40" t="s">
        <v>4</v>
      </c>
      <c r="B31" s="142">
        <v>0</v>
      </c>
      <c r="C31" s="142">
        <f t="shared" si="3"/>
        <v>0</v>
      </c>
      <c r="D31" s="142">
        <v>0</v>
      </c>
      <c r="E31" s="142">
        <f t="shared" si="4"/>
        <v>0</v>
      </c>
      <c r="F31" s="144"/>
      <c r="G31" s="144"/>
      <c r="H31" s="144"/>
    </row>
    <row r="32" spans="1:8" x14ac:dyDescent="0.25">
      <c r="A32" s="40" t="s">
        <v>5</v>
      </c>
      <c r="B32" s="142">
        <v>0</v>
      </c>
      <c r="C32" s="142">
        <f t="shared" si="3"/>
        <v>0</v>
      </c>
      <c r="D32" s="142">
        <v>0</v>
      </c>
      <c r="E32" s="142">
        <f t="shared" si="4"/>
        <v>0</v>
      </c>
      <c r="F32" s="144"/>
      <c r="G32" s="144"/>
      <c r="H32" s="144"/>
    </row>
    <row r="33" spans="1:8" x14ac:dyDescent="0.25">
      <c r="A33" s="40" t="s">
        <v>6</v>
      </c>
      <c r="B33" s="142">
        <v>0</v>
      </c>
      <c r="C33" s="142">
        <f t="shared" si="3"/>
        <v>0</v>
      </c>
      <c r="D33" s="142">
        <v>0</v>
      </c>
      <c r="E33" s="142">
        <f t="shared" si="4"/>
        <v>0</v>
      </c>
      <c r="F33" s="144"/>
      <c r="G33" s="144"/>
      <c r="H33" s="144"/>
    </row>
    <row r="34" spans="1:8" x14ac:dyDescent="0.25">
      <c r="A34" s="36" t="s">
        <v>7</v>
      </c>
      <c r="B34" s="142">
        <v>0</v>
      </c>
      <c r="C34" s="142">
        <f t="shared" si="3"/>
        <v>0</v>
      </c>
      <c r="D34" s="142">
        <v>0</v>
      </c>
      <c r="E34" s="142">
        <f t="shared" si="4"/>
        <v>0</v>
      </c>
      <c r="F34" s="144"/>
      <c r="G34" s="144"/>
      <c r="H34" s="144"/>
    </row>
    <row r="35" spans="1:8" x14ac:dyDescent="0.25">
      <c r="A35" s="36" t="s">
        <v>8</v>
      </c>
      <c r="B35" s="142">
        <v>0</v>
      </c>
      <c r="C35" s="142">
        <f t="shared" si="3"/>
        <v>0</v>
      </c>
      <c r="D35" s="142">
        <v>0</v>
      </c>
      <c r="E35" s="142">
        <f t="shared" si="4"/>
        <v>0</v>
      </c>
      <c r="F35" s="144"/>
      <c r="G35" s="144"/>
      <c r="H35" s="144"/>
    </row>
    <row r="36" spans="1:8" x14ac:dyDescent="0.25">
      <c r="A36" s="36" t="s">
        <v>9</v>
      </c>
      <c r="B36" s="142">
        <v>0</v>
      </c>
      <c r="C36" s="142">
        <f t="shared" si="3"/>
        <v>0</v>
      </c>
      <c r="D36" s="142">
        <v>0</v>
      </c>
      <c r="E36" s="142">
        <f t="shared" si="4"/>
        <v>0</v>
      </c>
      <c r="F36" s="144"/>
      <c r="G36" s="144"/>
      <c r="H36" s="144"/>
    </row>
    <row r="37" spans="1:8" x14ac:dyDescent="0.25">
      <c r="A37" s="36" t="s">
        <v>10</v>
      </c>
      <c r="B37" s="142">
        <v>0</v>
      </c>
      <c r="C37" s="142">
        <f t="shared" si="3"/>
        <v>0</v>
      </c>
      <c r="D37" s="142">
        <v>0</v>
      </c>
      <c r="E37" s="142">
        <f t="shared" si="4"/>
        <v>0</v>
      </c>
      <c r="F37" s="144"/>
      <c r="G37" s="144"/>
      <c r="H37" s="144"/>
    </row>
    <row r="38" spans="1:8" x14ac:dyDescent="0.25">
      <c r="A38" s="36" t="s">
        <v>11</v>
      </c>
      <c r="B38" s="142">
        <v>0</v>
      </c>
      <c r="C38" s="142">
        <f t="shared" si="3"/>
        <v>0</v>
      </c>
      <c r="D38" s="142">
        <v>0</v>
      </c>
      <c r="E38" s="142">
        <f t="shared" si="4"/>
        <v>0</v>
      </c>
      <c r="F38" s="144"/>
      <c r="G38" s="144"/>
      <c r="H38" s="144"/>
    </row>
    <row r="39" spans="1:8" x14ac:dyDescent="0.25">
      <c r="A39" s="35" t="s">
        <v>18</v>
      </c>
      <c r="B39" s="42">
        <f>SUM(B27:B38)</f>
        <v>57584</v>
      </c>
      <c r="C39" s="42">
        <f t="shared" ref="C39:E39" si="5">SUM(C27:C38)</f>
        <v>57584</v>
      </c>
      <c r="D39" s="42">
        <f t="shared" si="5"/>
        <v>57584</v>
      </c>
      <c r="E39" s="42">
        <f t="shared" si="5"/>
        <v>57584</v>
      </c>
      <c r="F39" s="144"/>
      <c r="G39" s="144"/>
      <c r="H39" s="144"/>
    </row>
    <row r="40" spans="1:8" x14ac:dyDescent="0.25">
      <c r="A40" s="144"/>
      <c r="B40" s="1"/>
      <c r="C40" s="1"/>
      <c r="D40" s="1"/>
      <c r="E40" s="144"/>
      <c r="F40" s="144"/>
      <c r="G40" s="144"/>
      <c r="H40" s="144"/>
    </row>
    <row r="41" spans="1:8" x14ac:dyDescent="0.25">
      <c r="A41" s="144"/>
      <c r="B41" s="1"/>
      <c r="C41" s="1"/>
      <c r="D41" s="1"/>
      <c r="E41" s="144"/>
      <c r="F41" s="144"/>
      <c r="G41" s="144"/>
      <c r="H41" s="144"/>
    </row>
    <row r="42" spans="1:8" x14ac:dyDescent="0.25">
      <c r="A42" s="144" t="s">
        <v>172</v>
      </c>
      <c r="B42" s="144"/>
      <c r="C42" s="144"/>
      <c r="D42" s="144"/>
      <c r="E42" s="144"/>
      <c r="F42" s="144"/>
      <c r="G42" s="144"/>
      <c r="H42" s="144"/>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workbookViewId="0">
      <selection activeCell="A10" sqref="A10:A13"/>
    </sheetView>
  </sheetViews>
  <sheetFormatPr defaultColWidth="9.140625" defaultRowHeight="15" x14ac:dyDescent="0.25"/>
  <cols>
    <col min="1" max="1" width="12.5703125" customWidth="1"/>
    <col min="2" max="2" width="13" customWidth="1"/>
    <col min="3" max="3" width="13" style="144" customWidth="1"/>
    <col min="4" max="4" width="14.28515625" customWidth="1"/>
    <col min="5" max="5" width="15.28515625" style="144" customWidth="1"/>
    <col min="6" max="6" width="15.85546875" customWidth="1"/>
    <col min="7" max="7" width="12.140625" customWidth="1"/>
    <col min="8" max="8" width="12.140625" style="144" customWidth="1"/>
    <col min="9" max="9" width="14.85546875" customWidth="1"/>
    <col min="10" max="10" width="15.28515625" customWidth="1"/>
    <col min="11" max="11" width="12.85546875" customWidth="1"/>
    <col min="12" max="12" width="11.42578125" customWidth="1"/>
    <col min="13" max="13" width="13.5703125" customWidth="1"/>
    <col min="14" max="14" width="12.7109375" customWidth="1"/>
    <col min="15" max="15" width="16.42578125" customWidth="1"/>
  </cols>
  <sheetData>
    <row r="1" spans="1:16" x14ac:dyDescent="0.25">
      <c r="A1" s="3" t="s">
        <v>41</v>
      </c>
      <c r="B1" s="144"/>
      <c r="D1" s="144"/>
      <c r="F1" s="144"/>
      <c r="G1" s="144"/>
      <c r="I1" s="144"/>
      <c r="J1" s="144"/>
      <c r="K1" s="144"/>
      <c r="L1" s="144"/>
      <c r="M1" s="144"/>
      <c r="N1" s="144"/>
      <c r="O1" s="144"/>
      <c r="P1" s="144"/>
    </row>
    <row r="2" spans="1:16" x14ac:dyDescent="0.25">
      <c r="A2" s="144"/>
      <c r="B2" s="144"/>
      <c r="D2" s="144"/>
      <c r="F2" s="144"/>
      <c r="G2" s="144"/>
      <c r="I2" s="144"/>
      <c r="J2" s="144"/>
      <c r="K2" s="144"/>
      <c r="L2" s="144"/>
      <c r="M2" s="144"/>
      <c r="N2" s="144"/>
      <c r="O2" s="144"/>
      <c r="P2" s="144"/>
    </row>
    <row r="3" spans="1:16" ht="23.25" x14ac:dyDescent="0.35">
      <c r="A3" s="34">
        <v>2016</v>
      </c>
      <c r="B3" s="144"/>
      <c r="D3" s="144"/>
      <c r="F3" s="144"/>
      <c r="G3" s="144"/>
      <c r="I3" s="144"/>
      <c r="J3" s="144"/>
      <c r="K3" s="144"/>
      <c r="L3" s="144"/>
      <c r="M3" s="144"/>
      <c r="N3" s="144"/>
      <c r="O3" s="144"/>
      <c r="P3" s="144"/>
    </row>
    <row r="4" spans="1:16" x14ac:dyDescent="0.25">
      <c r="A4" s="144"/>
      <c r="B4" s="144"/>
      <c r="D4" s="144"/>
      <c r="F4" s="144"/>
      <c r="G4" s="144"/>
      <c r="I4" s="144"/>
      <c r="J4" s="144"/>
      <c r="K4" s="144"/>
      <c r="L4" s="144"/>
      <c r="M4" s="144"/>
      <c r="N4" s="144"/>
      <c r="O4" s="144"/>
      <c r="P4" s="144"/>
    </row>
    <row r="5" spans="1:16" x14ac:dyDescent="0.25">
      <c r="A5" s="3" t="s">
        <v>29</v>
      </c>
      <c r="B5" s="144"/>
      <c r="D5" s="144"/>
      <c r="F5" s="144"/>
      <c r="G5" s="144"/>
      <c r="I5" s="144"/>
      <c r="J5" s="144"/>
      <c r="K5" s="144"/>
      <c r="L5" s="144"/>
      <c r="M5" s="144"/>
      <c r="N5" s="144"/>
      <c r="O5" s="144"/>
      <c r="P5" s="144"/>
    </row>
    <row r="6" spans="1:16" x14ac:dyDescent="0.25">
      <c r="A6" s="144"/>
      <c r="B6" s="144"/>
      <c r="D6" s="144"/>
      <c r="F6" s="144"/>
      <c r="G6" s="144"/>
      <c r="I6" s="144"/>
      <c r="J6" s="144"/>
      <c r="K6" s="144"/>
      <c r="L6" s="144"/>
      <c r="M6" s="144"/>
      <c r="N6" s="144"/>
      <c r="O6" s="144"/>
      <c r="P6" s="144"/>
    </row>
    <row r="7" spans="1:16" x14ac:dyDescent="0.25">
      <c r="A7" s="37" t="s">
        <v>16</v>
      </c>
      <c r="B7" s="38" t="s">
        <v>19</v>
      </c>
      <c r="C7" s="38" t="s">
        <v>46</v>
      </c>
      <c r="D7" s="38" t="s">
        <v>22</v>
      </c>
      <c r="E7" s="95" t="s">
        <v>124</v>
      </c>
      <c r="F7" s="38" t="s">
        <v>47</v>
      </c>
      <c r="G7" s="95" t="s">
        <v>23</v>
      </c>
      <c r="H7" s="95" t="s">
        <v>42</v>
      </c>
      <c r="I7" s="38" t="s">
        <v>27</v>
      </c>
      <c r="J7" s="95" t="s">
        <v>168</v>
      </c>
      <c r="K7" s="95" t="s">
        <v>21</v>
      </c>
      <c r="L7" s="95" t="s">
        <v>43</v>
      </c>
      <c r="M7" s="37" t="s">
        <v>28</v>
      </c>
      <c r="N7" s="38" t="s">
        <v>50</v>
      </c>
      <c r="O7" s="39" t="s">
        <v>51</v>
      </c>
      <c r="P7" s="144"/>
    </row>
    <row r="8" spans="1:16" x14ac:dyDescent="0.25">
      <c r="A8" s="40" t="s">
        <v>0</v>
      </c>
      <c r="B8" s="98">
        <v>199124.2</v>
      </c>
      <c r="C8" s="98">
        <v>0</v>
      </c>
      <c r="D8" s="98">
        <v>62828.57</v>
      </c>
      <c r="E8" s="199">
        <v>0</v>
      </c>
      <c r="F8" s="98">
        <v>161724.06</v>
      </c>
      <c r="G8" s="199">
        <v>17916.79</v>
      </c>
      <c r="H8" s="199">
        <v>0</v>
      </c>
      <c r="I8" s="98">
        <v>151472.70000000001</v>
      </c>
      <c r="J8" s="199">
        <v>327026.8</v>
      </c>
      <c r="K8" s="199">
        <v>12970.22</v>
      </c>
      <c r="L8" s="199">
        <v>32000</v>
      </c>
      <c r="M8" s="96">
        <f>SUM(B8:L8)</f>
        <v>965063.34000000008</v>
      </c>
      <c r="N8" s="98">
        <f>SUM(B8,C8,D8,F8,I8)</f>
        <v>575149.53</v>
      </c>
      <c r="O8" s="99">
        <f>SUM(E8,G8,H8,J8,K8,L8)</f>
        <v>389913.80999999994</v>
      </c>
      <c r="P8" s="144"/>
    </row>
    <row r="9" spans="1:16" s="144" customFormat="1" x14ac:dyDescent="0.25">
      <c r="A9" s="40" t="s">
        <v>1</v>
      </c>
      <c r="B9" s="98">
        <v>296416.15999999997</v>
      </c>
      <c r="C9" s="98">
        <v>0</v>
      </c>
      <c r="D9" s="98">
        <v>22198.080000000002</v>
      </c>
      <c r="E9" s="199">
        <v>0</v>
      </c>
      <c r="F9" s="98">
        <v>206553.39</v>
      </c>
      <c r="G9" s="199">
        <v>83994.28</v>
      </c>
      <c r="H9" s="199">
        <v>0</v>
      </c>
      <c r="I9" s="98">
        <v>228515.4</v>
      </c>
      <c r="J9" s="199">
        <v>500856.3</v>
      </c>
      <c r="K9" s="199">
        <v>14692.86</v>
      </c>
      <c r="L9" s="199">
        <v>0</v>
      </c>
      <c r="M9" s="96">
        <f t="shared" ref="M9:M19" si="0">SUM(B9:L9)</f>
        <v>1353226.4700000002</v>
      </c>
      <c r="N9" s="98">
        <f t="shared" ref="N9:N19" si="1">SUM(B9,C9,D9,F9,I9)</f>
        <v>753683.03</v>
      </c>
      <c r="O9" s="99">
        <f t="shared" ref="O9:O19" si="2">SUM(E9,G9,H9,J9,K9,L9)</f>
        <v>599543.43999999994</v>
      </c>
    </row>
    <row r="10" spans="1:16" s="144" customFormat="1" x14ac:dyDescent="0.25">
      <c r="A10" s="40" t="s">
        <v>2</v>
      </c>
      <c r="B10" s="98">
        <v>333783.98</v>
      </c>
      <c r="C10" s="98">
        <v>0</v>
      </c>
      <c r="D10" s="98">
        <v>35142.44</v>
      </c>
      <c r="E10" s="199">
        <v>0</v>
      </c>
      <c r="F10" s="98">
        <v>135268.51</v>
      </c>
      <c r="G10" s="199">
        <v>83347.19</v>
      </c>
      <c r="H10" s="199">
        <v>0</v>
      </c>
      <c r="I10" s="98">
        <v>142872.6</v>
      </c>
      <c r="J10" s="199">
        <v>778996.1</v>
      </c>
      <c r="K10" s="199">
        <v>16569.28</v>
      </c>
      <c r="L10" s="199">
        <v>0</v>
      </c>
      <c r="M10" s="96">
        <f t="shared" si="0"/>
        <v>1525980.0999999999</v>
      </c>
      <c r="N10" s="98">
        <f t="shared" si="1"/>
        <v>647067.53</v>
      </c>
      <c r="O10" s="99">
        <f t="shared" si="2"/>
        <v>878912.57000000007</v>
      </c>
    </row>
    <row r="11" spans="1:16" s="144" customFormat="1" x14ac:dyDescent="0.25">
      <c r="A11" s="40" t="s">
        <v>3</v>
      </c>
      <c r="B11" s="98">
        <v>305412.98</v>
      </c>
      <c r="C11" s="98">
        <v>0</v>
      </c>
      <c r="D11" s="98">
        <v>28422.47</v>
      </c>
      <c r="E11" s="199">
        <v>25011.9</v>
      </c>
      <c r="F11" s="98">
        <v>172632.11</v>
      </c>
      <c r="G11" s="199">
        <v>61719.03</v>
      </c>
      <c r="H11" s="199">
        <v>149165.26</v>
      </c>
      <c r="I11" s="98">
        <v>132874</v>
      </c>
      <c r="J11" s="199">
        <v>702954.68</v>
      </c>
      <c r="K11" s="199">
        <v>14070.05</v>
      </c>
      <c r="L11" s="199">
        <v>36000</v>
      </c>
      <c r="M11" s="96">
        <f t="shared" si="0"/>
        <v>1628262.4800000002</v>
      </c>
      <c r="N11" s="98">
        <f t="shared" si="1"/>
        <v>639341.55999999994</v>
      </c>
      <c r="O11" s="99">
        <f t="shared" si="2"/>
        <v>988920.92000000016</v>
      </c>
    </row>
    <row r="12" spans="1:16" s="144" customFormat="1" x14ac:dyDescent="0.25">
      <c r="A12" s="40" t="s">
        <v>4</v>
      </c>
      <c r="B12" s="98">
        <v>170759.27</v>
      </c>
      <c r="C12" s="98">
        <v>0</v>
      </c>
      <c r="D12" s="98">
        <v>14820.24</v>
      </c>
      <c r="E12" s="199">
        <v>0</v>
      </c>
      <c r="F12" s="98">
        <v>203771.03</v>
      </c>
      <c r="G12" s="199">
        <v>43530.34</v>
      </c>
      <c r="H12" s="199">
        <v>0</v>
      </c>
      <c r="I12" s="98">
        <v>282107.59999999998</v>
      </c>
      <c r="J12" s="199">
        <v>262574.15999999997</v>
      </c>
      <c r="K12" s="199">
        <v>14821.49</v>
      </c>
      <c r="L12" s="199">
        <v>63175</v>
      </c>
      <c r="M12" s="96">
        <f t="shared" si="0"/>
        <v>1055559.1299999999</v>
      </c>
      <c r="N12" s="98">
        <f t="shared" si="1"/>
        <v>671458.1399999999</v>
      </c>
      <c r="O12" s="99">
        <f t="shared" si="2"/>
        <v>384100.99</v>
      </c>
    </row>
    <row r="13" spans="1:16" s="144" customFormat="1" x14ac:dyDescent="0.25">
      <c r="A13" s="40" t="s">
        <v>5</v>
      </c>
      <c r="B13" s="98">
        <v>176420.34</v>
      </c>
      <c r="C13" s="98">
        <v>0</v>
      </c>
      <c r="D13" s="98">
        <v>44239.89</v>
      </c>
      <c r="E13" s="199">
        <v>0</v>
      </c>
      <c r="F13" s="98">
        <v>179776.46</v>
      </c>
      <c r="G13" s="199">
        <v>66296.52</v>
      </c>
      <c r="H13" s="199">
        <v>0</v>
      </c>
      <c r="I13" s="98">
        <v>219498.9</v>
      </c>
      <c r="J13" s="199">
        <v>337322.33</v>
      </c>
      <c r="K13" s="199">
        <v>13805.66</v>
      </c>
      <c r="L13" s="199">
        <v>0</v>
      </c>
      <c r="M13" s="96">
        <f t="shared" si="0"/>
        <v>1037360.1</v>
      </c>
      <c r="N13" s="98">
        <f t="shared" si="1"/>
        <v>619935.59</v>
      </c>
      <c r="O13" s="99">
        <f t="shared" si="2"/>
        <v>417424.51</v>
      </c>
    </row>
    <row r="14" spans="1:16" s="144" customFormat="1" x14ac:dyDescent="0.25">
      <c r="A14" s="40" t="s">
        <v>6</v>
      </c>
      <c r="B14" s="98">
        <v>200642.06</v>
      </c>
      <c r="C14" s="98">
        <v>0</v>
      </c>
      <c r="D14" s="98">
        <v>13205.29</v>
      </c>
      <c r="E14" s="199">
        <v>0</v>
      </c>
      <c r="F14" s="98">
        <v>187832.95999999999</v>
      </c>
      <c r="G14" s="199">
        <v>75374.25</v>
      </c>
      <c r="H14" s="199">
        <v>142045.5</v>
      </c>
      <c r="I14" s="98">
        <v>328738.7</v>
      </c>
      <c r="J14" s="199">
        <v>863230.03</v>
      </c>
      <c r="K14" s="199">
        <v>9392.6</v>
      </c>
      <c r="L14" s="199">
        <v>38000</v>
      </c>
      <c r="M14" s="96">
        <f t="shared" si="0"/>
        <v>1858461.3900000001</v>
      </c>
      <c r="N14" s="98">
        <f t="shared" si="1"/>
        <v>730419.01</v>
      </c>
      <c r="O14" s="99">
        <f t="shared" si="2"/>
        <v>1128042.3800000001</v>
      </c>
    </row>
    <row r="15" spans="1:16" s="144" customFormat="1" x14ac:dyDescent="0.25">
      <c r="A15" s="40" t="s">
        <v>7</v>
      </c>
      <c r="B15" s="98">
        <v>231044.84</v>
      </c>
      <c r="C15" s="98">
        <v>0</v>
      </c>
      <c r="D15" s="98">
        <v>14506.7</v>
      </c>
      <c r="E15" s="199">
        <v>0</v>
      </c>
      <c r="F15" s="98">
        <v>145091.6</v>
      </c>
      <c r="G15" s="199">
        <v>78679.53</v>
      </c>
      <c r="H15" s="199">
        <v>0</v>
      </c>
      <c r="I15" s="98">
        <v>225893</v>
      </c>
      <c r="J15" s="199">
        <v>490439.86</v>
      </c>
      <c r="K15" s="199">
        <v>11228.14</v>
      </c>
      <c r="L15" s="199">
        <v>49520.4</v>
      </c>
      <c r="M15" s="96">
        <f t="shared" si="0"/>
        <v>1246404.0699999998</v>
      </c>
      <c r="N15" s="98">
        <f t="shared" si="1"/>
        <v>616536.14</v>
      </c>
      <c r="O15" s="99">
        <f t="shared" si="2"/>
        <v>629867.93000000005</v>
      </c>
    </row>
    <row r="16" spans="1:16" s="144" customFormat="1" x14ac:dyDescent="0.25">
      <c r="A16" s="40" t="s">
        <v>8</v>
      </c>
      <c r="B16" s="98">
        <v>275217.56</v>
      </c>
      <c r="C16" s="98">
        <v>0</v>
      </c>
      <c r="D16" s="98">
        <v>15088.23</v>
      </c>
      <c r="E16" s="199">
        <v>26757.54</v>
      </c>
      <c r="F16" s="98">
        <v>152999.14000000001</v>
      </c>
      <c r="G16" s="199">
        <v>73110.460000000006</v>
      </c>
      <c r="H16" s="199">
        <v>79985.899999999994</v>
      </c>
      <c r="I16" s="98">
        <v>149961.29999999999</v>
      </c>
      <c r="J16" s="199">
        <v>479609.84</v>
      </c>
      <c r="K16" s="199">
        <v>6977.14</v>
      </c>
      <c r="L16" s="199">
        <v>57576.3</v>
      </c>
      <c r="M16" s="96">
        <f t="shared" si="0"/>
        <v>1317283.4099999999</v>
      </c>
      <c r="N16" s="98">
        <f t="shared" si="1"/>
        <v>593266.23</v>
      </c>
      <c r="O16" s="99">
        <f t="shared" si="2"/>
        <v>724017.18</v>
      </c>
    </row>
    <row r="17" spans="1:16" s="144" customFormat="1" x14ac:dyDescent="0.25">
      <c r="A17" s="40" t="s">
        <v>9</v>
      </c>
      <c r="B17" s="98">
        <v>287962.23</v>
      </c>
      <c r="C17" s="98">
        <v>0</v>
      </c>
      <c r="D17" s="98">
        <v>32254.3</v>
      </c>
      <c r="E17" s="199">
        <v>0</v>
      </c>
      <c r="F17" s="98">
        <v>198823.81</v>
      </c>
      <c r="G17" s="199">
        <v>33251.49</v>
      </c>
      <c r="H17" s="199">
        <v>52000</v>
      </c>
      <c r="I17" s="98">
        <v>206508.4</v>
      </c>
      <c r="J17" s="199">
        <v>388115.34</v>
      </c>
      <c r="K17" s="199">
        <v>11762.1</v>
      </c>
      <c r="L17" s="199">
        <v>33625</v>
      </c>
      <c r="M17" s="96">
        <f t="shared" si="0"/>
        <v>1244302.6700000002</v>
      </c>
      <c r="N17" s="98">
        <f t="shared" si="1"/>
        <v>725548.74</v>
      </c>
      <c r="O17" s="99">
        <f t="shared" si="2"/>
        <v>518753.93</v>
      </c>
    </row>
    <row r="18" spans="1:16" s="144" customFormat="1" x14ac:dyDescent="0.25">
      <c r="A18" s="40" t="s">
        <v>10</v>
      </c>
      <c r="B18" s="98">
        <v>268570.96000000002</v>
      </c>
      <c r="C18" s="98">
        <v>27000</v>
      </c>
      <c r="D18" s="98">
        <v>26517.37</v>
      </c>
      <c r="E18" s="199">
        <v>0</v>
      </c>
      <c r="F18" s="98">
        <v>170426.51</v>
      </c>
      <c r="G18" s="199">
        <v>77875.58</v>
      </c>
      <c r="H18" s="199">
        <v>52000</v>
      </c>
      <c r="I18" s="98">
        <v>218679.6</v>
      </c>
      <c r="J18" s="199">
        <v>263693.01</v>
      </c>
      <c r="K18" s="199">
        <v>16890.36</v>
      </c>
      <c r="L18" s="199">
        <v>36375</v>
      </c>
      <c r="M18" s="96">
        <f t="shared" si="0"/>
        <v>1158028.3900000001</v>
      </c>
      <c r="N18" s="98">
        <f t="shared" si="1"/>
        <v>711194.44000000006</v>
      </c>
      <c r="O18" s="99">
        <f t="shared" si="2"/>
        <v>446833.95</v>
      </c>
    </row>
    <row r="19" spans="1:16" s="144" customFormat="1" x14ac:dyDescent="0.25">
      <c r="A19" s="40" t="s">
        <v>11</v>
      </c>
      <c r="B19" s="98">
        <v>202063.08</v>
      </c>
      <c r="C19" s="98">
        <v>0</v>
      </c>
      <c r="D19" s="98">
        <v>24781.89</v>
      </c>
      <c r="E19" s="199">
        <v>0</v>
      </c>
      <c r="F19" s="98">
        <v>140458.66</v>
      </c>
      <c r="G19" s="199">
        <v>38592.949999999997</v>
      </c>
      <c r="H19" s="199">
        <v>0</v>
      </c>
      <c r="I19" s="98">
        <v>189193</v>
      </c>
      <c r="J19" s="199">
        <v>442119.06</v>
      </c>
      <c r="K19" s="199">
        <v>15292.34</v>
      </c>
      <c r="L19" s="199">
        <v>25380</v>
      </c>
      <c r="M19" s="96">
        <f t="shared" si="0"/>
        <v>1077880.9800000002</v>
      </c>
      <c r="N19" s="98">
        <f t="shared" si="1"/>
        <v>556496.63</v>
      </c>
      <c r="O19" s="99">
        <f t="shared" si="2"/>
        <v>521384.35000000003</v>
      </c>
    </row>
    <row r="20" spans="1:16" x14ac:dyDescent="0.25">
      <c r="A20" s="37" t="s">
        <v>208</v>
      </c>
      <c r="B20" s="103">
        <f>SUM(B8:B19)</f>
        <v>2947417.66</v>
      </c>
      <c r="C20" s="103">
        <f t="shared" ref="C20:D20" si="3">SUM(C8:C19)</f>
        <v>27000</v>
      </c>
      <c r="D20" s="103">
        <f t="shared" si="3"/>
        <v>334005.47000000003</v>
      </c>
      <c r="E20" s="102">
        <f t="shared" ref="E20:J20" si="4">SUM(E8:E19)</f>
        <v>51769.440000000002</v>
      </c>
      <c r="F20" s="103">
        <f t="shared" si="4"/>
        <v>2055358.2400000002</v>
      </c>
      <c r="G20" s="102">
        <f t="shared" si="4"/>
        <v>733688.40999999992</v>
      </c>
      <c r="H20" s="102">
        <f t="shared" si="4"/>
        <v>475196.66000000003</v>
      </c>
      <c r="I20" s="103">
        <f t="shared" si="4"/>
        <v>2476315.1999999997</v>
      </c>
      <c r="J20" s="102">
        <f t="shared" si="4"/>
        <v>5836937.5099999998</v>
      </c>
      <c r="K20" s="102">
        <f t="shared" ref="K20:M20" si="5">SUM(K8:K19)</f>
        <v>158472.24000000002</v>
      </c>
      <c r="L20" s="102">
        <f t="shared" si="5"/>
        <v>371651.7</v>
      </c>
      <c r="M20" s="102">
        <f t="shared" si="5"/>
        <v>15467812.530000001</v>
      </c>
      <c r="N20" s="103">
        <f>SUM(N8:N19)</f>
        <v>7840096.5700000003</v>
      </c>
      <c r="O20" s="104">
        <f>SUM(O8:O19)</f>
        <v>7627715.959999999</v>
      </c>
      <c r="P20" s="144"/>
    </row>
    <row r="21" spans="1:16" x14ac:dyDescent="0.25">
      <c r="A21" s="36"/>
      <c r="B21" s="51"/>
      <c r="C21" s="51"/>
      <c r="D21" s="51"/>
      <c r="E21" s="51"/>
      <c r="F21" s="51"/>
      <c r="G21" s="51"/>
      <c r="H21" s="51"/>
      <c r="I21" s="51"/>
      <c r="J21" s="51"/>
      <c r="K21" s="51"/>
      <c r="L21" s="51"/>
      <c r="M21" s="51"/>
      <c r="N21" s="36"/>
      <c r="O21" s="36"/>
      <c r="P21" s="144"/>
    </row>
    <row r="22" spans="1:16" x14ac:dyDescent="0.25">
      <c r="A22" s="36"/>
      <c r="B22" s="51"/>
      <c r="C22" s="51"/>
      <c r="D22" s="51"/>
      <c r="E22" s="51"/>
      <c r="F22" s="51"/>
      <c r="G22" s="51"/>
      <c r="H22" s="51"/>
      <c r="I22" s="51"/>
      <c r="J22" s="51"/>
      <c r="K22" s="51"/>
      <c r="L22" s="51"/>
      <c r="M22" s="51"/>
      <c r="N22" s="36"/>
      <c r="O22" s="36"/>
      <c r="P22" s="144"/>
    </row>
    <row r="23" spans="1:16" x14ac:dyDescent="0.25">
      <c r="A23" s="35" t="s">
        <v>45</v>
      </c>
      <c r="B23" s="51"/>
      <c r="C23" s="51"/>
      <c r="D23" s="51"/>
      <c r="E23" s="51"/>
      <c r="F23" s="51"/>
      <c r="G23" s="51"/>
      <c r="H23" s="51"/>
      <c r="I23" s="51"/>
      <c r="J23" s="51"/>
      <c r="K23" s="51"/>
      <c r="L23" s="51"/>
      <c r="M23" s="51"/>
      <c r="N23" s="36"/>
      <c r="O23" s="36"/>
      <c r="P23" s="144"/>
    </row>
    <row r="24" spans="1:16" x14ac:dyDescent="0.25">
      <c r="A24" s="36"/>
      <c r="B24" s="36"/>
      <c r="C24" s="36"/>
      <c r="D24" s="36"/>
      <c r="E24" s="36"/>
      <c r="F24" s="36"/>
      <c r="G24" s="36"/>
      <c r="H24" s="36"/>
      <c r="I24" s="36"/>
      <c r="J24" s="36"/>
      <c r="K24" s="36"/>
      <c r="L24" s="36"/>
      <c r="M24" s="36"/>
      <c r="N24" s="36"/>
      <c r="O24" s="36"/>
      <c r="P24" s="144"/>
    </row>
    <row r="25" spans="1:16" x14ac:dyDescent="0.25">
      <c r="A25" s="37" t="s">
        <v>16</v>
      </c>
      <c r="B25" s="38" t="s">
        <v>19</v>
      </c>
      <c r="C25" s="38" t="s">
        <v>46</v>
      </c>
      <c r="D25" s="38" t="s">
        <v>22</v>
      </c>
      <c r="E25" s="95" t="s">
        <v>124</v>
      </c>
      <c r="F25" s="38" t="s">
        <v>47</v>
      </c>
      <c r="G25" s="95" t="s">
        <v>23</v>
      </c>
      <c r="H25" s="95" t="s">
        <v>42</v>
      </c>
      <c r="I25" s="38" t="s">
        <v>27</v>
      </c>
      <c r="J25" s="95" t="s">
        <v>168</v>
      </c>
      <c r="K25" s="95" t="s">
        <v>21</v>
      </c>
      <c r="L25" s="95" t="s">
        <v>43</v>
      </c>
      <c r="M25" s="37" t="s">
        <v>28</v>
      </c>
      <c r="N25" s="38" t="s">
        <v>50</v>
      </c>
      <c r="O25" s="39" t="s">
        <v>51</v>
      </c>
      <c r="P25" s="144"/>
    </row>
    <row r="26" spans="1:16" x14ac:dyDescent="0.25">
      <c r="A26" s="40" t="s">
        <v>0</v>
      </c>
      <c r="B26" s="199">
        <v>1127597</v>
      </c>
      <c r="C26" s="199">
        <v>0</v>
      </c>
      <c r="D26" s="199">
        <v>274059</v>
      </c>
      <c r="E26" s="199">
        <v>0</v>
      </c>
      <c r="F26" s="202">
        <v>773687</v>
      </c>
      <c r="G26" s="199">
        <v>105259</v>
      </c>
      <c r="H26" s="199">
        <v>0</v>
      </c>
      <c r="I26" s="202">
        <v>546026</v>
      </c>
      <c r="J26" s="199">
        <v>567949</v>
      </c>
      <c r="K26" s="199">
        <v>86751</v>
      </c>
      <c r="L26" s="199">
        <v>72600</v>
      </c>
      <c r="M26" s="96">
        <f>SUM(B26:L26)</f>
        <v>3553928</v>
      </c>
      <c r="N26" s="96">
        <f>SUM(B26,C26,D26,F26,I26)</f>
        <v>2721369</v>
      </c>
      <c r="O26" s="96">
        <f>SUM(E26,G26,H26,J26,K26,L26)</f>
        <v>832559</v>
      </c>
      <c r="P26" s="144"/>
    </row>
    <row r="27" spans="1:16" s="144" customFormat="1" x14ac:dyDescent="0.25">
      <c r="A27" s="40" t="s">
        <v>1</v>
      </c>
      <c r="B27" s="199">
        <v>1274942</v>
      </c>
      <c r="C27" s="199">
        <v>0</v>
      </c>
      <c r="D27" s="199">
        <v>116552</v>
      </c>
      <c r="E27" s="199">
        <v>0</v>
      </c>
      <c r="F27" s="202">
        <v>996711</v>
      </c>
      <c r="G27" s="199">
        <v>427061</v>
      </c>
      <c r="H27" s="199">
        <v>0</v>
      </c>
      <c r="I27" s="202">
        <v>710001</v>
      </c>
      <c r="J27" s="199">
        <v>812055</v>
      </c>
      <c r="K27" s="199">
        <v>80917</v>
      </c>
      <c r="L27" s="199">
        <v>0</v>
      </c>
      <c r="M27" s="96">
        <f t="shared" ref="M27:M37" si="6">SUM(B27:L27)</f>
        <v>4418239</v>
      </c>
      <c r="N27" s="96">
        <f t="shared" ref="N27:N37" si="7">SUM(B27,C27,D27,F27,I27)</f>
        <v>3098206</v>
      </c>
      <c r="O27" s="96">
        <f t="shared" ref="O27:O37" si="8">SUM(E27,G27,H27,J27,K27,L27)</f>
        <v>1320033</v>
      </c>
    </row>
    <row r="28" spans="1:16" s="144" customFormat="1" x14ac:dyDescent="0.25">
      <c r="A28" s="40" t="s">
        <v>2</v>
      </c>
      <c r="B28" s="199">
        <v>1522109</v>
      </c>
      <c r="C28" s="199">
        <v>0</v>
      </c>
      <c r="D28" s="199">
        <v>151521</v>
      </c>
      <c r="E28" s="199">
        <v>0</v>
      </c>
      <c r="F28" s="202">
        <v>693767</v>
      </c>
      <c r="G28" s="199">
        <v>391771</v>
      </c>
      <c r="H28" s="199">
        <v>0</v>
      </c>
      <c r="I28" s="202">
        <v>483675</v>
      </c>
      <c r="J28" s="199">
        <v>1338187</v>
      </c>
      <c r="K28" s="199">
        <v>90430</v>
      </c>
      <c r="L28" s="199">
        <v>0</v>
      </c>
      <c r="M28" s="96">
        <f t="shared" si="6"/>
        <v>4671460</v>
      </c>
      <c r="N28" s="96">
        <f t="shared" si="7"/>
        <v>2851072</v>
      </c>
      <c r="O28" s="96">
        <f t="shared" si="8"/>
        <v>1820388</v>
      </c>
    </row>
    <row r="29" spans="1:16" s="144" customFormat="1" x14ac:dyDescent="0.25">
      <c r="A29" s="40" t="s">
        <v>3</v>
      </c>
      <c r="B29" s="199">
        <v>1313911</v>
      </c>
      <c r="C29" s="199">
        <v>0</v>
      </c>
      <c r="D29" s="199">
        <v>140041</v>
      </c>
      <c r="E29" s="199">
        <v>8754</v>
      </c>
      <c r="F29" s="202">
        <v>802478</v>
      </c>
      <c r="G29" s="199">
        <v>368221</v>
      </c>
      <c r="H29" s="199">
        <v>325983</v>
      </c>
      <c r="I29" s="202">
        <v>450563</v>
      </c>
      <c r="J29" s="199">
        <v>1194004</v>
      </c>
      <c r="K29" s="199">
        <v>80315</v>
      </c>
      <c r="L29" s="199">
        <v>82200</v>
      </c>
      <c r="M29" s="96">
        <f t="shared" si="6"/>
        <v>4766470</v>
      </c>
      <c r="N29" s="96">
        <f t="shared" si="7"/>
        <v>2706993</v>
      </c>
      <c r="O29" s="96">
        <f t="shared" si="8"/>
        <v>2059477</v>
      </c>
    </row>
    <row r="30" spans="1:16" s="144" customFormat="1" x14ac:dyDescent="0.25">
      <c r="A30" s="40" t="s">
        <v>4</v>
      </c>
      <c r="B30" s="199">
        <v>859802</v>
      </c>
      <c r="C30" s="199">
        <v>0</v>
      </c>
      <c r="D30" s="199">
        <v>72710</v>
      </c>
      <c r="E30" s="199">
        <v>0</v>
      </c>
      <c r="F30" s="202">
        <v>1031767</v>
      </c>
      <c r="G30" s="199">
        <v>261185</v>
      </c>
      <c r="H30" s="199">
        <v>0</v>
      </c>
      <c r="I30" s="202">
        <v>874624</v>
      </c>
      <c r="J30" s="199">
        <v>443424</v>
      </c>
      <c r="K30" s="199">
        <v>87378</v>
      </c>
      <c r="L30" s="199">
        <v>144243</v>
      </c>
      <c r="M30" s="96">
        <f t="shared" si="6"/>
        <v>3775133</v>
      </c>
      <c r="N30" s="96">
        <f t="shared" si="7"/>
        <v>2838903</v>
      </c>
      <c r="O30" s="96">
        <f t="shared" si="8"/>
        <v>936230</v>
      </c>
    </row>
    <row r="31" spans="1:16" s="144" customFormat="1" x14ac:dyDescent="0.25">
      <c r="A31" s="40" t="s">
        <v>5</v>
      </c>
      <c r="B31" s="199">
        <v>762085</v>
      </c>
      <c r="C31" s="199">
        <v>0</v>
      </c>
      <c r="D31" s="199">
        <v>200532</v>
      </c>
      <c r="E31" s="199">
        <v>0</v>
      </c>
      <c r="F31" s="202">
        <v>909790</v>
      </c>
      <c r="G31" s="199">
        <v>284314</v>
      </c>
      <c r="H31" s="199">
        <v>0</v>
      </c>
      <c r="I31" s="202">
        <v>550598</v>
      </c>
      <c r="J31" s="199">
        <v>553675</v>
      </c>
      <c r="K31" s="199">
        <v>79730</v>
      </c>
      <c r="L31" s="199">
        <v>0</v>
      </c>
      <c r="M31" s="96">
        <f t="shared" si="6"/>
        <v>3340724</v>
      </c>
      <c r="N31" s="96">
        <f t="shared" si="7"/>
        <v>2423005</v>
      </c>
      <c r="O31" s="96">
        <f t="shared" si="8"/>
        <v>917719</v>
      </c>
    </row>
    <row r="32" spans="1:16" s="144" customFormat="1" x14ac:dyDescent="0.25">
      <c r="A32" s="40" t="s">
        <v>6</v>
      </c>
      <c r="B32" s="199">
        <v>949736</v>
      </c>
      <c r="C32" s="199">
        <v>0</v>
      </c>
      <c r="D32" s="199">
        <v>70341</v>
      </c>
      <c r="E32" s="199">
        <v>0</v>
      </c>
      <c r="F32" s="202">
        <v>857589</v>
      </c>
      <c r="G32" s="199">
        <v>370329</v>
      </c>
      <c r="H32" s="199">
        <v>250645</v>
      </c>
      <c r="I32" s="202">
        <v>845629</v>
      </c>
      <c r="J32" s="199">
        <v>1463407</v>
      </c>
      <c r="K32" s="199">
        <v>53593</v>
      </c>
      <c r="L32" s="199">
        <v>86700</v>
      </c>
      <c r="M32" s="96">
        <f t="shared" si="6"/>
        <v>4947969</v>
      </c>
      <c r="N32" s="96">
        <f t="shared" si="7"/>
        <v>2723295</v>
      </c>
      <c r="O32" s="96">
        <f t="shared" si="8"/>
        <v>2224674</v>
      </c>
    </row>
    <row r="33" spans="1:16" s="144" customFormat="1" x14ac:dyDescent="0.25">
      <c r="A33" s="40" t="s">
        <v>7</v>
      </c>
      <c r="B33" s="199">
        <v>1141088</v>
      </c>
      <c r="C33" s="199">
        <v>0</v>
      </c>
      <c r="D33" s="199">
        <v>75999</v>
      </c>
      <c r="E33" s="199">
        <v>0</v>
      </c>
      <c r="F33" s="202">
        <v>704425</v>
      </c>
      <c r="G33" s="199">
        <v>465831</v>
      </c>
      <c r="H33" s="199">
        <v>0</v>
      </c>
      <c r="I33" s="202">
        <v>581134</v>
      </c>
      <c r="J33" s="199">
        <v>867896</v>
      </c>
      <c r="K33" s="199">
        <v>61859</v>
      </c>
      <c r="L33" s="199">
        <v>126153</v>
      </c>
      <c r="M33" s="96">
        <f t="shared" si="6"/>
        <v>4024385</v>
      </c>
      <c r="N33" s="96">
        <f t="shared" si="7"/>
        <v>2502646</v>
      </c>
      <c r="O33" s="96">
        <f t="shared" si="8"/>
        <v>1521739</v>
      </c>
    </row>
    <row r="34" spans="1:16" s="144" customFormat="1" x14ac:dyDescent="0.25">
      <c r="A34" s="40" t="s">
        <v>8</v>
      </c>
      <c r="B34" s="199">
        <v>1331795</v>
      </c>
      <c r="C34" s="199">
        <v>0</v>
      </c>
      <c r="D34" s="199">
        <v>69288</v>
      </c>
      <c r="E34" s="199">
        <v>9365</v>
      </c>
      <c r="F34" s="202">
        <v>662684</v>
      </c>
      <c r="G34" s="199">
        <v>323521</v>
      </c>
      <c r="H34" s="199">
        <v>171050</v>
      </c>
      <c r="I34" s="202">
        <v>450102</v>
      </c>
      <c r="J34" s="199">
        <v>915037</v>
      </c>
      <c r="K34" s="199">
        <v>46992</v>
      </c>
      <c r="L34" s="199">
        <v>132104</v>
      </c>
      <c r="M34" s="96">
        <f t="shared" si="6"/>
        <v>4111938</v>
      </c>
      <c r="N34" s="96">
        <f t="shared" si="7"/>
        <v>2513869</v>
      </c>
      <c r="O34" s="96">
        <f t="shared" si="8"/>
        <v>1598069</v>
      </c>
    </row>
    <row r="35" spans="1:16" s="144" customFormat="1" x14ac:dyDescent="0.25">
      <c r="A35" s="40" t="s">
        <v>9</v>
      </c>
      <c r="B35" s="199">
        <v>1572172</v>
      </c>
      <c r="C35" s="199">
        <v>0</v>
      </c>
      <c r="D35" s="199">
        <v>150943</v>
      </c>
      <c r="E35" s="199">
        <v>0</v>
      </c>
      <c r="F35" s="202">
        <v>899241</v>
      </c>
      <c r="G35" s="199">
        <v>220019</v>
      </c>
      <c r="H35" s="199">
        <v>113100</v>
      </c>
      <c r="I35" s="202">
        <v>592177</v>
      </c>
      <c r="J35" s="199">
        <v>774990</v>
      </c>
      <c r="K35" s="199">
        <v>78470</v>
      </c>
      <c r="L35" s="199">
        <v>89106</v>
      </c>
      <c r="M35" s="96">
        <f t="shared" si="6"/>
        <v>4490218</v>
      </c>
      <c r="N35" s="96">
        <f t="shared" si="7"/>
        <v>3214533</v>
      </c>
      <c r="O35" s="96">
        <f t="shared" si="8"/>
        <v>1275685</v>
      </c>
    </row>
    <row r="36" spans="1:16" s="144" customFormat="1" x14ac:dyDescent="0.25">
      <c r="A36" s="40" t="s">
        <v>10</v>
      </c>
      <c r="B36" s="199">
        <v>1494115</v>
      </c>
      <c r="C36" s="199">
        <v>48600</v>
      </c>
      <c r="D36" s="199">
        <v>124260</v>
      </c>
      <c r="E36" s="199">
        <v>0</v>
      </c>
      <c r="F36" s="202">
        <v>863835</v>
      </c>
      <c r="G36" s="199">
        <v>383724</v>
      </c>
      <c r="H36" s="199">
        <v>117440</v>
      </c>
      <c r="I36" s="202">
        <v>626249</v>
      </c>
      <c r="J36" s="199">
        <v>565635</v>
      </c>
      <c r="K36" s="199">
        <v>111696</v>
      </c>
      <c r="L36" s="199">
        <v>98443</v>
      </c>
      <c r="M36" s="96">
        <f t="shared" si="6"/>
        <v>4433997</v>
      </c>
      <c r="N36" s="96">
        <f t="shared" si="7"/>
        <v>3157059</v>
      </c>
      <c r="O36" s="96">
        <f t="shared" si="8"/>
        <v>1276938</v>
      </c>
    </row>
    <row r="37" spans="1:16" s="144" customFormat="1" x14ac:dyDescent="0.25">
      <c r="A37" s="40" t="s">
        <v>11</v>
      </c>
      <c r="B37" s="199">
        <v>1216490</v>
      </c>
      <c r="C37" s="199">
        <v>0</v>
      </c>
      <c r="D37" s="199">
        <v>116696</v>
      </c>
      <c r="E37" s="199">
        <v>0</v>
      </c>
      <c r="F37" s="202">
        <v>717712</v>
      </c>
      <c r="G37" s="199">
        <v>212143</v>
      </c>
      <c r="H37" s="199">
        <v>0</v>
      </c>
      <c r="I37" s="202">
        <v>563836</v>
      </c>
      <c r="J37" s="199">
        <v>916312</v>
      </c>
      <c r="K37" s="199">
        <v>99047</v>
      </c>
      <c r="L37" s="199">
        <v>68526</v>
      </c>
      <c r="M37" s="96">
        <f t="shared" si="6"/>
        <v>3910762</v>
      </c>
      <c r="N37" s="96">
        <f t="shared" si="7"/>
        <v>2614734</v>
      </c>
      <c r="O37" s="96">
        <f t="shared" si="8"/>
        <v>1296028</v>
      </c>
    </row>
    <row r="38" spans="1:16" x14ac:dyDescent="0.25">
      <c r="A38" s="37" t="s">
        <v>208</v>
      </c>
      <c r="B38" s="101">
        <f>SUM(B26:B37)</f>
        <v>14565842</v>
      </c>
      <c r="C38" s="101">
        <f t="shared" ref="C38:O38" si="9">SUM(C26:C37)</f>
        <v>48600</v>
      </c>
      <c r="D38" s="101">
        <f t="shared" si="9"/>
        <v>1562942</v>
      </c>
      <c r="E38" s="101">
        <f t="shared" si="9"/>
        <v>18119</v>
      </c>
      <c r="F38" s="101">
        <f t="shared" si="9"/>
        <v>9913686</v>
      </c>
      <c r="G38" s="101">
        <f t="shared" si="9"/>
        <v>3813378</v>
      </c>
      <c r="H38" s="101">
        <f t="shared" si="9"/>
        <v>978218</v>
      </c>
      <c r="I38" s="101">
        <f t="shared" si="9"/>
        <v>7274614</v>
      </c>
      <c r="J38" s="101">
        <f t="shared" si="9"/>
        <v>10412571</v>
      </c>
      <c r="K38" s="101">
        <f t="shared" si="9"/>
        <v>957178</v>
      </c>
      <c r="L38" s="101">
        <f t="shared" si="9"/>
        <v>900075</v>
      </c>
      <c r="M38" s="101">
        <f t="shared" si="9"/>
        <v>50445223</v>
      </c>
      <c r="N38" s="101">
        <f t="shared" si="9"/>
        <v>33365684</v>
      </c>
      <c r="O38" s="101">
        <f t="shared" si="9"/>
        <v>17079539</v>
      </c>
      <c r="P38" s="144"/>
    </row>
    <row r="39" spans="1:16" x14ac:dyDescent="0.25">
      <c r="A39" s="14"/>
      <c r="B39" s="142"/>
      <c r="C39" s="142"/>
      <c r="D39" s="142"/>
      <c r="E39" s="142"/>
      <c r="F39" s="142"/>
      <c r="G39" s="142"/>
      <c r="H39" s="142"/>
      <c r="I39" s="142"/>
      <c r="J39" s="142"/>
      <c r="K39" s="142"/>
      <c r="L39" s="142"/>
      <c r="M39" s="142"/>
      <c r="N39" s="14"/>
      <c r="O39" s="14"/>
      <c r="P39" s="144"/>
    </row>
    <row r="40" spans="1:16" x14ac:dyDescent="0.25">
      <c r="A40" s="14"/>
      <c r="B40" s="142"/>
      <c r="C40" s="142"/>
      <c r="D40" s="142"/>
      <c r="E40" s="142"/>
      <c r="F40" s="142"/>
      <c r="G40" s="142"/>
      <c r="H40" s="142"/>
      <c r="I40" s="142"/>
      <c r="J40" s="142"/>
      <c r="K40" s="142"/>
      <c r="L40" s="142"/>
      <c r="M40" s="142"/>
      <c r="N40" s="14"/>
      <c r="O40" s="14"/>
      <c r="P40" s="144"/>
    </row>
    <row r="41" spans="1:16" x14ac:dyDescent="0.25">
      <c r="A41" s="91" t="s">
        <v>171</v>
      </c>
      <c r="B41" s="92"/>
      <c r="C41" s="92"/>
      <c r="D41" s="92"/>
      <c r="E41" s="142"/>
      <c r="F41" s="92"/>
      <c r="G41" s="92"/>
      <c r="H41" s="92"/>
      <c r="I41" s="92"/>
      <c r="J41" s="142"/>
      <c r="K41" s="142"/>
      <c r="L41" s="142"/>
      <c r="M41" s="142"/>
      <c r="N41" s="14"/>
      <c r="O41" s="14"/>
      <c r="P41" s="144"/>
    </row>
    <row r="42" spans="1:16" x14ac:dyDescent="0.25">
      <c r="A42" s="91"/>
      <c r="B42" s="92"/>
      <c r="C42" s="92"/>
      <c r="D42" s="92"/>
      <c r="E42" s="142"/>
      <c r="F42" s="92"/>
      <c r="G42" s="92"/>
      <c r="H42" s="92"/>
      <c r="I42" s="92"/>
      <c r="J42" s="142"/>
      <c r="K42" s="142"/>
      <c r="L42" s="142"/>
      <c r="M42" s="142"/>
      <c r="N42" s="14"/>
      <c r="O42" s="14"/>
      <c r="P42" s="144"/>
    </row>
    <row r="43" spans="1:16" x14ac:dyDescent="0.25">
      <c r="A43" s="91"/>
      <c r="B43" s="91"/>
      <c r="C43" s="91"/>
      <c r="D43" s="91"/>
      <c r="E43" s="91"/>
      <c r="F43" s="91"/>
      <c r="G43" s="91"/>
      <c r="H43" s="91"/>
      <c r="I43" s="91"/>
      <c r="J43" s="91"/>
      <c r="K43" s="91"/>
      <c r="L43" s="91"/>
      <c r="M43" s="91"/>
      <c r="N43" s="91"/>
      <c r="O43" s="91"/>
      <c r="P43" s="144"/>
    </row>
    <row r="44" spans="1:16" x14ac:dyDescent="0.25">
      <c r="A44" s="91" t="s">
        <v>169</v>
      </c>
      <c r="B44" s="92"/>
      <c r="C44" s="92"/>
      <c r="D44" s="92"/>
      <c r="E44" s="142"/>
      <c r="F44" s="92"/>
      <c r="G44" s="92"/>
      <c r="H44" s="92"/>
      <c r="I44" s="92"/>
      <c r="J44" s="142"/>
      <c r="K44" s="142"/>
      <c r="L44" s="142"/>
      <c r="M44" s="142"/>
      <c r="N44" s="14"/>
      <c r="O44" s="14"/>
      <c r="P44" s="144"/>
    </row>
    <row r="45" spans="1:16" x14ac:dyDescent="0.25">
      <c r="A45" s="91" t="s">
        <v>170</v>
      </c>
      <c r="B45" s="92"/>
      <c r="C45" s="92"/>
      <c r="D45" s="92"/>
      <c r="E45" s="142"/>
      <c r="F45" s="92"/>
      <c r="G45" s="92"/>
      <c r="H45" s="92"/>
      <c r="I45" s="92"/>
      <c r="J45" s="142"/>
      <c r="K45" s="142"/>
      <c r="L45" s="142"/>
      <c r="M45" s="142"/>
      <c r="N45" s="14"/>
      <c r="O45" s="14"/>
      <c r="P45" s="144"/>
    </row>
    <row r="46" spans="1:16" x14ac:dyDescent="0.25">
      <c r="A46" s="144"/>
      <c r="B46" s="144"/>
      <c r="D46" s="144"/>
      <c r="F46" s="144"/>
      <c r="G46" s="144"/>
      <c r="I46" s="144"/>
      <c r="J46" s="144"/>
      <c r="K46" s="144"/>
      <c r="L46" s="144"/>
      <c r="M46" s="144"/>
      <c r="N46" s="144"/>
      <c r="O46" s="144"/>
      <c r="P46" s="144"/>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8"/>
  <sheetViews>
    <sheetView workbookViewId="0">
      <selection activeCell="B7" sqref="B7:N7"/>
    </sheetView>
  </sheetViews>
  <sheetFormatPr defaultColWidth="9.140625" defaultRowHeight="15" x14ac:dyDescent="0.25"/>
  <cols>
    <col min="1" max="1" width="13" customWidth="1"/>
    <col min="2" max="2" width="11.140625" customWidth="1"/>
    <col min="3" max="3" width="12.28515625" customWidth="1"/>
    <col min="5" max="5" width="13.42578125" customWidth="1"/>
    <col min="11" max="11" width="13.140625" bestFit="1" customWidth="1"/>
    <col min="12" max="13" width="13" customWidth="1"/>
    <col min="14" max="14" width="16.140625" customWidth="1"/>
  </cols>
  <sheetData>
    <row r="1" spans="1:16" x14ac:dyDescent="0.25">
      <c r="A1" s="3" t="s">
        <v>41</v>
      </c>
      <c r="B1" s="144"/>
      <c r="C1" s="144"/>
      <c r="D1" s="144"/>
      <c r="E1" s="144"/>
      <c r="F1" s="144"/>
      <c r="G1" s="144"/>
      <c r="H1" s="144"/>
      <c r="I1" s="144"/>
      <c r="J1" s="144"/>
      <c r="K1" s="144"/>
      <c r="L1" s="144"/>
      <c r="M1" s="144"/>
      <c r="N1" s="144"/>
      <c r="O1" s="144"/>
      <c r="P1" s="144"/>
    </row>
    <row r="2" spans="1:16" x14ac:dyDescent="0.25">
      <c r="A2" s="144"/>
      <c r="B2" s="144"/>
      <c r="C2" s="144"/>
      <c r="D2" s="144"/>
      <c r="E2" s="144"/>
      <c r="F2" s="144"/>
      <c r="G2" s="144"/>
      <c r="H2" s="144"/>
      <c r="I2" s="144"/>
      <c r="J2" s="144"/>
      <c r="K2" s="144"/>
      <c r="L2" s="144"/>
      <c r="M2" s="144"/>
      <c r="N2" s="144"/>
      <c r="O2" s="144"/>
      <c r="P2" s="144"/>
    </row>
    <row r="3" spans="1:16" ht="23.25" x14ac:dyDescent="0.35">
      <c r="A3" s="34">
        <v>2014</v>
      </c>
      <c r="B3" s="144"/>
      <c r="C3" s="144"/>
      <c r="D3" s="144"/>
      <c r="E3" s="144"/>
      <c r="F3" s="144"/>
      <c r="G3" s="144"/>
      <c r="H3" s="144"/>
      <c r="I3" s="144"/>
      <c r="J3" s="144"/>
      <c r="K3" s="144"/>
      <c r="L3" s="144"/>
      <c r="M3" s="144"/>
      <c r="N3" s="144"/>
      <c r="O3" s="144"/>
      <c r="P3" s="144"/>
    </row>
    <row r="4" spans="1:16" x14ac:dyDescent="0.25">
      <c r="A4" s="144"/>
      <c r="B4" s="144"/>
      <c r="C4" s="144"/>
      <c r="D4" s="144"/>
      <c r="E4" s="144"/>
      <c r="F4" s="144"/>
      <c r="G4" s="144"/>
      <c r="H4" s="144"/>
      <c r="I4" s="144"/>
      <c r="J4" s="144"/>
      <c r="K4" s="144"/>
      <c r="L4" s="144"/>
      <c r="M4" s="144"/>
      <c r="N4" s="144"/>
      <c r="O4" s="144"/>
      <c r="P4" s="144"/>
    </row>
    <row r="5" spans="1:16" x14ac:dyDescent="0.25">
      <c r="A5" s="3" t="s">
        <v>29</v>
      </c>
      <c r="B5" s="144"/>
      <c r="C5" s="144"/>
      <c r="D5" s="144"/>
      <c r="E5" s="144"/>
      <c r="F5" s="144"/>
      <c r="G5" s="144"/>
      <c r="H5" s="144"/>
      <c r="I5" s="144"/>
      <c r="J5" s="144"/>
      <c r="K5" s="144"/>
      <c r="L5" s="144"/>
      <c r="M5" s="144"/>
      <c r="N5" s="144"/>
      <c r="O5" s="144"/>
      <c r="P5" s="144"/>
    </row>
    <row r="6" spans="1:16" x14ac:dyDescent="0.25">
      <c r="A6" s="144"/>
      <c r="B6" s="144"/>
      <c r="C6" s="144"/>
      <c r="D6" s="144"/>
      <c r="E6" s="144"/>
      <c r="F6" s="144"/>
      <c r="G6" s="144"/>
      <c r="H6" s="144"/>
      <c r="I6" s="144"/>
      <c r="J6" s="144"/>
      <c r="K6" s="144"/>
      <c r="L6" s="144"/>
      <c r="M6" s="144"/>
      <c r="N6" s="144"/>
      <c r="O6" s="144"/>
      <c r="P6" s="144"/>
    </row>
    <row r="7" spans="1:16" x14ac:dyDescent="0.25">
      <c r="A7" s="37" t="s">
        <v>16</v>
      </c>
      <c r="B7" s="37" t="s">
        <v>88</v>
      </c>
      <c r="C7" s="38" t="s">
        <v>19</v>
      </c>
      <c r="D7" s="38" t="s">
        <v>143</v>
      </c>
      <c r="E7" s="38" t="s">
        <v>144</v>
      </c>
      <c r="F7" s="38" t="s">
        <v>47</v>
      </c>
      <c r="G7" s="37" t="s">
        <v>13</v>
      </c>
      <c r="H7" s="38" t="s">
        <v>115</v>
      </c>
      <c r="I7" s="38" t="s">
        <v>116</v>
      </c>
      <c r="J7" s="38" t="s">
        <v>145</v>
      </c>
      <c r="K7" s="37" t="s">
        <v>25</v>
      </c>
      <c r="L7" s="37" t="s">
        <v>28</v>
      </c>
      <c r="M7" s="38" t="s">
        <v>50</v>
      </c>
      <c r="N7" s="39" t="s">
        <v>51</v>
      </c>
      <c r="O7" s="144"/>
      <c r="P7" s="144"/>
    </row>
    <row r="8" spans="1:16" x14ac:dyDescent="0.25">
      <c r="A8" s="40" t="s">
        <v>146</v>
      </c>
      <c r="B8" s="45">
        <v>262739</v>
      </c>
      <c r="C8" s="88">
        <v>2995902</v>
      </c>
      <c r="D8" s="88">
        <v>5</v>
      </c>
      <c r="E8" s="88">
        <v>1</v>
      </c>
      <c r="F8" s="147">
        <v>9069</v>
      </c>
      <c r="G8" s="131">
        <v>0</v>
      </c>
      <c r="H8" s="88">
        <v>362</v>
      </c>
      <c r="I8" s="88">
        <v>136</v>
      </c>
      <c r="J8" s="88">
        <v>4</v>
      </c>
      <c r="K8" s="45">
        <v>0</v>
      </c>
      <c r="L8" s="45">
        <f>SUM(B8:K8)</f>
        <v>3268218</v>
      </c>
      <c r="M8" s="88">
        <f>SUM(C8,D8,E8,F8,H8,I8,J8)</f>
        <v>3005479</v>
      </c>
      <c r="N8" s="63">
        <f>SUM(B8,G8,K8)</f>
        <v>262739</v>
      </c>
      <c r="O8" s="144"/>
      <c r="P8" s="144"/>
    </row>
    <row r="9" spans="1:16" x14ac:dyDescent="0.25">
      <c r="A9" s="37" t="s">
        <v>18</v>
      </c>
      <c r="B9" s="65">
        <f t="shared" ref="B9:N9" si="0">SUM(B8:B8)</f>
        <v>262739</v>
      </c>
      <c r="C9" s="90">
        <f t="shared" si="0"/>
        <v>2995902</v>
      </c>
      <c r="D9" s="90">
        <f t="shared" si="0"/>
        <v>5</v>
      </c>
      <c r="E9" s="90">
        <f t="shared" si="0"/>
        <v>1</v>
      </c>
      <c r="F9" s="90">
        <f t="shared" si="0"/>
        <v>9069</v>
      </c>
      <c r="G9" s="65">
        <f t="shared" si="0"/>
        <v>0</v>
      </c>
      <c r="H9" s="90">
        <f t="shared" si="0"/>
        <v>362</v>
      </c>
      <c r="I9" s="90">
        <f t="shared" si="0"/>
        <v>136</v>
      </c>
      <c r="J9" s="90">
        <f t="shared" si="0"/>
        <v>4</v>
      </c>
      <c r="K9" s="65">
        <f t="shared" si="0"/>
        <v>0</v>
      </c>
      <c r="L9" s="65">
        <f t="shared" si="0"/>
        <v>3268218</v>
      </c>
      <c r="M9" s="90">
        <f t="shared" si="0"/>
        <v>3005479</v>
      </c>
      <c r="N9" s="68">
        <f t="shared" si="0"/>
        <v>262739</v>
      </c>
      <c r="O9" s="144"/>
      <c r="P9" s="144"/>
    </row>
    <row r="10" spans="1:16" x14ac:dyDescent="0.25">
      <c r="A10" s="14"/>
      <c r="B10" s="142"/>
      <c r="C10" s="142"/>
      <c r="D10" s="142"/>
      <c r="E10" s="142"/>
      <c r="F10" s="144"/>
      <c r="G10" s="142"/>
      <c r="H10" s="142"/>
      <c r="I10" s="142"/>
      <c r="J10" s="142"/>
      <c r="K10" s="142"/>
      <c r="L10" s="142"/>
      <c r="M10" s="14"/>
      <c r="N10" s="14"/>
      <c r="O10" s="144"/>
      <c r="P10" s="144"/>
    </row>
    <row r="11" spans="1:16" x14ac:dyDescent="0.25">
      <c r="A11" s="14"/>
      <c r="B11" s="142"/>
      <c r="C11" s="142"/>
      <c r="D11" s="142"/>
      <c r="E11" s="142"/>
      <c r="F11" s="144"/>
      <c r="G11" s="142"/>
      <c r="H11" s="142"/>
      <c r="I11" s="142"/>
      <c r="J11" s="142"/>
      <c r="K11" s="142"/>
      <c r="L11" s="142"/>
      <c r="M11" s="14"/>
      <c r="N11" s="14"/>
      <c r="O11" s="144"/>
      <c r="P11" s="144"/>
    </row>
    <row r="12" spans="1:16" x14ac:dyDescent="0.25">
      <c r="A12" s="144"/>
      <c r="B12" s="142"/>
      <c r="C12" s="142"/>
      <c r="D12" s="142"/>
      <c r="E12" s="142"/>
      <c r="F12" s="144"/>
      <c r="G12" s="142"/>
      <c r="H12" s="142"/>
      <c r="I12" s="142"/>
      <c r="J12" s="142"/>
      <c r="K12" s="142"/>
      <c r="L12" s="142"/>
      <c r="M12" s="14"/>
      <c r="N12" s="14"/>
      <c r="O12" s="144"/>
      <c r="P12" s="144"/>
    </row>
    <row r="13" spans="1:16" x14ac:dyDescent="0.25">
      <c r="A13" s="93" t="s">
        <v>108</v>
      </c>
      <c r="B13" s="14"/>
      <c r="C13" s="14"/>
      <c r="D13" s="14"/>
      <c r="E13" s="14"/>
      <c r="F13" s="144"/>
      <c r="G13" s="14"/>
      <c r="H13" s="14"/>
      <c r="I13" s="14"/>
      <c r="J13" s="14"/>
      <c r="K13" s="14"/>
      <c r="L13" s="14"/>
      <c r="M13" s="14"/>
      <c r="N13" s="14"/>
      <c r="O13" s="144"/>
      <c r="P13" s="144"/>
    </row>
    <row r="14" spans="1:16" x14ac:dyDescent="0.25">
      <c r="A14" s="14"/>
      <c r="B14" s="14"/>
      <c r="C14" s="14"/>
      <c r="D14" s="14"/>
      <c r="E14" s="14"/>
      <c r="F14" s="144"/>
      <c r="G14" s="14"/>
      <c r="H14" s="14"/>
      <c r="I14" s="14"/>
      <c r="J14" s="14"/>
      <c r="K14" s="14"/>
      <c r="L14" s="14"/>
      <c r="M14" s="14"/>
      <c r="N14" s="14"/>
      <c r="O14" s="144"/>
      <c r="P14" s="144"/>
    </row>
    <row r="15" spans="1:16" x14ac:dyDescent="0.25">
      <c r="A15" s="35" t="s">
        <v>16</v>
      </c>
      <c r="B15" s="37" t="s">
        <v>88</v>
      </c>
      <c r="C15" s="110" t="s">
        <v>19</v>
      </c>
      <c r="D15" s="110" t="s">
        <v>143</v>
      </c>
      <c r="E15" s="148" t="s">
        <v>144</v>
      </c>
      <c r="F15" s="38" t="s">
        <v>47</v>
      </c>
      <c r="G15" s="37" t="s">
        <v>13</v>
      </c>
      <c r="H15" s="38" t="s">
        <v>115</v>
      </c>
      <c r="I15" s="38" t="s">
        <v>116</v>
      </c>
      <c r="J15" s="38" t="s">
        <v>145</v>
      </c>
      <c r="K15" s="93" t="s">
        <v>25</v>
      </c>
      <c r="L15" s="37" t="s">
        <v>28</v>
      </c>
      <c r="M15" s="22" t="s">
        <v>50</v>
      </c>
      <c r="N15" s="23" t="s">
        <v>51</v>
      </c>
      <c r="O15" s="144"/>
      <c r="P15" s="144"/>
    </row>
    <row r="16" spans="1:16" x14ac:dyDescent="0.25">
      <c r="A16" s="40" t="s">
        <v>146</v>
      </c>
      <c r="B16" s="142">
        <v>1101000</v>
      </c>
      <c r="C16" s="142">
        <v>11189000</v>
      </c>
      <c r="D16" s="142">
        <v>0</v>
      </c>
      <c r="E16" s="142">
        <v>0</v>
      </c>
      <c r="F16" s="149">
        <v>50000</v>
      </c>
      <c r="G16" s="132">
        <v>0</v>
      </c>
      <c r="H16" s="132">
        <v>4000</v>
      </c>
      <c r="I16" s="132">
        <v>2000</v>
      </c>
      <c r="J16" s="132">
        <v>0</v>
      </c>
      <c r="K16" s="142">
        <v>0</v>
      </c>
      <c r="L16" s="142">
        <f>SUM(B16:K16)</f>
        <v>12346000</v>
      </c>
      <c r="M16" s="142">
        <f>SUM(C16,D16,E16,F16,H16,I16,J16)</f>
        <v>11245000</v>
      </c>
      <c r="N16" s="142">
        <f>SUM(M16,B16,G16,K16)</f>
        <v>12346000</v>
      </c>
      <c r="O16" s="144"/>
      <c r="P16" s="144"/>
    </row>
    <row r="17" spans="1:16" x14ac:dyDescent="0.25">
      <c r="A17" s="35" t="s">
        <v>18</v>
      </c>
      <c r="B17" s="42">
        <f t="shared" ref="B17:N17" si="1">SUM(B16:B16)</f>
        <v>1101000</v>
      </c>
      <c r="C17" s="42">
        <f t="shared" si="1"/>
        <v>11189000</v>
      </c>
      <c r="D17" s="42">
        <f t="shared" si="1"/>
        <v>0</v>
      </c>
      <c r="E17" s="42">
        <f t="shared" si="1"/>
        <v>0</v>
      </c>
      <c r="F17" s="42">
        <f t="shared" si="1"/>
        <v>50000</v>
      </c>
      <c r="G17" s="42">
        <f t="shared" si="1"/>
        <v>0</v>
      </c>
      <c r="H17" s="42">
        <f t="shared" si="1"/>
        <v>4000</v>
      </c>
      <c r="I17" s="42">
        <f t="shared" si="1"/>
        <v>2000</v>
      </c>
      <c r="J17" s="42">
        <f t="shared" si="1"/>
        <v>0</v>
      </c>
      <c r="K17" s="42">
        <f t="shared" si="1"/>
        <v>0</v>
      </c>
      <c r="L17" s="42">
        <f t="shared" si="1"/>
        <v>12346000</v>
      </c>
      <c r="M17" s="42">
        <f t="shared" si="1"/>
        <v>11245000</v>
      </c>
      <c r="N17" s="42">
        <f t="shared" si="1"/>
        <v>12346000</v>
      </c>
      <c r="O17" s="144"/>
      <c r="P17" s="144"/>
    </row>
    <row r="18" spans="1:16" x14ac:dyDescent="0.25">
      <c r="A18" s="144"/>
      <c r="B18" s="1"/>
      <c r="C18" s="1"/>
      <c r="D18" s="1"/>
      <c r="E18" s="1"/>
      <c r="F18" s="144"/>
      <c r="G18" s="1"/>
      <c r="H18" s="1"/>
      <c r="I18" s="1"/>
      <c r="J18" s="1"/>
      <c r="K18" s="1"/>
      <c r="L18" s="1"/>
      <c r="M18" s="144"/>
      <c r="N18" s="144"/>
      <c r="O18" s="144"/>
      <c r="P18" s="144"/>
    </row>
    <row r="19" spans="1:16" x14ac:dyDescent="0.25">
      <c r="A19" s="144"/>
      <c r="B19" s="1"/>
      <c r="C19" s="1"/>
      <c r="D19" s="1"/>
      <c r="E19" s="1"/>
      <c r="F19" s="144"/>
      <c r="G19" s="1"/>
      <c r="H19" s="1"/>
      <c r="I19" s="1"/>
      <c r="J19" s="1"/>
      <c r="K19" s="1"/>
      <c r="L19" s="1"/>
      <c r="M19" s="144"/>
      <c r="N19" s="144"/>
      <c r="O19" s="144"/>
      <c r="P19" s="144"/>
    </row>
    <row r="20" spans="1:16" x14ac:dyDescent="0.25">
      <c r="A20" s="144" t="s">
        <v>174</v>
      </c>
      <c r="B20" s="144"/>
      <c r="C20" s="144"/>
      <c r="D20" s="144"/>
      <c r="E20" s="144"/>
      <c r="F20" s="144"/>
      <c r="G20" s="144"/>
      <c r="H20" s="144"/>
      <c r="I20" s="144"/>
      <c r="J20" s="144"/>
      <c r="K20" s="144"/>
      <c r="L20" s="144"/>
      <c r="M20" s="144"/>
      <c r="N20" s="144"/>
      <c r="O20" s="144"/>
      <c r="P20" s="144"/>
    </row>
    <row r="21" spans="1:16" x14ac:dyDescent="0.25">
      <c r="A21" s="144"/>
      <c r="B21" s="144"/>
      <c r="C21" s="144"/>
      <c r="D21" s="144"/>
      <c r="E21" s="144"/>
      <c r="F21" s="144"/>
      <c r="G21" s="144"/>
      <c r="H21" s="144"/>
      <c r="I21" s="144"/>
      <c r="J21" s="144"/>
      <c r="K21" s="144"/>
      <c r="L21" s="144"/>
      <c r="M21" s="144"/>
      <c r="N21" s="144"/>
      <c r="O21" s="144"/>
      <c r="P21" s="144"/>
    </row>
    <row r="22" spans="1:16" x14ac:dyDescent="0.25">
      <c r="A22" s="144"/>
      <c r="B22" s="144"/>
      <c r="C22" s="144"/>
      <c r="D22" s="144"/>
      <c r="E22" s="144"/>
      <c r="F22" s="144"/>
      <c r="G22" s="144"/>
      <c r="H22" s="144"/>
      <c r="I22" s="144"/>
      <c r="J22" s="144"/>
      <c r="K22" s="144"/>
      <c r="L22" s="144"/>
      <c r="M22" s="144"/>
      <c r="N22" s="144"/>
      <c r="O22" s="144"/>
      <c r="P22" s="144"/>
    </row>
    <row r="23" spans="1:16" x14ac:dyDescent="0.25">
      <c r="A23" s="144"/>
      <c r="B23" s="144"/>
      <c r="C23" s="144"/>
      <c r="D23" s="144"/>
      <c r="E23" s="144"/>
      <c r="F23" s="144"/>
      <c r="G23" s="144"/>
      <c r="H23" s="144"/>
      <c r="I23" s="144"/>
      <c r="J23" s="144"/>
      <c r="K23" s="144"/>
      <c r="L23" s="144"/>
      <c r="M23" s="144"/>
      <c r="N23" s="144"/>
      <c r="O23" s="144"/>
      <c r="P23" s="144"/>
    </row>
    <row r="24" spans="1:16" x14ac:dyDescent="0.25">
      <c r="A24" s="144" t="s">
        <v>147</v>
      </c>
      <c r="B24" s="1"/>
      <c r="C24" s="1"/>
      <c r="D24" s="1"/>
      <c r="E24" s="1"/>
      <c r="F24" s="144"/>
      <c r="G24" s="1"/>
      <c r="H24" s="1"/>
      <c r="I24" s="1"/>
      <c r="J24" s="1"/>
      <c r="K24" s="1"/>
      <c r="L24" s="1"/>
      <c r="M24" s="1"/>
      <c r="N24" s="1"/>
      <c r="O24" s="1"/>
      <c r="P24" s="1"/>
    </row>
    <row r="25" spans="1:16" x14ac:dyDescent="0.25">
      <c r="A25" s="144" t="s">
        <v>55</v>
      </c>
      <c r="B25" s="1"/>
      <c r="C25" s="1"/>
      <c r="D25" s="1"/>
      <c r="E25" s="1"/>
      <c r="F25" s="144"/>
      <c r="G25" s="1"/>
      <c r="H25" s="1"/>
      <c r="I25" s="1"/>
      <c r="J25" s="1"/>
      <c r="K25" s="1"/>
      <c r="L25" s="1"/>
      <c r="M25" s="1"/>
      <c r="N25" s="1"/>
      <c r="O25" s="1"/>
      <c r="P25" s="1"/>
    </row>
    <row r="26" spans="1:16" x14ac:dyDescent="0.25">
      <c r="A26" s="144" t="s">
        <v>148</v>
      </c>
      <c r="B26" s="144"/>
      <c r="C26" s="144"/>
      <c r="D26" s="144"/>
      <c r="E26" s="144"/>
      <c r="F26" s="144"/>
      <c r="G26" s="144"/>
      <c r="H26" s="144"/>
      <c r="I26" s="144"/>
      <c r="J26" s="144"/>
      <c r="K26" s="144"/>
      <c r="L26" s="144"/>
      <c r="M26" s="144"/>
      <c r="N26" s="144"/>
      <c r="O26" s="144"/>
      <c r="P26" s="144"/>
    </row>
    <row r="27" spans="1:16" x14ac:dyDescent="0.25">
      <c r="A27" s="144"/>
      <c r="B27" s="144"/>
      <c r="C27" s="144"/>
      <c r="D27" s="144"/>
      <c r="E27" s="144"/>
      <c r="F27" s="144"/>
      <c r="G27" s="144"/>
      <c r="H27" s="144"/>
      <c r="I27" s="144"/>
      <c r="J27" s="144"/>
      <c r="K27" s="144"/>
      <c r="L27" s="144"/>
      <c r="M27" s="144"/>
      <c r="N27" s="144"/>
      <c r="O27" s="144"/>
      <c r="P27" s="144"/>
    </row>
    <row r="28" spans="1:16" x14ac:dyDescent="0.25">
      <c r="A28" s="144"/>
      <c r="B28" s="144"/>
      <c r="C28" s="144"/>
      <c r="D28" s="144"/>
      <c r="E28" s="144"/>
      <c r="F28" s="144"/>
      <c r="G28" s="144"/>
      <c r="H28" s="144"/>
      <c r="I28" s="144"/>
      <c r="J28" s="144"/>
      <c r="K28" s="144"/>
      <c r="L28" s="144"/>
      <c r="M28" s="144"/>
      <c r="N28" s="144"/>
      <c r="O28" s="144"/>
      <c r="P28" s="144"/>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workbookViewId="0">
      <selection activeCell="L11" sqref="L11"/>
    </sheetView>
  </sheetViews>
  <sheetFormatPr defaultColWidth="9.140625" defaultRowHeight="15" x14ac:dyDescent="0.25"/>
  <cols>
    <col min="1" max="1" width="13.42578125" customWidth="1"/>
    <col min="2" max="2" width="11.140625" customWidth="1"/>
    <col min="3" max="3" width="11.42578125" customWidth="1"/>
    <col min="4" max="4" width="12.85546875" customWidth="1"/>
    <col min="5" max="5" width="10.5703125" customWidth="1"/>
    <col min="6" max="6" width="12.5703125" customWidth="1"/>
    <col min="7" max="7" width="10" customWidth="1"/>
    <col min="8" max="8" width="12.42578125" customWidth="1"/>
    <col min="9" max="9" width="31.140625" customWidth="1"/>
    <col min="10" max="10" width="18.140625" customWidth="1"/>
    <col min="11" max="11" width="11" customWidth="1"/>
    <col min="12" max="12" width="10.85546875" customWidth="1"/>
    <col min="13" max="13" width="10.5703125" customWidth="1"/>
    <col min="14" max="14" width="13" customWidth="1"/>
    <col min="15" max="15" width="16.5703125" customWidth="1"/>
  </cols>
  <sheetData>
    <row r="1" spans="1:15" s="144" customFormat="1" x14ac:dyDescent="0.25">
      <c r="A1" s="3" t="s">
        <v>17</v>
      </c>
      <c r="D1" s="73"/>
    </row>
    <row r="2" spans="1:15" s="144" customFormat="1" x14ac:dyDescent="0.25">
      <c r="D2" s="73"/>
    </row>
    <row r="3" spans="1:15" s="144" customFormat="1" ht="26.25" x14ac:dyDescent="0.25">
      <c r="A3" s="41">
        <v>2017</v>
      </c>
      <c r="D3" s="73"/>
    </row>
    <row r="4" spans="1:15" s="144" customFormat="1" x14ac:dyDescent="0.25">
      <c r="D4" s="73"/>
    </row>
    <row r="5" spans="1:15" s="144" customFormat="1" x14ac:dyDescent="0.25">
      <c r="A5" s="3" t="s">
        <v>29</v>
      </c>
      <c r="D5" s="73"/>
    </row>
    <row r="6" spans="1:15" s="144" customFormat="1" x14ac:dyDescent="0.25">
      <c r="B6" s="19"/>
      <c r="D6" s="73"/>
    </row>
    <row r="7" spans="1:15" s="144" customFormat="1" x14ac:dyDescent="0.25">
      <c r="A7" s="20" t="s">
        <v>16</v>
      </c>
      <c r="B7" s="188" t="s">
        <v>19</v>
      </c>
      <c r="C7" s="188" t="s">
        <v>22</v>
      </c>
      <c r="D7" s="209" t="s">
        <v>124</v>
      </c>
      <c r="E7" s="20" t="s">
        <v>23</v>
      </c>
      <c r="F7" s="20" t="s">
        <v>42</v>
      </c>
      <c r="G7" s="188" t="s">
        <v>49</v>
      </c>
      <c r="H7" s="188" t="s">
        <v>27</v>
      </c>
      <c r="I7" s="20" t="s">
        <v>107</v>
      </c>
      <c r="J7" s="20" t="s">
        <v>21</v>
      </c>
      <c r="K7" s="20" t="s">
        <v>26</v>
      </c>
      <c r="L7" s="20" t="s">
        <v>158</v>
      </c>
      <c r="M7" s="20" t="s">
        <v>159</v>
      </c>
      <c r="N7" s="188" t="s">
        <v>33</v>
      </c>
      <c r="O7" s="23" t="s">
        <v>157</v>
      </c>
    </row>
    <row r="8" spans="1:15" s="144" customFormat="1" x14ac:dyDescent="0.25">
      <c r="A8" s="24" t="s">
        <v>0</v>
      </c>
      <c r="B8" s="189">
        <v>24381</v>
      </c>
      <c r="C8" s="189">
        <v>0</v>
      </c>
      <c r="D8" s="73">
        <v>0</v>
      </c>
      <c r="E8" s="26">
        <v>29247</v>
      </c>
      <c r="F8" s="26">
        <v>0</v>
      </c>
      <c r="G8" s="189">
        <v>0</v>
      </c>
      <c r="H8" s="189">
        <v>0</v>
      </c>
      <c r="I8" s="26">
        <v>99391</v>
      </c>
      <c r="J8" s="206">
        <v>0</v>
      </c>
      <c r="K8" s="26">
        <v>68718</v>
      </c>
      <c r="L8" s="197">
        <f>SUM(B8:K8)</f>
        <v>221737</v>
      </c>
      <c r="M8" s="26">
        <v>221739</v>
      </c>
      <c r="N8" s="189">
        <f>SUM(B8,C8,G8,H8)</f>
        <v>24381</v>
      </c>
      <c r="O8" s="28">
        <f>SUM(D8,E8,F8,I8,J8,K8)</f>
        <v>197356</v>
      </c>
    </row>
    <row r="9" spans="1:15" s="144" customFormat="1" x14ac:dyDescent="0.25">
      <c r="A9" s="24" t="s">
        <v>1</v>
      </c>
      <c r="B9" s="189">
        <v>0</v>
      </c>
      <c r="C9" s="189">
        <v>0</v>
      </c>
      <c r="D9" s="73">
        <v>0</v>
      </c>
      <c r="E9" s="26">
        <v>12106</v>
      </c>
      <c r="F9" s="26">
        <v>0</v>
      </c>
      <c r="G9" s="189">
        <v>0</v>
      </c>
      <c r="H9" s="189">
        <v>0</v>
      </c>
      <c r="I9" s="26">
        <v>148729</v>
      </c>
      <c r="J9" s="205">
        <v>0</v>
      </c>
      <c r="K9" s="26">
        <v>123642</v>
      </c>
      <c r="L9" s="197">
        <f>SUM(B9:K9)</f>
        <v>284477</v>
      </c>
      <c r="M9" s="26">
        <v>284478</v>
      </c>
      <c r="N9" s="189">
        <f>SUM(B9,C9,G9,H9)</f>
        <v>0</v>
      </c>
      <c r="O9" s="28">
        <f t="shared" ref="O9:O11" si="0">SUM(D9,E9,F9,I9,J9,K9)</f>
        <v>284477</v>
      </c>
    </row>
    <row r="10" spans="1:15" s="144" customFormat="1" x14ac:dyDescent="0.25">
      <c r="A10" s="36" t="s">
        <v>2</v>
      </c>
      <c r="B10" s="189">
        <v>0</v>
      </c>
      <c r="C10" s="189">
        <v>0</v>
      </c>
      <c r="D10" s="73">
        <v>0</v>
      </c>
      <c r="E10" s="26">
        <v>54577</v>
      </c>
      <c r="F10" s="26">
        <v>0</v>
      </c>
      <c r="G10" s="189">
        <v>0</v>
      </c>
      <c r="H10" s="189">
        <v>0</v>
      </c>
      <c r="I10" s="26">
        <v>150007</v>
      </c>
      <c r="J10" s="215">
        <v>0</v>
      </c>
      <c r="K10" s="26">
        <v>46595</v>
      </c>
      <c r="L10" s="197">
        <f t="shared" ref="L10:L11" si="1">SUM(B10:K10)</f>
        <v>251179</v>
      </c>
      <c r="M10" s="26">
        <v>251180</v>
      </c>
      <c r="N10" s="189">
        <f t="shared" ref="N10:N11" si="2">SUM(B10,C10,G10,H10)</f>
        <v>0</v>
      </c>
      <c r="O10" s="28">
        <f t="shared" si="0"/>
        <v>251179</v>
      </c>
    </row>
    <row r="11" spans="1:15" s="144" customFormat="1" x14ac:dyDescent="0.25">
      <c r="A11" s="36" t="s">
        <v>3</v>
      </c>
      <c r="B11" s="189">
        <v>0</v>
      </c>
      <c r="C11" s="189">
        <v>0</v>
      </c>
      <c r="D11" s="73">
        <v>0</v>
      </c>
      <c r="E11" s="26">
        <v>67614</v>
      </c>
      <c r="F11" s="26">
        <v>0</v>
      </c>
      <c r="G11" s="189">
        <v>0</v>
      </c>
      <c r="H11" s="189">
        <v>0</v>
      </c>
      <c r="I11" s="26">
        <v>0</v>
      </c>
      <c r="J11" s="215">
        <v>0</v>
      </c>
      <c r="K11" s="26">
        <v>10700</v>
      </c>
      <c r="L11" s="197">
        <f t="shared" si="1"/>
        <v>78314</v>
      </c>
      <c r="M11" s="26">
        <v>78314</v>
      </c>
      <c r="N11" s="189">
        <f t="shared" si="2"/>
        <v>0</v>
      </c>
      <c r="O11" s="28">
        <f t="shared" si="0"/>
        <v>78314</v>
      </c>
    </row>
    <row r="12" spans="1:15" s="144" customFormat="1" x14ac:dyDescent="0.25">
      <c r="A12" s="37" t="s">
        <v>15</v>
      </c>
      <c r="B12" s="190">
        <f>SUM(B8:B11)</f>
        <v>24381</v>
      </c>
      <c r="C12" s="190">
        <f>SUM(C8:C11)</f>
        <v>0</v>
      </c>
      <c r="D12" s="210">
        <f>SUM(D8:D11)</f>
        <v>0</v>
      </c>
      <c r="E12" s="210">
        <f t="shared" ref="E12:F12" si="3">SUM(E8:E11)</f>
        <v>163544</v>
      </c>
      <c r="F12" s="210">
        <f t="shared" si="3"/>
        <v>0</v>
      </c>
      <c r="G12" s="190">
        <f>SUM(G8:G11)</f>
        <v>0</v>
      </c>
      <c r="H12" s="190">
        <f>SUM(H8:H11)</f>
        <v>0</v>
      </c>
      <c r="I12" s="146">
        <f>SUM(I8:I11)</f>
        <v>398127</v>
      </c>
      <c r="J12" s="146">
        <f t="shared" ref="J12:M12" si="4">SUM(J8:J11)</f>
        <v>0</v>
      </c>
      <c r="K12" s="146">
        <f t="shared" si="4"/>
        <v>249655</v>
      </c>
      <c r="L12" s="146">
        <f t="shared" si="4"/>
        <v>835707</v>
      </c>
      <c r="M12" s="146">
        <f t="shared" si="4"/>
        <v>835711</v>
      </c>
      <c r="N12" s="190">
        <f>SUM(N8:N11)</f>
        <v>24381</v>
      </c>
      <c r="O12" s="32">
        <f>SUM(O8:O11)</f>
        <v>811326</v>
      </c>
    </row>
    <row r="13" spans="1:15" s="144" customFormat="1" x14ac:dyDescent="0.25">
      <c r="A13" s="14"/>
      <c r="B13" s="14"/>
      <c r="C13" s="14"/>
      <c r="D13" s="73"/>
      <c r="E13" s="14"/>
      <c r="F13" s="14"/>
      <c r="G13" s="14"/>
      <c r="H13" s="14"/>
      <c r="I13" s="14"/>
      <c r="J13" s="14"/>
      <c r="K13" s="14"/>
      <c r="L13" s="14"/>
      <c r="M13" s="14"/>
      <c r="N13" s="14"/>
      <c r="O13" s="14"/>
    </row>
    <row r="14" spans="1:15" s="144" customFormat="1" x14ac:dyDescent="0.25">
      <c r="A14" s="93" t="s">
        <v>45</v>
      </c>
      <c r="D14" s="73"/>
    </row>
    <row r="15" spans="1:15" s="144" customFormat="1" x14ac:dyDescent="0.25">
      <c r="D15" s="73"/>
    </row>
    <row r="16" spans="1:15" s="144" customFormat="1" x14ac:dyDescent="0.25">
      <c r="A16" s="93" t="s">
        <v>16</v>
      </c>
      <c r="B16" s="110" t="s">
        <v>19</v>
      </c>
      <c r="C16" s="110" t="s">
        <v>22</v>
      </c>
      <c r="D16" s="209" t="s">
        <v>124</v>
      </c>
      <c r="E16" s="93" t="s">
        <v>23</v>
      </c>
      <c r="F16" s="20" t="s">
        <v>42</v>
      </c>
      <c r="G16" s="188" t="s">
        <v>49</v>
      </c>
      <c r="H16" s="110" t="s">
        <v>27</v>
      </c>
      <c r="I16" s="93" t="s">
        <v>107</v>
      </c>
      <c r="J16" s="93" t="s">
        <v>21</v>
      </c>
      <c r="K16" s="93" t="s">
        <v>26</v>
      </c>
      <c r="L16" s="93" t="s">
        <v>158</v>
      </c>
      <c r="M16" s="93" t="s">
        <v>159</v>
      </c>
      <c r="N16" s="110" t="s">
        <v>33</v>
      </c>
      <c r="O16" s="18" t="s">
        <v>157</v>
      </c>
    </row>
    <row r="17" spans="1:15" s="144" customFormat="1" x14ac:dyDescent="0.25">
      <c r="A17" s="14" t="s">
        <v>0</v>
      </c>
      <c r="B17" s="142">
        <v>15023</v>
      </c>
      <c r="C17" s="142">
        <v>0</v>
      </c>
      <c r="D17" s="73">
        <v>0</v>
      </c>
      <c r="E17" s="142">
        <v>122334</v>
      </c>
      <c r="F17" s="142">
        <v>0</v>
      </c>
      <c r="G17" s="142">
        <v>0</v>
      </c>
      <c r="H17" s="142">
        <v>0</v>
      </c>
      <c r="I17" s="142">
        <v>258506</v>
      </c>
      <c r="J17" s="142">
        <v>0</v>
      </c>
      <c r="K17" s="142">
        <v>223518</v>
      </c>
      <c r="L17" s="142">
        <f>SUM(B17:K17)</f>
        <v>619381</v>
      </c>
      <c r="M17" s="142">
        <v>619381</v>
      </c>
      <c r="N17" s="142">
        <f>SUM(B17,C17,G17,H17)</f>
        <v>15023</v>
      </c>
      <c r="O17" s="142">
        <f>SUM(D17,E17,F17,I17,J17,K17)</f>
        <v>604358</v>
      </c>
    </row>
    <row r="18" spans="1:15" s="144" customFormat="1" x14ac:dyDescent="0.25">
      <c r="A18" s="14" t="s">
        <v>1</v>
      </c>
      <c r="B18" s="142">
        <v>0</v>
      </c>
      <c r="C18" s="142">
        <v>0</v>
      </c>
      <c r="D18" s="73">
        <v>0</v>
      </c>
      <c r="E18" s="142">
        <v>59145</v>
      </c>
      <c r="F18" s="142">
        <v>0</v>
      </c>
      <c r="G18" s="142">
        <v>0</v>
      </c>
      <c r="H18" s="142">
        <v>0</v>
      </c>
      <c r="I18" s="142">
        <v>457917</v>
      </c>
      <c r="J18" s="142">
        <v>0</v>
      </c>
      <c r="K18" s="142">
        <v>268755</v>
      </c>
      <c r="L18" s="142">
        <f>SUM(B18:K18)</f>
        <v>785817</v>
      </c>
      <c r="M18" s="142">
        <v>785817</v>
      </c>
      <c r="N18" s="142">
        <f>SUM(B18,C18,G18,H18)</f>
        <v>0</v>
      </c>
      <c r="O18" s="142">
        <f t="shared" ref="O18:O20" si="5">SUM(D18,E18,F18,I18,J18,K18)</f>
        <v>785817</v>
      </c>
    </row>
    <row r="19" spans="1:15" s="144" customFormat="1" x14ac:dyDescent="0.25">
      <c r="A19" s="14" t="s">
        <v>2</v>
      </c>
      <c r="B19" s="142">
        <v>0</v>
      </c>
      <c r="C19" s="142">
        <v>0</v>
      </c>
      <c r="D19" s="73">
        <v>0</v>
      </c>
      <c r="E19" s="142">
        <v>210509</v>
      </c>
      <c r="F19" s="142">
        <v>0</v>
      </c>
      <c r="G19" s="142">
        <v>0</v>
      </c>
      <c r="H19" s="142">
        <v>0</v>
      </c>
      <c r="I19" s="142">
        <v>420687</v>
      </c>
      <c r="J19" s="142">
        <v>0</v>
      </c>
      <c r="K19" s="142">
        <v>151340</v>
      </c>
      <c r="L19" s="142">
        <f>SUM(B19:K19)</f>
        <v>782536</v>
      </c>
      <c r="M19" s="142">
        <v>782536</v>
      </c>
      <c r="N19" s="142">
        <f t="shared" ref="N19:N20" si="6">SUM(B19,C19,G19,H19)</f>
        <v>0</v>
      </c>
      <c r="O19" s="142">
        <f t="shared" si="5"/>
        <v>782536</v>
      </c>
    </row>
    <row r="20" spans="1:15" s="144" customFormat="1" x14ac:dyDescent="0.25">
      <c r="A20" s="14" t="s">
        <v>3</v>
      </c>
      <c r="B20" s="142">
        <v>0</v>
      </c>
      <c r="C20" s="142">
        <v>0</v>
      </c>
      <c r="D20" s="73">
        <v>0</v>
      </c>
      <c r="E20" s="142">
        <v>0</v>
      </c>
      <c r="F20" s="142">
        <v>0</v>
      </c>
      <c r="G20" s="142">
        <v>0</v>
      </c>
      <c r="H20" s="142">
        <v>0</v>
      </c>
      <c r="I20" s="142">
        <v>0</v>
      </c>
      <c r="J20" s="142">
        <v>0</v>
      </c>
      <c r="K20" s="142">
        <v>35844</v>
      </c>
      <c r="L20" s="142">
        <v>258510</v>
      </c>
      <c r="M20" s="142">
        <v>294354</v>
      </c>
      <c r="N20" s="142">
        <f t="shared" si="6"/>
        <v>0</v>
      </c>
      <c r="O20" s="142">
        <f t="shared" si="5"/>
        <v>35844</v>
      </c>
    </row>
    <row r="21" spans="1:15" s="144" customFormat="1" x14ac:dyDescent="0.25">
      <c r="A21" s="37" t="s">
        <v>15</v>
      </c>
      <c r="B21" s="42">
        <f>SUM(B17:B20)</f>
        <v>15023</v>
      </c>
      <c r="C21" s="42">
        <f t="shared" ref="C21:O21" si="7">SUM(C17:C20)</f>
        <v>0</v>
      </c>
      <c r="D21" s="42">
        <f t="shared" si="7"/>
        <v>0</v>
      </c>
      <c r="E21" s="42">
        <f t="shared" si="7"/>
        <v>391988</v>
      </c>
      <c r="F21" s="42">
        <f t="shared" si="7"/>
        <v>0</v>
      </c>
      <c r="G21" s="42">
        <f t="shared" si="7"/>
        <v>0</v>
      </c>
      <c r="H21" s="42">
        <f t="shared" si="7"/>
        <v>0</v>
      </c>
      <c r="I21" s="42">
        <f t="shared" si="7"/>
        <v>1137110</v>
      </c>
      <c r="J21" s="42">
        <f t="shared" si="7"/>
        <v>0</v>
      </c>
      <c r="K21" s="42">
        <f t="shared" si="7"/>
        <v>679457</v>
      </c>
      <c r="L21" s="42">
        <f t="shared" si="7"/>
        <v>2446244</v>
      </c>
      <c r="M21" s="42">
        <f t="shared" si="7"/>
        <v>2482088</v>
      </c>
      <c r="N21" s="42">
        <f t="shared" si="7"/>
        <v>15023</v>
      </c>
      <c r="O21" s="42">
        <f t="shared" si="7"/>
        <v>2208555</v>
      </c>
    </row>
    <row r="22" spans="1:15" s="144" customFormat="1" x14ac:dyDescent="0.25">
      <c r="A22" s="14"/>
      <c r="B22" s="14"/>
      <c r="C22" s="14"/>
      <c r="D22" s="73"/>
      <c r="E22" s="14"/>
      <c r="F22" s="14"/>
      <c r="G22" s="14"/>
      <c r="H22" s="14"/>
      <c r="I22" s="14"/>
      <c r="J22" s="14"/>
      <c r="K22" s="14"/>
      <c r="L22" s="14"/>
      <c r="M22" s="14"/>
      <c r="N22" s="14"/>
      <c r="O22" s="14"/>
    </row>
    <row r="23" spans="1:15" s="144" customFormat="1" x14ac:dyDescent="0.25">
      <c r="A23" s="14"/>
      <c r="B23" s="14"/>
      <c r="C23" s="14"/>
      <c r="D23" s="73"/>
      <c r="E23" s="14"/>
      <c r="F23" s="14"/>
      <c r="G23" s="14"/>
      <c r="H23" s="14"/>
      <c r="I23" s="14"/>
      <c r="J23" s="14"/>
      <c r="K23" s="14"/>
      <c r="L23" s="14"/>
      <c r="M23" s="14"/>
      <c r="N23" s="14"/>
      <c r="O23" s="14"/>
    </row>
    <row r="24" spans="1:15" s="144" customFormat="1" x14ac:dyDescent="0.25">
      <c r="A24" s="14"/>
      <c r="D24" s="73"/>
    </row>
    <row r="25" spans="1:15" s="144" customFormat="1" x14ac:dyDescent="0.25">
      <c r="D25" s="73"/>
    </row>
    <row r="26" spans="1:15" s="144" customFormat="1" x14ac:dyDescent="0.25">
      <c r="A26" s="144" t="s">
        <v>104</v>
      </c>
      <c r="D26" s="73"/>
    </row>
    <row r="27" spans="1:15" s="144" customFormat="1" x14ac:dyDescent="0.25">
      <c r="A27" s="144" t="s">
        <v>161</v>
      </c>
      <c r="D27" s="73"/>
    </row>
    <row r="28" spans="1:15" s="144" customFormat="1" x14ac:dyDescent="0.25">
      <c r="A28" s="144" t="s">
        <v>162</v>
      </c>
      <c r="D28" s="73"/>
    </row>
    <row r="29" spans="1:15" s="144" customFormat="1" x14ac:dyDescent="0.25">
      <c r="A29" s="144" t="s">
        <v>38</v>
      </c>
      <c r="D29" s="73"/>
    </row>
    <row r="30" spans="1:15" s="144" customFormat="1" x14ac:dyDescent="0.25">
      <c r="A30" s="144" t="s">
        <v>160</v>
      </c>
      <c r="D30" s="73"/>
    </row>
    <row r="31" spans="1:15" s="144" customFormat="1" x14ac:dyDescent="0.25">
      <c r="D31" s="73"/>
    </row>
    <row r="32" spans="1:15" s="144" customFormat="1" x14ac:dyDescent="0.25">
      <c r="D32" s="73"/>
    </row>
    <row r="33" spans="1:4" s="144" customFormat="1" x14ac:dyDescent="0.25">
      <c r="A33" s="144" t="s">
        <v>163</v>
      </c>
      <c r="D33" s="73"/>
    </row>
    <row r="34" spans="1:4" s="144" customFormat="1" x14ac:dyDescent="0.25">
      <c r="D34" s="73"/>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3"/>
  <sheetViews>
    <sheetView workbookViewId="0">
      <selection activeCell="E19" sqref="E19"/>
    </sheetView>
  </sheetViews>
  <sheetFormatPr defaultColWidth="9.140625" defaultRowHeight="15" x14ac:dyDescent="0.25"/>
  <cols>
    <col min="1" max="1" width="12.85546875" customWidth="1"/>
    <col min="2" max="2" width="12.42578125" customWidth="1"/>
    <col min="3" max="3" width="10.42578125" customWidth="1"/>
    <col min="4" max="4" width="10.85546875" style="73" customWidth="1"/>
    <col min="5" max="6" width="10.85546875" style="144" customWidth="1"/>
    <col min="7" max="7" width="10.140625" customWidth="1"/>
    <col min="8" max="8" width="12.5703125" customWidth="1"/>
    <col min="9" max="9" width="28.5703125" customWidth="1"/>
    <col min="10" max="10" width="13.28515625" customWidth="1"/>
    <col min="11" max="11" width="10.42578125" customWidth="1"/>
    <col min="12" max="12" width="12.85546875" customWidth="1"/>
    <col min="13" max="13" width="13.5703125" customWidth="1"/>
    <col min="14" max="14" width="12.42578125" customWidth="1"/>
    <col min="15" max="15" width="16.28515625" customWidth="1"/>
  </cols>
  <sheetData>
    <row r="1" spans="1:16" x14ac:dyDescent="0.25">
      <c r="A1" s="3" t="s">
        <v>17</v>
      </c>
      <c r="B1" s="144"/>
      <c r="C1" s="144"/>
      <c r="G1" s="144"/>
      <c r="H1" s="144"/>
      <c r="I1" s="144"/>
      <c r="J1" s="144"/>
      <c r="K1" s="144"/>
      <c r="L1" s="144"/>
      <c r="M1" s="144"/>
      <c r="N1" s="144"/>
      <c r="O1" s="144"/>
      <c r="P1" s="144"/>
    </row>
    <row r="2" spans="1:16" x14ac:dyDescent="0.25">
      <c r="A2" s="144"/>
      <c r="B2" s="144"/>
      <c r="C2" s="144"/>
      <c r="G2" s="144"/>
      <c r="H2" s="144"/>
      <c r="I2" s="144"/>
      <c r="J2" s="144"/>
      <c r="K2" s="144"/>
      <c r="L2" s="144"/>
      <c r="M2" s="144"/>
      <c r="N2" s="144"/>
      <c r="O2" s="144"/>
      <c r="P2" s="144"/>
    </row>
    <row r="3" spans="1:16" ht="26.25" x14ac:dyDescent="0.25">
      <c r="A3" s="41">
        <v>2016</v>
      </c>
      <c r="B3" s="144"/>
      <c r="C3" s="144"/>
      <c r="G3" s="144"/>
      <c r="H3" s="144"/>
      <c r="I3" s="144"/>
      <c r="J3" s="144"/>
      <c r="K3" s="144"/>
      <c r="L3" s="144"/>
      <c r="M3" s="144"/>
      <c r="N3" s="144"/>
      <c r="O3" s="144"/>
      <c r="P3" s="144"/>
    </row>
    <row r="4" spans="1:16" x14ac:dyDescent="0.25">
      <c r="A4" s="144"/>
      <c r="B4" s="144"/>
      <c r="C4" s="144"/>
      <c r="G4" s="144"/>
      <c r="H4" s="144"/>
      <c r="I4" s="144"/>
      <c r="J4" s="144"/>
      <c r="K4" s="144"/>
      <c r="L4" s="144"/>
      <c r="M4" s="144"/>
      <c r="N4" s="144"/>
      <c r="O4" s="144"/>
      <c r="P4" s="144"/>
    </row>
    <row r="5" spans="1:16" x14ac:dyDescent="0.25">
      <c r="A5" s="3" t="s">
        <v>29</v>
      </c>
      <c r="B5" s="144"/>
      <c r="C5" s="144"/>
      <c r="G5" s="144"/>
      <c r="H5" s="144"/>
      <c r="I5" s="144"/>
      <c r="J5" s="144"/>
      <c r="K5" s="144"/>
      <c r="L5" s="144"/>
      <c r="M5" s="144"/>
      <c r="N5" s="144"/>
      <c r="O5" s="144"/>
      <c r="P5" s="144"/>
    </row>
    <row r="6" spans="1:16" x14ac:dyDescent="0.25">
      <c r="A6" s="144"/>
      <c r="B6" s="19"/>
      <c r="C6" s="144"/>
      <c r="G6" s="144"/>
      <c r="H6" s="144"/>
      <c r="I6" s="144"/>
      <c r="J6" s="144"/>
      <c r="K6" s="144"/>
      <c r="L6" s="144"/>
      <c r="M6" s="144"/>
      <c r="N6" s="144"/>
      <c r="O6" s="144"/>
      <c r="P6" s="144"/>
    </row>
    <row r="7" spans="1:16" x14ac:dyDescent="0.25">
      <c r="A7" s="20" t="s">
        <v>16</v>
      </c>
      <c r="B7" s="188" t="s">
        <v>19</v>
      </c>
      <c r="C7" s="188" t="s">
        <v>22</v>
      </c>
      <c r="D7" s="209" t="s">
        <v>124</v>
      </c>
      <c r="E7" s="20" t="s">
        <v>23</v>
      </c>
      <c r="F7" s="20" t="s">
        <v>42</v>
      </c>
      <c r="G7" s="188" t="s">
        <v>49</v>
      </c>
      <c r="H7" s="188" t="s">
        <v>27</v>
      </c>
      <c r="I7" s="20" t="s">
        <v>107</v>
      </c>
      <c r="J7" s="20" t="s">
        <v>21</v>
      </c>
      <c r="K7" s="20" t="s">
        <v>26</v>
      </c>
      <c r="L7" s="20" t="s">
        <v>158</v>
      </c>
      <c r="M7" s="20" t="s">
        <v>159</v>
      </c>
      <c r="N7" s="188" t="s">
        <v>33</v>
      </c>
      <c r="O7" s="23" t="s">
        <v>157</v>
      </c>
      <c r="P7" s="144"/>
    </row>
    <row r="8" spans="1:16" x14ac:dyDescent="0.25">
      <c r="A8" s="24" t="s">
        <v>0</v>
      </c>
      <c r="B8" s="189">
        <v>0</v>
      </c>
      <c r="C8" s="189">
        <v>0</v>
      </c>
      <c r="D8" s="73">
        <v>0</v>
      </c>
      <c r="E8" s="26">
        <v>9376</v>
      </c>
      <c r="F8" s="26">
        <v>0</v>
      </c>
      <c r="G8" s="189">
        <v>0</v>
      </c>
      <c r="H8" s="189">
        <v>0</v>
      </c>
      <c r="I8" s="26">
        <v>48862</v>
      </c>
      <c r="J8" s="206">
        <v>0</v>
      </c>
      <c r="K8" s="26">
        <v>43200</v>
      </c>
      <c r="L8" s="197">
        <f t="shared" ref="L8:L19" si="0">SUM(B8:K8)</f>
        <v>101438</v>
      </c>
      <c r="M8" s="26">
        <v>101438</v>
      </c>
      <c r="N8" s="189">
        <f t="shared" ref="N8:N19" si="1">SUM(B8,C8,G8,H8)</f>
        <v>0</v>
      </c>
      <c r="O8" s="28">
        <f>SUM(D8,E8,F8,I8,J8,K8)</f>
        <v>101438</v>
      </c>
      <c r="P8" s="144"/>
    </row>
    <row r="9" spans="1:16" x14ac:dyDescent="0.25">
      <c r="A9" s="24" t="s">
        <v>1</v>
      </c>
      <c r="B9" s="189">
        <v>0</v>
      </c>
      <c r="C9" s="189">
        <v>0</v>
      </c>
      <c r="D9" s="73">
        <v>0</v>
      </c>
      <c r="E9" s="26">
        <v>65719</v>
      </c>
      <c r="F9" s="26">
        <v>0</v>
      </c>
      <c r="G9" s="189">
        <v>0</v>
      </c>
      <c r="H9" s="189">
        <v>0</v>
      </c>
      <c r="I9" s="26">
        <v>24752</v>
      </c>
      <c r="J9" s="205">
        <v>0</v>
      </c>
      <c r="K9" s="26">
        <v>85053</v>
      </c>
      <c r="L9" s="197">
        <f t="shared" si="0"/>
        <v>175524</v>
      </c>
      <c r="M9" s="26">
        <v>175524</v>
      </c>
      <c r="N9" s="189">
        <f t="shared" si="1"/>
        <v>0</v>
      </c>
      <c r="O9" s="28">
        <f t="shared" ref="O9:O19" si="2">SUM(D9,E9,F9,I9,J9,K9)</f>
        <v>175524</v>
      </c>
      <c r="P9" s="144"/>
    </row>
    <row r="10" spans="1:16" s="144" customFormat="1" x14ac:dyDescent="0.25">
      <c r="A10" s="24" t="s">
        <v>2</v>
      </c>
      <c r="B10" s="189">
        <v>0</v>
      </c>
      <c r="C10" s="189">
        <v>0</v>
      </c>
      <c r="D10" s="73">
        <v>0</v>
      </c>
      <c r="E10" s="26">
        <v>24492</v>
      </c>
      <c r="F10" s="26">
        <v>0</v>
      </c>
      <c r="G10" s="189">
        <v>0</v>
      </c>
      <c r="H10" s="189">
        <v>0</v>
      </c>
      <c r="I10" s="26">
        <v>49000</v>
      </c>
      <c r="J10" s="207">
        <v>0</v>
      </c>
      <c r="K10" s="26">
        <v>139045</v>
      </c>
      <c r="L10" s="197">
        <f t="shared" si="0"/>
        <v>212537</v>
      </c>
      <c r="M10" s="26">
        <v>212538</v>
      </c>
      <c r="N10" s="189">
        <f t="shared" si="1"/>
        <v>0</v>
      </c>
      <c r="O10" s="28">
        <f t="shared" si="2"/>
        <v>212537</v>
      </c>
    </row>
    <row r="11" spans="1:16" s="144" customFormat="1" x14ac:dyDescent="0.25">
      <c r="A11" s="24" t="s">
        <v>3</v>
      </c>
      <c r="B11" s="189">
        <v>21200</v>
      </c>
      <c r="C11" s="189">
        <v>0</v>
      </c>
      <c r="D11" s="73">
        <v>0</v>
      </c>
      <c r="E11" s="26">
        <v>53713</v>
      </c>
      <c r="F11" s="26">
        <v>0</v>
      </c>
      <c r="G11" s="189">
        <v>0</v>
      </c>
      <c r="H11" s="189">
        <v>0</v>
      </c>
      <c r="I11" s="26">
        <v>97982</v>
      </c>
      <c r="J11" s="208">
        <v>0</v>
      </c>
      <c r="K11" s="26">
        <v>173169</v>
      </c>
      <c r="L11" s="197">
        <f t="shared" si="0"/>
        <v>346064</v>
      </c>
      <c r="M11" s="26">
        <v>346064</v>
      </c>
      <c r="N11" s="189">
        <f t="shared" si="1"/>
        <v>21200</v>
      </c>
      <c r="O11" s="28">
        <f t="shared" si="2"/>
        <v>324864</v>
      </c>
    </row>
    <row r="12" spans="1:16" s="144" customFormat="1" x14ac:dyDescent="0.25">
      <c r="A12" s="24" t="s">
        <v>4</v>
      </c>
      <c r="B12" s="189">
        <v>49858</v>
      </c>
      <c r="C12" s="189">
        <v>0</v>
      </c>
      <c r="D12" s="73">
        <v>0</v>
      </c>
      <c r="E12" s="26">
        <v>49961</v>
      </c>
      <c r="F12" s="26">
        <v>0</v>
      </c>
      <c r="G12" s="189">
        <v>0</v>
      </c>
      <c r="H12" s="189">
        <v>0</v>
      </c>
      <c r="I12" s="26">
        <v>73474</v>
      </c>
      <c r="J12" s="208">
        <v>0</v>
      </c>
      <c r="K12" s="26">
        <v>100420</v>
      </c>
      <c r="L12" s="197">
        <f t="shared" si="0"/>
        <v>273713</v>
      </c>
      <c r="M12" s="26">
        <v>273714</v>
      </c>
      <c r="N12" s="189">
        <f t="shared" si="1"/>
        <v>49858</v>
      </c>
      <c r="O12" s="28">
        <f t="shared" si="2"/>
        <v>223855</v>
      </c>
    </row>
    <row r="13" spans="1:16" s="144" customFormat="1" x14ac:dyDescent="0.25">
      <c r="A13" s="24" t="s">
        <v>5</v>
      </c>
      <c r="B13" s="189">
        <v>25058</v>
      </c>
      <c r="C13" s="189">
        <v>0</v>
      </c>
      <c r="D13" s="73">
        <v>0</v>
      </c>
      <c r="E13" s="26">
        <v>75710</v>
      </c>
      <c r="F13" s="26">
        <v>0</v>
      </c>
      <c r="G13" s="189">
        <v>0</v>
      </c>
      <c r="H13" s="189">
        <v>0</v>
      </c>
      <c r="I13" s="26">
        <v>24809</v>
      </c>
      <c r="J13" s="208">
        <v>0</v>
      </c>
      <c r="K13" s="26">
        <v>56240</v>
      </c>
      <c r="L13" s="197">
        <f t="shared" si="0"/>
        <v>181817</v>
      </c>
      <c r="M13" s="26">
        <v>181818</v>
      </c>
      <c r="N13" s="189">
        <f t="shared" si="1"/>
        <v>25058</v>
      </c>
      <c r="O13" s="28">
        <f t="shared" si="2"/>
        <v>156759</v>
      </c>
    </row>
    <row r="14" spans="1:16" s="144" customFormat="1" x14ac:dyDescent="0.25">
      <c r="A14" s="24" t="s">
        <v>6</v>
      </c>
      <c r="B14" s="189">
        <v>0</v>
      </c>
      <c r="C14" s="189">
        <v>0</v>
      </c>
      <c r="D14" s="73">
        <v>0</v>
      </c>
      <c r="E14" s="26">
        <v>27212</v>
      </c>
      <c r="F14" s="26">
        <v>0</v>
      </c>
      <c r="G14" s="189">
        <v>0</v>
      </c>
      <c r="H14" s="189">
        <v>0</v>
      </c>
      <c r="I14" s="26">
        <v>48583</v>
      </c>
      <c r="J14" s="208">
        <v>0</v>
      </c>
      <c r="K14" s="26">
        <v>29417</v>
      </c>
      <c r="L14" s="197">
        <f t="shared" si="0"/>
        <v>105212</v>
      </c>
      <c r="M14" s="26">
        <v>105212</v>
      </c>
      <c r="N14" s="189">
        <f t="shared" si="1"/>
        <v>0</v>
      </c>
      <c r="O14" s="28">
        <f t="shared" si="2"/>
        <v>105212</v>
      </c>
    </row>
    <row r="15" spans="1:16" s="144" customFormat="1" x14ac:dyDescent="0.25">
      <c r="A15" s="24" t="s">
        <v>7</v>
      </c>
      <c r="B15" s="189">
        <v>0</v>
      </c>
      <c r="C15" s="189">
        <v>0</v>
      </c>
      <c r="D15" s="73">
        <v>0</v>
      </c>
      <c r="E15" s="26">
        <v>45157</v>
      </c>
      <c r="F15" s="26">
        <v>0</v>
      </c>
      <c r="G15" s="189">
        <v>0</v>
      </c>
      <c r="H15" s="189">
        <v>0</v>
      </c>
      <c r="I15" s="26">
        <v>73559</v>
      </c>
      <c r="J15" s="208">
        <v>0</v>
      </c>
      <c r="K15" s="26">
        <v>99340</v>
      </c>
      <c r="L15" s="197">
        <f t="shared" si="0"/>
        <v>218056</v>
      </c>
      <c r="M15" s="26">
        <v>218057</v>
      </c>
      <c r="N15" s="189">
        <f t="shared" si="1"/>
        <v>0</v>
      </c>
      <c r="O15" s="28">
        <f t="shared" si="2"/>
        <v>218056</v>
      </c>
    </row>
    <row r="16" spans="1:16" s="144" customFormat="1" x14ac:dyDescent="0.25">
      <c r="A16" s="24" t="s">
        <v>8</v>
      </c>
      <c r="B16" s="189">
        <v>50654</v>
      </c>
      <c r="C16" s="189">
        <v>0</v>
      </c>
      <c r="D16" s="73">
        <v>0</v>
      </c>
      <c r="E16" s="26">
        <v>42040</v>
      </c>
      <c r="F16" s="26">
        <v>0</v>
      </c>
      <c r="G16" s="189">
        <v>0</v>
      </c>
      <c r="H16" s="189">
        <v>0</v>
      </c>
      <c r="I16" s="26">
        <v>123087</v>
      </c>
      <c r="J16" s="33">
        <v>0</v>
      </c>
      <c r="K16" s="26">
        <v>67710</v>
      </c>
      <c r="L16" s="197">
        <f t="shared" si="0"/>
        <v>283491</v>
      </c>
      <c r="M16" s="26">
        <v>283493</v>
      </c>
      <c r="N16" s="189">
        <f t="shared" si="1"/>
        <v>50654</v>
      </c>
      <c r="O16" s="28">
        <f t="shared" si="2"/>
        <v>232837</v>
      </c>
    </row>
    <row r="17" spans="1:16" s="144" customFormat="1" x14ac:dyDescent="0.25">
      <c r="A17" s="24" t="s">
        <v>9</v>
      </c>
      <c r="B17" s="189">
        <v>25505</v>
      </c>
      <c r="C17" s="189">
        <v>0</v>
      </c>
      <c r="D17" s="73">
        <v>0</v>
      </c>
      <c r="E17" s="26">
        <v>55689</v>
      </c>
      <c r="F17" s="26">
        <v>0</v>
      </c>
      <c r="G17" s="189">
        <v>0</v>
      </c>
      <c r="H17" s="189">
        <v>0</v>
      </c>
      <c r="I17" s="26">
        <v>99468</v>
      </c>
      <c r="J17" s="33">
        <v>0</v>
      </c>
      <c r="K17" s="26">
        <v>82380</v>
      </c>
      <c r="L17" s="197">
        <f t="shared" si="0"/>
        <v>263042</v>
      </c>
      <c r="M17" s="26">
        <v>263044</v>
      </c>
      <c r="N17" s="189">
        <f t="shared" si="1"/>
        <v>25505</v>
      </c>
      <c r="O17" s="28">
        <f t="shared" si="2"/>
        <v>237537</v>
      </c>
    </row>
    <row r="18" spans="1:16" s="144" customFormat="1" x14ac:dyDescent="0.25">
      <c r="A18" s="24" t="s">
        <v>10</v>
      </c>
      <c r="B18" s="189">
        <v>0</v>
      </c>
      <c r="C18" s="189">
        <v>0</v>
      </c>
      <c r="D18" s="73">
        <v>0</v>
      </c>
      <c r="E18" s="26">
        <v>36199</v>
      </c>
      <c r="F18" s="26">
        <v>0</v>
      </c>
      <c r="G18" s="189">
        <v>0</v>
      </c>
      <c r="H18" s="189">
        <v>0</v>
      </c>
      <c r="I18" s="26">
        <v>73806</v>
      </c>
      <c r="J18" s="33">
        <v>0</v>
      </c>
      <c r="K18" s="26">
        <v>69286</v>
      </c>
      <c r="L18" s="197">
        <f t="shared" si="0"/>
        <v>179291</v>
      </c>
      <c r="M18" s="26">
        <v>179291</v>
      </c>
      <c r="N18" s="189">
        <f t="shared" si="1"/>
        <v>0</v>
      </c>
      <c r="O18" s="28">
        <f t="shared" si="2"/>
        <v>179291</v>
      </c>
    </row>
    <row r="19" spans="1:16" s="144" customFormat="1" x14ac:dyDescent="0.25">
      <c r="A19" s="24" t="s">
        <v>11</v>
      </c>
      <c r="B19" s="189">
        <v>0</v>
      </c>
      <c r="C19" s="189">
        <v>0</v>
      </c>
      <c r="D19" s="74">
        <v>24478</v>
      </c>
      <c r="E19" s="26">
        <v>75375</v>
      </c>
      <c r="F19" s="26">
        <v>20025</v>
      </c>
      <c r="G19" s="189">
        <v>0</v>
      </c>
      <c r="H19" s="189">
        <v>0</v>
      </c>
      <c r="I19" s="26">
        <v>124004</v>
      </c>
      <c r="J19" s="33">
        <v>0</v>
      </c>
      <c r="K19" s="26">
        <v>52530</v>
      </c>
      <c r="L19" s="197">
        <f t="shared" si="0"/>
        <v>296412</v>
      </c>
      <c r="M19" s="26">
        <v>296413</v>
      </c>
      <c r="N19" s="189">
        <f t="shared" si="1"/>
        <v>0</v>
      </c>
      <c r="O19" s="28">
        <f t="shared" si="2"/>
        <v>296412</v>
      </c>
    </row>
    <row r="20" spans="1:16" x14ac:dyDescent="0.25">
      <c r="A20" s="37" t="s">
        <v>208</v>
      </c>
      <c r="B20" s="190">
        <f t="shared" ref="B20:O20" si="3">SUM(B8:B19)</f>
        <v>172275</v>
      </c>
      <c r="C20" s="190">
        <f t="shared" si="3"/>
        <v>0</v>
      </c>
      <c r="D20" s="210">
        <f t="shared" si="3"/>
        <v>24478</v>
      </c>
      <c r="E20" s="146">
        <f t="shared" si="3"/>
        <v>560643</v>
      </c>
      <c r="F20" s="146">
        <f t="shared" si="3"/>
        <v>20025</v>
      </c>
      <c r="G20" s="190">
        <f t="shared" si="3"/>
        <v>0</v>
      </c>
      <c r="H20" s="190">
        <f t="shared" si="3"/>
        <v>0</v>
      </c>
      <c r="I20" s="146">
        <f t="shared" si="3"/>
        <v>861386</v>
      </c>
      <c r="J20" s="146">
        <f t="shared" si="3"/>
        <v>0</v>
      </c>
      <c r="K20" s="146">
        <f t="shared" si="3"/>
        <v>997790</v>
      </c>
      <c r="L20" s="146">
        <f t="shared" si="3"/>
        <v>2636597</v>
      </c>
      <c r="M20" s="146">
        <f t="shared" si="3"/>
        <v>2636606</v>
      </c>
      <c r="N20" s="190">
        <f t="shared" si="3"/>
        <v>172275</v>
      </c>
      <c r="O20" s="32">
        <f t="shared" si="3"/>
        <v>2464322</v>
      </c>
      <c r="P20" s="144"/>
    </row>
    <row r="21" spans="1:16" x14ac:dyDescent="0.25">
      <c r="A21" s="14"/>
      <c r="B21" s="14"/>
      <c r="C21" s="14"/>
      <c r="E21" s="14"/>
      <c r="F21" s="14"/>
      <c r="G21" s="14"/>
      <c r="H21" s="14"/>
      <c r="I21" s="14"/>
      <c r="J21" s="14"/>
      <c r="K21" s="14"/>
      <c r="L21" s="14"/>
      <c r="M21" s="14"/>
      <c r="N21" s="14"/>
      <c r="O21" s="14"/>
      <c r="P21" s="144"/>
    </row>
    <row r="22" spans="1:16" x14ac:dyDescent="0.25">
      <c r="A22" s="93" t="s">
        <v>45</v>
      </c>
      <c r="B22" s="144"/>
      <c r="C22" s="144"/>
      <c r="G22" s="144"/>
      <c r="H22" s="144"/>
      <c r="I22" s="144"/>
      <c r="J22" s="144"/>
      <c r="K22" s="144"/>
      <c r="L22" s="144"/>
      <c r="M22" s="144"/>
      <c r="N22" s="144"/>
      <c r="O22" s="144"/>
      <c r="P22" s="144"/>
    </row>
    <row r="23" spans="1:16" x14ac:dyDescent="0.25">
      <c r="A23" s="144"/>
      <c r="B23" s="144"/>
      <c r="C23" s="144"/>
      <c r="G23" s="144"/>
      <c r="H23" s="144"/>
      <c r="I23" s="144"/>
      <c r="J23" s="144"/>
      <c r="K23" s="144"/>
      <c r="L23" s="144"/>
      <c r="M23" s="144"/>
      <c r="N23" s="144"/>
      <c r="O23" s="144"/>
      <c r="P23" s="144"/>
    </row>
    <row r="24" spans="1:16" x14ac:dyDescent="0.25">
      <c r="A24" s="93" t="s">
        <v>16</v>
      </c>
      <c r="B24" s="110" t="s">
        <v>19</v>
      </c>
      <c r="C24" s="110" t="s">
        <v>22</v>
      </c>
      <c r="D24" s="209" t="s">
        <v>124</v>
      </c>
      <c r="E24" s="93" t="s">
        <v>23</v>
      </c>
      <c r="F24" s="20" t="s">
        <v>42</v>
      </c>
      <c r="G24" s="188" t="s">
        <v>49</v>
      </c>
      <c r="H24" s="110" t="s">
        <v>27</v>
      </c>
      <c r="I24" s="93" t="s">
        <v>107</v>
      </c>
      <c r="J24" s="93" t="s">
        <v>21</v>
      </c>
      <c r="K24" s="93" t="s">
        <v>26</v>
      </c>
      <c r="L24" s="93" t="s">
        <v>158</v>
      </c>
      <c r="M24" s="93" t="s">
        <v>159</v>
      </c>
      <c r="N24" s="110" t="s">
        <v>33</v>
      </c>
      <c r="O24" s="18" t="s">
        <v>157</v>
      </c>
      <c r="P24" s="144"/>
    </row>
    <row r="25" spans="1:16" x14ac:dyDescent="0.25">
      <c r="A25" s="14" t="s">
        <v>0</v>
      </c>
      <c r="B25" s="142">
        <v>0</v>
      </c>
      <c r="C25" s="142">
        <v>0</v>
      </c>
      <c r="D25" s="73">
        <v>0</v>
      </c>
      <c r="E25" s="142">
        <v>39518</v>
      </c>
      <c r="F25" s="142">
        <v>0</v>
      </c>
      <c r="G25" s="142">
        <v>0</v>
      </c>
      <c r="H25" s="142">
        <v>0</v>
      </c>
      <c r="I25" s="142">
        <v>125237</v>
      </c>
      <c r="J25" s="142">
        <v>0</v>
      </c>
      <c r="K25" s="142">
        <v>141247</v>
      </c>
      <c r="L25" s="142">
        <f t="shared" ref="L25:L36" si="4">SUM(B25:K25)</f>
        <v>306002</v>
      </c>
      <c r="M25" s="142">
        <v>306002</v>
      </c>
      <c r="N25" s="142">
        <f t="shared" ref="N25:N36" si="5">SUM(B25,C25,G25,H25)</f>
        <v>0</v>
      </c>
      <c r="O25" s="142">
        <f>SUM(D25,E25,F25,I25,J25,K25)</f>
        <v>306002</v>
      </c>
      <c r="P25" s="144"/>
    </row>
    <row r="26" spans="1:16" x14ac:dyDescent="0.25">
      <c r="A26" s="14" t="s">
        <v>1</v>
      </c>
      <c r="B26" s="142">
        <v>0</v>
      </c>
      <c r="C26" s="142">
        <v>0</v>
      </c>
      <c r="D26" s="73">
        <v>0</v>
      </c>
      <c r="E26" s="142">
        <v>226694</v>
      </c>
      <c r="F26" s="142">
        <v>0</v>
      </c>
      <c r="G26" s="142">
        <v>0</v>
      </c>
      <c r="H26" s="142">
        <v>0</v>
      </c>
      <c r="I26" s="142">
        <v>74998</v>
      </c>
      <c r="J26" s="142">
        <v>0</v>
      </c>
      <c r="K26" s="142">
        <v>251045</v>
      </c>
      <c r="L26" s="142">
        <f t="shared" si="4"/>
        <v>552737</v>
      </c>
      <c r="M26" s="142">
        <v>552737</v>
      </c>
      <c r="N26" s="142">
        <f t="shared" si="5"/>
        <v>0</v>
      </c>
      <c r="O26" s="142">
        <f t="shared" ref="O26:O36" si="6">SUM(D26,E26,F26,I26,J26,K26)</f>
        <v>552737</v>
      </c>
      <c r="P26" s="144"/>
    </row>
    <row r="27" spans="1:16" s="144" customFormat="1" x14ac:dyDescent="0.25">
      <c r="A27" s="14" t="s">
        <v>2</v>
      </c>
      <c r="B27" s="142">
        <v>0</v>
      </c>
      <c r="C27" s="142">
        <v>0</v>
      </c>
      <c r="D27" s="73">
        <v>0</v>
      </c>
      <c r="E27" s="142">
        <v>105427</v>
      </c>
      <c r="F27" s="142">
        <v>0</v>
      </c>
      <c r="G27" s="142">
        <v>0</v>
      </c>
      <c r="H27" s="142">
        <v>0</v>
      </c>
      <c r="I27" s="142">
        <v>151165</v>
      </c>
      <c r="J27" s="142">
        <v>0</v>
      </c>
      <c r="K27" s="142">
        <v>378909</v>
      </c>
      <c r="L27" s="142">
        <f t="shared" si="4"/>
        <v>635501</v>
      </c>
      <c r="M27" s="142">
        <v>635501</v>
      </c>
      <c r="N27" s="142">
        <f t="shared" si="5"/>
        <v>0</v>
      </c>
      <c r="O27" s="142">
        <f t="shared" si="6"/>
        <v>635501</v>
      </c>
    </row>
    <row r="28" spans="1:16" s="144" customFormat="1" x14ac:dyDescent="0.25">
      <c r="A28" s="14" t="s">
        <v>3</v>
      </c>
      <c r="B28" s="142">
        <v>5799</v>
      </c>
      <c r="C28" s="142">
        <v>0</v>
      </c>
      <c r="D28" s="73">
        <v>0</v>
      </c>
      <c r="E28" s="142">
        <v>187126</v>
      </c>
      <c r="F28" s="142">
        <v>0</v>
      </c>
      <c r="G28" s="142">
        <v>0</v>
      </c>
      <c r="H28" s="142">
        <v>0</v>
      </c>
      <c r="I28" s="142">
        <v>258691</v>
      </c>
      <c r="J28" s="142">
        <v>0</v>
      </c>
      <c r="K28" s="142">
        <v>424348</v>
      </c>
      <c r="L28" s="142">
        <f t="shared" si="4"/>
        <v>875964</v>
      </c>
      <c r="M28" s="142">
        <v>875964</v>
      </c>
      <c r="N28" s="142">
        <f t="shared" si="5"/>
        <v>5799</v>
      </c>
      <c r="O28" s="142">
        <f t="shared" si="6"/>
        <v>870165</v>
      </c>
    </row>
    <row r="29" spans="1:16" s="144" customFormat="1" x14ac:dyDescent="0.25">
      <c r="A29" s="14" t="s">
        <v>4</v>
      </c>
      <c r="B29" s="142">
        <v>90472</v>
      </c>
      <c r="C29" s="142">
        <v>0</v>
      </c>
      <c r="D29" s="73">
        <v>0</v>
      </c>
      <c r="E29" s="142">
        <v>191986</v>
      </c>
      <c r="F29" s="142">
        <v>0</v>
      </c>
      <c r="G29" s="142">
        <v>0</v>
      </c>
      <c r="H29" s="142">
        <v>0</v>
      </c>
      <c r="I29" s="142">
        <v>181015</v>
      </c>
      <c r="J29" s="142">
        <v>0</v>
      </c>
      <c r="K29" s="142">
        <v>265705</v>
      </c>
      <c r="L29" s="142">
        <f t="shared" si="4"/>
        <v>729178</v>
      </c>
      <c r="M29" s="142">
        <v>729178</v>
      </c>
      <c r="N29" s="142">
        <f t="shared" si="5"/>
        <v>90472</v>
      </c>
      <c r="O29" s="142">
        <f t="shared" si="6"/>
        <v>638706</v>
      </c>
    </row>
    <row r="30" spans="1:16" s="144" customFormat="1" x14ac:dyDescent="0.25">
      <c r="A30" s="14" t="s">
        <v>5</v>
      </c>
      <c r="B30" s="142">
        <v>21210</v>
      </c>
      <c r="C30" s="142">
        <v>0</v>
      </c>
      <c r="D30" s="73">
        <v>0</v>
      </c>
      <c r="E30" s="142">
        <v>281787</v>
      </c>
      <c r="F30" s="142">
        <v>0</v>
      </c>
      <c r="G30" s="142">
        <v>0</v>
      </c>
      <c r="H30" s="142">
        <v>0</v>
      </c>
      <c r="I30" s="142">
        <v>79831</v>
      </c>
      <c r="J30" s="142">
        <v>0</v>
      </c>
      <c r="K30" s="142">
        <v>173537</v>
      </c>
      <c r="L30" s="142">
        <f t="shared" si="4"/>
        <v>556365</v>
      </c>
      <c r="M30" s="142">
        <v>556365</v>
      </c>
      <c r="N30" s="142">
        <f t="shared" si="5"/>
        <v>21210</v>
      </c>
      <c r="O30" s="142">
        <f t="shared" si="6"/>
        <v>535155</v>
      </c>
    </row>
    <row r="31" spans="1:16" s="144" customFormat="1" x14ac:dyDescent="0.25">
      <c r="A31" s="14" t="s">
        <v>6</v>
      </c>
      <c r="B31" s="142">
        <v>0</v>
      </c>
      <c r="C31" s="142">
        <v>0</v>
      </c>
      <c r="D31" s="73">
        <v>0</v>
      </c>
      <c r="E31" s="142">
        <v>104513</v>
      </c>
      <c r="F31" s="142">
        <v>0</v>
      </c>
      <c r="G31" s="142">
        <v>0</v>
      </c>
      <c r="H31" s="142">
        <v>0</v>
      </c>
      <c r="I31" s="142">
        <v>165182</v>
      </c>
      <c r="J31" s="142">
        <v>0</v>
      </c>
      <c r="K31" s="142">
        <v>64007</v>
      </c>
      <c r="L31" s="142">
        <f t="shared" si="4"/>
        <v>333702</v>
      </c>
      <c r="M31" s="142">
        <v>333702</v>
      </c>
      <c r="N31" s="142">
        <f t="shared" si="5"/>
        <v>0</v>
      </c>
      <c r="O31" s="142">
        <f t="shared" si="6"/>
        <v>333702</v>
      </c>
    </row>
    <row r="32" spans="1:16" s="144" customFormat="1" x14ac:dyDescent="0.25">
      <c r="A32" s="14" t="s">
        <v>7</v>
      </c>
      <c r="B32" s="142">
        <v>0</v>
      </c>
      <c r="C32" s="142">
        <v>0</v>
      </c>
      <c r="D32" s="73">
        <v>0</v>
      </c>
      <c r="E32" s="142">
        <v>183594</v>
      </c>
      <c r="F32" s="142">
        <v>0</v>
      </c>
      <c r="G32" s="142">
        <v>0</v>
      </c>
      <c r="H32" s="142">
        <v>0</v>
      </c>
      <c r="I32" s="142">
        <v>207274</v>
      </c>
      <c r="J32" s="142">
        <v>0</v>
      </c>
      <c r="K32" s="142">
        <v>304387</v>
      </c>
      <c r="L32" s="142">
        <f t="shared" si="4"/>
        <v>695255</v>
      </c>
      <c r="M32" s="142">
        <v>695255</v>
      </c>
      <c r="N32" s="142">
        <f t="shared" si="5"/>
        <v>0</v>
      </c>
      <c r="O32" s="142">
        <f t="shared" si="6"/>
        <v>695255</v>
      </c>
    </row>
    <row r="33" spans="1:16" s="144" customFormat="1" x14ac:dyDescent="0.25">
      <c r="A33" s="14" t="s">
        <v>8</v>
      </c>
      <c r="B33" s="142">
        <v>69224</v>
      </c>
      <c r="C33" s="142">
        <v>0</v>
      </c>
      <c r="D33" s="73">
        <v>0</v>
      </c>
      <c r="E33" s="142">
        <v>165376</v>
      </c>
      <c r="F33" s="142">
        <v>0</v>
      </c>
      <c r="G33" s="142">
        <v>0</v>
      </c>
      <c r="H33" s="142">
        <v>0</v>
      </c>
      <c r="I33" s="142">
        <v>390390</v>
      </c>
      <c r="J33" s="142">
        <v>0</v>
      </c>
      <c r="K33" s="142">
        <v>214529</v>
      </c>
      <c r="L33" s="142">
        <f t="shared" si="4"/>
        <v>839519</v>
      </c>
      <c r="M33" s="142">
        <v>839519</v>
      </c>
      <c r="N33" s="142">
        <f t="shared" si="5"/>
        <v>69224</v>
      </c>
      <c r="O33" s="142">
        <f t="shared" si="6"/>
        <v>770295</v>
      </c>
    </row>
    <row r="34" spans="1:16" s="144" customFormat="1" x14ac:dyDescent="0.25">
      <c r="A34" s="14" t="s">
        <v>9</v>
      </c>
      <c r="B34" s="142">
        <v>18877</v>
      </c>
      <c r="C34" s="142">
        <v>0</v>
      </c>
      <c r="D34" s="73">
        <v>0</v>
      </c>
      <c r="E34" s="142">
        <v>200542</v>
      </c>
      <c r="F34" s="142">
        <v>0</v>
      </c>
      <c r="G34" s="142">
        <v>0</v>
      </c>
      <c r="H34" s="142">
        <v>0</v>
      </c>
      <c r="I34" s="142">
        <v>396764</v>
      </c>
      <c r="J34" s="142">
        <v>0</v>
      </c>
      <c r="K34" s="142">
        <v>273868</v>
      </c>
      <c r="L34" s="142">
        <f t="shared" si="4"/>
        <v>890051</v>
      </c>
      <c r="M34" s="142">
        <v>890051</v>
      </c>
      <c r="N34" s="142">
        <f t="shared" si="5"/>
        <v>18877</v>
      </c>
      <c r="O34" s="142">
        <f t="shared" si="6"/>
        <v>871174</v>
      </c>
    </row>
    <row r="35" spans="1:16" s="144" customFormat="1" x14ac:dyDescent="0.25">
      <c r="A35" s="14" t="s">
        <v>10</v>
      </c>
      <c r="B35" s="142">
        <v>0</v>
      </c>
      <c r="C35" s="142">
        <v>0</v>
      </c>
      <c r="D35" s="73">
        <v>0</v>
      </c>
      <c r="E35" s="142">
        <v>151845</v>
      </c>
      <c r="F35" s="142">
        <v>0</v>
      </c>
      <c r="G35" s="142">
        <v>0</v>
      </c>
      <c r="H35" s="142">
        <v>0</v>
      </c>
      <c r="I35" s="142">
        <v>253969</v>
      </c>
      <c r="J35" s="142">
        <v>0</v>
      </c>
      <c r="K35" s="142">
        <v>221215</v>
      </c>
      <c r="L35" s="142">
        <f t="shared" si="4"/>
        <v>627029</v>
      </c>
      <c r="M35" s="142">
        <v>221215</v>
      </c>
      <c r="N35" s="142">
        <f t="shared" si="5"/>
        <v>0</v>
      </c>
      <c r="O35" s="142">
        <f t="shared" si="6"/>
        <v>627029</v>
      </c>
    </row>
    <row r="36" spans="1:16" s="144" customFormat="1" x14ac:dyDescent="0.25">
      <c r="A36" s="24" t="s">
        <v>11</v>
      </c>
      <c r="B36" s="142">
        <v>0</v>
      </c>
      <c r="C36" s="142">
        <v>0</v>
      </c>
      <c r="D36" s="74">
        <v>40388</v>
      </c>
      <c r="E36" s="142">
        <v>270217</v>
      </c>
      <c r="F36" s="142">
        <v>82105</v>
      </c>
      <c r="G36" s="142">
        <v>0</v>
      </c>
      <c r="H36" s="142">
        <v>0</v>
      </c>
      <c r="I36" s="142">
        <v>330759</v>
      </c>
      <c r="J36" s="142">
        <v>0</v>
      </c>
      <c r="K36" s="142">
        <v>169221</v>
      </c>
      <c r="L36" s="142">
        <f t="shared" si="4"/>
        <v>892690</v>
      </c>
      <c r="M36" s="142">
        <v>892690</v>
      </c>
      <c r="N36" s="142">
        <f t="shared" si="5"/>
        <v>0</v>
      </c>
      <c r="O36" s="142">
        <f t="shared" si="6"/>
        <v>892690</v>
      </c>
    </row>
    <row r="37" spans="1:16" x14ac:dyDescent="0.25">
      <c r="A37" s="37" t="s">
        <v>208</v>
      </c>
      <c r="B37" s="42">
        <f>SUM(B25:B36)</f>
        <v>205582</v>
      </c>
      <c r="C37" s="42">
        <f t="shared" ref="C37:O37" si="7">SUM(C25:C36)</f>
        <v>0</v>
      </c>
      <c r="D37" s="76">
        <f t="shared" si="7"/>
        <v>40388</v>
      </c>
      <c r="E37" s="42">
        <f>SUM(E25:E36)</f>
        <v>2108625</v>
      </c>
      <c r="F37" s="42">
        <f t="shared" si="7"/>
        <v>82105</v>
      </c>
      <c r="G37" s="42">
        <f t="shared" si="7"/>
        <v>0</v>
      </c>
      <c r="H37" s="42">
        <f t="shared" si="7"/>
        <v>0</v>
      </c>
      <c r="I37" s="42">
        <f t="shared" si="7"/>
        <v>2615275</v>
      </c>
      <c r="J37" s="42">
        <f t="shared" si="7"/>
        <v>0</v>
      </c>
      <c r="K37" s="42">
        <f t="shared" si="7"/>
        <v>2882018</v>
      </c>
      <c r="L37" s="42">
        <f>SUM(L25:L36)</f>
        <v>7933993</v>
      </c>
      <c r="M37" s="42">
        <f>SUM(M25:M36)</f>
        <v>7528179</v>
      </c>
      <c r="N37" s="42">
        <f t="shared" si="7"/>
        <v>205582</v>
      </c>
      <c r="O37" s="42">
        <f t="shared" si="7"/>
        <v>7728411</v>
      </c>
      <c r="P37" s="144"/>
    </row>
    <row r="38" spans="1:16" x14ac:dyDescent="0.25">
      <c r="A38" s="14"/>
      <c r="B38" s="14"/>
      <c r="C38" s="14"/>
      <c r="E38" s="14"/>
      <c r="F38" s="14"/>
      <c r="G38" s="14"/>
      <c r="H38" s="14"/>
      <c r="I38" s="14"/>
      <c r="J38" s="14"/>
      <c r="K38" s="14"/>
      <c r="L38" s="14"/>
      <c r="M38" s="14"/>
      <c r="N38" s="14"/>
      <c r="O38" s="14"/>
      <c r="P38" s="144"/>
    </row>
    <row r="39" spans="1:16" x14ac:dyDescent="0.25">
      <c r="A39" s="14"/>
      <c r="B39" s="14"/>
      <c r="C39" s="14"/>
      <c r="E39" s="14"/>
      <c r="F39" s="14"/>
      <c r="G39" s="14"/>
      <c r="H39" s="14"/>
      <c r="I39" s="14"/>
      <c r="J39" s="14"/>
      <c r="K39" s="14"/>
      <c r="L39" s="14"/>
      <c r="M39" s="14"/>
      <c r="N39" s="14"/>
      <c r="O39" s="14"/>
      <c r="P39" s="144"/>
    </row>
    <row r="40" spans="1:16" x14ac:dyDescent="0.25">
      <c r="A40" s="14"/>
      <c r="B40" s="144"/>
      <c r="C40" s="144"/>
      <c r="G40" s="144"/>
      <c r="H40" s="144"/>
      <c r="I40" s="144"/>
      <c r="J40" s="144"/>
      <c r="K40" s="144"/>
      <c r="L40" s="144"/>
      <c r="M40" s="144"/>
      <c r="N40" s="144"/>
      <c r="O40" s="144"/>
      <c r="P40" s="144"/>
    </row>
    <row r="41" spans="1:16" x14ac:dyDescent="0.25">
      <c r="A41" s="144"/>
      <c r="B41" s="144"/>
      <c r="C41" s="144"/>
      <c r="G41" s="144"/>
      <c r="H41" s="144"/>
      <c r="I41" s="144"/>
      <c r="J41" s="144"/>
      <c r="K41" s="144"/>
      <c r="L41" s="144"/>
      <c r="M41" s="144"/>
      <c r="N41" s="144"/>
      <c r="O41" s="144"/>
      <c r="P41" s="144"/>
    </row>
    <row r="42" spans="1:16" x14ac:dyDescent="0.25">
      <c r="A42" s="144" t="s">
        <v>104</v>
      </c>
      <c r="B42" s="144"/>
      <c r="C42" s="144"/>
      <c r="G42" s="144"/>
      <c r="H42" s="144"/>
      <c r="I42" s="144"/>
      <c r="J42" s="144"/>
      <c r="K42" s="144"/>
      <c r="L42" s="144"/>
      <c r="M42" s="144"/>
      <c r="N42" s="144"/>
      <c r="O42" s="144"/>
      <c r="P42" s="144"/>
    </row>
    <row r="43" spans="1:16" x14ac:dyDescent="0.25">
      <c r="A43" s="144" t="s">
        <v>161</v>
      </c>
      <c r="B43" s="144"/>
      <c r="C43" s="144"/>
      <c r="G43" s="144"/>
      <c r="H43" s="144"/>
      <c r="I43" s="144"/>
      <c r="J43" s="144"/>
      <c r="K43" s="144"/>
      <c r="L43" s="144"/>
      <c r="M43" s="144"/>
      <c r="N43" s="144"/>
      <c r="O43" s="144"/>
      <c r="P43" s="144"/>
    </row>
    <row r="44" spans="1:16" x14ac:dyDescent="0.25">
      <c r="A44" s="144" t="s">
        <v>162</v>
      </c>
      <c r="B44" s="144"/>
      <c r="C44" s="144"/>
      <c r="G44" s="144"/>
      <c r="H44" s="144"/>
      <c r="I44" s="144"/>
      <c r="J44" s="144"/>
      <c r="K44" s="144"/>
      <c r="L44" s="144"/>
      <c r="M44" s="144"/>
      <c r="N44" s="144"/>
      <c r="O44" s="144"/>
      <c r="P44" s="144"/>
    </row>
    <row r="45" spans="1:16" x14ac:dyDescent="0.25">
      <c r="A45" s="144" t="s">
        <v>38</v>
      </c>
      <c r="B45" s="144"/>
      <c r="C45" s="144"/>
      <c r="G45" s="144"/>
      <c r="H45" s="144"/>
      <c r="I45" s="144"/>
      <c r="J45" s="144"/>
      <c r="K45" s="144"/>
      <c r="L45" s="144"/>
      <c r="M45" s="144"/>
      <c r="N45" s="144"/>
      <c r="O45" s="144"/>
      <c r="P45" s="144"/>
    </row>
    <row r="46" spans="1:16" x14ac:dyDescent="0.25">
      <c r="A46" s="144" t="s">
        <v>160</v>
      </c>
      <c r="B46" s="144"/>
      <c r="C46" s="144"/>
      <c r="G46" s="144"/>
      <c r="H46" s="144"/>
      <c r="I46" s="144"/>
      <c r="J46" s="144"/>
      <c r="K46" s="144"/>
      <c r="L46" s="144"/>
      <c r="M46" s="144"/>
      <c r="N46" s="144"/>
      <c r="O46" s="144"/>
      <c r="P46" s="144"/>
    </row>
    <row r="47" spans="1:16" x14ac:dyDescent="0.25">
      <c r="A47" s="144"/>
      <c r="B47" s="144"/>
      <c r="C47" s="144"/>
      <c r="G47" s="144"/>
      <c r="H47" s="144"/>
      <c r="I47" s="144"/>
      <c r="J47" s="144"/>
      <c r="K47" s="144"/>
      <c r="L47" s="144"/>
      <c r="M47" s="144"/>
      <c r="N47" s="144"/>
      <c r="O47" s="144"/>
      <c r="P47" s="144"/>
    </row>
    <row r="48" spans="1:16" x14ac:dyDescent="0.25">
      <c r="A48" s="144"/>
      <c r="B48" s="144"/>
      <c r="C48" s="144"/>
      <c r="G48" s="144"/>
      <c r="H48" s="144"/>
      <c r="I48" s="144"/>
      <c r="J48" s="144"/>
      <c r="K48" s="144"/>
      <c r="L48" s="144"/>
      <c r="M48" s="144"/>
      <c r="N48" s="144"/>
      <c r="O48" s="144"/>
      <c r="P48" s="144"/>
    </row>
    <row r="49" spans="1:16" x14ac:dyDescent="0.25">
      <c r="A49" s="144" t="s">
        <v>163</v>
      </c>
      <c r="B49" s="144"/>
      <c r="C49" s="144"/>
      <c r="G49" s="144"/>
      <c r="H49" s="144"/>
      <c r="I49" s="144"/>
      <c r="J49" s="144"/>
      <c r="K49" s="144"/>
      <c r="L49" s="144"/>
      <c r="M49" s="144"/>
      <c r="N49" s="144"/>
      <c r="O49" s="144"/>
      <c r="P49" s="144"/>
    </row>
    <row r="50" spans="1:16" x14ac:dyDescent="0.25">
      <c r="A50" s="144"/>
      <c r="B50" s="144"/>
      <c r="C50" s="144"/>
      <c r="G50" s="144"/>
      <c r="H50" s="144"/>
      <c r="I50" s="144"/>
      <c r="J50" s="144"/>
      <c r="K50" s="144"/>
      <c r="L50" s="144"/>
      <c r="M50" s="144"/>
      <c r="N50" s="144"/>
      <c r="O50" s="144"/>
      <c r="P50" s="144"/>
    </row>
    <row r="51" spans="1:16" x14ac:dyDescent="0.25">
      <c r="A51" s="144"/>
      <c r="B51" s="144"/>
      <c r="C51" s="144"/>
      <c r="G51" s="144"/>
      <c r="H51" s="144"/>
      <c r="I51" s="144"/>
      <c r="J51" s="144"/>
      <c r="K51" s="144"/>
      <c r="L51" s="144"/>
      <c r="M51" s="144"/>
      <c r="N51" s="144"/>
      <c r="O51" s="144"/>
      <c r="P51" s="144"/>
    </row>
    <row r="52" spans="1:16" x14ac:dyDescent="0.25">
      <c r="A52" s="144"/>
      <c r="B52" s="144"/>
      <c r="C52" s="144"/>
      <c r="G52" s="144"/>
      <c r="H52" s="144"/>
      <c r="I52" s="144"/>
      <c r="J52" s="144"/>
      <c r="K52" s="144"/>
      <c r="L52" s="144"/>
      <c r="M52" s="144"/>
      <c r="N52" s="144"/>
      <c r="O52" s="144"/>
      <c r="P52" s="144"/>
    </row>
    <row r="53" spans="1:16" x14ac:dyDescent="0.25">
      <c r="A53" s="144"/>
      <c r="B53" s="144"/>
      <c r="C53" s="144"/>
      <c r="G53" s="144"/>
      <c r="H53" s="144"/>
      <c r="I53" s="144"/>
      <c r="J53" s="144"/>
      <c r="K53" s="144"/>
      <c r="L53" s="144"/>
      <c r="M53" s="144"/>
      <c r="N53" s="144"/>
      <c r="O53" s="144"/>
      <c r="P53" s="144"/>
    </row>
    <row r="54" spans="1:16" x14ac:dyDescent="0.25">
      <c r="A54" s="144"/>
      <c r="B54" s="144"/>
      <c r="C54" s="144"/>
      <c r="G54" s="144"/>
      <c r="H54" s="144"/>
      <c r="I54" s="144"/>
      <c r="J54" s="144"/>
      <c r="K54" s="144"/>
      <c r="L54" s="144"/>
      <c r="M54" s="144"/>
      <c r="N54" s="144"/>
      <c r="O54" s="144"/>
      <c r="P54" s="144"/>
    </row>
    <row r="55" spans="1:16" x14ac:dyDescent="0.25">
      <c r="A55" s="144"/>
      <c r="B55" s="144"/>
      <c r="C55" s="144"/>
      <c r="G55" s="144"/>
      <c r="H55" s="144"/>
      <c r="I55" s="144"/>
      <c r="J55" s="144"/>
      <c r="K55" s="144"/>
      <c r="L55" s="144"/>
      <c r="M55" s="144"/>
      <c r="N55" s="144"/>
      <c r="O55" s="144"/>
      <c r="P55" s="144"/>
    </row>
    <row r="56" spans="1:16" x14ac:dyDescent="0.25">
      <c r="A56" s="144"/>
      <c r="B56" s="144"/>
      <c r="C56" s="144"/>
      <c r="G56" s="144"/>
      <c r="H56" s="144"/>
      <c r="I56" s="144"/>
      <c r="J56" s="144"/>
      <c r="K56" s="144"/>
      <c r="L56" s="144"/>
      <c r="M56" s="144"/>
      <c r="N56" s="144"/>
      <c r="O56" s="144"/>
      <c r="P56" s="144"/>
    </row>
    <row r="57" spans="1:16" x14ac:dyDescent="0.25">
      <c r="A57" s="144"/>
      <c r="B57" s="144"/>
      <c r="C57" s="144"/>
      <c r="G57" s="144"/>
      <c r="H57" s="144"/>
      <c r="I57" s="144"/>
      <c r="J57" s="144"/>
      <c r="K57" s="144"/>
      <c r="L57" s="144"/>
      <c r="M57" s="144"/>
      <c r="N57" s="144"/>
      <c r="O57" s="144"/>
      <c r="P57" s="144"/>
    </row>
    <row r="58" spans="1:16" x14ac:dyDescent="0.25">
      <c r="A58" s="144"/>
      <c r="B58" s="144"/>
      <c r="C58" s="144"/>
      <c r="G58" s="144"/>
      <c r="H58" s="144"/>
      <c r="I58" s="144"/>
      <c r="J58" s="144"/>
      <c r="K58" s="144"/>
      <c r="L58" s="144"/>
      <c r="M58" s="144"/>
      <c r="N58" s="144"/>
      <c r="O58" s="144"/>
      <c r="P58" s="144"/>
    </row>
    <row r="59" spans="1:16" x14ac:dyDescent="0.25">
      <c r="A59" s="144"/>
      <c r="B59" s="144"/>
      <c r="C59" s="144"/>
      <c r="G59" s="144"/>
      <c r="H59" s="144"/>
      <c r="I59" s="144"/>
      <c r="J59" s="144"/>
      <c r="K59" s="144"/>
      <c r="L59" s="144"/>
      <c r="M59" s="144"/>
      <c r="N59" s="144"/>
      <c r="O59" s="144"/>
      <c r="P59" s="144"/>
    </row>
    <row r="60" spans="1:16" x14ac:dyDescent="0.25">
      <c r="A60" s="144"/>
      <c r="B60" s="144"/>
      <c r="C60" s="144"/>
      <c r="G60" s="144"/>
      <c r="H60" s="144"/>
      <c r="I60" s="144"/>
      <c r="J60" s="144"/>
      <c r="K60" s="144"/>
      <c r="L60" s="144"/>
      <c r="M60" s="144"/>
      <c r="N60" s="144"/>
      <c r="O60" s="144"/>
      <c r="P60" s="144"/>
    </row>
    <row r="61" spans="1:16" x14ac:dyDescent="0.25">
      <c r="A61" s="144"/>
      <c r="B61" s="144"/>
      <c r="C61" s="144"/>
      <c r="G61" s="144"/>
      <c r="H61" s="144"/>
      <c r="I61" s="144"/>
      <c r="J61" s="144"/>
      <c r="K61" s="144"/>
      <c r="L61" s="144"/>
      <c r="M61" s="144"/>
      <c r="N61" s="144"/>
      <c r="O61" s="144"/>
      <c r="P61" s="144"/>
    </row>
    <row r="62" spans="1:16" x14ac:dyDescent="0.25">
      <c r="A62" s="144"/>
      <c r="B62" s="144"/>
      <c r="C62" s="144"/>
      <c r="G62" s="144"/>
      <c r="H62" s="144"/>
      <c r="I62" s="144"/>
      <c r="J62" s="144"/>
      <c r="K62" s="144"/>
      <c r="L62" s="144"/>
      <c r="M62" s="144"/>
      <c r="N62" s="144"/>
      <c r="O62" s="144"/>
      <c r="P62" s="144"/>
    </row>
    <row r="63" spans="1:16" x14ac:dyDescent="0.25">
      <c r="A63" s="144"/>
      <c r="B63" s="144"/>
      <c r="C63" s="144"/>
      <c r="G63" s="144"/>
      <c r="H63" s="144"/>
      <c r="I63" s="144"/>
      <c r="J63" s="144"/>
      <c r="K63" s="144"/>
      <c r="L63" s="144"/>
      <c r="M63" s="144"/>
      <c r="N63" s="144"/>
      <c r="O63" s="144"/>
      <c r="P63" s="144"/>
    </row>
    <row r="64" spans="1:16" x14ac:dyDescent="0.25">
      <c r="A64" s="144"/>
      <c r="B64" s="144"/>
      <c r="C64" s="144"/>
      <c r="G64" s="144"/>
      <c r="H64" s="144"/>
      <c r="I64" s="144"/>
      <c r="J64" s="144"/>
      <c r="K64" s="144"/>
      <c r="L64" s="144"/>
      <c r="M64" s="144"/>
      <c r="N64" s="144"/>
      <c r="O64" s="144"/>
      <c r="P64" s="144"/>
    </row>
    <row r="65" spans="1:16" x14ac:dyDescent="0.25">
      <c r="A65" s="144"/>
      <c r="B65" s="144"/>
      <c r="C65" s="144"/>
      <c r="G65" s="144"/>
      <c r="H65" s="144"/>
      <c r="I65" s="144"/>
      <c r="J65" s="144"/>
      <c r="K65" s="144"/>
      <c r="L65" s="144"/>
      <c r="M65" s="144"/>
      <c r="N65" s="144"/>
      <c r="O65" s="144"/>
      <c r="P65" s="144"/>
    </row>
    <row r="66" spans="1:16" x14ac:dyDescent="0.25">
      <c r="A66" s="144"/>
      <c r="B66" s="144"/>
      <c r="C66" s="144"/>
      <c r="G66" s="144"/>
      <c r="H66" s="144"/>
      <c r="I66" s="144"/>
      <c r="J66" s="144"/>
      <c r="K66" s="144"/>
      <c r="L66" s="144"/>
      <c r="M66" s="144"/>
      <c r="N66" s="144"/>
      <c r="O66" s="144"/>
      <c r="P66" s="144"/>
    </row>
    <row r="67" spans="1:16" x14ac:dyDescent="0.25">
      <c r="A67" s="144"/>
      <c r="B67" s="144"/>
      <c r="C67" s="144"/>
      <c r="G67" s="144"/>
      <c r="H67" s="144"/>
      <c r="I67" s="144"/>
      <c r="J67" s="144"/>
      <c r="K67" s="144"/>
      <c r="L67" s="144"/>
      <c r="M67" s="144"/>
      <c r="N67" s="144"/>
      <c r="O67" s="144"/>
      <c r="P67" s="144"/>
    </row>
    <row r="68" spans="1:16" x14ac:dyDescent="0.25">
      <c r="A68" s="144"/>
      <c r="B68" s="144"/>
      <c r="C68" s="144"/>
      <c r="G68" s="144"/>
      <c r="H68" s="144"/>
      <c r="I68" s="144"/>
      <c r="J68" s="144"/>
      <c r="K68" s="144"/>
      <c r="L68" s="144"/>
      <c r="M68" s="144"/>
      <c r="N68" s="144"/>
      <c r="O68" s="144"/>
      <c r="P68" s="144"/>
    </row>
    <row r="69" spans="1:16" x14ac:dyDescent="0.25">
      <c r="A69" s="144"/>
      <c r="B69" s="144"/>
      <c r="C69" s="144"/>
      <c r="G69" s="144"/>
      <c r="H69" s="144"/>
      <c r="I69" s="144"/>
      <c r="J69" s="144"/>
      <c r="K69" s="144"/>
      <c r="L69" s="144"/>
      <c r="M69" s="144"/>
      <c r="N69" s="144"/>
      <c r="O69" s="144"/>
      <c r="P69" s="144"/>
    </row>
    <row r="70" spans="1:16" x14ac:dyDescent="0.25">
      <c r="A70" s="144"/>
      <c r="B70" s="144"/>
      <c r="C70" s="144"/>
      <c r="G70" s="144"/>
      <c r="H70" s="144"/>
      <c r="I70" s="144"/>
      <c r="J70" s="144"/>
      <c r="K70" s="144"/>
      <c r="L70" s="144"/>
      <c r="M70" s="144"/>
      <c r="N70" s="144"/>
      <c r="O70" s="144"/>
      <c r="P70" s="144"/>
    </row>
    <row r="71" spans="1:16" x14ac:dyDescent="0.25">
      <c r="A71" s="144"/>
      <c r="B71" s="144"/>
      <c r="C71" s="144"/>
      <c r="G71" s="144"/>
      <c r="H71" s="144"/>
      <c r="I71" s="144"/>
      <c r="J71" s="144"/>
      <c r="K71" s="144"/>
      <c r="L71" s="144"/>
      <c r="M71" s="144"/>
      <c r="N71" s="144"/>
      <c r="O71" s="144"/>
      <c r="P71" s="144"/>
    </row>
    <row r="72" spans="1:16" x14ac:dyDescent="0.25">
      <c r="A72" s="144"/>
      <c r="B72" s="144"/>
      <c r="C72" s="144"/>
      <c r="G72" s="144"/>
      <c r="H72" s="144"/>
      <c r="I72" s="144"/>
      <c r="J72" s="144"/>
      <c r="K72" s="144"/>
      <c r="L72" s="144"/>
      <c r="M72" s="144"/>
      <c r="N72" s="144"/>
      <c r="O72" s="144"/>
      <c r="P72" s="144"/>
    </row>
    <row r="73" spans="1:16" x14ac:dyDescent="0.25">
      <c r="A73" s="144"/>
      <c r="B73" s="144"/>
      <c r="C73" s="144"/>
      <c r="G73" s="144"/>
      <c r="H73" s="144"/>
      <c r="I73" s="144"/>
      <c r="J73" s="144"/>
      <c r="K73" s="144"/>
      <c r="L73" s="144"/>
      <c r="M73" s="144"/>
      <c r="N73" s="144"/>
      <c r="O73" s="144"/>
      <c r="P73" s="144"/>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9"/>
  <sheetViews>
    <sheetView topLeftCell="A4" workbookViewId="0">
      <selection activeCell="A7" sqref="A7:O20"/>
    </sheetView>
  </sheetViews>
  <sheetFormatPr defaultColWidth="11.42578125" defaultRowHeight="15" x14ac:dyDescent="0.25"/>
  <cols>
    <col min="6" max="6" width="11.42578125" style="144"/>
    <col min="7" max="7" width="29.5703125" customWidth="1"/>
    <col min="8" max="9" width="13.28515625" style="144" customWidth="1"/>
    <col min="11" max="11" width="13.140625" customWidth="1"/>
    <col min="12" max="12" width="13.140625" style="144" customWidth="1"/>
    <col min="15" max="15" width="19.140625" customWidth="1"/>
  </cols>
  <sheetData>
    <row r="1" spans="1:15" x14ac:dyDescent="0.25">
      <c r="A1" s="3" t="s">
        <v>17</v>
      </c>
      <c r="B1" s="112"/>
      <c r="C1" s="112"/>
      <c r="D1" s="112"/>
      <c r="E1" s="112"/>
      <c r="G1" s="112"/>
      <c r="J1" s="112"/>
      <c r="K1" s="112"/>
      <c r="M1" s="112"/>
      <c r="N1" s="112"/>
      <c r="O1" s="112"/>
    </row>
    <row r="2" spans="1:15" x14ac:dyDescent="0.25">
      <c r="A2" s="112"/>
      <c r="B2" s="112"/>
      <c r="C2" s="112"/>
      <c r="D2" s="112"/>
      <c r="E2" s="112"/>
      <c r="G2" s="112"/>
      <c r="J2" s="112"/>
      <c r="K2" s="112"/>
      <c r="M2" s="112"/>
      <c r="N2" s="112"/>
      <c r="O2" s="112"/>
    </row>
    <row r="3" spans="1:15" ht="26.25" x14ac:dyDescent="0.25">
      <c r="A3" s="41">
        <v>2015</v>
      </c>
      <c r="B3" s="112"/>
      <c r="C3" s="112"/>
      <c r="D3" s="112"/>
      <c r="E3" s="112"/>
      <c r="G3" s="112"/>
      <c r="J3" s="112"/>
      <c r="K3" s="112"/>
      <c r="M3" s="112"/>
      <c r="N3" s="112"/>
      <c r="O3" s="112"/>
    </row>
    <row r="4" spans="1:15" x14ac:dyDescent="0.25">
      <c r="A4" s="112"/>
      <c r="B4" s="112"/>
      <c r="C4" s="112"/>
      <c r="D4" s="112"/>
      <c r="E4" s="112"/>
      <c r="G4" s="112"/>
      <c r="J4" s="112"/>
      <c r="K4" s="112"/>
      <c r="M4" s="112"/>
      <c r="N4" s="112"/>
      <c r="O4" s="112"/>
    </row>
    <row r="5" spans="1:15" x14ac:dyDescent="0.25">
      <c r="A5" s="3" t="s">
        <v>29</v>
      </c>
      <c r="B5" s="112"/>
      <c r="C5" s="112"/>
      <c r="D5" s="112"/>
      <c r="E5" s="112"/>
      <c r="G5" s="112"/>
      <c r="J5" s="112"/>
      <c r="K5" s="112"/>
      <c r="M5" s="112"/>
      <c r="N5" s="112"/>
      <c r="O5" s="112"/>
    </row>
    <row r="6" spans="1:15" x14ac:dyDescent="0.25">
      <c r="A6" s="112"/>
      <c r="B6" s="19"/>
      <c r="C6" s="112"/>
      <c r="D6" s="112"/>
      <c r="E6" s="112"/>
      <c r="G6" s="112"/>
      <c r="J6" s="112"/>
      <c r="K6" s="112"/>
      <c r="M6" s="112"/>
      <c r="N6" s="112"/>
      <c r="O6" s="112"/>
    </row>
    <row r="7" spans="1:15" x14ac:dyDescent="0.25">
      <c r="A7" s="20" t="s">
        <v>16</v>
      </c>
      <c r="B7" s="188" t="s">
        <v>19</v>
      </c>
      <c r="C7" s="20" t="s">
        <v>21</v>
      </c>
      <c r="D7" s="188" t="s">
        <v>22</v>
      </c>
      <c r="E7" s="20" t="s">
        <v>23</v>
      </c>
      <c r="F7" s="188" t="s">
        <v>49</v>
      </c>
      <c r="G7" s="20" t="s">
        <v>107</v>
      </c>
      <c r="H7" s="20" t="s">
        <v>42</v>
      </c>
      <c r="I7" s="20" t="s">
        <v>175</v>
      </c>
      <c r="J7" s="20" t="s">
        <v>26</v>
      </c>
      <c r="K7" s="188" t="s">
        <v>27</v>
      </c>
      <c r="L7" s="20" t="s">
        <v>158</v>
      </c>
      <c r="M7" s="20" t="s">
        <v>159</v>
      </c>
      <c r="N7" s="188" t="s">
        <v>33</v>
      </c>
      <c r="O7" s="23" t="s">
        <v>157</v>
      </c>
    </row>
    <row r="8" spans="1:15" x14ac:dyDescent="0.25">
      <c r="A8" s="24" t="s">
        <v>0</v>
      </c>
      <c r="B8" s="189">
        <v>285124</v>
      </c>
      <c r="C8" s="33">
        <v>24228</v>
      </c>
      <c r="D8" s="189">
        <v>46041</v>
      </c>
      <c r="E8" s="26">
        <v>9809</v>
      </c>
      <c r="F8" s="189">
        <v>0</v>
      </c>
      <c r="G8" s="26">
        <v>22980</v>
      </c>
      <c r="H8" s="26">
        <v>0</v>
      </c>
      <c r="I8" s="26">
        <v>0</v>
      </c>
      <c r="J8" s="26">
        <v>68561</v>
      </c>
      <c r="K8" s="189">
        <v>148110</v>
      </c>
      <c r="L8" s="197">
        <f>SUM(B8:K8)</f>
        <v>604853</v>
      </c>
      <c r="M8" s="26">
        <v>604855</v>
      </c>
      <c r="N8" s="189">
        <f>SUM(B8,D8,F8,K8)</f>
        <v>479275</v>
      </c>
      <c r="O8" s="28">
        <f>SUM(C8,E8,G8,H8,I8,J8)</f>
        <v>125578</v>
      </c>
    </row>
    <row r="9" spans="1:15" s="112" customFormat="1" x14ac:dyDescent="0.25">
      <c r="A9" s="24" t="s">
        <v>1</v>
      </c>
      <c r="B9" s="189">
        <v>0</v>
      </c>
      <c r="C9" s="33">
        <v>0</v>
      </c>
      <c r="D9" s="189">
        <v>0</v>
      </c>
      <c r="E9" s="26">
        <v>23604</v>
      </c>
      <c r="F9" s="189">
        <v>0</v>
      </c>
      <c r="G9" s="26">
        <v>144099</v>
      </c>
      <c r="H9" s="26">
        <v>0</v>
      </c>
      <c r="I9" s="26">
        <v>0</v>
      </c>
      <c r="J9" s="26">
        <v>117897</v>
      </c>
      <c r="K9" s="189">
        <v>0</v>
      </c>
      <c r="L9" s="197">
        <f t="shared" ref="L9:L19" si="0">SUM(B9:K9)</f>
        <v>285600</v>
      </c>
      <c r="M9" s="26">
        <v>285601</v>
      </c>
      <c r="N9" s="189">
        <f t="shared" ref="N9:N19" si="1">SUM(B9,D9,F9,K9)</f>
        <v>0</v>
      </c>
      <c r="O9" s="28">
        <f t="shared" ref="O9:O19" si="2">SUM(C9,E9,G9,H9,I9,J9)</f>
        <v>285600</v>
      </c>
    </row>
    <row r="10" spans="1:15" s="141" customFormat="1" x14ac:dyDescent="0.25">
      <c r="A10" s="24" t="s">
        <v>2</v>
      </c>
      <c r="B10" s="189">
        <v>0</v>
      </c>
      <c r="C10" s="33">
        <v>0</v>
      </c>
      <c r="D10" s="189">
        <v>0</v>
      </c>
      <c r="E10" s="26">
        <v>2958</v>
      </c>
      <c r="F10" s="189">
        <v>0</v>
      </c>
      <c r="G10" s="26">
        <v>133359</v>
      </c>
      <c r="H10" s="26">
        <v>0</v>
      </c>
      <c r="I10" s="26">
        <v>0</v>
      </c>
      <c r="J10" s="26">
        <v>170484</v>
      </c>
      <c r="K10" s="189">
        <v>0</v>
      </c>
      <c r="L10" s="197">
        <f t="shared" si="0"/>
        <v>306801</v>
      </c>
      <c r="M10" s="26">
        <v>306802</v>
      </c>
      <c r="N10" s="189">
        <f t="shared" si="1"/>
        <v>0</v>
      </c>
      <c r="O10" s="28">
        <f t="shared" si="2"/>
        <v>306801</v>
      </c>
    </row>
    <row r="11" spans="1:15" s="143" customFormat="1" x14ac:dyDescent="0.25">
      <c r="A11" s="24" t="s">
        <v>3</v>
      </c>
      <c r="B11" s="189">
        <v>24500</v>
      </c>
      <c r="C11" s="33">
        <v>0</v>
      </c>
      <c r="D11" s="189">
        <v>0</v>
      </c>
      <c r="E11" s="26">
        <v>27524</v>
      </c>
      <c r="F11" s="189">
        <v>0</v>
      </c>
      <c r="G11" s="26">
        <v>95920</v>
      </c>
      <c r="H11" s="26">
        <v>0</v>
      </c>
      <c r="I11" s="26">
        <v>0</v>
      </c>
      <c r="J11" s="26">
        <v>104965</v>
      </c>
      <c r="K11" s="189">
        <v>0</v>
      </c>
      <c r="L11" s="197">
        <f t="shared" si="0"/>
        <v>252909</v>
      </c>
      <c r="M11" s="26">
        <v>252910</v>
      </c>
      <c r="N11" s="189">
        <f t="shared" si="1"/>
        <v>24500</v>
      </c>
      <c r="O11" s="28">
        <f t="shared" si="2"/>
        <v>228409</v>
      </c>
    </row>
    <row r="12" spans="1:15" s="143" customFormat="1" x14ac:dyDescent="0.25">
      <c r="A12" s="24" t="s">
        <v>4</v>
      </c>
      <c r="B12" s="189">
        <v>0</v>
      </c>
      <c r="C12" s="33">
        <v>0</v>
      </c>
      <c r="D12" s="189">
        <v>0</v>
      </c>
      <c r="E12" s="26">
        <v>3548</v>
      </c>
      <c r="F12" s="189">
        <v>0</v>
      </c>
      <c r="G12" s="26">
        <v>73689</v>
      </c>
      <c r="H12" s="26">
        <v>0</v>
      </c>
      <c r="I12" s="26">
        <v>0</v>
      </c>
      <c r="J12" s="26">
        <v>100906</v>
      </c>
      <c r="K12" s="189">
        <v>0</v>
      </c>
      <c r="L12" s="197">
        <f t="shared" si="0"/>
        <v>178143</v>
      </c>
      <c r="M12" s="26">
        <v>178144</v>
      </c>
      <c r="N12" s="189">
        <f t="shared" si="1"/>
        <v>0</v>
      </c>
      <c r="O12" s="28">
        <f t="shared" si="2"/>
        <v>178143</v>
      </c>
    </row>
    <row r="13" spans="1:15" s="144" customFormat="1" x14ac:dyDescent="0.25">
      <c r="A13" s="24" t="s">
        <v>5</v>
      </c>
      <c r="B13" s="189">
        <v>0</v>
      </c>
      <c r="C13" s="33">
        <v>0</v>
      </c>
      <c r="D13" s="189">
        <v>0</v>
      </c>
      <c r="E13" s="26">
        <v>31788</v>
      </c>
      <c r="F13" s="189">
        <v>24255</v>
      </c>
      <c r="G13" s="26">
        <v>96511</v>
      </c>
      <c r="H13" s="26">
        <v>0</v>
      </c>
      <c r="I13" s="26">
        <v>0</v>
      </c>
      <c r="J13" s="26">
        <v>42950</v>
      </c>
      <c r="K13" s="189">
        <v>0</v>
      </c>
      <c r="L13" s="197">
        <f t="shared" si="0"/>
        <v>195504</v>
      </c>
      <c r="M13" s="26">
        <v>195506</v>
      </c>
      <c r="N13" s="189">
        <f t="shared" si="1"/>
        <v>24255</v>
      </c>
      <c r="O13" s="28">
        <f t="shared" si="2"/>
        <v>171249</v>
      </c>
    </row>
    <row r="14" spans="1:15" s="144" customFormat="1" x14ac:dyDescent="0.25">
      <c r="A14" s="24" t="s">
        <v>6</v>
      </c>
      <c r="B14" s="189">
        <v>0</v>
      </c>
      <c r="C14" s="33">
        <v>0</v>
      </c>
      <c r="D14" s="189">
        <v>0</v>
      </c>
      <c r="E14" s="26">
        <v>24356</v>
      </c>
      <c r="F14" s="189">
        <v>0</v>
      </c>
      <c r="G14" s="26">
        <v>47897</v>
      </c>
      <c r="H14" s="26">
        <v>0</v>
      </c>
      <c r="I14" s="26">
        <v>0</v>
      </c>
      <c r="J14" s="26">
        <v>96128</v>
      </c>
      <c r="K14" s="189">
        <v>0</v>
      </c>
      <c r="L14" s="197">
        <f t="shared" si="0"/>
        <v>168381</v>
      </c>
      <c r="M14" s="26">
        <v>168381</v>
      </c>
      <c r="N14" s="189">
        <f t="shared" si="1"/>
        <v>0</v>
      </c>
      <c r="O14" s="28">
        <f t="shared" si="2"/>
        <v>168381</v>
      </c>
    </row>
    <row r="15" spans="1:15" s="144" customFormat="1" x14ac:dyDescent="0.25">
      <c r="A15" s="24" t="s">
        <v>7</v>
      </c>
      <c r="B15" s="189">
        <v>0</v>
      </c>
      <c r="C15" s="33">
        <v>0</v>
      </c>
      <c r="D15" s="189">
        <v>0</v>
      </c>
      <c r="E15" s="26">
        <v>26700</v>
      </c>
      <c r="F15" s="189">
        <v>0</v>
      </c>
      <c r="G15" s="26">
        <v>24100</v>
      </c>
      <c r="H15" s="26">
        <v>0</v>
      </c>
      <c r="I15" s="26">
        <v>0</v>
      </c>
      <c r="J15" s="26">
        <v>91798</v>
      </c>
      <c r="K15" s="189">
        <v>0</v>
      </c>
      <c r="L15" s="197">
        <f t="shared" si="0"/>
        <v>142598</v>
      </c>
      <c r="M15" s="26">
        <v>142599</v>
      </c>
      <c r="N15" s="189">
        <f t="shared" si="1"/>
        <v>0</v>
      </c>
      <c r="O15" s="28">
        <f t="shared" si="2"/>
        <v>142598</v>
      </c>
    </row>
    <row r="16" spans="1:15" s="144" customFormat="1" x14ac:dyDescent="0.25">
      <c r="A16" s="24" t="s">
        <v>8</v>
      </c>
      <c r="B16" s="189">
        <v>0</v>
      </c>
      <c r="C16" s="33">
        <v>0</v>
      </c>
      <c r="D16" s="189">
        <v>0</v>
      </c>
      <c r="E16" s="26">
        <v>7907</v>
      </c>
      <c r="F16" s="189">
        <v>0</v>
      </c>
      <c r="G16" s="26">
        <v>47264</v>
      </c>
      <c r="H16" s="26">
        <v>0</v>
      </c>
      <c r="I16" s="26">
        <v>0</v>
      </c>
      <c r="J16" s="26">
        <v>105979</v>
      </c>
      <c r="K16" s="189">
        <v>0</v>
      </c>
      <c r="L16" s="197">
        <f t="shared" si="0"/>
        <v>161150</v>
      </c>
      <c r="M16" s="26">
        <v>161150</v>
      </c>
      <c r="N16" s="189">
        <f t="shared" si="1"/>
        <v>0</v>
      </c>
      <c r="O16" s="28">
        <f t="shared" si="2"/>
        <v>161150</v>
      </c>
    </row>
    <row r="17" spans="1:15" s="144" customFormat="1" x14ac:dyDescent="0.25">
      <c r="A17" s="24" t="s">
        <v>9</v>
      </c>
      <c r="B17" s="189">
        <v>0</v>
      </c>
      <c r="C17" s="33">
        <v>0</v>
      </c>
      <c r="D17" s="189">
        <v>0</v>
      </c>
      <c r="E17" s="26">
        <v>22001</v>
      </c>
      <c r="F17" s="189">
        <v>0</v>
      </c>
      <c r="G17" s="26">
        <v>72655</v>
      </c>
      <c r="H17" s="26">
        <v>19012</v>
      </c>
      <c r="I17" s="26">
        <v>0</v>
      </c>
      <c r="J17" s="26">
        <v>81833</v>
      </c>
      <c r="K17" s="189">
        <v>0</v>
      </c>
      <c r="L17" s="197">
        <f t="shared" si="0"/>
        <v>195501</v>
      </c>
      <c r="M17" s="26">
        <v>195501</v>
      </c>
      <c r="N17" s="189">
        <f t="shared" si="1"/>
        <v>0</v>
      </c>
      <c r="O17" s="28">
        <f t="shared" si="2"/>
        <v>195501</v>
      </c>
    </row>
    <row r="18" spans="1:15" s="144" customFormat="1" x14ac:dyDescent="0.25">
      <c r="A18" s="24" t="s">
        <v>10</v>
      </c>
      <c r="B18" s="189">
        <v>0</v>
      </c>
      <c r="C18" s="33">
        <v>0</v>
      </c>
      <c r="D18" s="189">
        <v>0</v>
      </c>
      <c r="E18" s="26">
        <v>27200</v>
      </c>
      <c r="F18" s="189">
        <v>0</v>
      </c>
      <c r="G18" s="26">
        <v>73452</v>
      </c>
      <c r="H18" s="26">
        <v>0</v>
      </c>
      <c r="I18" s="26">
        <v>0</v>
      </c>
      <c r="J18" s="26">
        <v>43400</v>
      </c>
      <c r="K18" s="189">
        <v>0</v>
      </c>
      <c r="L18" s="197">
        <f t="shared" si="0"/>
        <v>144052</v>
      </c>
      <c r="M18" s="26">
        <v>144053</v>
      </c>
      <c r="N18" s="189">
        <f t="shared" si="1"/>
        <v>0</v>
      </c>
      <c r="O18" s="28">
        <f t="shared" si="2"/>
        <v>144052</v>
      </c>
    </row>
    <row r="19" spans="1:15" s="144" customFormat="1" x14ac:dyDescent="0.25">
      <c r="A19" s="24" t="s">
        <v>11</v>
      </c>
      <c r="B19" s="189">
        <v>49700</v>
      </c>
      <c r="C19" s="33">
        <v>0</v>
      </c>
      <c r="D19" s="189">
        <v>0</v>
      </c>
      <c r="E19" s="26">
        <v>29642</v>
      </c>
      <c r="F19" s="189">
        <v>0</v>
      </c>
      <c r="G19" s="26">
        <v>94817</v>
      </c>
      <c r="H19" s="26">
        <v>0</v>
      </c>
      <c r="I19" s="26">
        <v>17524</v>
      </c>
      <c r="J19" s="26">
        <v>100746</v>
      </c>
      <c r="K19" s="189">
        <v>0</v>
      </c>
      <c r="L19" s="197">
        <f t="shared" si="0"/>
        <v>292429</v>
      </c>
      <c r="M19" s="26">
        <v>292431</v>
      </c>
      <c r="N19" s="189">
        <f t="shared" si="1"/>
        <v>49700</v>
      </c>
      <c r="O19" s="28">
        <f t="shared" si="2"/>
        <v>242729</v>
      </c>
    </row>
    <row r="20" spans="1:15" x14ac:dyDescent="0.25">
      <c r="A20" s="20" t="s">
        <v>173</v>
      </c>
      <c r="B20" s="190">
        <f t="shared" ref="B20:G20" si="3">SUM(B8:B19)</f>
        <v>359324</v>
      </c>
      <c r="C20" s="146">
        <f t="shared" si="3"/>
        <v>24228</v>
      </c>
      <c r="D20" s="190">
        <f t="shared" si="3"/>
        <v>46041</v>
      </c>
      <c r="E20" s="146">
        <f t="shared" si="3"/>
        <v>237037</v>
      </c>
      <c r="F20" s="190">
        <f t="shared" si="3"/>
        <v>24255</v>
      </c>
      <c r="G20" s="146">
        <f t="shared" si="3"/>
        <v>926743</v>
      </c>
      <c r="H20" s="146">
        <f t="shared" ref="H20:J20" si="4">SUM(H8:H19)</f>
        <v>19012</v>
      </c>
      <c r="I20" s="146">
        <f t="shared" si="4"/>
        <v>17524</v>
      </c>
      <c r="J20" s="146">
        <f t="shared" si="4"/>
        <v>1125647</v>
      </c>
      <c r="K20" s="190">
        <f>SUM(K8:K19)</f>
        <v>148110</v>
      </c>
      <c r="L20" s="30">
        <f>SUM(L8:L19)</f>
        <v>2927921</v>
      </c>
      <c r="M20" s="30">
        <f>SUM(M8:M19)</f>
        <v>2927933</v>
      </c>
      <c r="N20" s="190">
        <f>SUM(N8:N19)</f>
        <v>577730</v>
      </c>
      <c r="O20" s="32">
        <f t="shared" ref="O20" si="5">SUM(O8:O18)</f>
        <v>2107462</v>
      </c>
    </row>
    <row r="21" spans="1:15" x14ac:dyDescent="0.25">
      <c r="A21" s="14"/>
      <c r="B21" s="14"/>
      <c r="C21" s="14"/>
      <c r="D21" s="14"/>
      <c r="E21" s="14"/>
      <c r="F21" s="14"/>
      <c r="G21" s="14"/>
      <c r="H21" s="14"/>
      <c r="I21" s="14"/>
      <c r="J21" s="14"/>
      <c r="K21" s="14"/>
      <c r="L21" s="14"/>
      <c r="M21" s="14"/>
      <c r="N21" s="14"/>
      <c r="O21" s="14"/>
    </row>
    <row r="22" spans="1:15" x14ac:dyDescent="0.25">
      <c r="A22" s="93" t="s">
        <v>45</v>
      </c>
      <c r="B22" s="112"/>
      <c r="C22" s="112"/>
      <c r="D22" s="112"/>
      <c r="E22" s="112"/>
      <c r="G22" s="112"/>
      <c r="J22" s="112"/>
      <c r="K22" s="112"/>
      <c r="M22" s="112"/>
      <c r="N22" s="112"/>
      <c r="O22" s="112"/>
    </row>
    <row r="23" spans="1:15" x14ac:dyDescent="0.25">
      <c r="A23" s="112"/>
      <c r="B23" s="112"/>
      <c r="C23" s="112"/>
      <c r="D23" s="112"/>
      <c r="E23" s="112"/>
      <c r="G23" s="112"/>
      <c r="J23" s="112"/>
      <c r="K23" s="112"/>
      <c r="M23" s="112"/>
      <c r="N23" s="112"/>
      <c r="O23" s="112"/>
    </row>
    <row r="24" spans="1:15" x14ac:dyDescent="0.25">
      <c r="A24" s="93" t="s">
        <v>16</v>
      </c>
      <c r="B24" s="110" t="s">
        <v>19</v>
      </c>
      <c r="C24" s="93" t="s">
        <v>21</v>
      </c>
      <c r="D24" s="110" t="s">
        <v>22</v>
      </c>
      <c r="E24" s="93" t="s">
        <v>23</v>
      </c>
      <c r="F24" s="188" t="s">
        <v>49</v>
      </c>
      <c r="G24" s="93" t="s">
        <v>107</v>
      </c>
      <c r="H24" s="20" t="s">
        <v>42</v>
      </c>
      <c r="I24" s="35" t="s">
        <v>175</v>
      </c>
      <c r="J24" s="93" t="s">
        <v>26</v>
      </c>
      <c r="K24" s="110" t="s">
        <v>27</v>
      </c>
      <c r="L24" s="93" t="s">
        <v>158</v>
      </c>
      <c r="M24" s="93" t="s">
        <v>159</v>
      </c>
      <c r="N24" s="110" t="s">
        <v>33</v>
      </c>
      <c r="O24" s="18" t="s">
        <v>157</v>
      </c>
    </row>
    <row r="25" spans="1:15" x14ac:dyDescent="0.25">
      <c r="A25" s="14" t="s">
        <v>0</v>
      </c>
      <c r="B25" s="15">
        <v>997023</v>
      </c>
      <c r="C25" s="15">
        <v>179668</v>
      </c>
      <c r="D25" s="15">
        <v>186907</v>
      </c>
      <c r="E25" s="15">
        <v>47863</v>
      </c>
      <c r="F25" s="142">
        <v>0</v>
      </c>
      <c r="G25" s="15">
        <v>66641</v>
      </c>
      <c r="H25" s="142">
        <v>0</v>
      </c>
      <c r="I25" s="142">
        <v>0</v>
      </c>
      <c r="J25" s="15">
        <v>150838</v>
      </c>
      <c r="K25" s="15">
        <v>512208</v>
      </c>
      <c r="L25" s="142">
        <f>SUM(B25:K25)</f>
        <v>2141148</v>
      </c>
      <c r="M25" s="15">
        <v>2141148</v>
      </c>
      <c r="N25" s="15">
        <f>SUM(B25,D25,F25,K25)</f>
        <v>1696138</v>
      </c>
      <c r="O25" s="15">
        <f>SUM(C25,E25,G25,H25,I25,J25)</f>
        <v>445010</v>
      </c>
    </row>
    <row r="26" spans="1:15" s="112" customFormat="1" x14ac:dyDescent="0.25">
      <c r="A26" s="14" t="s">
        <v>1</v>
      </c>
      <c r="B26" s="15">
        <v>0</v>
      </c>
      <c r="C26" s="15">
        <v>0</v>
      </c>
      <c r="D26" s="15">
        <v>0</v>
      </c>
      <c r="E26" s="15">
        <v>94957</v>
      </c>
      <c r="F26" s="142">
        <v>0</v>
      </c>
      <c r="G26" s="15">
        <v>447622</v>
      </c>
      <c r="H26" s="142">
        <v>0</v>
      </c>
      <c r="I26" s="142">
        <v>0</v>
      </c>
      <c r="J26" s="15">
        <v>273111</v>
      </c>
      <c r="K26" s="15">
        <v>0</v>
      </c>
      <c r="L26" s="142">
        <f t="shared" ref="L26:L36" si="6">SUM(B26:K26)</f>
        <v>815690</v>
      </c>
      <c r="M26" s="15">
        <v>815690</v>
      </c>
      <c r="N26" s="142">
        <f t="shared" ref="N26:N36" si="7">SUM(B26,D26,F26,K26)</f>
        <v>0</v>
      </c>
      <c r="O26" s="142">
        <f t="shared" ref="O26:O36" si="8">SUM(C26,E26,G26,H26,I26,J26)</f>
        <v>815690</v>
      </c>
    </row>
    <row r="27" spans="1:15" s="141" customFormat="1" x14ac:dyDescent="0.25">
      <c r="A27" s="24" t="s">
        <v>2</v>
      </c>
      <c r="B27" s="142">
        <v>0</v>
      </c>
      <c r="C27" s="142">
        <v>0</v>
      </c>
      <c r="D27" s="142">
        <v>0</v>
      </c>
      <c r="E27" s="142">
        <v>26568</v>
      </c>
      <c r="F27" s="142">
        <v>0</v>
      </c>
      <c r="G27" s="142">
        <v>425614</v>
      </c>
      <c r="H27" s="142">
        <v>0</v>
      </c>
      <c r="I27" s="142">
        <v>0</v>
      </c>
      <c r="J27" s="142">
        <v>446252</v>
      </c>
      <c r="K27" s="142">
        <v>0</v>
      </c>
      <c r="L27" s="142">
        <f t="shared" si="6"/>
        <v>898434</v>
      </c>
      <c r="M27" s="142">
        <v>898434</v>
      </c>
      <c r="N27" s="142">
        <f t="shared" si="7"/>
        <v>0</v>
      </c>
      <c r="O27" s="142">
        <f t="shared" si="8"/>
        <v>898434</v>
      </c>
    </row>
    <row r="28" spans="1:15" s="143" customFormat="1" x14ac:dyDescent="0.25">
      <c r="A28" s="24" t="s">
        <v>3</v>
      </c>
      <c r="B28" s="142">
        <v>84524</v>
      </c>
      <c r="C28" s="142">
        <v>0</v>
      </c>
      <c r="D28" s="142">
        <v>0</v>
      </c>
      <c r="E28" s="142">
        <v>103425</v>
      </c>
      <c r="F28" s="142">
        <v>0</v>
      </c>
      <c r="G28" s="142">
        <v>326630</v>
      </c>
      <c r="H28" s="142">
        <v>0</v>
      </c>
      <c r="I28" s="142">
        <v>0</v>
      </c>
      <c r="J28" s="142">
        <v>245228</v>
      </c>
      <c r="K28" s="142">
        <v>0</v>
      </c>
      <c r="L28" s="142">
        <f t="shared" si="6"/>
        <v>759807</v>
      </c>
      <c r="M28" s="142">
        <v>759807</v>
      </c>
      <c r="N28" s="142">
        <f t="shared" si="7"/>
        <v>84524</v>
      </c>
      <c r="O28" s="142">
        <f t="shared" si="8"/>
        <v>675283</v>
      </c>
    </row>
    <row r="29" spans="1:15" s="143" customFormat="1" x14ac:dyDescent="0.25">
      <c r="A29" s="24" t="s">
        <v>4</v>
      </c>
      <c r="B29" s="142">
        <v>0</v>
      </c>
      <c r="C29" s="142">
        <v>0</v>
      </c>
      <c r="D29" s="142">
        <v>0</v>
      </c>
      <c r="E29" s="142">
        <v>31848</v>
      </c>
      <c r="F29" s="142">
        <v>0</v>
      </c>
      <c r="G29" s="142">
        <v>255426</v>
      </c>
      <c r="H29" s="142">
        <v>0</v>
      </c>
      <c r="I29" s="142">
        <v>0</v>
      </c>
      <c r="J29" s="142">
        <v>271770</v>
      </c>
      <c r="K29" s="142">
        <v>0</v>
      </c>
      <c r="L29" s="142">
        <f t="shared" si="6"/>
        <v>559044</v>
      </c>
      <c r="M29" s="142">
        <v>559044</v>
      </c>
      <c r="N29" s="142">
        <f t="shared" si="7"/>
        <v>0</v>
      </c>
      <c r="O29" s="142">
        <f t="shared" si="8"/>
        <v>559044</v>
      </c>
    </row>
    <row r="30" spans="1:15" s="144" customFormat="1" x14ac:dyDescent="0.25">
      <c r="A30" s="24" t="s">
        <v>5</v>
      </c>
      <c r="B30" s="142">
        <v>0</v>
      </c>
      <c r="C30" s="142">
        <v>0</v>
      </c>
      <c r="D30" s="142">
        <v>0</v>
      </c>
      <c r="E30" s="142">
        <v>119497</v>
      </c>
      <c r="F30" s="142">
        <v>73980</v>
      </c>
      <c r="G30" s="142">
        <v>324125</v>
      </c>
      <c r="H30" s="142">
        <v>0</v>
      </c>
      <c r="I30" s="142">
        <v>0</v>
      </c>
      <c r="J30" s="142">
        <v>151058</v>
      </c>
      <c r="K30" s="142">
        <v>0</v>
      </c>
      <c r="L30" s="142">
        <f t="shared" si="6"/>
        <v>668660</v>
      </c>
      <c r="M30" s="142">
        <v>668660</v>
      </c>
      <c r="N30" s="142">
        <f t="shared" si="7"/>
        <v>73980</v>
      </c>
      <c r="O30" s="142">
        <f t="shared" si="8"/>
        <v>594680</v>
      </c>
    </row>
    <row r="31" spans="1:15" s="144" customFormat="1" x14ac:dyDescent="0.25">
      <c r="A31" s="24" t="s">
        <v>6</v>
      </c>
      <c r="B31" s="142">
        <v>0</v>
      </c>
      <c r="C31" s="142">
        <v>0</v>
      </c>
      <c r="D31" s="142">
        <v>0</v>
      </c>
      <c r="E31" s="142">
        <v>95376</v>
      </c>
      <c r="F31" s="142">
        <v>0</v>
      </c>
      <c r="G31" s="142">
        <v>164540</v>
      </c>
      <c r="H31" s="142">
        <v>0</v>
      </c>
      <c r="I31" s="142">
        <v>0</v>
      </c>
      <c r="J31" s="142">
        <v>295278</v>
      </c>
      <c r="K31" s="142">
        <v>0</v>
      </c>
      <c r="L31" s="142">
        <f t="shared" si="6"/>
        <v>555194</v>
      </c>
      <c r="M31" s="142">
        <v>555194</v>
      </c>
      <c r="N31" s="142">
        <f t="shared" si="7"/>
        <v>0</v>
      </c>
      <c r="O31" s="142">
        <f t="shared" si="8"/>
        <v>555194</v>
      </c>
    </row>
    <row r="32" spans="1:15" s="144" customFormat="1" x14ac:dyDescent="0.25">
      <c r="A32" s="24" t="s">
        <v>7</v>
      </c>
      <c r="B32" s="142">
        <v>0</v>
      </c>
      <c r="C32" s="142">
        <v>0</v>
      </c>
      <c r="D32" s="142">
        <v>0</v>
      </c>
      <c r="E32" s="142">
        <v>99556</v>
      </c>
      <c r="F32" s="142">
        <v>0</v>
      </c>
      <c r="G32" s="142">
        <v>83627</v>
      </c>
      <c r="H32" s="142">
        <v>0</v>
      </c>
      <c r="I32" s="142">
        <v>0</v>
      </c>
      <c r="J32" s="142">
        <v>239674</v>
      </c>
      <c r="K32" s="142">
        <v>0</v>
      </c>
      <c r="L32" s="142">
        <f t="shared" si="6"/>
        <v>422857</v>
      </c>
      <c r="M32" s="142">
        <v>422857</v>
      </c>
      <c r="N32" s="142">
        <f t="shared" si="7"/>
        <v>0</v>
      </c>
      <c r="O32" s="142">
        <f t="shared" si="8"/>
        <v>422857</v>
      </c>
    </row>
    <row r="33" spans="1:15" s="144" customFormat="1" x14ac:dyDescent="0.25">
      <c r="A33" s="24" t="s">
        <v>8</v>
      </c>
      <c r="B33" s="142">
        <v>0</v>
      </c>
      <c r="C33" s="142">
        <v>0</v>
      </c>
      <c r="D33" s="142">
        <v>0</v>
      </c>
      <c r="E33" s="142">
        <v>36201</v>
      </c>
      <c r="F33" s="142">
        <v>0</v>
      </c>
      <c r="G33" s="142">
        <v>114478</v>
      </c>
      <c r="H33" s="142">
        <v>0</v>
      </c>
      <c r="I33" s="142">
        <v>0</v>
      </c>
      <c r="J33" s="142">
        <v>288181</v>
      </c>
      <c r="K33" s="142">
        <v>0</v>
      </c>
      <c r="L33" s="142">
        <f t="shared" si="6"/>
        <v>438860</v>
      </c>
      <c r="M33" s="142">
        <v>438860</v>
      </c>
      <c r="N33" s="142">
        <f t="shared" si="7"/>
        <v>0</v>
      </c>
      <c r="O33" s="142">
        <f t="shared" si="8"/>
        <v>438860</v>
      </c>
    </row>
    <row r="34" spans="1:15" s="144" customFormat="1" x14ac:dyDescent="0.25">
      <c r="A34" s="24" t="s">
        <v>9</v>
      </c>
      <c r="B34" s="142">
        <v>0</v>
      </c>
      <c r="C34" s="142">
        <v>0</v>
      </c>
      <c r="D34" s="142">
        <v>0</v>
      </c>
      <c r="E34" s="142">
        <v>78569</v>
      </c>
      <c r="F34" s="142">
        <v>0</v>
      </c>
      <c r="G34" s="142">
        <v>175062</v>
      </c>
      <c r="H34" s="142">
        <v>41827</v>
      </c>
      <c r="I34" s="142">
        <v>0</v>
      </c>
      <c r="J34" s="142">
        <v>173916</v>
      </c>
      <c r="K34" s="142">
        <v>0</v>
      </c>
      <c r="L34" s="142">
        <f t="shared" si="6"/>
        <v>469374</v>
      </c>
      <c r="M34" s="142">
        <v>469374</v>
      </c>
      <c r="N34" s="142">
        <f t="shared" si="7"/>
        <v>0</v>
      </c>
      <c r="O34" s="142">
        <f t="shared" si="8"/>
        <v>469374</v>
      </c>
    </row>
    <row r="35" spans="1:15" s="144" customFormat="1" x14ac:dyDescent="0.25">
      <c r="A35" s="24" t="s">
        <v>10</v>
      </c>
      <c r="B35" s="142">
        <v>0</v>
      </c>
      <c r="C35" s="142">
        <v>0</v>
      </c>
      <c r="D35" s="142">
        <v>0</v>
      </c>
      <c r="E35" s="142">
        <v>102791</v>
      </c>
      <c r="F35" s="142">
        <v>0</v>
      </c>
      <c r="G35" s="142">
        <v>169019</v>
      </c>
      <c r="H35" s="142">
        <v>0</v>
      </c>
      <c r="I35" s="142">
        <v>0</v>
      </c>
      <c r="J35" s="142">
        <v>149948</v>
      </c>
      <c r="K35" s="142">
        <v>0</v>
      </c>
      <c r="L35" s="142">
        <f t="shared" si="6"/>
        <v>421758</v>
      </c>
      <c r="M35" s="142">
        <v>421758</v>
      </c>
      <c r="N35" s="142">
        <f t="shared" si="7"/>
        <v>0</v>
      </c>
      <c r="O35" s="142">
        <f t="shared" si="8"/>
        <v>421758</v>
      </c>
    </row>
    <row r="36" spans="1:15" s="144" customFormat="1" x14ac:dyDescent="0.25">
      <c r="A36" s="24" t="s">
        <v>11</v>
      </c>
      <c r="B36" s="142">
        <v>114308</v>
      </c>
      <c r="C36" s="142">
        <v>0</v>
      </c>
      <c r="D36" s="142">
        <v>0</v>
      </c>
      <c r="E36" s="142">
        <v>100734</v>
      </c>
      <c r="F36" s="142">
        <v>0</v>
      </c>
      <c r="G36" s="142">
        <v>241875</v>
      </c>
      <c r="H36" s="142">
        <v>0</v>
      </c>
      <c r="I36" s="142">
        <v>48052</v>
      </c>
      <c r="J36" s="142">
        <v>268963</v>
      </c>
      <c r="K36" s="142">
        <v>0</v>
      </c>
      <c r="L36" s="142">
        <f t="shared" si="6"/>
        <v>773932</v>
      </c>
      <c r="M36" s="142">
        <v>773932</v>
      </c>
      <c r="N36" s="142">
        <f t="shared" si="7"/>
        <v>114308</v>
      </c>
      <c r="O36" s="142">
        <f t="shared" si="8"/>
        <v>659624</v>
      </c>
    </row>
    <row r="37" spans="1:15" x14ac:dyDescent="0.25">
      <c r="A37" s="20" t="s">
        <v>173</v>
      </c>
      <c r="B37" s="42">
        <f>SUM(B25:B36)</f>
        <v>1195855</v>
      </c>
      <c r="C37" s="42">
        <f t="shared" ref="C37:O37" si="9">SUM(C25:C36)</f>
        <v>179668</v>
      </c>
      <c r="D37" s="42">
        <f t="shared" si="9"/>
        <v>186907</v>
      </c>
      <c r="E37" s="42">
        <f t="shared" si="9"/>
        <v>937385</v>
      </c>
      <c r="F37" s="42">
        <f t="shared" si="9"/>
        <v>73980</v>
      </c>
      <c r="G37" s="42">
        <f t="shared" si="9"/>
        <v>2794659</v>
      </c>
      <c r="H37" s="42">
        <f t="shared" si="9"/>
        <v>41827</v>
      </c>
      <c r="I37" s="42">
        <f t="shared" si="9"/>
        <v>48052</v>
      </c>
      <c r="J37" s="42">
        <f t="shared" si="9"/>
        <v>2954217</v>
      </c>
      <c r="K37" s="42">
        <f t="shared" si="9"/>
        <v>512208</v>
      </c>
      <c r="L37" s="42">
        <f t="shared" si="9"/>
        <v>8924758</v>
      </c>
      <c r="M37" s="42">
        <f t="shared" si="9"/>
        <v>8924758</v>
      </c>
      <c r="N37" s="42">
        <f t="shared" si="9"/>
        <v>1968950</v>
      </c>
      <c r="O37" s="42">
        <f t="shared" si="9"/>
        <v>6955808</v>
      </c>
    </row>
    <row r="38" spans="1:15" x14ac:dyDescent="0.25">
      <c r="A38" s="14"/>
      <c r="B38" s="14"/>
      <c r="C38" s="14"/>
      <c r="D38" s="14"/>
      <c r="E38" s="14"/>
      <c r="F38" s="14"/>
      <c r="G38" s="14"/>
      <c r="H38" s="14"/>
      <c r="I38" s="14"/>
      <c r="J38" s="14"/>
      <c r="K38" s="14"/>
      <c r="L38" s="14"/>
      <c r="M38" s="14"/>
      <c r="N38" s="14"/>
      <c r="O38" s="14"/>
    </row>
    <row r="39" spans="1:15" x14ac:dyDescent="0.25">
      <c r="A39" s="14"/>
      <c r="B39" s="14"/>
      <c r="C39" s="14"/>
      <c r="D39" s="14"/>
      <c r="E39" s="14"/>
      <c r="F39" s="14"/>
      <c r="G39" s="14"/>
      <c r="H39" s="14"/>
      <c r="I39" s="14"/>
      <c r="J39" s="14"/>
      <c r="K39" s="14"/>
      <c r="L39" s="14"/>
      <c r="M39" s="14"/>
      <c r="N39" s="14"/>
      <c r="O39" s="14"/>
    </row>
    <row r="40" spans="1:15" x14ac:dyDescent="0.25">
      <c r="A40" s="14"/>
      <c r="B40" s="112"/>
      <c r="C40" s="112"/>
      <c r="D40" s="112"/>
      <c r="E40" s="112"/>
      <c r="G40" s="112"/>
      <c r="J40" s="112"/>
      <c r="K40" s="112"/>
      <c r="M40" s="112"/>
      <c r="N40" s="112"/>
      <c r="O40" s="112"/>
    </row>
    <row r="41" spans="1:15" x14ac:dyDescent="0.25">
      <c r="A41" s="112"/>
      <c r="B41" s="112"/>
      <c r="C41" s="112"/>
      <c r="D41" s="112"/>
      <c r="E41" s="112"/>
      <c r="G41" s="112"/>
      <c r="J41" s="112"/>
      <c r="K41" s="112"/>
      <c r="M41" s="112"/>
      <c r="N41" s="112"/>
      <c r="O41" s="112"/>
    </row>
    <row r="42" spans="1:15" x14ac:dyDescent="0.25">
      <c r="A42" s="112" t="s">
        <v>104</v>
      </c>
      <c r="B42" s="112"/>
      <c r="C42" s="112"/>
      <c r="D42" s="112"/>
      <c r="E42" s="112"/>
      <c r="G42" s="112"/>
      <c r="J42" s="112"/>
      <c r="K42" s="112"/>
      <c r="M42" s="112"/>
      <c r="N42" s="112"/>
      <c r="O42" s="112"/>
    </row>
    <row r="43" spans="1:15" s="144" customFormat="1" x14ac:dyDescent="0.25">
      <c r="A43" s="144" t="s">
        <v>161</v>
      </c>
    </row>
    <row r="44" spans="1:15" s="144" customFormat="1" x14ac:dyDescent="0.25">
      <c r="A44" s="144" t="s">
        <v>162</v>
      </c>
    </row>
    <row r="45" spans="1:15" x14ac:dyDescent="0.25">
      <c r="A45" s="144" t="s">
        <v>38</v>
      </c>
      <c r="B45" s="112"/>
      <c r="C45" s="112"/>
      <c r="D45" s="112"/>
      <c r="E45" s="112"/>
      <c r="G45" s="112"/>
      <c r="J45" s="112"/>
      <c r="K45" s="112"/>
      <c r="M45" s="112"/>
      <c r="N45" s="112"/>
      <c r="O45" s="112"/>
    </row>
    <row r="46" spans="1:15" x14ac:dyDescent="0.25">
      <c r="A46" s="144" t="s">
        <v>160</v>
      </c>
      <c r="B46" s="112"/>
      <c r="C46" s="112"/>
      <c r="D46" s="112"/>
      <c r="E46" s="112"/>
      <c r="G46" s="112"/>
      <c r="J46" s="112"/>
      <c r="K46" s="112"/>
      <c r="M46" s="112"/>
      <c r="N46" s="112"/>
      <c r="O46" s="112"/>
    </row>
    <row r="47" spans="1:15" x14ac:dyDescent="0.25">
      <c r="A47" s="112"/>
      <c r="B47" s="112"/>
      <c r="C47" s="112"/>
      <c r="D47" s="112"/>
      <c r="E47" s="112"/>
      <c r="G47" s="112"/>
      <c r="J47" s="112"/>
      <c r="K47" s="112"/>
      <c r="M47" s="112"/>
      <c r="N47" s="112"/>
      <c r="O47" s="112"/>
    </row>
    <row r="48" spans="1:15" x14ac:dyDescent="0.25">
      <c r="A48" s="112"/>
      <c r="B48" s="112"/>
      <c r="C48" s="112"/>
      <c r="D48" s="112"/>
      <c r="E48" s="112"/>
      <c r="G48" s="112"/>
      <c r="J48" s="112"/>
      <c r="K48" s="112"/>
      <c r="M48" s="112"/>
      <c r="N48" s="112"/>
      <c r="O48" s="112"/>
    </row>
    <row r="49" spans="1:15" x14ac:dyDescent="0.25">
      <c r="A49" s="144" t="s">
        <v>163</v>
      </c>
      <c r="B49" s="112"/>
      <c r="C49" s="112"/>
      <c r="D49" s="112"/>
      <c r="E49" s="112"/>
      <c r="G49" s="112"/>
      <c r="J49" s="112"/>
      <c r="K49" s="112"/>
      <c r="M49" s="112"/>
      <c r="N49" s="112"/>
      <c r="O49" s="112"/>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1"/>
  <sheetViews>
    <sheetView topLeftCell="A16" workbookViewId="0">
      <selection activeCell="A44" sqref="A44:XFD44"/>
    </sheetView>
  </sheetViews>
  <sheetFormatPr defaultColWidth="11.42578125" defaultRowHeight="15" x14ac:dyDescent="0.25"/>
  <cols>
    <col min="7" max="7" width="12.7109375" bestFit="1" customWidth="1"/>
    <col min="9" max="9" width="30" bestFit="1" customWidth="1"/>
    <col min="11" max="11" width="12.85546875" bestFit="1" customWidth="1"/>
    <col min="16" max="16" width="12.7109375" bestFit="1" customWidth="1"/>
    <col min="17" max="17" width="14.140625" bestFit="1" customWidth="1"/>
  </cols>
  <sheetData>
    <row r="1" spans="1:17" x14ac:dyDescent="0.25">
      <c r="A1" s="3" t="s">
        <v>17</v>
      </c>
    </row>
    <row r="3" spans="1:17" ht="26.25" x14ac:dyDescent="0.25">
      <c r="A3" s="41">
        <v>2014</v>
      </c>
    </row>
    <row r="5" spans="1:17" x14ac:dyDescent="0.25">
      <c r="A5" s="3" t="s">
        <v>29</v>
      </c>
    </row>
    <row r="6" spans="1:17" x14ac:dyDescent="0.25">
      <c r="B6" s="19"/>
    </row>
    <row r="7" spans="1:17" s="14" customFormat="1" x14ac:dyDescent="0.25">
      <c r="A7" s="20" t="s">
        <v>16</v>
      </c>
      <c r="B7" s="188" t="s">
        <v>19</v>
      </c>
      <c r="C7" s="20" t="s">
        <v>20</v>
      </c>
      <c r="D7" s="20" t="s">
        <v>21</v>
      </c>
      <c r="E7" s="20" t="s">
        <v>30</v>
      </c>
      <c r="F7" s="188" t="s">
        <v>22</v>
      </c>
      <c r="G7" s="20" t="s">
        <v>31</v>
      </c>
      <c r="H7" s="20" t="s">
        <v>23</v>
      </c>
      <c r="I7" s="20" t="s">
        <v>32</v>
      </c>
      <c r="J7" s="188" t="s">
        <v>24</v>
      </c>
      <c r="K7" s="20" t="s">
        <v>25</v>
      </c>
      <c r="L7" s="20" t="s">
        <v>26</v>
      </c>
      <c r="M7" s="188" t="s">
        <v>27</v>
      </c>
      <c r="N7" s="20" t="s">
        <v>28</v>
      </c>
      <c r="O7" s="188" t="s">
        <v>33</v>
      </c>
      <c r="P7" s="23" t="s">
        <v>34</v>
      </c>
      <c r="Q7" s="23" t="s">
        <v>35</v>
      </c>
    </row>
    <row r="8" spans="1:17" x14ac:dyDescent="0.25">
      <c r="A8" s="24" t="s">
        <v>0</v>
      </c>
      <c r="B8" s="189">
        <v>391846</v>
      </c>
      <c r="C8" s="26">
        <v>0</v>
      </c>
      <c r="D8" s="26">
        <v>47963</v>
      </c>
      <c r="E8" s="26">
        <v>0</v>
      </c>
      <c r="F8" s="189">
        <v>94325</v>
      </c>
      <c r="G8" s="26">
        <v>107160</v>
      </c>
      <c r="H8" s="26">
        <v>27644</v>
      </c>
      <c r="I8" s="26">
        <v>0</v>
      </c>
      <c r="J8" s="189">
        <v>0</v>
      </c>
      <c r="K8" s="26">
        <v>0</v>
      </c>
      <c r="L8" s="26">
        <v>22405</v>
      </c>
      <c r="M8" s="189">
        <v>310723</v>
      </c>
      <c r="N8" s="26">
        <v>1002068</v>
      </c>
      <c r="O8" s="189">
        <f>SUM(B8,F8,J8,M8)</f>
        <v>796894</v>
      </c>
      <c r="P8" s="28">
        <f>SUM(E8,G8)</f>
        <v>107160</v>
      </c>
      <c r="Q8" s="28">
        <f>SUM(C8,D8,E8,G8,H8,I8,K8,L8)</f>
        <v>205172</v>
      </c>
    </row>
    <row r="9" spans="1:17" x14ac:dyDescent="0.25">
      <c r="A9" s="24" t="s">
        <v>1</v>
      </c>
      <c r="B9" s="189">
        <v>302840</v>
      </c>
      <c r="C9" s="26">
        <v>0</v>
      </c>
      <c r="D9" s="26">
        <v>35585</v>
      </c>
      <c r="E9" s="26">
        <v>22377</v>
      </c>
      <c r="F9" s="189">
        <v>61168</v>
      </c>
      <c r="G9" s="26">
        <v>169335</v>
      </c>
      <c r="H9" s="26">
        <v>4163</v>
      </c>
      <c r="I9" s="26">
        <v>0</v>
      </c>
      <c r="J9" s="189">
        <v>0</v>
      </c>
      <c r="K9" s="26">
        <v>25</v>
      </c>
      <c r="L9" s="26">
        <v>0</v>
      </c>
      <c r="M9" s="189">
        <v>216729</v>
      </c>
      <c r="N9" s="26">
        <v>812224</v>
      </c>
      <c r="O9" s="189">
        <f>SUM(B9,F9,J9,M9)</f>
        <v>580737</v>
      </c>
      <c r="P9" s="28">
        <f t="shared" ref="P9:P19" si="0">SUM(E9,G9)</f>
        <v>191712</v>
      </c>
      <c r="Q9" s="28">
        <f t="shared" ref="Q9:Q19" si="1">SUM(C9,D9,E9,G9,H9,I9,K9,L9)</f>
        <v>231485</v>
      </c>
    </row>
    <row r="10" spans="1:17" x14ac:dyDescent="0.25">
      <c r="A10" s="24" t="s">
        <v>2</v>
      </c>
      <c r="B10" s="189">
        <v>336470</v>
      </c>
      <c r="C10" s="26">
        <v>0</v>
      </c>
      <c r="D10" s="26">
        <v>48877</v>
      </c>
      <c r="E10" s="26">
        <v>0</v>
      </c>
      <c r="F10" s="189">
        <v>58611</v>
      </c>
      <c r="G10" s="26">
        <v>25000</v>
      </c>
      <c r="H10" s="26">
        <v>45659</v>
      </c>
      <c r="I10" s="26">
        <v>0</v>
      </c>
      <c r="J10" s="189">
        <v>0</v>
      </c>
      <c r="K10" s="26">
        <v>0</v>
      </c>
      <c r="L10" s="26">
        <v>104073</v>
      </c>
      <c r="M10" s="189">
        <v>266239</v>
      </c>
      <c r="N10" s="26">
        <v>884931</v>
      </c>
      <c r="O10" s="189">
        <f>SUM(B10,F10,J10,M10)</f>
        <v>661320</v>
      </c>
      <c r="P10" s="28">
        <f t="shared" si="0"/>
        <v>25000</v>
      </c>
      <c r="Q10" s="28">
        <f t="shared" si="1"/>
        <v>223609</v>
      </c>
    </row>
    <row r="11" spans="1:17" x14ac:dyDescent="0.25">
      <c r="A11" s="24" t="s">
        <v>3</v>
      </c>
      <c r="B11" s="189">
        <v>366489</v>
      </c>
      <c r="C11" s="26">
        <v>14000</v>
      </c>
      <c r="D11" s="26">
        <v>56034</v>
      </c>
      <c r="E11" s="26">
        <v>0</v>
      </c>
      <c r="F11" s="189">
        <v>85024</v>
      </c>
      <c r="G11" s="26">
        <v>0</v>
      </c>
      <c r="H11" s="26">
        <v>3023</v>
      </c>
      <c r="I11" s="26">
        <v>0</v>
      </c>
      <c r="J11" s="189">
        <v>1892</v>
      </c>
      <c r="K11" s="26">
        <v>0</v>
      </c>
      <c r="L11" s="26">
        <v>94760</v>
      </c>
      <c r="M11" s="189">
        <v>360398</v>
      </c>
      <c r="N11" s="26">
        <v>981623</v>
      </c>
      <c r="O11" s="189">
        <f t="shared" ref="O11:O19" si="2">SUM(B11,F11,J11,M11)</f>
        <v>813803</v>
      </c>
      <c r="P11" s="28">
        <f t="shared" si="0"/>
        <v>0</v>
      </c>
      <c r="Q11" s="28">
        <f t="shared" si="1"/>
        <v>167817</v>
      </c>
    </row>
    <row r="12" spans="1:17" x14ac:dyDescent="0.25">
      <c r="A12" s="24" t="s">
        <v>4</v>
      </c>
      <c r="B12" s="189">
        <v>454707</v>
      </c>
      <c r="C12" s="26">
        <v>0</v>
      </c>
      <c r="D12" s="26">
        <v>52827</v>
      </c>
      <c r="E12" s="26">
        <v>0</v>
      </c>
      <c r="F12" s="189">
        <v>68183</v>
      </c>
      <c r="G12" s="26">
        <v>0</v>
      </c>
      <c r="H12" s="26">
        <v>66652</v>
      </c>
      <c r="I12" s="26">
        <v>0</v>
      </c>
      <c r="J12" s="189">
        <v>0</v>
      </c>
      <c r="K12" s="26">
        <v>0</v>
      </c>
      <c r="L12" s="26">
        <v>59196</v>
      </c>
      <c r="M12" s="189">
        <v>337458</v>
      </c>
      <c r="N12" s="26">
        <v>1039026</v>
      </c>
      <c r="O12" s="189">
        <f t="shared" si="2"/>
        <v>860348</v>
      </c>
      <c r="P12" s="28">
        <f t="shared" si="0"/>
        <v>0</v>
      </c>
      <c r="Q12" s="28">
        <f t="shared" si="1"/>
        <v>178675</v>
      </c>
    </row>
    <row r="13" spans="1:17" x14ac:dyDescent="0.25">
      <c r="A13" s="24" t="s">
        <v>5</v>
      </c>
      <c r="B13" s="189">
        <v>385741</v>
      </c>
      <c r="C13" s="26">
        <v>0</v>
      </c>
      <c r="D13" s="26">
        <v>54051</v>
      </c>
      <c r="E13" s="26">
        <v>0</v>
      </c>
      <c r="F13" s="189">
        <v>63419</v>
      </c>
      <c r="G13" s="26">
        <v>25000</v>
      </c>
      <c r="H13" s="26">
        <v>41755</v>
      </c>
      <c r="I13" s="26">
        <v>0</v>
      </c>
      <c r="J13" s="189">
        <v>0</v>
      </c>
      <c r="K13" s="26">
        <v>0</v>
      </c>
      <c r="L13" s="26">
        <v>58572</v>
      </c>
      <c r="M13" s="189">
        <v>289390</v>
      </c>
      <c r="N13" s="26">
        <v>917930</v>
      </c>
      <c r="O13" s="189">
        <f t="shared" si="2"/>
        <v>738550</v>
      </c>
      <c r="P13" s="28">
        <f t="shared" si="0"/>
        <v>25000</v>
      </c>
      <c r="Q13" s="28">
        <f t="shared" si="1"/>
        <v>179378</v>
      </c>
    </row>
    <row r="14" spans="1:17" x14ac:dyDescent="0.25">
      <c r="A14" s="24" t="s">
        <v>6</v>
      </c>
      <c r="B14" s="189">
        <v>300523</v>
      </c>
      <c r="C14" s="26">
        <v>0</v>
      </c>
      <c r="D14" s="26">
        <v>45912</v>
      </c>
      <c r="E14" s="26">
        <v>44845</v>
      </c>
      <c r="F14" s="189">
        <v>52926</v>
      </c>
      <c r="G14" s="26">
        <v>0</v>
      </c>
      <c r="H14" s="26">
        <v>11184</v>
      </c>
      <c r="I14" s="26">
        <v>0</v>
      </c>
      <c r="J14" s="189">
        <v>0</v>
      </c>
      <c r="K14" s="26">
        <v>0</v>
      </c>
      <c r="L14" s="26">
        <v>47000</v>
      </c>
      <c r="M14" s="189">
        <v>312223</v>
      </c>
      <c r="N14" s="26">
        <v>814616</v>
      </c>
      <c r="O14" s="189">
        <f t="shared" si="2"/>
        <v>665672</v>
      </c>
      <c r="P14" s="28">
        <f t="shared" si="0"/>
        <v>44845</v>
      </c>
      <c r="Q14" s="28">
        <f t="shared" si="1"/>
        <v>148941</v>
      </c>
    </row>
    <row r="15" spans="1:17" x14ac:dyDescent="0.25">
      <c r="A15" s="24" t="s">
        <v>7</v>
      </c>
      <c r="B15" s="189">
        <v>231740</v>
      </c>
      <c r="C15" s="26">
        <v>0</v>
      </c>
      <c r="D15" s="26">
        <v>51371</v>
      </c>
      <c r="E15" s="26">
        <v>0</v>
      </c>
      <c r="F15" s="189">
        <v>62033</v>
      </c>
      <c r="G15" s="26">
        <v>0</v>
      </c>
      <c r="H15" s="26">
        <v>2126</v>
      </c>
      <c r="I15" s="26">
        <v>0</v>
      </c>
      <c r="J15" s="189">
        <v>0</v>
      </c>
      <c r="K15" s="26">
        <v>0</v>
      </c>
      <c r="L15" s="26">
        <v>55700</v>
      </c>
      <c r="M15" s="189">
        <v>393866</v>
      </c>
      <c r="N15" s="26">
        <v>796839</v>
      </c>
      <c r="O15" s="189">
        <f t="shared" si="2"/>
        <v>687639</v>
      </c>
      <c r="P15" s="28">
        <f t="shared" si="0"/>
        <v>0</v>
      </c>
      <c r="Q15" s="28">
        <f t="shared" si="1"/>
        <v>109197</v>
      </c>
    </row>
    <row r="16" spans="1:17" x14ac:dyDescent="0.25">
      <c r="A16" s="24" t="s">
        <v>8</v>
      </c>
      <c r="B16" s="189">
        <v>343494</v>
      </c>
      <c r="C16" s="26">
        <v>0</v>
      </c>
      <c r="D16" s="26">
        <v>43147</v>
      </c>
      <c r="E16" s="26">
        <v>0</v>
      </c>
      <c r="F16" s="189">
        <v>59024</v>
      </c>
      <c r="G16" s="26">
        <v>0</v>
      </c>
      <c r="H16" s="26">
        <v>26873</v>
      </c>
      <c r="I16" s="26">
        <v>120821</v>
      </c>
      <c r="J16" s="189">
        <v>0</v>
      </c>
      <c r="K16" s="26">
        <v>8100</v>
      </c>
      <c r="L16" s="26">
        <v>65319</v>
      </c>
      <c r="M16" s="189">
        <v>297288</v>
      </c>
      <c r="N16" s="26">
        <v>964069</v>
      </c>
      <c r="O16" s="189">
        <f t="shared" si="2"/>
        <v>699806</v>
      </c>
      <c r="P16" s="28">
        <f t="shared" si="0"/>
        <v>0</v>
      </c>
      <c r="Q16" s="28">
        <f t="shared" si="1"/>
        <v>264260</v>
      </c>
    </row>
    <row r="17" spans="1:18" x14ac:dyDescent="0.25">
      <c r="A17" s="24" t="s">
        <v>9</v>
      </c>
      <c r="B17" s="189">
        <v>606538</v>
      </c>
      <c r="C17" s="26">
        <v>0</v>
      </c>
      <c r="D17" s="26">
        <v>48063</v>
      </c>
      <c r="E17" s="26">
        <v>0</v>
      </c>
      <c r="F17" s="189">
        <v>96288</v>
      </c>
      <c r="G17" s="26">
        <v>24870</v>
      </c>
      <c r="H17" s="26">
        <v>32977</v>
      </c>
      <c r="I17" s="26">
        <v>266404</v>
      </c>
      <c r="J17" s="189">
        <v>0</v>
      </c>
      <c r="K17" s="26">
        <v>0</v>
      </c>
      <c r="L17" s="26">
        <v>189083</v>
      </c>
      <c r="M17" s="189">
        <v>420734</v>
      </c>
      <c r="N17" s="26">
        <v>1684961</v>
      </c>
      <c r="O17" s="189">
        <f t="shared" si="2"/>
        <v>1123560</v>
      </c>
      <c r="P17" s="28">
        <f t="shared" si="0"/>
        <v>24870</v>
      </c>
      <c r="Q17" s="28">
        <f t="shared" si="1"/>
        <v>561397</v>
      </c>
    </row>
    <row r="18" spans="1:18" x14ac:dyDescent="0.25">
      <c r="A18" s="24" t="s">
        <v>10</v>
      </c>
      <c r="B18" s="189">
        <v>443209</v>
      </c>
      <c r="C18" s="26">
        <v>0</v>
      </c>
      <c r="D18" s="26">
        <v>42740</v>
      </c>
      <c r="E18" s="26">
        <v>0</v>
      </c>
      <c r="F18" s="189">
        <v>49045</v>
      </c>
      <c r="G18" s="26">
        <v>0</v>
      </c>
      <c r="H18" s="26">
        <v>30550</v>
      </c>
      <c r="I18" s="26">
        <v>240680</v>
      </c>
      <c r="J18" s="189">
        <v>0</v>
      </c>
      <c r="K18" s="26">
        <v>0</v>
      </c>
      <c r="L18" s="26">
        <v>75968</v>
      </c>
      <c r="M18" s="189">
        <v>319529</v>
      </c>
      <c r="N18" s="26">
        <v>1201725</v>
      </c>
      <c r="O18" s="189">
        <f t="shared" si="2"/>
        <v>811783</v>
      </c>
      <c r="P18" s="28">
        <f t="shared" si="0"/>
        <v>0</v>
      </c>
      <c r="Q18" s="28">
        <f t="shared" si="1"/>
        <v>389938</v>
      </c>
    </row>
    <row r="19" spans="1:18" x14ac:dyDescent="0.25">
      <c r="A19" s="24" t="s">
        <v>11</v>
      </c>
      <c r="B19" s="189">
        <v>308392</v>
      </c>
      <c r="C19" s="26">
        <v>13940</v>
      </c>
      <c r="D19" s="26">
        <v>45701</v>
      </c>
      <c r="E19" s="26">
        <v>0</v>
      </c>
      <c r="F19" s="189">
        <v>46897</v>
      </c>
      <c r="G19" s="26">
        <v>10000</v>
      </c>
      <c r="H19" s="26">
        <v>20104</v>
      </c>
      <c r="I19" s="26">
        <v>43807</v>
      </c>
      <c r="J19" s="189">
        <v>0</v>
      </c>
      <c r="K19" s="26">
        <v>9100</v>
      </c>
      <c r="L19" s="26">
        <v>169505</v>
      </c>
      <c r="M19" s="189">
        <v>369675</v>
      </c>
      <c r="N19" s="26">
        <v>1037122</v>
      </c>
      <c r="O19" s="189">
        <f t="shared" si="2"/>
        <v>724964</v>
      </c>
      <c r="P19" s="28">
        <f t="shared" si="0"/>
        <v>10000</v>
      </c>
      <c r="Q19" s="28">
        <f t="shared" si="1"/>
        <v>312157</v>
      </c>
    </row>
    <row r="20" spans="1:18" x14ac:dyDescent="0.25">
      <c r="A20" s="20" t="s">
        <v>86</v>
      </c>
      <c r="B20" s="190">
        <f t="shared" ref="B20:Q20" si="3">SUM(B8:B19)</f>
        <v>4471989</v>
      </c>
      <c r="C20" s="30">
        <f t="shared" si="3"/>
        <v>27940</v>
      </c>
      <c r="D20" s="30">
        <f t="shared" si="3"/>
        <v>572271</v>
      </c>
      <c r="E20" s="30">
        <f t="shared" si="3"/>
        <v>67222</v>
      </c>
      <c r="F20" s="190">
        <f t="shared" si="3"/>
        <v>796943</v>
      </c>
      <c r="G20" s="30">
        <f t="shared" si="3"/>
        <v>361365</v>
      </c>
      <c r="H20" s="30">
        <f t="shared" si="3"/>
        <v>312710</v>
      </c>
      <c r="I20" s="30">
        <f t="shared" si="3"/>
        <v>671712</v>
      </c>
      <c r="J20" s="190">
        <f t="shared" si="3"/>
        <v>1892</v>
      </c>
      <c r="K20" s="30">
        <f t="shared" si="3"/>
        <v>17225</v>
      </c>
      <c r="L20" s="30">
        <f t="shared" si="3"/>
        <v>941581</v>
      </c>
      <c r="M20" s="190">
        <f t="shared" si="3"/>
        <v>3894252</v>
      </c>
      <c r="N20" s="30">
        <f t="shared" si="3"/>
        <v>12137134</v>
      </c>
      <c r="O20" s="190">
        <f t="shared" si="3"/>
        <v>9165076</v>
      </c>
      <c r="P20" s="32">
        <f t="shared" si="3"/>
        <v>428587</v>
      </c>
      <c r="Q20" s="32">
        <f t="shared" si="3"/>
        <v>2972026</v>
      </c>
    </row>
    <row r="21" spans="1:18" x14ac:dyDescent="0.25">
      <c r="A21" s="14"/>
      <c r="B21" s="14"/>
      <c r="C21" s="14"/>
      <c r="D21" s="14"/>
      <c r="E21" s="14"/>
      <c r="F21" s="14"/>
      <c r="G21" s="14"/>
      <c r="H21" s="14"/>
      <c r="I21" s="14"/>
      <c r="J21" s="14"/>
      <c r="K21" s="14"/>
      <c r="L21" s="14"/>
      <c r="M21" s="14"/>
      <c r="N21" s="14"/>
      <c r="O21" s="14"/>
      <c r="P21" s="14"/>
      <c r="Q21" s="14"/>
    </row>
    <row r="22" spans="1:18" x14ac:dyDescent="0.25">
      <c r="A22" s="2" t="s">
        <v>45</v>
      </c>
    </row>
    <row r="24" spans="1:18" x14ac:dyDescent="0.25">
      <c r="A24" s="2" t="s">
        <v>16</v>
      </c>
      <c r="B24" s="110" t="s">
        <v>19</v>
      </c>
      <c r="C24" s="2" t="s">
        <v>20</v>
      </c>
      <c r="D24" s="2" t="s">
        <v>21</v>
      </c>
      <c r="E24" s="2" t="s">
        <v>30</v>
      </c>
      <c r="F24" s="110" t="s">
        <v>22</v>
      </c>
      <c r="G24" s="2" t="s">
        <v>31</v>
      </c>
      <c r="H24" s="2" t="s">
        <v>23</v>
      </c>
      <c r="I24" s="2" t="s">
        <v>32</v>
      </c>
      <c r="J24" s="110" t="s">
        <v>24</v>
      </c>
      <c r="K24" s="2" t="s">
        <v>25</v>
      </c>
      <c r="L24" s="2" t="s">
        <v>26</v>
      </c>
      <c r="M24" s="110" t="s">
        <v>27</v>
      </c>
      <c r="N24" s="2" t="s">
        <v>28</v>
      </c>
      <c r="O24" s="110" t="s">
        <v>33</v>
      </c>
      <c r="P24" s="18" t="s">
        <v>34</v>
      </c>
      <c r="Q24" s="18" t="s">
        <v>35</v>
      </c>
      <c r="R24" s="14"/>
    </row>
    <row r="25" spans="1:18" x14ac:dyDescent="0.25">
      <c r="A25" s="14" t="s">
        <v>0</v>
      </c>
      <c r="B25" s="15">
        <v>1433136</v>
      </c>
      <c r="C25" s="15">
        <v>0</v>
      </c>
      <c r="D25" s="15">
        <v>362754</v>
      </c>
      <c r="E25" s="15">
        <v>0</v>
      </c>
      <c r="F25" s="15">
        <v>344109</v>
      </c>
      <c r="G25" s="15">
        <v>268585</v>
      </c>
      <c r="H25" s="15">
        <v>101159</v>
      </c>
      <c r="I25" s="15">
        <v>0</v>
      </c>
      <c r="J25" s="15">
        <v>0</v>
      </c>
      <c r="K25" s="15">
        <v>0</v>
      </c>
      <c r="L25" s="15">
        <v>27335</v>
      </c>
      <c r="M25" s="15">
        <v>1382561</v>
      </c>
      <c r="N25" s="15">
        <v>3919639</v>
      </c>
      <c r="O25" s="132">
        <f>SUM(B25,F25,J25,M25)</f>
        <v>3159806</v>
      </c>
      <c r="P25" s="15">
        <f>SUM(E25,G25)</f>
        <v>268585</v>
      </c>
      <c r="Q25" s="15">
        <f>SUM(C25,D25,E25,G25,H25,I25,K25,L25)</f>
        <v>759833</v>
      </c>
      <c r="R25" s="15"/>
    </row>
    <row r="26" spans="1:18" x14ac:dyDescent="0.25">
      <c r="A26" s="14" t="s">
        <v>1</v>
      </c>
      <c r="B26" s="15">
        <v>1149708</v>
      </c>
      <c r="C26" s="15">
        <v>0</v>
      </c>
      <c r="D26" s="15">
        <v>278828</v>
      </c>
      <c r="E26" s="15">
        <v>27300</v>
      </c>
      <c r="F26" s="15">
        <v>217989</v>
      </c>
      <c r="G26" s="15">
        <v>425163</v>
      </c>
      <c r="H26" s="15">
        <v>40466</v>
      </c>
      <c r="I26" s="15">
        <v>0</v>
      </c>
      <c r="J26" s="15">
        <v>0</v>
      </c>
      <c r="K26" s="15">
        <v>47</v>
      </c>
      <c r="L26" s="15">
        <v>0</v>
      </c>
      <c r="M26" s="15">
        <v>873280</v>
      </c>
      <c r="N26" s="15">
        <v>3012781</v>
      </c>
      <c r="O26" s="15">
        <f>SUM(B26,F26,J26,M26)</f>
        <v>2240977</v>
      </c>
      <c r="P26" s="15">
        <f t="shared" ref="P26:P37" si="4">SUM(E26,G26)</f>
        <v>452463</v>
      </c>
      <c r="Q26" s="15">
        <f>SUM(C26,D26,E26,G26,H26,I26,K26,L26)</f>
        <v>771804</v>
      </c>
      <c r="R26" s="15"/>
    </row>
    <row r="27" spans="1:18" x14ac:dyDescent="0.25">
      <c r="A27" s="14" t="s">
        <v>2</v>
      </c>
      <c r="B27" s="15">
        <v>1295093</v>
      </c>
      <c r="C27" s="15">
        <v>0</v>
      </c>
      <c r="D27" s="15">
        <v>354881</v>
      </c>
      <c r="E27" s="15">
        <v>0</v>
      </c>
      <c r="F27" s="15">
        <v>211749</v>
      </c>
      <c r="G27" s="15">
        <v>65000</v>
      </c>
      <c r="H27" s="15">
        <v>149919</v>
      </c>
      <c r="I27" s="15">
        <v>0</v>
      </c>
      <c r="J27" s="15">
        <v>0</v>
      </c>
      <c r="K27" s="15">
        <v>0</v>
      </c>
      <c r="L27" s="15">
        <v>256799</v>
      </c>
      <c r="M27" s="15">
        <v>1159825</v>
      </c>
      <c r="N27" s="15">
        <v>3493266</v>
      </c>
      <c r="O27" s="15">
        <f t="shared" ref="O27:O37" si="5">SUM(B27,F27,J27,M27)</f>
        <v>2666667</v>
      </c>
      <c r="P27" s="15">
        <f t="shared" si="4"/>
        <v>65000</v>
      </c>
      <c r="Q27" s="15">
        <f t="shared" ref="Q27:Q36" si="6">SUM(C27,D27,E27,G27,H27,I27,K27,L27)</f>
        <v>826599</v>
      </c>
      <c r="R27" s="15"/>
    </row>
    <row r="28" spans="1:18" x14ac:dyDescent="0.25">
      <c r="A28" s="14" t="s">
        <v>3</v>
      </c>
      <c r="B28" s="15">
        <v>1336844</v>
      </c>
      <c r="C28" s="15">
        <v>14699</v>
      </c>
      <c r="D28" s="15">
        <v>442290</v>
      </c>
      <c r="E28" s="15">
        <v>0</v>
      </c>
      <c r="F28" s="15">
        <v>309281</v>
      </c>
      <c r="G28" s="15">
        <v>0</v>
      </c>
      <c r="H28" s="15">
        <v>27644</v>
      </c>
      <c r="I28" s="15">
        <v>0</v>
      </c>
      <c r="J28" s="15">
        <v>12448</v>
      </c>
      <c r="K28" s="15">
        <v>0</v>
      </c>
      <c r="L28" s="15">
        <v>200947</v>
      </c>
      <c r="M28" s="15">
        <v>1486903</v>
      </c>
      <c r="N28" s="15">
        <v>3831056</v>
      </c>
      <c r="O28" s="15">
        <f t="shared" si="5"/>
        <v>3145476</v>
      </c>
      <c r="P28" s="15">
        <f t="shared" si="4"/>
        <v>0</v>
      </c>
      <c r="Q28" s="15">
        <f t="shared" si="6"/>
        <v>685580</v>
      </c>
      <c r="R28" s="15"/>
    </row>
    <row r="29" spans="1:18" x14ac:dyDescent="0.25">
      <c r="A29" s="14" t="s">
        <v>4</v>
      </c>
      <c r="B29" s="15">
        <v>1767052</v>
      </c>
      <c r="C29" s="15">
        <v>0</v>
      </c>
      <c r="D29" s="15">
        <v>412718</v>
      </c>
      <c r="E29" s="15">
        <v>0</v>
      </c>
      <c r="F29" s="15">
        <v>246283</v>
      </c>
      <c r="G29" s="15">
        <v>0</v>
      </c>
      <c r="H29" s="15">
        <v>235962</v>
      </c>
      <c r="I29" s="15">
        <v>0</v>
      </c>
      <c r="J29" s="15">
        <v>0</v>
      </c>
      <c r="K29" s="15">
        <v>0</v>
      </c>
      <c r="L29" s="15">
        <v>98487</v>
      </c>
      <c r="M29" s="15">
        <v>1429011</v>
      </c>
      <c r="N29" s="15">
        <v>4189513</v>
      </c>
      <c r="O29" s="15">
        <f t="shared" si="5"/>
        <v>3442346</v>
      </c>
      <c r="P29" s="15">
        <f t="shared" si="4"/>
        <v>0</v>
      </c>
      <c r="Q29" s="15">
        <f t="shared" si="6"/>
        <v>747167</v>
      </c>
      <c r="R29" s="15"/>
    </row>
    <row r="30" spans="1:18" x14ac:dyDescent="0.25">
      <c r="A30" s="14" t="s">
        <v>5</v>
      </c>
      <c r="B30" s="15">
        <v>1543338</v>
      </c>
      <c r="C30" s="15">
        <v>0</v>
      </c>
      <c r="D30" s="15">
        <v>434796</v>
      </c>
      <c r="E30" s="15">
        <v>0</v>
      </c>
      <c r="F30" s="15">
        <v>225026</v>
      </c>
      <c r="G30" s="15">
        <v>64999</v>
      </c>
      <c r="H30" s="15">
        <v>151486</v>
      </c>
      <c r="I30" s="15">
        <v>0</v>
      </c>
      <c r="J30" s="15">
        <v>0</v>
      </c>
      <c r="K30" s="15">
        <v>0</v>
      </c>
      <c r="L30" s="15">
        <v>136136</v>
      </c>
      <c r="M30" s="15">
        <v>1215276</v>
      </c>
      <c r="N30" s="15">
        <v>3771057</v>
      </c>
      <c r="O30" s="15">
        <f t="shared" si="5"/>
        <v>2983640</v>
      </c>
      <c r="P30" s="15">
        <f t="shared" si="4"/>
        <v>64999</v>
      </c>
      <c r="Q30" s="15">
        <f t="shared" si="6"/>
        <v>787417</v>
      </c>
      <c r="R30" s="15"/>
    </row>
    <row r="31" spans="1:18" x14ac:dyDescent="0.25">
      <c r="A31" s="14" t="s">
        <v>6</v>
      </c>
      <c r="B31" s="15">
        <v>1206033</v>
      </c>
      <c r="C31" s="15">
        <v>0</v>
      </c>
      <c r="D31" s="15">
        <v>373146</v>
      </c>
      <c r="E31" s="15">
        <v>59866</v>
      </c>
      <c r="F31" s="15">
        <v>210060</v>
      </c>
      <c r="G31" s="15">
        <v>0</v>
      </c>
      <c r="H31" s="15">
        <v>52382</v>
      </c>
      <c r="I31" s="15">
        <v>0</v>
      </c>
      <c r="J31" s="15">
        <v>0</v>
      </c>
      <c r="K31" s="15">
        <v>0</v>
      </c>
      <c r="L31" s="15">
        <v>140998</v>
      </c>
      <c r="M31" s="15">
        <v>1278874</v>
      </c>
      <c r="N31" s="15">
        <v>3321359</v>
      </c>
      <c r="O31" s="15">
        <f t="shared" si="5"/>
        <v>2694967</v>
      </c>
      <c r="P31" s="15">
        <f t="shared" si="4"/>
        <v>59866</v>
      </c>
      <c r="Q31" s="15">
        <f t="shared" si="6"/>
        <v>626392</v>
      </c>
      <c r="R31" s="15"/>
    </row>
    <row r="32" spans="1:18" x14ac:dyDescent="0.25">
      <c r="A32" s="14" t="s">
        <v>7</v>
      </c>
      <c r="B32" s="15">
        <v>942674</v>
      </c>
      <c r="C32" s="15">
        <v>0</v>
      </c>
      <c r="D32" s="15">
        <v>402688</v>
      </c>
      <c r="E32" s="15">
        <v>0</v>
      </c>
      <c r="F32" s="15">
        <v>244142</v>
      </c>
      <c r="G32" s="15">
        <v>0</v>
      </c>
      <c r="H32" s="15">
        <v>15796</v>
      </c>
      <c r="I32" s="15">
        <v>0</v>
      </c>
      <c r="J32" s="15">
        <v>0</v>
      </c>
      <c r="K32" s="15">
        <v>0</v>
      </c>
      <c r="L32" s="15">
        <v>175928</v>
      </c>
      <c r="M32" s="15">
        <v>1743948</v>
      </c>
      <c r="N32" s="15">
        <v>3525176</v>
      </c>
      <c r="O32" s="15">
        <f t="shared" si="5"/>
        <v>2930764</v>
      </c>
      <c r="P32" s="15">
        <f t="shared" si="4"/>
        <v>0</v>
      </c>
      <c r="Q32" s="15">
        <f t="shared" si="6"/>
        <v>594412</v>
      </c>
      <c r="R32" s="15"/>
    </row>
    <row r="33" spans="1:18" x14ac:dyDescent="0.25">
      <c r="A33" s="14" t="s">
        <v>8</v>
      </c>
      <c r="B33" s="15">
        <v>1377866</v>
      </c>
      <c r="C33" s="15">
        <v>0</v>
      </c>
      <c r="D33" s="15">
        <v>325167</v>
      </c>
      <c r="E33" s="15">
        <v>0</v>
      </c>
      <c r="F33" s="15">
        <v>203733</v>
      </c>
      <c r="G33" s="15">
        <v>0</v>
      </c>
      <c r="H33" s="15">
        <v>99725</v>
      </c>
      <c r="I33" s="33">
        <v>480881</v>
      </c>
      <c r="J33" s="15">
        <v>0</v>
      </c>
      <c r="K33" s="33">
        <v>29767</v>
      </c>
      <c r="L33" s="15">
        <v>132639</v>
      </c>
      <c r="M33" s="15">
        <v>1210736</v>
      </c>
      <c r="N33" s="15">
        <v>3860514</v>
      </c>
      <c r="O33" s="15">
        <f t="shared" si="5"/>
        <v>2792335</v>
      </c>
      <c r="P33" s="15">
        <f t="shared" si="4"/>
        <v>0</v>
      </c>
      <c r="Q33" s="15">
        <f t="shared" si="6"/>
        <v>1068179</v>
      </c>
      <c r="R33" s="15"/>
    </row>
    <row r="34" spans="1:18" x14ac:dyDescent="0.25">
      <c r="A34" s="14" t="s">
        <v>8</v>
      </c>
      <c r="B34" s="15">
        <v>1377866</v>
      </c>
      <c r="C34" s="15">
        <v>0</v>
      </c>
      <c r="D34" s="15">
        <v>325167</v>
      </c>
      <c r="E34" s="15">
        <v>0</v>
      </c>
      <c r="F34" s="15">
        <v>203733</v>
      </c>
      <c r="G34" s="15">
        <v>0</v>
      </c>
      <c r="H34" s="15">
        <v>99725</v>
      </c>
      <c r="I34" s="33">
        <v>480881</v>
      </c>
      <c r="J34" s="15">
        <v>0</v>
      </c>
      <c r="K34" s="33">
        <v>29767</v>
      </c>
      <c r="L34" s="15">
        <v>132639</v>
      </c>
      <c r="M34" s="15">
        <v>1210736</v>
      </c>
      <c r="N34" s="15">
        <v>3860514</v>
      </c>
      <c r="O34" s="15">
        <f t="shared" ref="O34" si="7">SUM(B34,F34,J34,M34)</f>
        <v>2792335</v>
      </c>
      <c r="P34" s="15">
        <f t="shared" ref="P34" si="8">SUM(E34,G34)</f>
        <v>0</v>
      </c>
      <c r="Q34" s="15">
        <f t="shared" ref="Q34" si="9">SUM(C34,D34,E34,G34,H34,I34,K34,L34)</f>
        <v>1068179</v>
      </c>
      <c r="R34" s="15"/>
    </row>
    <row r="35" spans="1:18" x14ac:dyDescent="0.25">
      <c r="A35" s="14" t="s">
        <v>9</v>
      </c>
      <c r="B35" s="15">
        <v>2315432</v>
      </c>
      <c r="C35" s="15">
        <v>0</v>
      </c>
      <c r="D35" s="15">
        <v>368097</v>
      </c>
      <c r="E35" s="15">
        <v>0</v>
      </c>
      <c r="F35" s="15">
        <v>362110</v>
      </c>
      <c r="G35" s="15">
        <v>59499</v>
      </c>
      <c r="H35" s="15">
        <v>113187</v>
      </c>
      <c r="I35" s="33">
        <v>1004134</v>
      </c>
      <c r="J35" s="15">
        <v>0</v>
      </c>
      <c r="K35" s="33">
        <v>0</v>
      </c>
      <c r="L35" s="15">
        <v>415786</v>
      </c>
      <c r="M35" s="15">
        <v>1744178</v>
      </c>
      <c r="N35" s="15">
        <v>6382423</v>
      </c>
      <c r="O35" s="15">
        <f t="shared" si="5"/>
        <v>4421720</v>
      </c>
      <c r="P35" s="15">
        <f t="shared" si="4"/>
        <v>59499</v>
      </c>
      <c r="Q35" s="15">
        <f t="shared" si="6"/>
        <v>1960703</v>
      </c>
      <c r="R35" s="15"/>
    </row>
    <row r="36" spans="1:18" x14ac:dyDescent="0.25">
      <c r="A36" s="14" t="s">
        <v>10</v>
      </c>
      <c r="B36" s="15">
        <v>1683948</v>
      </c>
      <c r="C36" s="15">
        <v>0</v>
      </c>
      <c r="D36" s="15">
        <v>328484</v>
      </c>
      <c r="E36" s="15">
        <v>0</v>
      </c>
      <c r="F36" s="15">
        <v>188111</v>
      </c>
      <c r="G36" s="15">
        <v>0</v>
      </c>
      <c r="H36" s="15">
        <v>108414</v>
      </c>
      <c r="I36" s="33">
        <v>795238</v>
      </c>
      <c r="J36" s="15">
        <v>0</v>
      </c>
      <c r="K36" s="33">
        <v>0</v>
      </c>
      <c r="L36" s="15">
        <v>182310</v>
      </c>
      <c r="M36" s="15">
        <v>1169252</v>
      </c>
      <c r="N36" s="15">
        <v>4455757</v>
      </c>
      <c r="O36" s="15">
        <f t="shared" si="5"/>
        <v>3041311</v>
      </c>
      <c r="P36" s="15">
        <f t="shared" si="4"/>
        <v>0</v>
      </c>
      <c r="Q36" s="15">
        <f t="shared" si="6"/>
        <v>1414446</v>
      </c>
      <c r="R36" s="15"/>
    </row>
    <row r="37" spans="1:18" x14ac:dyDescent="0.25">
      <c r="A37" s="14" t="s">
        <v>11</v>
      </c>
      <c r="B37" s="15">
        <v>1247051</v>
      </c>
      <c r="C37" s="15">
        <v>14636</v>
      </c>
      <c r="D37" s="15">
        <v>344615</v>
      </c>
      <c r="E37" s="15">
        <v>0</v>
      </c>
      <c r="F37" s="15">
        <v>178006</v>
      </c>
      <c r="G37" s="15">
        <v>28500</v>
      </c>
      <c r="H37" s="15">
        <v>69935</v>
      </c>
      <c r="I37" s="33">
        <v>132981</v>
      </c>
      <c r="J37" s="15">
        <v>0</v>
      </c>
      <c r="K37" s="33">
        <v>33669</v>
      </c>
      <c r="L37" s="15">
        <v>438305</v>
      </c>
      <c r="M37" s="15">
        <v>1384199</v>
      </c>
      <c r="N37" s="15">
        <v>3871897</v>
      </c>
      <c r="O37" s="15">
        <f t="shared" si="5"/>
        <v>2809256</v>
      </c>
      <c r="P37" s="15">
        <f t="shared" si="4"/>
        <v>28500</v>
      </c>
      <c r="Q37" s="15">
        <f>SUM(C37,D37,E37,G37,H37,I37,K37,L37)</f>
        <v>1062641</v>
      </c>
      <c r="R37" s="15"/>
    </row>
    <row r="38" spans="1:18" x14ac:dyDescent="0.25">
      <c r="A38" s="20" t="s">
        <v>86</v>
      </c>
      <c r="B38" s="42">
        <f t="shared" ref="B38:Q38" si="10">SUM(B25:B37)</f>
        <v>18676041</v>
      </c>
      <c r="C38" s="42">
        <f t="shared" si="10"/>
        <v>29335</v>
      </c>
      <c r="D38" s="42">
        <f t="shared" si="10"/>
        <v>4753631</v>
      </c>
      <c r="E38" s="42">
        <f t="shared" si="10"/>
        <v>87166</v>
      </c>
      <c r="F38" s="42">
        <f t="shared" si="10"/>
        <v>3144332</v>
      </c>
      <c r="G38" s="42">
        <f t="shared" si="10"/>
        <v>911746</v>
      </c>
      <c r="H38" s="42">
        <f t="shared" si="10"/>
        <v>1265800</v>
      </c>
      <c r="I38" s="42">
        <f t="shared" si="10"/>
        <v>2894115</v>
      </c>
      <c r="J38" s="42">
        <f t="shared" si="10"/>
        <v>12448</v>
      </c>
      <c r="K38" s="42">
        <f t="shared" si="10"/>
        <v>93250</v>
      </c>
      <c r="L38" s="42">
        <f t="shared" si="10"/>
        <v>2338309</v>
      </c>
      <c r="M38" s="42">
        <f t="shared" si="10"/>
        <v>17288779</v>
      </c>
      <c r="N38" s="42">
        <f t="shared" si="10"/>
        <v>51494952</v>
      </c>
      <c r="O38" s="42">
        <f t="shared" si="10"/>
        <v>39121600</v>
      </c>
      <c r="P38" s="42">
        <f t="shared" si="10"/>
        <v>998912</v>
      </c>
      <c r="Q38" s="42">
        <f t="shared" si="10"/>
        <v>12373352</v>
      </c>
      <c r="R38" s="15"/>
    </row>
    <row r="39" spans="1:18" x14ac:dyDescent="0.25">
      <c r="A39" s="14"/>
      <c r="B39" s="14"/>
      <c r="C39" s="14"/>
      <c r="D39" s="14"/>
      <c r="E39" s="14"/>
      <c r="F39" s="14"/>
      <c r="G39" s="14"/>
      <c r="H39" s="14"/>
      <c r="I39" s="14"/>
      <c r="J39" s="14"/>
      <c r="K39" s="14"/>
      <c r="L39" s="14"/>
      <c r="M39" s="14"/>
      <c r="N39" s="14"/>
      <c r="O39" s="14"/>
      <c r="P39" s="14"/>
      <c r="Q39" s="14"/>
      <c r="R39" s="14"/>
    </row>
    <row r="40" spans="1:18" x14ac:dyDescent="0.25">
      <c r="A40" s="14"/>
      <c r="B40" s="14"/>
      <c r="C40" s="14"/>
      <c r="D40" s="14"/>
      <c r="E40" s="14"/>
      <c r="F40" s="14"/>
      <c r="G40" s="14"/>
      <c r="H40" s="14"/>
      <c r="I40" s="14"/>
      <c r="J40" s="14"/>
      <c r="K40" s="14"/>
      <c r="L40" s="14"/>
      <c r="M40" s="14"/>
      <c r="N40" s="14"/>
      <c r="O40" s="14"/>
      <c r="P40" s="14"/>
      <c r="Q40" s="14"/>
      <c r="R40" s="14"/>
    </row>
    <row r="41" spans="1:18" x14ac:dyDescent="0.25">
      <c r="A41" s="14"/>
    </row>
    <row r="43" spans="1:18" x14ac:dyDescent="0.25">
      <c r="A43" s="144" t="s">
        <v>219</v>
      </c>
    </row>
    <row r="44" spans="1:18" x14ac:dyDescent="0.25">
      <c r="A44" s="144" t="s">
        <v>218</v>
      </c>
    </row>
    <row r="45" spans="1:18" x14ac:dyDescent="0.25">
      <c r="A45" t="s">
        <v>37</v>
      </c>
    </row>
    <row r="46" spans="1:18" x14ac:dyDescent="0.25">
      <c r="A46" t="s">
        <v>38</v>
      </c>
    </row>
    <row r="47" spans="1:18" x14ac:dyDescent="0.25">
      <c r="A47" t="s">
        <v>39</v>
      </c>
    </row>
    <row r="48" spans="1:18" x14ac:dyDescent="0.25">
      <c r="A48" t="s">
        <v>40</v>
      </c>
    </row>
    <row r="51" spans="1:1" x14ac:dyDescent="0.25">
      <c r="A51" t="s">
        <v>36</v>
      </c>
    </row>
  </sheetData>
  <pageMargins left="0.7" right="0.7" top="0.75" bottom="0.75" header="0.3" footer="0.3"/>
  <pageSetup paperSize="9" orientation="portrait" horizontalDpi="200" verticalDpi="20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8"/>
  <sheetViews>
    <sheetView topLeftCell="A6" workbookViewId="0">
      <selection activeCell="A40" sqref="A40:XFD41"/>
    </sheetView>
  </sheetViews>
  <sheetFormatPr defaultColWidth="9.140625" defaultRowHeight="15" x14ac:dyDescent="0.25"/>
  <cols>
    <col min="1" max="1" width="11.28515625" customWidth="1"/>
    <col min="2" max="2" width="9.85546875" customWidth="1"/>
    <col min="3" max="3" width="11.7109375" customWidth="1"/>
    <col min="4" max="4" width="11.42578125" customWidth="1"/>
    <col min="7" max="7" width="12.7109375" customWidth="1"/>
    <col min="9" max="9" width="30.140625" customWidth="1"/>
    <col min="10" max="14" width="12.85546875" customWidth="1"/>
    <col min="15" max="15" width="9.5703125" customWidth="1"/>
    <col min="16" max="16" width="12.42578125" customWidth="1"/>
    <col min="17" max="17" width="10.5703125" customWidth="1"/>
    <col min="18" max="18" width="10.28515625" customWidth="1"/>
    <col min="19" max="19" width="13.7109375" customWidth="1"/>
    <col min="20" max="20" width="14.28515625" customWidth="1"/>
  </cols>
  <sheetData>
    <row r="1" spans="1:20" x14ac:dyDescent="0.25">
      <c r="A1" s="3" t="s">
        <v>17</v>
      </c>
    </row>
    <row r="3" spans="1:20" ht="26.25" x14ac:dyDescent="0.25">
      <c r="A3" s="41">
        <v>2013</v>
      </c>
      <c r="B3" s="14"/>
      <c r="C3" s="14"/>
      <c r="D3" s="14"/>
      <c r="E3" s="14"/>
      <c r="F3" s="14"/>
      <c r="G3" s="14"/>
      <c r="H3" s="14"/>
      <c r="I3" s="14"/>
      <c r="J3" s="14"/>
      <c r="K3" s="14"/>
      <c r="L3" s="14"/>
      <c r="M3" s="14"/>
      <c r="N3" s="14"/>
      <c r="O3" s="14"/>
      <c r="P3" s="14"/>
      <c r="Q3" s="14"/>
      <c r="R3" s="14"/>
      <c r="S3" s="14"/>
      <c r="T3" s="14"/>
    </row>
    <row r="4" spans="1:20" x14ac:dyDescent="0.25">
      <c r="A4" s="14"/>
    </row>
    <row r="5" spans="1:20" x14ac:dyDescent="0.25">
      <c r="A5" s="3" t="s">
        <v>29</v>
      </c>
    </row>
    <row r="6" spans="1:20" x14ac:dyDescent="0.25">
      <c r="A6" s="14"/>
    </row>
    <row r="7" spans="1:20" x14ac:dyDescent="0.25">
      <c r="A7" s="20" t="s">
        <v>16</v>
      </c>
      <c r="B7" s="188" t="s">
        <v>19</v>
      </c>
      <c r="C7" s="20" t="s">
        <v>20</v>
      </c>
      <c r="D7" s="20" t="s">
        <v>21</v>
      </c>
      <c r="E7" s="20" t="s">
        <v>30</v>
      </c>
      <c r="F7" s="188" t="s">
        <v>22</v>
      </c>
      <c r="G7" s="20" t="s">
        <v>31</v>
      </c>
      <c r="H7" s="20" t="s">
        <v>23</v>
      </c>
      <c r="I7" s="20" t="s">
        <v>32</v>
      </c>
      <c r="J7" s="20" t="s">
        <v>25</v>
      </c>
      <c r="K7" s="46" t="s">
        <v>42</v>
      </c>
      <c r="L7" s="46" t="s">
        <v>59</v>
      </c>
      <c r="M7" s="46" t="s">
        <v>60</v>
      </c>
      <c r="N7" s="46" t="s">
        <v>61</v>
      </c>
      <c r="O7" s="20" t="s">
        <v>26</v>
      </c>
      <c r="P7" s="188" t="s">
        <v>27</v>
      </c>
      <c r="Q7" s="20" t="s">
        <v>28</v>
      </c>
      <c r="R7" s="188" t="s">
        <v>33</v>
      </c>
      <c r="S7" s="23" t="s">
        <v>34</v>
      </c>
      <c r="T7" s="23" t="s">
        <v>35</v>
      </c>
    </row>
    <row r="8" spans="1:20" x14ac:dyDescent="0.25">
      <c r="A8" s="24" t="s">
        <v>0</v>
      </c>
      <c r="B8" s="189">
        <v>222312</v>
      </c>
      <c r="C8" s="26">
        <v>0</v>
      </c>
      <c r="D8" s="26">
        <v>53708</v>
      </c>
      <c r="E8" s="26">
        <v>43952</v>
      </c>
      <c r="F8" s="189">
        <v>124751</v>
      </c>
      <c r="G8" s="26">
        <v>0</v>
      </c>
      <c r="H8" s="26">
        <v>47292</v>
      </c>
      <c r="I8" s="26">
        <v>623161</v>
      </c>
      <c r="J8" s="43">
        <v>0</v>
      </c>
      <c r="K8" s="45">
        <v>0</v>
      </c>
      <c r="L8" s="45">
        <v>0</v>
      </c>
      <c r="M8" s="45">
        <v>0</v>
      </c>
      <c r="N8" s="45">
        <v>0</v>
      </c>
      <c r="O8" s="44">
        <v>0</v>
      </c>
      <c r="P8" s="189">
        <v>393331</v>
      </c>
      <c r="Q8" s="26">
        <v>1508509</v>
      </c>
      <c r="R8" s="189">
        <f>SUM(B8,F8,P8)</f>
        <v>740394</v>
      </c>
      <c r="S8" s="28">
        <f>SUM(E8,G8)</f>
        <v>43952</v>
      </c>
      <c r="T8" s="28">
        <f>SUM(C8,D8,E8,G8,H8,I8,J8,K8,L8,M8,N8)</f>
        <v>768113</v>
      </c>
    </row>
    <row r="9" spans="1:20" x14ac:dyDescent="0.25">
      <c r="A9" s="24" t="s">
        <v>1</v>
      </c>
      <c r="B9" s="189">
        <v>259913</v>
      </c>
      <c r="C9" s="26">
        <v>0</v>
      </c>
      <c r="D9" s="26">
        <v>50571</v>
      </c>
      <c r="E9" s="26">
        <v>22300</v>
      </c>
      <c r="F9" s="189">
        <v>84746</v>
      </c>
      <c r="G9" s="26">
        <v>0</v>
      </c>
      <c r="H9" s="26">
        <v>29555</v>
      </c>
      <c r="I9" s="26">
        <v>606748</v>
      </c>
      <c r="J9" s="43">
        <v>0</v>
      </c>
      <c r="K9" s="45">
        <v>72000</v>
      </c>
      <c r="L9" s="45">
        <v>0</v>
      </c>
      <c r="M9" s="45">
        <v>0</v>
      </c>
      <c r="N9" s="45">
        <v>0</v>
      </c>
      <c r="O9" s="44">
        <v>0</v>
      </c>
      <c r="P9" s="189">
        <v>305956</v>
      </c>
      <c r="Q9" s="26">
        <v>1431790</v>
      </c>
      <c r="R9" s="189">
        <f t="shared" ref="R9:R19" si="0">SUM(B9,F9,P9)</f>
        <v>650615</v>
      </c>
      <c r="S9" s="28">
        <f t="shared" ref="S9:S19" si="1">SUM(E9,G9)</f>
        <v>22300</v>
      </c>
      <c r="T9" s="28">
        <f t="shared" ref="T9:T19" si="2">SUM(C9,D9,E9,G9,H9,I9,J9,K9,L9,M9,N9)</f>
        <v>781174</v>
      </c>
    </row>
    <row r="10" spans="1:20" x14ac:dyDescent="0.25">
      <c r="A10" s="24" t="s">
        <v>2</v>
      </c>
      <c r="B10" s="189">
        <v>357882</v>
      </c>
      <c r="C10" s="26">
        <v>0</v>
      </c>
      <c r="D10" s="26">
        <v>37086</v>
      </c>
      <c r="E10" s="26">
        <v>0</v>
      </c>
      <c r="F10" s="189">
        <v>86859</v>
      </c>
      <c r="G10" s="26">
        <v>0</v>
      </c>
      <c r="H10" s="26">
        <v>29373</v>
      </c>
      <c r="I10" s="26">
        <v>673653</v>
      </c>
      <c r="J10" s="43">
        <v>9100</v>
      </c>
      <c r="K10" s="45">
        <v>0</v>
      </c>
      <c r="L10" s="45">
        <v>0</v>
      </c>
      <c r="M10" s="45">
        <v>0</v>
      </c>
      <c r="N10" s="45">
        <v>0</v>
      </c>
      <c r="O10" s="44">
        <v>66216</v>
      </c>
      <c r="P10" s="189">
        <v>284358</v>
      </c>
      <c r="Q10" s="26">
        <v>1544530</v>
      </c>
      <c r="R10" s="189">
        <f t="shared" si="0"/>
        <v>729099</v>
      </c>
      <c r="S10" s="28">
        <f t="shared" si="1"/>
        <v>0</v>
      </c>
      <c r="T10" s="28">
        <f t="shared" si="2"/>
        <v>749212</v>
      </c>
    </row>
    <row r="11" spans="1:20" x14ac:dyDescent="0.25">
      <c r="A11" s="24" t="s">
        <v>3</v>
      </c>
      <c r="B11" s="189">
        <v>345765</v>
      </c>
      <c r="C11" s="26">
        <v>0</v>
      </c>
      <c r="D11" s="26">
        <v>52690</v>
      </c>
      <c r="E11" s="26">
        <v>0</v>
      </c>
      <c r="F11" s="189">
        <v>122208</v>
      </c>
      <c r="G11" s="26">
        <v>0</v>
      </c>
      <c r="H11" s="26">
        <v>55119</v>
      </c>
      <c r="I11" s="26">
        <v>63100</v>
      </c>
      <c r="J11" s="43">
        <v>0</v>
      </c>
      <c r="K11" s="45">
        <v>0</v>
      </c>
      <c r="L11" s="45">
        <v>0</v>
      </c>
      <c r="M11" s="45">
        <v>0</v>
      </c>
      <c r="N11" s="45">
        <v>0</v>
      </c>
      <c r="O11" s="44">
        <v>22277</v>
      </c>
      <c r="P11" s="189">
        <v>260412</v>
      </c>
      <c r="Q11" s="26">
        <v>921574</v>
      </c>
      <c r="R11" s="189">
        <f t="shared" si="0"/>
        <v>728385</v>
      </c>
      <c r="S11" s="28">
        <f t="shared" si="1"/>
        <v>0</v>
      </c>
      <c r="T11" s="28">
        <f t="shared" si="2"/>
        <v>170909</v>
      </c>
    </row>
    <row r="12" spans="1:20" x14ac:dyDescent="0.25">
      <c r="A12" s="24" t="s">
        <v>4</v>
      </c>
      <c r="B12" s="189">
        <v>435695</v>
      </c>
      <c r="C12" s="26">
        <v>0</v>
      </c>
      <c r="D12" s="26">
        <v>62032</v>
      </c>
      <c r="E12" s="26">
        <v>0</v>
      </c>
      <c r="F12" s="189">
        <v>109420</v>
      </c>
      <c r="G12" s="26">
        <v>33557</v>
      </c>
      <c r="H12" s="26">
        <v>34822</v>
      </c>
      <c r="I12" s="26">
        <v>20000</v>
      </c>
      <c r="J12" s="43">
        <v>0</v>
      </c>
      <c r="K12" s="45">
        <v>0</v>
      </c>
      <c r="L12" s="45">
        <v>0</v>
      </c>
      <c r="M12" s="45">
        <v>0</v>
      </c>
      <c r="N12" s="45">
        <v>0</v>
      </c>
      <c r="O12" s="44">
        <v>67332</v>
      </c>
      <c r="P12" s="189">
        <v>441914</v>
      </c>
      <c r="Q12" s="26">
        <v>1204775</v>
      </c>
      <c r="R12" s="189">
        <f t="shared" si="0"/>
        <v>987029</v>
      </c>
      <c r="S12" s="28">
        <f t="shared" si="1"/>
        <v>33557</v>
      </c>
      <c r="T12" s="28">
        <f t="shared" si="2"/>
        <v>150411</v>
      </c>
    </row>
    <row r="13" spans="1:20" x14ac:dyDescent="0.25">
      <c r="A13" s="24" t="s">
        <v>5</v>
      </c>
      <c r="B13" s="189">
        <v>488139</v>
      </c>
      <c r="C13" s="26">
        <v>0</v>
      </c>
      <c r="D13" s="26">
        <v>56301</v>
      </c>
      <c r="E13" s="26">
        <v>0</v>
      </c>
      <c r="F13" s="189">
        <v>79591</v>
      </c>
      <c r="G13" s="26">
        <v>22446</v>
      </c>
      <c r="H13" s="26">
        <v>30523</v>
      </c>
      <c r="I13" s="26">
        <v>0</v>
      </c>
      <c r="J13" s="43">
        <v>9100</v>
      </c>
      <c r="K13" s="45">
        <v>0</v>
      </c>
      <c r="L13" s="45">
        <v>0</v>
      </c>
      <c r="M13" s="45">
        <v>0</v>
      </c>
      <c r="N13" s="45">
        <v>0</v>
      </c>
      <c r="O13" s="44">
        <v>90298</v>
      </c>
      <c r="P13" s="189">
        <v>284428</v>
      </c>
      <c r="Q13" s="26">
        <v>1060829</v>
      </c>
      <c r="R13" s="189">
        <f t="shared" si="0"/>
        <v>852158</v>
      </c>
      <c r="S13" s="28">
        <f t="shared" si="1"/>
        <v>22446</v>
      </c>
      <c r="T13" s="28">
        <f t="shared" si="2"/>
        <v>118370</v>
      </c>
    </row>
    <row r="14" spans="1:20" x14ac:dyDescent="0.25">
      <c r="A14" s="24" t="s">
        <v>6</v>
      </c>
      <c r="B14" s="189">
        <v>320665</v>
      </c>
      <c r="C14" s="26">
        <v>14000</v>
      </c>
      <c r="D14" s="26">
        <v>47873</v>
      </c>
      <c r="E14" s="26">
        <v>0</v>
      </c>
      <c r="F14" s="189">
        <v>85718</v>
      </c>
      <c r="G14" s="26">
        <v>24580</v>
      </c>
      <c r="H14" s="26">
        <v>49947</v>
      </c>
      <c r="I14" s="26">
        <v>0</v>
      </c>
      <c r="J14" s="43">
        <v>0</v>
      </c>
      <c r="K14" s="45">
        <v>0</v>
      </c>
      <c r="L14" s="45">
        <v>21780</v>
      </c>
      <c r="M14" s="45">
        <v>0</v>
      </c>
      <c r="N14" s="45">
        <v>0</v>
      </c>
      <c r="O14" s="44">
        <v>44377</v>
      </c>
      <c r="P14" s="189">
        <v>288947</v>
      </c>
      <c r="Q14" s="26">
        <v>897889</v>
      </c>
      <c r="R14" s="189">
        <f t="shared" si="0"/>
        <v>695330</v>
      </c>
      <c r="S14" s="28">
        <f t="shared" si="1"/>
        <v>24580</v>
      </c>
      <c r="T14" s="28">
        <f t="shared" si="2"/>
        <v>158180</v>
      </c>
    </row>
    <row r="15" spans="1:20" x14ac:dyDescent="0.25">
      <c r="A15" s="24" t="s">
        <v>7</v>
      </c>
      <c r="B15" s="189">
        <v>394910</v>
      </c>
      <c r="C15" s="26">
        <v>0</v>
      </c>
      <c r="D15" s="26">
        <v>59526</v>
      </c>
      <c r="E15" s="26">
        <v>0</v>
      </c>
      <c r="F15" s="189">
        <v>68655</v>
      </c>
      <c r="G15" s="26">
        <v>44798</v>
      </c>
      <c r="H15" s="26">
        <v>51965</v>
      </c>
      <c r="I15" s="26">
        <v>0</v>
      </c>
      <c r="J15" s="43">
        <v>0</v>
      </c>
      <c r="K15" s="45">
        <v>0</v>
      </c>
      <c r="L15" s="45">
        <v>0</v>
      </c>
      <c r="M15" s="45">
        <v>0</v>
      </c>
      <c r="N15" s="45">
        <v>0</v>
      </c>
      <c r="O15" s="44">
        <v>44769</v>
      </c>
      <c r="P15" s="189">
        <v>343475</v>
      </c>
      <c r="Q15" s="26">
        <v>1008100</v>
      </c>
      <c r="R15" s="189">
        <f t="shared" si="0"/>
        <v>807040</v>
      </c>
      <c r="S15" s="28">
        <f t="shared" si="1"/>
        <v>44798</v>
      </c>
      <c r="T15" s="28">
        <f t="shared" si="2"/>
        <v>156289</v>
      </c>
    </row>
    <row r="16" spans="1:20" x14ac:dyDescent="0.25">
      <c r="A16" s="24" t="s">
        <v>8</v>
      </c>
      <c r="B16" s="189">
        <v>271619</v>
      </c>
      <c r="C16" s="26">
        <v>0</v>
      </c>
      <c r="D16" s="26">
        <v>46110</v>
      </c>
      <c r="E16" s="26">
        <v>0</v>
      </c>
      <c r="F16" s="189">
        <v>104414</v>
      </c>
      <c r="G16" s="26">
        <v>25000</v>
      </c>
      <c r="H16" s="26">
        <v>23294</v>
      </c>
      <c r="I16" s="26">
        <v>0</v>
      </c>
      <c r="J16" s="43">
        <v>0</v>
      </c>
      <c r="K16" s="48">
        <v>0</v>
      </c>
      <c r="L16" s="45">
        <v>18634</v>
      </c>
      <c r="M16" s="45">
        <v>0</v>
      </c>
      <c r="N16" s="48">
        <v>22376</v>
      </c>
      <c r="O16" s="44">
        <v>77289</v>
      </c>
      <c r="P16" s="189">
        <v>321613</v>
      </c>
      <c r="Q16" s="26">
        <v>910352</v>
      </c>
      <c r="R16" s="189">
        <f t="shared" si="0"/>
        <v>697646</v>
      </c>
      <c r="S16" s="28">
        <f t="shared" si="1"/>
        <v>25000</v>
      </c>
      <c r="T16" s="28">
        <f t="shared" si="2"/>
        <v>135414</v>
      </c>
    </row>
    <row r="17" spans="1:20" x14ac:dyDescent="0.25">
      <c r="A17" s="24" t="s">
        <v>9</v>
      </c>
      <c r="B17" s="189">
        <v>493397</v>
      </c>
      <c r="C17" s="26">
        <v>0</v>
      </c>
      <c r="D17" s="26">
        <v>47132</v>
      </c>
      <c r="E17" s="26">
        <v>0</v>
      </c>
      <c r="F17" s="189">
        <v>146644</v>
      </c>
      <c r="G17" s="26">
        <v>115195</v>
      </c>
      <c r="H17" s="26">
        <v>51461</v>
      </c>
      <c r="I17" s="26">
        <v>0</v>
      </c>
      <c r="J17" s="43">
        <v>9100</v>
      </c>
      <c r="K17" s="48">
        <v>0</v>
      </c>
      <c r="L17" s="45">
        <v>0</v>
      </c>
      <c r="M17" s="48">
        <v>62680</v>
      </c>
      <c r="N17" s="48">
        <v>0</v>
      </c>
      <c r="O17" s="44">
        <v>139326</v>
      </c>
      <c r="P17" s="189">
        <v>436184</v>
      </c>
      <c r="Q17" s="26">
        <v>1501121</v>
      </c>
      <c r="R17" s="189">
        <f t="shared" si="0"/>
        <v>1076225</v>
      </c>
      <c r="S17" s="28">
        <f t="shared" si="1"/>
        <v>115195</v>
      </c>
      <c r="T17" s="28">
        <f t="shared" si="2"/>
        <v>285568</v>
      </c>
    </row>
    <row r="18" spans="1:20" x14ac:dyDescent="0.25">
      <c r="A18" s="24" t="s">
        <v>10</v>
      </c>
      <c r="B18" s="189">
        <v>550000</v>
      </c>
      <c r="C18" s="26">
        <v>0</v>
      </c>
      <c r="D18" s="26">
        <v>71333</v>
      </c>
      <c r="E18" s="26">
        <v>0</v>
      </c>
      <c r="F18" s="189">
        <v>91688</v>
      </c>
      <c r="G18" s="26">
        <v>181664</v>
      </c>
      <c r="H18" s="26">
        <v>24930</v>
      </c>
      <c r="I18" s="26">
        <v>0</v>
      </c>
      <c r="J18" s="43">
        <v>0</v>
      </c>
      <c r="K18" s="48">
        <v>0</v>
      </c>
      <c r="L18" s="45">
        <v>0</v>
      </c>
      <c r="M18" s="48">
        <v>0</v>
      </c>
      <c r="N18" s="48">
        <v>0</v>
      </c>
      <c r="O18" s="44">
        <v>176015</v>
      </c>
      <c r="P18" s="189">
        <v>185029</v>
      </c>
      <c r="Q18" s="26">
        <v>1280662</v>
      </c>
      <c r="R18" s="189">
        <f t="shared" si="0"/>
        <v>826717</v>
      </c>
      <c r="S18" s="28">
        <f t="shared" si="1"/>
        <v>181664</v>
      </c>
      <c r="T18" s="28">
        <f t="shared" si="2"/>
        <v>277927</v>
      </c>
    </row>
    <row r="19" spans="1:20" x14ac:dyDescent="0.25">
      <c r="A19" s="24" t="s">
        <v>11</v>
      </c>
      <c r="B19" s="189">
        <v>414356</v>
      </c>
      <c r="C19" s="26">
        <v>0</v>
      </c>
      <c r="D19" s="26">
        <v>50257</v>
      </c>
      <c r="E19" s="26">
        <v>48000</v>
      </c>
      <c r="F19" s="189">
        <v>59713</v>
      </c>
      <c r="G19" s="26">
        <v>286214</v>
      </c>
      <c r="H19" s="26">
        <v>7718</v>
      </c>
      <c r="I19" s="26">
        <v>0</v>
      </c>
      <c r="J19" s="43">
        <v>0</v>
      </c>
      <c r="K19" s="48">
        <v>0</v>
      </c>
      <c r="L19" s="45">
        <v>0</v>
      </c>
      <c r="M19" s="48">
        <v>0</v>
      </c>
      <c r="N19" s="48">
        <v>0</v>
      </c>
      <c r="O19" s="44">
        <v>69153</v>
      </c>
      <c r="P19" s="189">
        <v>276315</v>
      </c>
      <c r="Q19" s="26">
        <v>1211729</v>
      </c>
      <c r="R19" s="189">
        <f t="shared" si="0"/>
        <v>750384</v>
      </c>
      <c r="S19" s="28">
        <f t="shared" si="1"/>
        <v>334214</v>
      </c>
      <c r="T19" s="28">
        <f t="shared" si="2"/>
        <v>392189</v>
      </c>
    </row>
    <row r="20" spans="1:20" x14ac:dyDescent="0.25">
      <c r="A20" s="20" t="s">
        <v>63</v>
      </c>
      <c r="B20" s="190">
        <f t="shared" ref="B20:T20" si="3">SUM(B8:B19)</f>
        <v>4554653</v>
      </c>
      <c r="C20" s="30">
        <f t="shared" si="3"/>
        <v>14000</v>
      </c>
      <c r="D20" s="30">
        <f t="shared" si="3"/>
        <v>634619</v>
      </c>
      <c r="E20" s="30">
        <f t="shared" si="3"/>
        <v>114252</v>
      </c>
      <c r="F20" s="190">
        <f t="shared" si="3"/>
        <v>1164407</v>
      </c>
      <c r="G20" s="30">
        <f t="shared" si="3"/>
        <v>733454</v>
      </c>
      <c r="H20" s="30">
        <f t="shared" si="3"/>
        <v>435999</v>
      </c>
      <c r="I20" s="30">
        <f t="shared" si="3"/>
        <v>1986662</v>
      </c>
      <c r="J20" s="30">
        <f t="shared" si="3"/>
        <v>27300</v>
      </c>
      <c r="K20" s="47">
        <f t="shared" si="3"/>
        <v>72000</v>
      </c>
      <c r="L20" s="47">
        <f t="shared" si="3"/>
        <v>40414</v>
      </c>
      <c r="M20" s="47">
        <f t="shared" si="3"/>
        <v>62680</v>
      </c>
      <c r="N20" s="47">
        <f t="shared" si="3"/>
        <v>22376</v>
      </c>
      <c r="O20" s="30">
        <f t="shared" si="3"/>
        <v>797052</v>
      </c>
      <c r="P20" s="190">
        <f t="shared" si="3"/>
        <v>3821962</v>
      </c>
      <c r="Q20" s="30">
        <f t="shared" si="3"/>
        <v>14481860</v>
      </c>
      <c r="R20" s="190">
        <f t="shared" si="3"/>
        <v>9541022</v>
      </c>
      <c r="S20" s="32">
        <f t="shared" si="3"/>
        <v>847706</v>
      </c>
      <c r="T20" s="32">
        <f t="shared" si="3"/>
        <v>4143756</v>
      </c>
    </row>
    <row r="21" spans="1:20" x14ac:dyDescent="0.25">
      <c r="A21" s="14"/>
      <c r="B21" s="14"/>
      <c r="C21" s="14"/>
      <c r="D21" s="14"/>
      <c r="E21" s="14"/>
      <c r="F21" s="14"/>
      <c r="G21" s="14"/>
      <c r="H21" s="14"/>
      <c r="I21" s="14"/>
      <c r="J21" s="14"/>
      <c r="K21" s="14"/>
      <c r="L21" s="14"/>
      <c r="M21" s="14"/>
      <c r="N21" s="14"/>
      <c r="O21" s="14"/>
      <c r="P21" s="14"/>
      <c r="Q21" s="14"/>
      <c r="R21" s="14"/>
      <c r="S21" s="14"/>
      <c r="T21" s="14"/>
    </row>
    <row r="22" spans="1:20" x14ac:dyDescent="0.25">
      <c r="A22" s="2" t="s">
        <v>45</v>
      </c>
    </row>
    <row r="24" spans="1:20" x14ac:dyDescent="0.25">
      <c r="A24" s="2" t="s">
        <v>16</v>
      </c>
      <c r="B24" s="110" t="s">
        <v>19</v>
      </c>
      <c r="C24" s="2" t="s">
        <v>20</v>
      </c>
      <c r="D24" s="2" t="s">
        <v>21</v>
      </c>
      <c r="E24" s="2" t="s">
        <v>30</v>
      </c>
      <c r="F24" s="110" t="s">
        <v>22</v>
      </c>
      <c r="G24" s="2" t="s">
        <v>31</v>
      </c>
      <c r="H24" s="2" t="s">
        <v>23</v>
      </c>
      <c r="I24" s="2" t="s">
        <v>32</v>
      </c>
      <c r="J24" s="2" t="s">
        <v>25</v>
      </c>
      <c r="K24" s="2" t="s">
        <v>42</v>
      </c>
      <c r="L24" s="2" t="s">
        <v>59</v>
      </c>
      <c r="M24" s="20" t="s">
        <v>60</v>
      </c>
      <c r="N24" s="20" t="s">
        <v>61</v>
      </c>
      <c r="O24" s="2" t="s">
        <v>26</v>
      </c>
      <c r="P24" s="110" t="s">
        <v>27</v>
      </c>
      <c r="Q24" s="2" t="s">
        <v>28</v>
      </c>
      <c r="R24" s="110" t="s">
        <v>33</v>
      </c>
      <c r="S24" s="18" t="s">
        <v>34</v>
      </c>
      <c r="T24" s="18" t="s">
        <v>35</v>
      </c>
    </row>
    <row r="25" spans="1:20" x14ac:dyDescent="0.25">
      <c r="A25" s="14" t="s">
        <v>0</v>
      </c>
      <c r="B25" s="15">
        <v>917019</v>
      </c>
      <c r="C25" s="15">
        <v>0</v>
      </c>
      <c r="D25" s="15">
        <v>396694</v>
      </c>
      <c r="E25" s="15">
        <v>51630</v>
      </c>
      <c r="F25" s="15">
        <v>423915</v>
      </c>
      <c r="G25" s="15">
        <v>0</v>
      </c>
      <c r="H25" s="15">
        <v>139216</v>
      </c>
      <c r="I25" s="15">
        <v>2114268</v>
      </c>
      <c r="J25" s="15">
        <v>0</v>
      </c>
      <c r="K25" s="26">
        <v>0</v>
      </c>
      <c r="L25" s="15">
        <v>0</v>
      </c>
      <c r="M25" s="15">
        <v>0</v>
      </c>
      <c r="N25" s="15">
        <v>0</v>
      </c>
      <c r="O25" s="15">
        <v>0</v>
      </c>
      <c r="P25" s="15">
        <v>1445163</v>
      </c>
      <c r="Q25" s="15">
        <v>5487905</v>
      </c>
      <c r="R25" s="15">
        <f>SUM(B25,F25,P25)</f>
        <v>2786097</v>
      </c>
      <c r="S25" s="15">
        <f>SUM(E25,G25)</f>
        <v>51630</v>
      </c>
      <c r="T25" s="15">
        <f>SUM(C25,D25,E25,G25,H25,I25,J25,K25,L25,M25,N25,O25)</f>
        <v>2701808</v>
      </c>
    </row>
    <row r="26" spans="1:20" x14ac:dyDescent="0.25">
      <c r="A26" s="14" t="s">
        <v>1</v>
      </c>
      <c r="B26" s="15">
        <v>1030334</v>
      </c>
      <c r="C26" s="15">
        <v>0</v>
      </c>
      <c r="D26" s="15">
        <v>365988</v>
      </c>
      <c r="E26" s="15">
        <v>25645</v>
      </c>
      <c r="F26" s="15">
        <v>292515</v>
      </c>
      <c r="G26" s="15">
        <v>0</v>
      </c>
      <c r="H26" s="15">
        <v>96299</v>
      </c>
      <c r="I26" s="15">
        <v>2017129</v>
      </c>
      <c r="J26" s="15">
        <v>0</v>
      </c>
      <c r="K26" s="26">
        <v>216000</v>
      </c>
      <c r="L26" s="15">
        <v>0</v>
      </c>
      <c r="M26" s="15">
        <v>0</v>
      </c>
      <c r="N26" s="15">
        <v>0</v>
      </c>
      <c r="O26" s="15">
        <v>0</v>
      </c>
      <c r="P26" s="15">
        <v>1164961</v>
      </c>
      <c r="Q26" s="15">
        <v>5208871</v>
      </c>
      <c r="R26" s="15">
        <f t="shared" ref="R26:R36" si="4">SUM(B26,F26,P26)</f>
        <v>2487810</v>
      </c>
      <c r="S26" s="15">
        <f t="shared" ref="S26:S36" si="5">SUM(E26,G26)</f>
        <v>25645</v>
      </c>
      <c r="T26" s="15">
        <f t="shared" ref="T26:T36" si="6">SUM(C26,D26,E26,G26,H26,I26,J26,K26,L26,M26,N26,O26)</f>
        <v>2721061</v>
      </c>
    </row>
    <row r="27" spans="1:20" x14ac:dyDescent="0.25">
      <c r="A27" s="14" t="s">
        <v>2</v>
      </c>
      <c r="B27" s="15">
        <v>1332747</v>
      </c>
      <c r="C27" s="15">
        <v>0</v>
      </c>
      <c r="D27" s="15">
        <v>264051</v>
      </c>
      <c r="E27" s="15">
        <v>0</v>
      </c>
      <c r="F27" s="15">
        <v>301432</v>
      </c>
      <c r="G27" s="15">
        <v>0</v>
      </c>
      <c r="H27" s="15">
        <v>98107</v>
      </c>
      <c r="I27" s="15">
        <v>2219334</v>
      </c>
      <c r="J27" s="15">
        <v>32532</v>
      </c>
      <c r="K27" s="26">
        <v>0</v>
      </c>
      <c r="L27" s="15">
        <v>0</v>
      </c>
      <c r="M27" s="15">
        <v>0</v>
      </c>
      <c r="N27" s="15">
        <v>0</v>
      </c>
      <c r="O27" s="15">
        <v>79376</v>
      </c>
      <c r="P27" s="15">
        <v>1060641</v>
      </c>
      <c r="Q27" s="15">
        <v>5388220</v>
      </c>
      <c r="R27" s="15">
        <f t="shared" si="4"/>
        <v>2694820</v>
      </c>
      <c r="S27" s="15">
        <f t="shared" si="5"/>
        <v>0</v>
      </c>
      <c r="T27" s="15">
        <f t="shared" si="6"/>
        <v>2693400</v>
      </c>
    </row>
    <row r="28" spans="1:20" x14ac:dyDescent="0.25">
      <c r="A28" s="14" t="s">
        <v>3</v>
      </c>
      <c r="B28" s="15">
        <v>1276044</v>
      </c>
      <c r="C28" s="15">
        <v>0</v>
      </c>
      <c r="D28" s="15">
        <v>390677</v>
      </c>
      <c r="E28" s="15">
        <v>0</v>
      </c>
      <c r="F28" s="15">
        <v>402083</v>
      </c>
      <c r="G28" s="15">
        <v>0</v>
      </c>
      <c r="H28" s="15">
        <v>182472</v>
      </c>
      <c r="I28" s="15">
        <v>180678</v>
      </c>
      <c r="J28" s="15">
        <v>0</v>
      </c>
      <c r="K28" s="26">
        <v>0</v>
      </c>
      <c r="L28" s="15">
        <v>0</v>
      </c>
      <c r="M28" s="15">
        <v>0</v>
      </c>
      <c r="N28" s="15">
        <v>0</v>
      </c>
      <c r="O28" s="15">
        <v>26733</v>
      </c>
      <c r="P28" s="15">
        <v>959891</v>
      </c>
      <c r="Q28" s="15">
        <v>3418578</v>
      </c>
      <c r="R28" s="15">
        <f t="shared" si="4"/>
        <v>2638018</v>
      </c>
      <c r="S28" s="15">
        <f t="shared" si="5"/>
        <v>0</v>
      </c>
      <c r="T28" s="15">
        <f t="shared" si="6"/>
        <v>780560</v>
      </c>
    </row>
    <row r="29" spans="1:20" x14ac:dyDescent="0.25">
      <c r="A29" s="14" t="s">
        <v>4</v>
      </c>
      <c r="B29" s="15">
        <v>1560756</v>
      </c>
      <c r="C29" s="15">
        <v>0</v>
      </c>
      <c r="D29" s="15">
        <v>455178</v>
      </c>
      <c r="E29" s="15">
        <v>0</v>
      </c>
      <c r="F29" s="15">
        <v>370152</v>
      </c>
      <c r="G29" s="15">
        <v>86038</v>
      </c>
      <c r="H29" s="15">
        <v>114030</v>
      </c>
      <c r="I29" s="15">
        <v>50999</v>
      </c>
      <c r="J29" s="15">
        <v>0</v>
      </c>
      <c r="K29" s="26">
        <v>0</v>
      </c>
      <c r="L29" s="15">
        <v>0</v>
      </c>
      <c r="M29" s="15">
        <v>0</v>
      </c>
      <c r="N29" s="15">
        <v>0</v>
      </c>
      <c r="O29" s="15">
        <v>97975</v>
      </c>
      <c r="P29" s="15">
        <v>1496437</v>
      </c>
      <c r="Q29" s="15">
        <v>4231565</v>
      </c>
      <c r="R29" s="15">
        <f t="shared" si="4"/>
        <v>3427345</v>
      </c>
      <c r="S29" s="15">
        <f t="shared" si="5"/>
        <v>86038</v>
      </c>
      <c r="T29" s="15">
        <f t="shared" si="6"/>
        <v>804220</v>
      </c>
    </row>
    <row r="30" spans="1:20" x14ac:dyDescent="0.25">
      <c r="A30" s="14" t="s">
        <v>5</v>
      </c>
      <c r="B30" s="15">
        <v>1681817</v>
      </c>
      <c r="C30" s="15">
        <v>0</v>
      </c>
      <c r="D30" s="15">
        <v>428348</v>
      </c>
      <c r="E30" s="15">
        <v>0</v>
      </c>
      <c r="F30" s="15">
        <v>253965</v>
      </c>
      <c r="G30" s="15">
        <v>65095</v>
      </c>
      <c r="H30" s="15">
        <v>103266</v>
      </c>
      <c r="I30" s="15">
        <v>0</v>
      </c>
      <c r="J30" s="15">
        <v>32532</v>
      </c>
      <c r="K30" s="26">
        <v>0</v>
      </c>
      <c r="L30" s="15">
        <v>0</v>
      </c>
      <c r="M30" s="15">
        <v>0</v>
      </c>
      <c r="N30" s="15">
        <v>0</v>
      </c>
      <c r="O30" s="15">
        <v>188184</v>
      </c>
      <c r="P30" s="15">
        <v>1005706</v>
      </c>
      <c r="Q30" s="15">
        <v>3758913</v>
      </c>
      <c r="R30" s="15">
        <f t="shared" si="4"/>
        <v>2941488</v>
      </c>
      <c r="S30" s="15">
        <f t="shared" si="5"/>
        <v>65095</v>
      </c>
      <c r="T30" s="15">
        <f t="shared" si="6"/>
        <v>817425</v>
      </c>
    </row>
    <row r="31" spans="1:20" x14ac:dyDescent="0.25">
      <c r="A31" s="14" t="s">
        <v>6</v>
      </c>
      <c r="B31" s="15">
        <v>1160963</v>
      </c>
      <c r="C31" s="15">
        <v>14700</v>
      </c>
      <c r="D31" s="15">
        <v>355783</v>
      </c>
      <c r="E31" s="15">
        <v>0</v>
      </c>
      <c r="F31" s="15">
        <v>300036</v>
      </c>
      <c r="G31" s="15">
        <v>63908</v>
      </c>
      <c r="H31" s="15">
        <v>171847</v>
      </c>
      <c r="I31" s="15">
        <v>0</v>
      </c>
      <c r="J31" s="15">
        <v>0</v>
      </c>
      <c r="K31" s="26">
        <v>0</v>
      </c>
      <c r="L31" s="15">
        <v>87176</v>
      </c>
      <c r="M31" s="15">
        <v>0</v>
      </c>
      <c r="N31" s="15">
        <v>0</v>
      </c>
      <c r="O31" s="15">
        <v>133796</v>
      </c>
      <c r="P31" s="15">
        <v>1020019</v>
      </c>
      <c r="Q31" s="15">
        <v>3308228</v>
      </c>
      <c r="R31" s="15">
        <f t="shared" si="4"/>
        <v>2481018</v>
      </c>
      <c r="S31" s="15">
        <f t="shared" si="5"/>
        <v>63908</v>
      </c>
      <c r="T31" s="15">
        <f t="shared" si="6"/>
        <v>827210</v>
      </c>
    </row>
    <row r="32" spans="1:20" x14ac:dyDescent="0.25">
      <c r="A32" s="14" t="s">
        <v>7</v>
      </c>
      <c r="B32" s="15">
        <v>1554713</v>
      </c>
      <c r="C32" s="15">
        <v>0</v>
      </c>
      <c r="D32" s="15">
        <v>439317</v>
      </c>
      <c r="E32" s="15">
        <v>0</v>
      </c>
      <c r="F32" s="15">
        <v>248345</v>
      </c>
      <c r="G32" s="15">
        <v>129913</v>
      </c>
      <c r="H32" s="15">
        <v>169131</v>
      </c>
      <c r="I32" s="15">
        <v>0</v>
      </c>
      <c r="J32" s="15">
        <v>0</v>
      </c>
      <c r="K32" s="26">
        <v>0</v>
      </c>
      <c r="L32" s="15">
        <v>0</v>
      </c>
      <c r="M32" s="15">
        <v>0</v>
      </c>
      <c r="N32" s="15">
        <v>0</v>
      </c>
      <c r="O32" s="15">
        <v>71721</v>
      </c>
      <c r="P32" s="15">
        <v>1312205</v>
      </c>
      <c r="Q32" s="15">
        <v>3925345</v>
      </c>
      <c r="R32" s="15">
        <f t="shared" si="4"/>
        <v>3115263</v>
      </c>
      <c r="S32" s="15">
        <f t="shared" si="5"/>
        <v>129913</v>
      </c>
      <c r="T32" s="15">
        <f t="shared" si="6"/>
        <v>810082</v>
      </c>
    </row>
    <row r="33" spans="1:20" x14ac:dyDescent="0.25">
      <c r="A33" s="14" t="s">
        <v>8</v>
      </c>
      <c r="B33" s="15">
        <v>988761</v>
      </c>
      <c r="C33" s="15">
        <v>0</v>
      </c>
      <c r="D33" s="15">
        <v>321965</v>
      </c>
      <c r="E33" s="15">
        <v>0</v>
      </c>
      <c r="F33" s="15">
        <v>332825</v>
      </c>
      <c r="G33" s="15">
        <v>64998</v>
      </c>
      <c r="H33" s="15">
        <v>86135</v>
      </c>
      <c r="I33" s="33">
        <v>0</v>
      </c>
      <c r="J33" s="33">
        <v>0</v>
      </c>
      <c r="K33" s="26">
        <v>0</v>
      </c>
      <c r="L33" s="33">
        <v>61662</v>
      </c>
      <c r="M33" s="15">
        <v>0</v>
      </c>
      <c r="N33" s="33">
        <v>64892</v>
      </c>
      <c r="O33" s="15">
        <v>173086</v>
      </c>
      <c r="P33" s="15">
        <v>1229980</v>
      </c>
      <c r="Q33" s="15">
        <v>3324304</v>
      </c>
      <c r="R33" s="15">
        <f t="shared" si="4"/>
        <v>2551566</v>
      </c>
      <c r="S33" s="15">
        <f t="shared" si="5"/>
        <v>64998</v>
      </c>
      <c r="T33" s="15">
        <f t="shared" si="6"/>
        <v>772738</v>
      </c>
    </row>
    <row r="34" spans="1:20" x14ac:dyDescent="0.25">
      <c r="A34" s="14" t="s">
        <v>9</v>
      </c>
      <c r="B34" s="15">
        <v>1792766</v>
      </c>
      <c r="C34" s="15">
        <v>0</v>
      </c>
      <c r="D34" s="15">
        <v>346837</v>
      </c>
      <c r="E34" s="15">
        <v>0</v>
      </c>
      <c r="F34" s="15">
        <v>452007</v>
      </c>
      <c r="G34" s="15">
        <v>337430</v>
      </c>
      <c r="H34" s="15">
        <v>179984</v>
      </c>
      <c r="I34" s="33">
        <v>0</v>
      </c>
      <c r="J34" s="33">
        <v>34188</v>
      </c>
      <c r="K34" s="26">
        <v>0</v>
      </c>
      <c r="L34" s="33">
        <v>0</v>
      </c>
      <c r="M34" s="33">
        <v>138860</v>
      </c>
      <c r="N34" s="33">
        <v>0</v>
      </c>
      <c r="O34" s="15">
        <v>269685</v>
      </c>
      <c r="P34" s="15">
        <v>1704283</v>
      </c>
      <c r="Q34" s="15">
        <v>5256040</v>
      </c>
      <c r="R34" s="15">
        <f t="shared" si="4"/>
        <v>3949056</v>
      </c>
      <c r="S34" s="15">
        <f t="shared" si="5"/>
        <v>337430</v>
      </c>
      <c r="T34" s="15">
        <f t="shared" si="6"/>
        <v>1306984</v>
      </c>
    </row>
    <row r="35" spans="1:20" x14ac:dyDescent="0.25">
      <c r="A35" s="14" t="s">
        <v>10</v>
      </c>
      <c r="B35" s="15">
        <v>2044973</v>
      </c>
      <c r="C35" s="15">
        <v>0</v>
      </c>
      <c r="D35" s="15">
        <v>514218</v>
      </c>
      <c r="E35" s="15">
        <v>0</v>
      </c>
      <c r="F35" s="15">
        <v>333175</v>
      </c>
      <c r="G35" s="15">
        <v>497164</v>
      </c>
      <c r="H35" s="15">
        <v>87119</v>
      </c>
      <c r="I35" s="33">
        <v>0</v>
      </c>
      <c r="J35" s="33">
        <v>0</v>
      </c>
      <c r="K35" s="26">
        <v>0</v>
      </c>
      <c r="L35" s="33">
        <v>0</v>
      </c>
      <c r="M35" s="33">
        <v>0</v>
      </c>
      <c r="N35" s="33">
        <v>0</v>
      </c>
      <c r="O35" s="15">
        <v>489171</v>
      </c>
      <c r="P35" s="15">
        <v>800791</v>
      </c>
      <c r="Q35" s="15">
        <v>4766611</v>
      </c>
      <c r="R35" s="15">
        <f t="shared" si="4"/>
        <v>3178939</v>
      </c>
      <c r="S35" s="15">
        <f t="shared" si="5"/>
        <v>497164</v>
      </c>
      <c r="T35" s="15">
        <f t="shared" si="6"/>
        <v>1587672</v>
      </c>
    </row>
    <row r="36" spans="1:20" x14ac:dyDescent="0.25">
      <c r="A36" s="14" t="s">
        <v>11</v>
      </c>
      <c r="B36" s="15">
        <v>1469345</v>
      </c>
      <c r="C36" s="15">
        <v>0</v>
      </c>
      <c r="D36" s="15">
        <v>363754</v>
      </c>
      <c r="E36" s="15">
        <v>114000</v>
      </c>
      <c r="F36" s="15">
        <v>213590</v>
      </c>
      <c r="G36" s="15">
        <v>797056</v>
      </c>
      <c r="H36" s="15">
        <v>30271</v>
      </c>
      <c r="I36" s="33">
        <v>0</v>
      </c>
      <c r="J36" s="33">
        <v>0</v>
      </c>
      <c r="K36" s="26">
        <v>0</v>
      </c>
      <c r="L36" s="33">
        <v>0</v>
      </c>
      <c r="M36" s="33">
        <v>0</v>
      </c>
      <c r="N36" s="33">
        <v>0</v>
      </c>
      <c r="O36" s="15">
        <v>130186</v>
      </c>
      <c r="P36" s="15">
        <v>1133140</v>
      </c>
      <c r="Q36" s="15">
        <v>4251342</v>
      </c>
      <c r="R36" s="15">
        <f t="shared" si="4"/>
        <v>2816075</v>
      </c>
      <c r="S36" s="15">
        <f t="shared" si="5"/>
        <v>911056</v>
      </c>
      <c r="T36" s="15">
        <f t="shared" si="6"/>
        <v>1435267</v>
      </c>
    </row>
    <row r="37" spans="1:20" x14ac:dyDescent="0.25">
      <c r="A37" s="2" t="s">
        <v>63</v>
      </c>
      <c r="B37" s="42">
        <f t="shared" ref="B37:T37" si="7">SUM(B25:B36)</f>
        <v>16810238</v>
      </c>
      <c r="C37" s="42">
        <f t="shared" si="7"/>
        <v>14700</v>
      </c>
      <c r="D37" s="42">
        <f t="shared" si="7"/>
        <v>4642810</v>
      </c>
      <c r="E37" s="42">
        <f t="shared" si="7"/>
        <v>191275</v>
      </c>
      <c r="F37" s="42">
        <f t="shared" si="7"/>
        <v>3924040</v>
      </c>
      <c r="G37" s="42">
        <f t="shared" si="7"/>
        <v>2041602</v>
      </c>
      <c r="H37" s="42">
        <f t="shared" si="7"/>
        <v>1457877</v>
      </c>
      <c r="I37" s="42">
        <f t="shared" si="7"/>
        <v>6582408</v>
      </c>
      <c r="J37" s="42">
        <f t="shared" si="7"/>
        <v>99252</v>
      </c>
      <c r="K37" s="42">
        <f t="shared" si="7"/>
        <v>216000</v>
      </c>
      <c r="L37" s="42">
        <f t="shared" si="7"/>
        <v>148838</v>
      </c>
      <c r="M37" s="42">
        <f t="shared" si="7"/>
        <v>138860</v>
      </c>
      <c r="N37" s="42">
        <f t="shared" si="7"/>
        <v>64892</v>
      </c>
      <c r="O37" s="42">
        <f t="shared" si="7"/>
        <v>1659913</v>
      </c>
      <c r="P37" s="42">
        <f t="shared" si="7"/>
        <v>14333217</v>
      </c>
      <c r="Q37" s="42">
        <f t="shared" si="7"/>
        <v>52325922</v>
      </c>
      <c r="R37" s="42">
        <f t="shared" si="7"/>
        <v>35067495</v>
      </c>
      <c r="S37" s="42">
        <f t="shared" si="7"/>
        <v>2232877</v>
      </c>
      <c r="T37" s="42">
        <f t="shared" si="7"/>
        <v>17258427</v>
      </c>
    </row>
    <row r="38" spans="1:20" x14ac:dyDescent="0.25">
      <c r="K38" s="1"/>
    </row>
    <row r="40" spans="1:20" s="144" customFormat="1" x14ac:dyDescent="0.25">
      <c r="A40" s="144" t="s">
        <v>219</v>
      </c>
    </row>
    <row r="41" spans="1:20" s="144" customFormat="1" x14ac:dyDescent="0.25">
      <c r="A41" s="144" t="s">
        <v>218</v>
      </c>
    </row>
    <row r="42" spans="1:20" x14ac:dyDescent="0.25">
      <c r="A42" t="s">
        <v>37</v>
      </c>
    </row>
    <row r="43" spans="1:20" x14ac:dyDescent="0.25">
      <c r="A43" t="s">
        <v>38</v>
      </c>
    </row>
    <row r="44" spans="1:20" x14ac:dyDescent="0.25">
      <c r="A44" t="s">
        <v>39</v>
      </c>
    </row>
    <row r="45" spans="1:20" x14ac:dyDescent="0.25">
      <c r="A45" t="s">
        <v>40</v>
      </c>
    </row>
    <row r="48" spans="1:20" x14ac:dyDescent="0.25">
      <c r="A48" s="144" t="s">
        <v>163</v>
      </c>
    </row>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6"/>
  <sheetViews>
    <sheetView topLeftCell="A8" workbookViewId="0">
      <selection activeCell="A40" sqref="A40:XFD40"/>
    </sheetView>
  </sheetViews>
  <sheetFormatPr defaultColWidth="9.140625" defaultRowHeight="15" x14ac:dyDescent="0.25"/>
  <cols>
    <col min="1" max="1" width="12" customWidth="1"/>
    <col min="2" max="2" width="10.28515625" customWidth="1"/>
    <col min="3" max="3" width="12.42578125" customWidth="1"/>
    <col min="5" max="5" width="10" customWidth="1"/>
    <col min="7" max="7" width="32.42578125" customWidth="1"/>
    <col min="8" max="9" width="16" customWidth="1"/>
    <col min="10" max="10" width="12.140625" customWidth="1"/>
    <col min="12" max="12" width="12.85546875" customWidth="1"/>
    <col min="13" max="13" width="11.42578125" customWidth="1"/>
    <col min="14" max="14" width="11.85546875" customWidth="1"/>
    <col min="15" max="15" width="15.7109375" customWidth="1"/>
  </cols>
  <sheetData>
    <row r="1" spans="1:15" x14ac:dyDescent="0.25">
      <c r="A1" s="3" t="s">
        <v>17</v>
      </c>
    </row>
    <row r="3" spans="1:15" ht="26.25" x14ac:dyDescent="0.25">
      <c r="A3" s="41">
        <v>2012</v>
      </c>
      <c r="B3" s="14"/>
      <c r="C3" s="14"/>
      <c r="D3" s="14"/>
      <c r="E3" s="14"/>
      <c r="F3" s="14"/>
      <c r="G3" s="14"/>
      <c r="H3" s="14"/>
      <c r="I3" s="14"/>
      <c r="J3" s="14"/>
      <c r="K3" s="14"/>
      <c r="L3" s="14"/>
      <c r="M3" s="14"/>
      <c r="N3" s="14"/>
      <c r="O3" s="14"/>
    </row>
    <row r="4" spans="1:15" x14ac:dyDescent="0.25">
      <c r="A4" s="14"/>
    </row>
    <row r="5" spans="1:15" x14ac:dyDescent="0.25">
      <c r="A5" s="3" t="s">
        <v>29</v>
      </c>
    </row>
    <row r="6" spans="1:15" x14ac:dyDescent="0.25">
      <c r="A6" s="14"/>
    </row>
    <row r="7" spans="1:15" x14ac:dyDescent="0.25">
      <c r="A7" s="20" t="s">
        <v>16</v>
      </c>
      <c r="B7" s="21" t="s">
        <v>19</v>
      </c>
      <c r="C7" s="20" t="s">
        <v>21</v>
      </c>
      <c r="D7" s="20" t="s">
        <v>30</v>
      </c>
      <c r="E7" s="21" t="s">
        <v>22</v>
      </c>
      <c r="F7" s="20" t="s">
        <v>23</v>
      </c>
      <c r="G7" s="20" t="s">
        <v>65</v>
      </c>
      <c r="H7" s="21" t="s">
        <v>64</v>
      </c>
      <c r="I7" s="20" t="s">
        <v>25</v>
      </c>
      <c r="J7" s="46" t="s">
        <v>42</v>
      </c>
      <c r="K7" s="20" t="s">
        <v>26</v>
      </c>
      <c r="L7" s="21" t="s">
        <v>27</v>
      </c>
      <c r="M7" s="20" t="s">
        <v>28</v>
      </c>
      <c r="N7" s="22" t="s">
        <v>67</v>
      </c>
      <c r="O7" s="23" t="s">
        <v>68</v>
      </c>
    </row>
    <row r="8" spans="1:15" x14ac:dyDescent="0.25">
      <c r="A8" s="24" t="s">
        <v>0</v>
      </c>
      <c r="B8" s="25">
        <v>387440</v>
      </c>
      <c r="C8" s="26">
        <v>50054</v>
      </c>
      <c r="D8" s="26">
        <v>24375</v>
      </c>
      <c r="E8" s="25">
        <v>88122</v>
      </c>
      <c r="F8" s="26">
        <v>25103</v>
      </c>
      <c r="G8" s="26">
        <v>371374</v>
      </c>
      <c r="H8" s="49">
        <v>0</v>
      </c>
      <c r="I8" s="43">
        <v>0</v>
      </c>
      <c r="J8" s="45">
        <v>0</v>
      </c>
      <c r="K8" s="44">
        <v>0</v>
      </c>
      <c r="L8" s="25">
        <v>240326</v>
      </c>
      <c r="M8" s="26">
        <v>1186796</v>
      </c>
      <c r="N8" s="27">
        <f t="shared" ref="N8:N19" si="0">SUM(B8,E8,H8,L8)</f>
        <v>715888</v>
      </c>
      <c r="O8" s="28">
        <f>SUM(C8,D8,F8,G8,I8,J8,K8)</f>
        <v>470906</v>
      </c>
    </row>
    <row r="9" spans="1:15" x14ac:dyDescent="0.25">
      <c r="A9" s="24" t="s">
        <v>1</v>
      </c>
      <c r="B9" s="25">
        <v>407791</v>
      </c>
      <c r="C9" s="26">
        <v>60913</v>
      </c>
      <c r="D9" s="26">
        <v>0</v>
      </c>
      <c r="E9" s="25">
        <v>86148</v>
      </c>
      <c r="F9" s="26">
        <v>49297</v>
      </c>
      <c r="G9" s="26">
        <v>558022</v>
      </c>
      <c r="H9" s="49">
        <v>0</v>
      </c>
      <c r="I9" s="43">
        <v>0</v>
      </c>
      <c r="J9" s="45">
        <v>0</v>
      </c>
      <c r="K9" s="44">
        <v>23672</v>
      </c>
      <c r="L9" s="25">
        <v>282418</v>
      </c>
      <c r="M9" s="26">
        <v>1468262</v>
      </c>
      <c r="N9" s="27">
        <f t="shared" si="0"/>
        <v>776357</v>
      </c>
      <c r="O9" s="28">
        <f t="shared" ref="O9:O19" si="1">SUM(C9,D9,F9,G9,I9,J9,K9)</f>
        <v>691904</v>
      </c>
    </row>
    <row r="10" spans="1:15" x14ac:dyDescent="0.25">
      <c r="A10" s="24" t="s">
        <v>2</v>
      </c>
      <c r="B10" s="25">
        <v>515516</v>
      </c>
      <c r="C10" s="26">
        <v>64603</v>
      </c>
      <c r="D10" s="26">
        <v>0</v>
      </c>
      <c r="E10" s="25">
        <v>121716</v>
      </c>
      <c r="F10" s="26">
        <v>38240</v>
      </c>
      <c r="G10" s="26">
        <v>646548</v>
      </c>
      <c r="H10" s="49">
        <v>0</v>
      </c>
      <c r="I10" s="43">
        <v>0</v>
      </c>
      <c r="J10" s="45">
        <v>0</v>
      </c>
      <c r="K10" s="44">
        <v>24883</v>
      </c>
      <c r="L10" s="25">
        <v>306423</v>
      </c>
      <c r="M10" s="26">
        <v>1717931</v>
      </c>
      <c r="N10" s="27">
        <f t="shared" si="0"/>
        <v>943655</v>
      </c>
      <c r="O10" s="28">
        <f t="shared" si="1"/>
        <v>774274</v>
      </c>
    </row>
    <row r="11" spans="1:15" x14ac:dyDescent="0.25">
      <c r="A11" s="24" t="s">
        <v>3</v>
      </c>
      <c r="B11" s="25">
        <v>331107</v>
      </c>
      <c r="C11" s="26">
        <v>55810</v>
      </c>
      <c r="D11" s="26">
        <v>0</v>
      </c>
      <c r="E11" s="25">
        <v>93896</v>
      </c>
      <c r="F11" s="26">
        <v>25011</v>
      </c>
      <c r="G11" s="26">
        <v>449158</v>
      </c>
      <c r="H11" s="49">
        <v>0</v>
      </c>
      <c r="I11" s="43">
        <v>0</v>
      </c>
      <c r="J11" s="45">
        <v>0</v>
      </c>
      <c r="K11" s="44">
        <v>0</v>
      </c>
      <c r="L11" s="25">
        <v>256342</v>
      </c>
      <c r="M11" s="26">
        <v>1211328</v>
      </c>
      <c r="N11" s="27">
        <f t="shared" si="0"/>
        <v>681345</v>
      </c>
      <c r="O11" s="28">
        <f t="shared" si="1"/>
        <v>529979</v>
      </c>
    </row>
    <row r="12" spans="1:15" x14ac:dyDescent="0.25">
      <c r="A12" s="24" t="s">
        <v>4</v>
      </c>
      <c r="B12" s="25">
        <v>380561</v>
      </c>
      <c r="C12" s="26">
        <v>55756</v>
      </c>
      <c r="D12" s="26">
        <v>0</v>
      </c>
      <c r="E12" s="25">
        <v>128698</v>
      </c>
      <c r="F12" s="26">
        <v>26862</v>
      </c>
      <c r="G12" s="26">
        <v>504771</v>
      </c>
      <c r="H12" s="49">
        <v>0</v>
      </c>
      <c r="I12" s="43">
        <v>0</v>
      </c>
      <c r="J12" s="45">
        <v>0</v>
      </c>
      <c r="K12" s="44">
        <v>0</v>
      </c>
      <c r="L12" s="25">
        <v>354165</v>
      </c>
      <c r="M12" s="26">
        <v>1450816</v>
      </c>
      <c r="N12" s="27">
        <f t="shared" si="0"/>
        <v>863424</v>
      </c>
      <c r="O12" s="28">
        <f t="shared" si="1"/>
        <v>587389</v>
      </c>
    </row>
    <row r="13" spans="1:15" x14ac:dyDescent="0.25">
      <c r="A13" s="24" t="s">
        <v>5</v>
      </c>
      <c r="B13" s="25">
        <v>405860</v>
      </c>
      <c r="C13" s="26">
        <v>109435</v>
      </c>
      <c r="D13" s="26">
        <v>0</v>
      </c>
      <c r="E13" s="25">
        <v>111626</v>
      </c>
      <c r="F13" s="26">
        <v>26219</v>
      </c>
      <c r="G13" s="26">
        <v>581722</v>
      </c>
      <c r="H13" s="49">
        <v>258400</v>
      </c>
      <c r="I13" s="43">
        <v>0</v>
      </c>
      <c r="J13" s="45">
        <v>0</v>
      </c>
      <c r="K13" s="44">
        <v>0</v>
      </c>
      <c r="L13" s="25">
        <v>310425</v>
      </c>
      <c r="M13" s="26">
        <v>1803690</v>
      </c>
      <c r="N13" s="27">
        <f t="shared" si="0"/>
        <v>1086311</v>
      </c>
      <c r="O13" s="28">
        <f t="shared" si="1"/>
        <v>717376</v>
      </c>
    </row>
    <row r="14" spans="1:15" x14ac:dyDescent="0.25">
      <c r="A14" s="24" t="s">
        <v>6</v>
      </c>
      <c r="B14" s="25">
        <v>372575</v>
      </c>
      <c r="C14" s="26">
        <v>58783</v>
      </c>
      <c r="D14" s="26">
        <v>0</v>
      </c>
      <c r="E14" s="25">
        <v>84186</v>
      </c>
      <c r="F14" s="26">
        <v>47949</v>
      </c>
      <c r="G14" s="26">
        <v>538393</v>
      </c>
      <c r="H14" s="49">
        <v>54596</v>
      </c>
      <c r="I14" s="43">
        <v>0</v>
      </c>
      <c r="J14" s="45">
        <v>0</v>
      </c>
      <c r="K14" s="44">
        <v>23126</v>
      </c>
      <c r="L14" s="25">
        <v>349608</v>
      </c>
      <c r="M14" s="26">
        <v>1529219</v>
      </c>
      <c r="N14" s="27">
        <f t="shared" si="0"/>
        <v>860965</v>
      </c>
      <c r="O14" s="28">
        <f t="shared" si="1"/>
        <v>668251</v>
      </c>
    </row>
    <row r="15" spans="1:15" x14ac:dyDescent="0.25">
      <c r="A15" s="24" t="s">
        <v>7</v>
      </c>
      <c r="B15" s="25">
        <v>297345</v>
      </c>
      <c r="C15" s="26">
        <v>79857</v>
      </c>
      <c r="D15" s="26">
        <v>20800</v>
      </c>
      <c r="E15" s="25">
        <v>112122</v>
      </c>
      <c r="F15" s="26">
        <v>52577</v>
      </c>
      <c r="G15" s="26">
        <v>627007</v>
      </c>
      <c r="H15" s="49">
        <v>109500</v>
      </c>
      <c r="I15" s="43">
        <v>3200</v>
      </c>
      <c r="J15" s="45">
        <v>0</v>
      </c>
      <c r="K15" s="44">
        <v>0</v>
      </c>
      <c r="L15" s="25">
        <v>328724</v>
      </c>
      <c r="M15" s="26">
        <v>1631135</v>
      </c>
      <c r="N15" s="27">
        <f t="shared" si="0"/>
        <v>847691</v>
      </c>
      <c r="O15" s="28">
        <f t="shared" si="1"/>
        <v>783441</v>
      </c>
    </row>
    <row r="16" spans="1:15" x14ac:dyDescent="0.25">
      <c r="A16" s="24" t="s">
        <v>8</v>
      </c>
      <c r="B16" s="25">
        <v>347686</v>
      </c>
      <c r="C16" s="26">
        <v>62739</v>
      </c>
      <c r="D16" s="26">
        <v>23608</v>
      </c>
      <c r="E16" s="25">
        <v>105114</v>
      </c>
      <c r="F16" s="26">
        <v>34235</v>
      </c>
      <c r="G16" s="26">
        <v>744484</v>
      </c>
      <c r="H16" s="49">
        <v>36500</v>
      </c>
      <c r="I16" s="43">
        <v>0</v>
      </c>
      <c r="J16" s="48">
        <v>0</v>
      </c>
      <c r="K16" s="44">
        <v>0</v>
      </c>
      <c r="L16" s="25">
        <v>327267</v>
      </c>
      <c r="M16" s="26">
        <v>1681637</v>
      </c>
      <c r="N16" s="27">
        <f t="shared" si="0"/>
        <v>816567</v>
      </c>
      <c r="O16" s="28">
        <f t="shared" si="1"/>
        <v>865066</v>
      </c>
    </row>
    <row r="17" spans="1:15" x14ac:dyDescent="0.25">
      <c r="A17" s="24" t="s">
        <v>9</v>
      </c>
      <c r="B17" s="25">
        <v>210721</v>
      </c>
      <c r="C17" s="26">
        <v>52066</v>
      </c>
      <c r="D17" s="26">
        <v>23314</v>
      </c>
      <c r="E17" s="25">
        <v>131864</v>
      </c>
      <c r="F17" s="26">
        <v>22692</v>
      </c>
      <c r="G17" s="26">
        <v>938899</v>
      </c>
      <c r="H17" s="49">
        <v>0</v>
      </c>
      <c r="I17" s="43">
        <v>9000</v>
      </c>
      <c r="J17" s="48">
        <v>0</v>
      </c>
      <c r="K17" s="44">
        <v>0</v>
      </c>
      <c r="L17" s="25">
        <v>347001</v>
      </c>
      <c r="M17" s="26">
        <v>1735560</v>
      </c>
      <c r="N17" s="27">
        <f t="shared" si="0"/>
        <v>689586</v>
      </c>
      <c r="O17" s="28">
        <f t="shared" si="1"/>
        <v>1045971</v>
      </c>
    </row>
    <row r="18" spans="1:15" x14ac:dyDescent="0.25">
      <c r="A18" s="24" t="s">
        <v>10</v>
      </c>
      <c r="B18" s="25">
        <v>289414</v>
      </c>
      <c r="C18" s="26">
        <v>83125</v>
      </c>
      <c r="D18" s="26">
        <v>0</v>
      </c>
      <c r="E18" s="25">
        <v>91707</v>
      </c>
      <c r="F18" s="26">
        <v>50417</v>
      </c>
      <c r="G18" s="26">
        <v>794304</v>
      </c>
      <c r="H18" s="49">
        <v>0</v>
      </c>
      <c r="I18" s="43">
        <v>0</v>
      </c>
      <c r="J18" s="48">
        <v>42353</v>
      </c>
      <c r="K18" s="44">
        <v>0</v>
      </c>
      <c r="L18" s="25">
        <v>393967</v>
      </c>
      <c r="M18" s="26">
        <v>1745290</v>
      </c>
      <c r="N18" s="27">
        <f t="shared" si="0"/>
        <v>775088</v>
      </c>
      <c r="O18" s="28">
        <f t="shared" si="1"/>
        <v>970199</v>
      </c>
    </row>
    <row r="19" spans="1:15" x14ac:dyDescent="0.25">
      <c r="A19" s="24" t="s">
        <v>11</v>
      </c>
      <c r="B19" s="25">
        <v>214149</v>
      </c>
      <c r="C19" s="26">
        <v>68868</v>
      </c>
      <c r="D19" s="26">
        <v>23155</v>
      </c>
      <c r="E19" s="25">
        <v>84935</v>
      </c>
      <c r="F19" s="26">
        <v>9797</v>
      </c>
      <c r="G19" s="26">
        <v>854535</v>
      </c>
      <c r="H19" s="49">
        <v>0</v>
      </c>
      <c r="I19" s="43">
        <v>25</v>
      </c>
      <c r="J19" s="48">
        <v>0</v>
      </c>
      <c r="K19" s="44">
        <v>0</v>
      </c>
      <c r="L19" s="25">
        <v>284395</v>
      </c>
      <c r="M19" s="26">
        <v>1539861</v>
      </c>
      <c r="N19" s="27">
        <f t="shared" si="0"/>
        <v>583479</v>
      </c>
      <c r="O19" s="28">
        <f t="shared" si="1"/>
        <v>956380</v>
      </c>
    </row>
    <row r="20" spans="1:15" x14ac:dyDescent="0.25">
      <c r="A20" s="20" t="s">
        <v>62</v>
      </c>
      <c r="B20" s="29">
        <f t="shared" ref="B20:O20" si="2">SUM(B8:B19)</f>
        <v>4160165</v>
      </c>
      <c r="C20" s="30">
        <f t="shared" si="2"/>
        <v>802009</v>
      </c>
      <c r="D20" s="30">
        <f t="shared" si="2"/>
        <v>115252</v>
      </c>
      <c r="E20" s="29">
        <f t="shared" si="2"/>
        <v>1240134</v>
      </c>
      <c r="F20" s="30">
        <f t="shared" si="2"/>
        <v>408399</v>
      </c>
      <c r="G20" s="30">
        <f t="shared" si="2"/>
        <v>7609217</v>
      </c>
      <c r="H20" s="29">
        <f t="shared" si="2"/>
        <v>458996</v>
      </c>
      <c r="I20" s="47">
        <f t="shared" si="2"/>
        <v>12225</v>
      </c>
      <c r="J20" s="47">
        <f t="shared" si="2"/>
        <v>42353</v>
      </c>
      <c r="K20" s="30">
        <f t="shared" si="2"/>
        <v>71681</v>
      </c>
      <c r="L20" s="29">
        <f t="shared" si="2"/>
        <v>3781061</v>
      </c>
      <c r="M20" s="30">
        <f t="shared" si="2"/>
        <v>18701525</v>
      </c>
      <c r="N20" s="31">
        <f t="shared" si="2"/>
        <v>9640356</v>
      </c>
      <c r="O20" s="32">
        <f t="shared" si="2"/>
        <v>9061136</v>
      </c>
    </row>
    <row r="21" spans="1:15" x14ac:dyDescent="0.25">
      <c r="A21" s="14"/>
      <c r="B21" s="14"/>
      <c r="C21" s="14"/>
      <c r="D21" s="14"/>
      <c r="E21" s="14"/>
      <c r="F21" s="14"/>
      <c r="G21" s="14"/>
      <c r="H21" s="14"/>
      <c r="I21" s="14"/>
      <c r="J21" s="14"/>
      <c r="K21" s="14"/>
      <c r="L21" s="14"/>
      <c r="M21" s="14"/>
      <c r="N21" s="14"/>
      <c r="O21" s="14"/>
    </row>
    <row r="22" spans="1:15" x14ac:dyDescent="0.25">
      <c r="A22" s="2" t="s">
        <v>45</v>
      </c>
    </row>
    <row r="24" spans="1:15" x14ac:dyDescent="0.25">
      <c r="A24" s="2" t="s">
        <v>16</v>
      </c>
      <c r="B24" s="16" t="s">
        <v>19</v>
      </c>
      <c r="C24" s="2" t="s">
        <v>21</v>
      </c>
      <c r="D24" s="2" t="s">
        <v>30</v>
      </c>
      <c r="E24" s="16" t="s">
        <v>22</v>
      </c>
      <c r="F24" s="2" t="s">
        <v>23</v>
      </c>
      <c r="G24" s="2" t="s">
        <v>65</v>
      </c>
      <c r="H24" s="21" t="s">
        <v>64</v>
      </c>
      <c r="I24" s="20" t="s">
        <v>25</v>
      </c>
      <c r="J24" s="2" t="s">
        <v>42</v>
      </c>
      <c r="K24" s="2" t="s">
        <v>26</v>
      </c>
      <c r="L24" s="16" t="s">
        <v>27</v>
      </c>
      <c r="M24" s="2" t="s">
        <v>28</v>
      </c>
      <c r="N24" s="17" t="s">
        <v>67</v>
      </c>
      <c r="O24" s="18" t="s">
        <v>68</v>
      </c>
    </row>
    <row r="25" spans="1:15" x14ac:dyDescent="0.25">
      <c r="A25" s="14" t="s">
        <v>0</v>
      </c>
      <c r="B25" s="15">
        <v>1268959</v>
      </c>
      <c r="C25" s="15">
        <v>320904</v>
      </c>
      <c r="D25" s="15">
        <v>28252</v>
      </c>
      <c r="E25" s="15">
        <v>314509</v>
      </c>
      <c r="F25" s="15">
        <v>52745</v>
      </c>
      <c r="G25" s="15">
        <v>1226086</v>
      </c>
      <c r="H25" s="15">
        <v>0</v>
      </c>
      <c r="I25" s="43">
        <v>0</v>
      </c>
      <c r="J25" s="26">
        <v>0</v>
      </c>
      <c r="K25" s="15">
        <v>0</v>
      </c>
      <c r="L25" s="15">
        <v>889265</v>
      </c>
      <c r="M25" s="15">
        <v>4100720</v>
      </c>
      <c r="N25" s="15">
        <f>SUM(B25,E25,H25,L25)</f>
        <v>2472733</v>
      </c>
      <c r="O25" s="15">
        <f>SUM(C25,D25,F25,G25,I25,J25,K25)</f>
        <v>1627987</v>
      </c>
    </row>
    <row r="26" spans="1:15" x14ac:dyDescent="0.25">
      <c r="A26" s="14" t="s">
        <v>1</v>
      </c>
      <c r="B26" s="15">
        <v>1331239</v>
      </c>
      <c r="C26" s="15">
        <v>387888</v>
      </c>
      <c r="D26" s="15">
        <v>0</v>
      </c>
      <c r="E26" s="15">
        <v>300436</v>
      </c>
      <c r="F26" s="15">
        <v>104459</v>
      </c>
      <c r="G26" s="15">
        <v>1861849</v>
      </c>
      <c r="H26" s="15">
        <v>0</v>
      </c>
      <c r="I26" s="43">
        <v>0</v>
      </c>
      <c r="J26" s="26">
        <v>0</v>
      </c>
      <c r="K26" s="15">
        <v>27932</v>
      </c>
      <c r="L26" s="15">
        <v>1043346</v>
      </c>
      <c r="M26" s="15">
        <v>5057149</v>
      </c>
      <c r="N26" s="15">
        <f t="shared" ref="N26:N36" si="3">SUM(B26,E26,H26,L26)</f>
        <v>2675021</v>
      </c>
      <c r="O26" s="15">
        <f t="shared" ref="O26:O36" si="4">SUM(C26,D26,F26,G26,I26,J26,K26)</f>
        <v>2382128</v>
      </c>
    </row>
    <row r="27" spans="1:15" x14ac:dyDescent="0.25">
      <c r="A27" s="14" t="s">
        <v>2</v>
      </c>
      <c r="B27" s="15">
        <v>1541663</v>
      </c>
      <c r="C27" s="15">
        <v>421883</v>
      </c>
      <c r="D27" s="15">
        <v>0</v>
      </c>
      <c r="E27" s="15">
        <v>404325</v>
      </c>
      <c r="F27" s="15">
        <v>99764</v>
      </c>
      <c r="G27" s="15">
        <v>2169402</v>
      </c>
      <c r="H27" s="15">
        <v>0</v>
      </c>
      <c r="I27" s="43">
        <v>0</v>
      </c>
      <c r="J27" s="26">
        <v>0</v>
      </c>
      <c r="K27" s="15">
        <v>28675</v>
      </c>
      <c r="L27" s="15">
        <v>1195245</v>
      </c>
      <c r="M27" s="15">
        <v>5860957</v>
      </c>
      <c r="N27" s="15">
        <f t="shared" si="3"/>
        <v>3141233</v>
      </c>
      <c r="O27" s="15">
        <f t="shared" si="4"/>
        <v>2719724</v>
      </c>
    </row>
    <row r="28" spans="1:15" x14ac:dyDescent="0.25">
      <c r="A28" s="14" t="s">
        <v>3</v>
      </c>
      <c r="B28" s="15">
        <v>1053406</v>
      </c>
      <c r="C28" s="15">
        <v>374169</v>
      </c>
      <c r="D28" s="15">
        <v>0</v>
      </c>
      <c r="E28" s="15">
        <v>301105</v>
      </c>
      <c r="F28" s="15">
        <v>54322</v>
      </c>
      <c r="G28" s="15">
        <v>1636287</v>
      </c>
      <c r="H28" s="15">
        <v>0</v>
      </c>
      <c r="I28" s="43">
        <v>0</v>
      </c>
      <c r="J28" s="26">
        <v>0</v>
      </c>
      <c r="K28" s="15">
        <v>0</v>
      </c>
      <c r="L28" s="15">
        <v>1060955</v>
      </c>
      <c r="M28" s="15">
        <v>4480244</v>
      </c>
      <c r="N28" s="15">
        <f t="shared" si="3"/>
        <v>2415466</v>
      </c>
      <c r="O28" s="15">
        <f t="shared" si="4"/>
        <v>2064778</v>
      </c>
    </row>
    <row r="29" spans="1:15" x14ac:dyDescent="0.25">
      <c r="A29" s="14" t="s">
        <v>4</v>
      </c>
      <c r="B29" s="15">
        <v>1275569</v>
      </c>
      <c r="C29" s="15">
        <v>388909</v>
      </c>
      <c r="D29" s="15">
        <v>0</v>
      </c>
      <c r="E29" s="15">
        <v>451562</v>
      </c>
      <c r="F29" s="15">
        <v>63272</v>
      </c>
      <c r="G29" s="15">
        <v>1791163</v>
      </c>
      <c r="H29" s="15">
        <v>0</v>
      </c>
      <c r="I29" s="43">
        <v>0</v>
      </c>
      <c r="J29" s="26">
        <v>0</v>
      </c>
      <c r="K29" s="15">
        <v>0</v>
      </c>
      <c r="L29" s="15">
        <v>1499513</v>
      </c>
      <c r="M29" s="15">
        <v>5469988</v>
      </c>
      <c r="N29" s="15">
        <f t="shared" si="3"/>
        <v>3226644</v>
      </c>
      <c r="O29" s="15">
        <f t="shared" si="4"/>
        <v>2243344</v>
      </c>
    </row>
    <row r="30" spans="1:15" x14ac:dyDescent="0.25">
      <c r="A30" s="14" t="s">
        <v>5</v>
      </c>
      <c r="B30" s="15">
        <v>1393528</v>
      </c>
      <c r="C30" s="15">
        <v>537871</v>
      </c>
      <c r="D30" s="15">
        <v>0</v>
      </c>
      <c r="E30" s="15">
        <v>358228</v>
      </c>
      <c r="F30" s="15">
        <v>75502</v>
      </c>
      <c r="G30" s="15">
        <v>2134447</v>
      </c>
      <c r="H30" s="15">
        <v>219347</v>
      </c>
      <c r="I30" s="43">
        <v>0</v>
      </c>
      <c r="J30" s="26">
        <v>0</v>
      </c>
      <c r="K30" s="15">
        <v>0</v>
      </c>
      <c r="L30" s="15">
        <v>1267012</v>
      </c>
      <c r="M30" s="15">
        <v>5985935</v>
      </c>
      <c r="N30" s="15">
        <f t="shared" si="3"/>
        <v>3238115</v>
      </c>
      <c r="O30" s="15">
        <f t="shared" si="4"/>
        <v>2747820</v>
      </c>
    </row>
    <row r="31" spans="1:15" x14ac:dyDescent="0.25">
      <c r="A31" s="14" t="s">
        <v>6</v>
      </c>
      <c r="B31" s="15">
        <v>1302152</v>
      </c>
      <c r="C31" s="15">
        <v>419689</v>
      </c>
      <c r="D31" s="15">
        <v>0</v>
      </c>
      <c r="E31" s="15">
        <v>292807</v>
      </c>
      <c r="F31" s="15">
        <v>116889</v>
      </c>
      <c r="G31" s="15">
        <v>1920539</v>
      </c>
      <c r="H31" s="15">
        <v>202826</v>
      </c>
      <c r="I31" s="43">
        <v>0</v>
      </c>
      <c r="J31" s="26">
        <v>0</v>
      </c>
      <c r="K31" s="15">
        <v>28620</v>
      </c>
      <c r="L31" s="15">
        <v>1323106</v>
      </c>
      <c r="M31" s="15">
        <v>5606628</v>
      </c>
      <c r="N31" s="15">
        <f t="shared" si="3"/>
        <v>3120891</v>
      </c>
      <c r="O31" s="15">
        <f t="shared" si="4"/>
        <v>2485737</v>
      </c>
    </row>
    <row r="32" spans="1:15" x14ac:dyDescent="0.25">
      <c r="A32" s="14" t="s">
        <v>7</v>
      </c>
      <c r="B32" s="15">
        <v>1174426</v>
      </c>
      <c r="C32" s="15">
        <v>550146</v>
      </c>
      <c r="D32" s="15">
        <v>19043</v>
      </c>
      <c r="E32" s="15">
        <v>398633</v>
      </c>
      <c r="F32" s="15">
        <v>150634</v>
      </c>
      <c r="G32" s="15">
        <v>2303339</v>
      </c>
      <c r="H32" s="15">
        <v>377773</v>
      </c>
      <c r="I32" s="43">
        <v>11199</v>
      </c>
      <c r="J32" s="26">
        <v>0</v>
      </c>
      <c r="K32" s="15">
        <v>0</v>
      </c>
      <c r="L32" s="15">
        <v>1278495</v>
      </c>
      <c r="M32" s="15">
        <v>6263688</v>
      </c>
      <c r="N32" s="15">
        <f t="shared" si="3"/>
        <v>3229327</v>
      </c>
      <c r="O32" s="15">
        <f t="shared" si="4"/>
        <v>3034361</v>
      </c>
    </row>
    <row r="33" spans="1:15" x14ac:dyDescent="0.25">
      <c r="A33" s="14" t="s">
        <v>8</v>
      </c>
      <c r="B33" s="15">
        <v>1290390</v>
      </c>
      <c r="C33" s="15">
        <v>438347</v>
      </c>
      <c r="D33" s="15">
        <v>27804</v>
      </c>
      <c r="E33" s="15">
        <v>334333</v>
      </c>
      <c r="F33" s="15">
        <v>101206</v>
      </c>
      <c r="G33" s="33">
        <v>2736606</v>
      </c>
      <c r="H33" s="33">
        <v>124099</v>
      </c>
      <c r="I33" s="43">
        <v>0</v>
      </c>
      <c r="J33" s="26">
        <v>0</v>
      </c>
      <c r="K33" s="15">
        <v>0</v>
      </c>
      <c r="L33" s="15">
        <v>1262285</v>
      </c>
      <c r="M33" s="15">
        <v>6315070</v>
      </c>
      <c r="N33" s="15">
        <f t="shared" si="3"/>
        <v>3011107</v>
      </c>
      <c r="O33" s="15">
        <f t="shared" si="4"/>
        <v>3303963</v>
      </c>
    </row>
    <row r="34" spans="1:15" x14ac:dyDescent="0.25">
      <c r="A34" s="14" t="s">
        <v>9</v>
      </c>
      <c r="B34" s="15">
        <v>919464</v>
      </c>
      <c r="C34" s="15">
        <v>361848</v>
      </c>
      <c r="D34" s="15">
        <v>26811</v>
      </c>
      <c r="E34" s="15">
        <v>413695</v>
      </c>
      <c r="F34" s="15">
        <v>70043</v>
      </c>
      <c r="G34" s="33">
        <v>3374063</v>
      </c>
      <c r="H34" s="33">
        <v>0</v>
      </c>
      <c r="I34" s="43">
        <v>33812</v>
      </c>
      <c r="J34" s="26">
        <v>0</v>
      </c>
      <c r="K34" s="15">
        <v>0</v>
      </c>
      <c r="L34" s="15">
        <v>1305107</v>
      </c>
      <c r="M34" s="15">
        <v>6504843</v>
      </c>
      <c r="N34" s="15">
        <f t="shared" si="3"/>
        <v>2638266</v>
      </c>
      <c r="O34" s="15">
        <f t="shared" si="4"/>
        <v>3866577</v>
      </c>
    </row>
    <row r="35" spans="1:15" x14ac:dyDescent="0.25">
      <c r="A35" s="14" t="s">
        <v>10</v>
      </c>
      <c r="B35" s="15">
        <v>1218200</v>
      </c>
      <c r="C35" s="15">
        <v>598020</v>
      </c>
      <c r="D35" s="15">
        <v>0</v>
      </c>
      <c r="E35" s="15">
        <v>280058</v>
      </c>
      <c r="F35" s="15">
        <v>153338</v>
      </c>
      <c r="G35" s="33">
        <v>2698163</v>
      </c>
      <c r="H35" s="33">
        <v>0</v>
      </c>
      <c r="I35" s="43">
        <v>0</v>
      </c>
      <c r="J35" s="26">
        <v>198212</v>
      </c>
      <c r="K35" s="15">
        <v>0</v>
      </c>
      <c r="L35" s="15">
        <v>1435834</v>
      </c>
      <c r="M35" s="15">
        <v>6581825</v>
      </c>
      <c r="N35" s="15">
        <f t="shared" si="3"/>
        <v>2934092</v>
      </c>
      <c r="O35" s="15">
        <f t="shared" si="4"/>
        <v>3647733</v>
      </c>
    </row>
    <row r="36" spans="1:15" x14ac:dyDescent="0.25">
      <c r="A36" s="14" t="s">
        <v>11</v>
      </c>
      <c r="B36" s="15">
        <v>859120</v>
      </c>
      <c r="C36" s="15">
        <v>485049</v>
      </c>
      <c r="D36" s="15">
        <v>34830</v>
      </c>
      <c r="E36" s="15">
        <v>275525</v>
      </c>
      <c r="F36" s="15">
        <v>31846</v>
      </c>
      <c r="G36" s="33">
        <v>2858742</v>
      </c>
      <c r="H36" s="33">
        <v>0</v>
      </c>
      <c r="I36" s="43">
        <v>89</v>
      </c>
      <c r="J36" s="26">
        <v>0</v>
      </c>
      <c r="K36" s="15">
        <v>0</v>
      </c>
      <c r="L36" s="15">
        <v>1041694</v>
      </c>
      <c r="M36" s="15">
        <v>5586895</v>
      </c>
      <c r="N36" s="15">
        <f t="shared" si="3"/>
        <v>2176339</v>
      </c>
      <c r="O36" s="15">
        <f t="shared" si="4"/>
        <v>3410556</v>
      </c>
    </row>
    <row r="37" spans="1:15" x14ac:dyDescent="0.25">
      <c r="A37" s="2" t="s">
        <v>62</v>
      </c>
      <c r="B37" s="42">
        <f t="shared" ref="B37:O37" si="5">SUM(B25:B36)</f>
        <v>14628116</v>
      </c>
      <c r="C37" s="42">
        <f t="shared" si="5"/>
        <v>5284723</v>
      </c>
      <c r="D37" s="42">
        <f t="shared" si="5"/>
        <v>136740</v>
      </c>
      <c r="E37" s="42">
        <f t="shared" si="5"/>
        <v>4125216</v>
      </c>
      <c r="F37" s="42">
        <f t="shared" si="5"/>
        <v>1074020</v>
      </c>
      <c r="G37" s="42">
        <f t="shared" si="5"/>
        <v>26710686</v>
      </c>
      <c r="H37" s="42">
        <f t="shared" si="5"/>
        <v>924045</v>
      </c>
      <c r="I37" s="42">
        <f t="shared" si="5"/>
        <v>45100</v>
      </c>
      <c r="J37" s="42">
        <f t="shared" si="5"/>
        <v>198212</v>
      </c>
      <c r="K37" s="42">
        <f t="shared" si="5"/>
        <v>85227</v>
      </c>
      <c r="L37" s="42">
        <f t="shared" si="5"/>
        <v>14601857</v>
      </c>
      <c r="M37" s="42">
        <f t="shared" si="5"/>
        <v>67813942</v>
      </c>
      <c r="N37" s="42">
        <f t="shared" si="5"/>
        <v>34279234</v>
      </c>
      <c r="O37" s="42">
        <f t="shared" si="5"/>
        <v>33534708</v>
      </c>
    </row>
    <row r="38" spans="1:15" x14ac:dyDescent="0.25">
      <c r="I38" s="1"/>
    </row>
    <row r="40" spans="1:15" s="144" customFormat="1" x14ac:dyDescent="0.25">
      <c r="A40" s="144" t="s">
        <v>219</v>
      </c>
    </row>
    <row r="41" spans="1:15" x14ac:dyDescent="0.25">
      <c r="A41" t="s">
        <v>66</v>
      </c>
    </row>
    <row r="42" spans="1:15" x14ac:dyDescent="0.25">
      <c r="A42" t="s">
        <v>69</v>
      </c>
    </row>
    <row r="43" spans="1:15" x14ac:dyDescent="0.25">
      <c r="A43" t="s">
        <v>70</v>
      </c>
    </row>
    <row r="46" spans="1:15" x14ac:dyDescent="0.25">
      <c r="A46" s="144" t="s">
        <v>163</v>
      </c>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topLeftCell="A13" workbookViewId="0">
      <selection activeCell="D48" sqref="D48"/>
    </sheetView>
  </sheetViews>
  <sheetFormatPr defaultColWidth="9.140625" defaultRowHeight="15" x14ac:dyDescent="0.25"/>
  <cols>
    <col min="1" max="1" width="12.42578125" customWidth="1"/>
    <col min="2" max="2" width="11.5703125" customWidth="1"/>
    <col min="3" max="3" width="12.28515625" customWidth="1"/>
    <col min="7" max="7" width="30.85546875" customWidth="1"/>
    <col min="8" max="8" width="19" customWidth="1"/>
    <col min="9" max="9" width="13.5703125" customWidth="1"/>
    <col min="10" max="10" width="17.5703125" customWidth="1"/>
    <col min="11" max="11" width="13.5703125" customWidth="1"/>
    <col min="12" max="12" width="11" customWidth="1"/>
    <col min="13" max="13" width="13.140625" customWidth="1"/>
    <col min="14" max="14" width="12.28515625" customWidth="1"/>
    <col min="15" max="15" width="15.5703125" customWidth="1"/>
    <col min="16" max="16" width="15.28515625" customWidth="1"/>
  </cols>
  <sheetData>
    <row r="1" spans="1:16" x14ac:dyDescent="0.25">
      <c r="A1" s="3" t="s">
        <v>17</v>
      </c>
    </row>
    <row r="3" spans="1:16" ht="26.25" x14ac:dyDescent="0.25">
      <c r="A3" s="41">
        <v>2011</v>
      </c>
      <c r="B3" s="14"/>
      <c r="C3" s="14"/>
      <c r="D3" s="14"/>
      <c r="E3" s="14"/>
      <c r="F3" s="14"/>
      <c r="G3" s="14"/>
      <c r="H3" s="14"/>
      <c r="I3" s="14"/>
      <c r="J3" s="14"/>
      <c r="K3" s="14"/>
      <c r="L3" s="14"/>
      <c r="M3" s="14"/>
      <c r="N3" s="14"/>
      <c r="O3" s="14"/>
      <c r="P3" s="14"/>
    </row>
    <row r="4" spans="1:16" x14ac:dyDescent="0.25">
      <c r="A4" s="14"/>
    </row>
    <row r="5" spans="1:16" x14ac:dyDescent="0.25">
      <c r="A5" s="3" t="s">
        <v>29</v>
      </c>
    </row>
    <row r="6" spans="1:16" x14ac:dyDescent="0.25">
      <c r="A6" s="14"/>
    </row>
    <row r="7" spans="1:16" x14ac:dyDescent="0.25">
      <c r="A7" s="20" t="s">
        <v>16</v>
      </c>
      <c r="B7" s="21" t="s">
        <v>19</v>
      </c>
      <c r="C7" s="20" t="s">
        <v>21</v>
      </c>
      <c r="D7" s="20" t="s">
        <v>30</v>
      </c>
      <c r="E7" s="21" t="s">
        <v>22</v>
      </c>
      <c r="F7" s="20" t="s">
        <v>23</v>
      </c>
      <c r="G7" s="20" t="s">
        <v>65</v>
      </c>
      <c r="H7" s="21" t="s">
        <v>64</v>
      </c>
      <c r="I7" s="21" t="s">
        <v>24</v>
      </c>
      <c r="J7" s="20" t="s">
        <v>25</v>
      </c>
      <c r="K7" s="46" t="s">
        <v>71</v>
      </c>
      <c r="L7" s="20" t="s">
        <v>26</v>
      </c>
      <c r="M7" s="21" t="s">
        <v>27</v>
      </c>
      <c r="N7" s="20" t="s">
        <v>28</v>
      </c>
      <c r="O7" s="22" t="s">
        <v>67</v>
      </c>
      <c r="P7" s="23" t="s">
        <v>68</v>
      </c>
    </row>
    <row r="8" spans="1:16" x14ac:dyDescent="0.25">
      <c r="A8" s="24" t="s">
        <v>0</v>
      </c>
      <c r="B8" s="25">
        <v>261697</v>
      </c>
      <c r="C8" s="26">
        <v>26032</v>
      </c>
      <c r="D8" s="26">
        <v>0</v>
      </c>
      <c r="E8" s="25">
        <v>94599</v>
      </c>
      <c r="F8" s="26">
        <v>25220</v>
      </c>
      <c r="G8" s="26">
        <v>168192</v>
      </c>
      <c r="H8" s="49">
        <v>0</v>
      </c>
      <c r="I8" s="49">
        <v>0</v>
      </c>
      <c r="J8" s="43">
        <v>0</v>
      </c>
      <c r="K8" s="51">
        <v>26583</v>
      </c>
      <c r="L8" s="44">
        <v>0</v>
      </c>
      <c r="M8" s="25">
        <v>289578</v>
      </c>
      <c r="N8" s="26">
        <v>891904</v>
      </c>
      <c r="O8" s="27">
        <f>SUM(B8,E8,H8,I8,M8)</f>
        <v>645874</v>
      </c>
      <c r="P8" s="28">
        <f>SUM(C8,D8,F8,G8,J8,K8,L8)</f>
        <v>246027</v>
      </c>
    </row>
    <row r="9" spans="1:16" x14ac:dyDescent="0.25">
      <c r="A9" s="24" t="s">
        <v>1</v>
      </c>
      <c r="B9" s="25">
        <v>253349</v>
      </c>
      <c r="C9" s="26">
        <v>22838</v>
      </c>
      <c r="D9" s="26">
        <v>23808</v>
      </c>
      <c r="E9" s="25">
        <v>87022</v>
      </c>
      <c r="F9" s="26">
        <v>1895</v>
      </c>
      <c r="G9" s="26">
        <v>215877</v>
      </c>
      <c r="H9" s="49">
        <v>0</v>
      </c>
      <c r="I9" s="49">
        <v>0</v>
      </c>
      <c r="J9" s="43">
        <v>32942</v>
      </c>
      <c r="K9" s="51">
        <v>25873</v>
      </c>
      <c r="L9" s="44">
        <v>0</v>
      </c>
      <c r="M9" s="25">
        <v>239478</v>
      </c>
      <c r="N9" s="26">
        <v>903085</v>
      </c>
      <c r="O9" s="27">
        <f t="shared" ref="O9:O19" si="0">SUM(B9,E9,H9,I9,M9)</f>
        <v>579849</v>
      </c>
      <c r="P9" s="28">
        <f t="shared" ref="P9:P19" si="1">SUM(C9,D9,F9,G9,J9,K9,L9)</f>
        <v>323233</v>
      </c>
    </row>
    <row r="10" spans="1:16" x14ac:dyDescent="0.25">
      <c r="A10" s="24" t="s">
        <v>2</v>
      </c>
      <c r="B10" s="25">
        <v>269873</v>
      </c>
      <c r="C10" s="26">
        <v>26549</v>
      </c>
      <c r="D10" s="26">
        <v>0</v>
      </c>
      <c r="E10" s="25">
        <v>122838</v>
      </c>
      <c r="F10" s="26">
        <v>46320</v>
      </c>
      <c r="G10" s="26">
        <v>264195</v>
      </c>
      <c r="H10" s="49">
        <v>0</v>
      </c>
      <c r="I10" s="49">
        <v>0</v>
      </c>
      <c r="J10" s="43">
        <v>3200</v>
      </c>
      <c r="K10" s="51">
        <v>39958</v>
      </c>
      <c r="L10" s="44">
        <v>0</v>
      </c>
      <c r="M10" s="25">
        <v>238056</v>
      </c>
      <c r="N10" s="26">
        <v>1010993</v>
      </c>
      <c r="O10" s="27">
        <f t="shared" si="0"/>
        <v>630767</v>
      </c>
      <c r="P10" s="28">
        <f t="shared" si="1"/>
        <v>380222</v>
      </c>
    </row>
    <row r="11" spans="1:16" x14ac:dyDescent="0.25">
      <c r="A11" s="24" t="s">
        <v>3</v>
      </c>
      <c r="B11" s="25">
        <v>179004</v>
      </c>
      <c r="C11" s="26">
        <v>41715</v>
      </c>
      <c r="D11" s="26">
        <v>0</v>
      </c>
      <c r="E11" s="25">
        <v>82028</v>
      </c>
      <c r="F11" s="26">
        <v>50441</v>
      </c>
      <c r="G11" s="26">
        <v>385198</v>
      </c>
      <c r="H11" s="49">
        <v>0</v>
      </c>
      <c r="I11" s="49">
        <v>0</v>
      </c>
      <c r="J11" s="43">
        <v>0</v>
      </c>
      <c r="K11" s="51">
        <v>34344</v>
      </c>
      <c r="L11" s="44">
        <v>24395</v>
      </c>
      <c r="M11" s="25">
        <v>238248</v>
      </c>
      <c r="N11" s="26">
        <v>1035376</v>
      </c>
      <c r="O11" s="27">
        <f t="shared" si="0"/>
        <v>499280</v>
      </c>
      <c r="P11" s="28">
        <f t="shared" si="1"/>
        <v>536093</v>
      </c>
    </row>
    <row r="12" spans="1:16" x14ac:dyDescent="0.25">
      <c r="A12" s="24" t="s">
        <v>4</v>
      </c>
      <c r="B12" s="25">
        <v>266436</v>
      </c>
      <c r="C12" s="26">
        <v>22558</v>
      </c>
      <c r="D12" s="26">
        <v>0</v>
      </c>
      <c r="E12" s="25">
        <v>97749</v>
      </c>
      <c r="F12" s="26">
        <v>26286</v>
      </c>
      <c r="G12" s="26">
        <v>313319</v>
      </c>
      <c r="H12" s="49">
        <v>48000</v>
      </c>
      <c r="I12" s="49">
        <v>0</v>
      </c>
      <c r="J12" s="43">
        <v>0</v>
      </c>
      <c r="K12" s="51">
        <v>37900</v>
      </c>
      <c r="L12" s="44">
        <v>0</v>
      </c>
      <c r="M12" s="25">
        <v>214220</v>
      </c>
      <c r="N12" s="26">
        <v>1026470</v>
      </c>
      <c r="O12" s="27">
        <f t="shared" si="0"/>
        <v>626405</v>
      </c>
      <c r="P12" s="28">
        <f t="shared" si="1"/>
        <v>400063</v>
      </c>
    </row>
    <row r="13" spans="1:16" x14ac:dyDescent="0.25">
      <c r="A13" s="24" t="s">
        <v>5</v>
      </c>
      <c r="B13" s="25">
        <v>360356</v>
      </c>
      <c r="C13" s="26">
        <v>22797</v>
      </c>
      <c r="D13" s="26">
        <v>0</v>
      </c>
      <c r="E13" s="25">
        <v>109477</v>
      </c>
      <c r="F13" s="26">
        <v>72661</v>
      </c>
      <c r="G13" s="26">
        <v>196969</v>
      </c>
      <c r="H13" s="49">
        <v>0</v>
      </c>
      <c r="I13" s="49">
        <v>0</v>
      </c>
      <c r="J13" s="43">
        <v>0</v>
      </c>
      <c r="K13" s="51">
        <v>38743</v>
      </c>
      <c r="L13" s="44">
        <v>21288</v>
      </c>
      <c r="M13" s="25">
        <v>337452</v>
      </c>
      <c r="N13" s="26">
        <v>1159745</v>
      </c>
      <c r="O13" s="27">
        <f t="shared" si="0"/>
        <v>807285</v>
      </c>
      <c r="P13" s="28">
        <f t="shared" si="1"/>
        <v>352458</v>
      </c>
    </row>
    <row r="14" spans="1:16" x14ac:dyDescent="0.25">
      <c r="A14" s="24" t="s">
        <v>6</v>
      </c>
      <c r="B14" s="25">
        <v>381839</v>
      </c>
      <c r="C14" s="26">
        <v>37509</v>
      </c>
      <c r="D14" s="26">
        <v>0</v>
      </c>
      <c r="E14" s="25">
        <v>79556</v>
      </c>
      <c r="F14" s="26">
        <v>49759</v>
      </c>
      <c r="G14" s="26">
        <v>481802</v>
      </c>
      <c r="H14" s="49">
        <v>48000</v>
      </c>
      <c r="I14" s="49">
        <v>0</v>
      </c>
      <c r="J14" s="43">
        <v>0</v>
      </c>
      <c r="K14" s="51">
        <v>28954</v>
      </c>
      <c r="L14" s="44">
        <v>0</v>
      </c>
      <c r="M14" s="25">
        <v>315934</v>
      </c>
      <c r="N14" s="26">
        <v>1423357</v>
      </c>
      <c r="O14" s="27">
        <f t="shared" si="0"/>
        <v>825329</v>
      </c>
      <c r="P14" s="28">
        <f t="shared" si="1"/>
        <v>598024</v>
      </c>
    </row>
    <row r="15" spans="1:16" x14ac:dyDescent="0.25">
      <c r="A15" s="24" t="s">
        <v>7</v>
      </c>
      <c r="B15" s="25">
        <v>244341</v>
      </c>
      <c r="C15" s="26">
        <v>45737</v>
      </c>
      <c r="D15" s="26">
        <v>0</v>
      </c>
      <c r="E15" s="25">
        <v>123506</v>
      </c>
      <c r="F15" s="26">
        <v>26048</v>
      </c>
      <c r="G15" s="26">
        <v>442644</v>
      </c>
      <c r="H15" s="49">
        <v>24000</v>
      </c>
      <c r="I15" s="49">
        <v>5586</v>
      </c>
      <c r="J15" s="43">
        <v>12427</v>
      </c>
      <c r="K15" s="51">
        <v>14318</v>
      </c>
      <c r="L15" s="44">
        <v>0</v>
      </c>
      <c r="M15" s="25">
        <v>315741</v>
      </c>
      <c r="N15" s="26">
        <v>1254352</v>
      </c>
      <c r="O15" s="27">
        <f t="shared" si="0"/>
        <v>713174</v>
      </c>
      <c r="P15" s="28">
        <f t="shared" si="1"/>
        <v>541174</v>
      </c>
    </row>
    <row r="16" spans="1:16" x14ac:dyDescent="0.25">
      <c r="A16" s="24" t="s">
        <v>8</v>
      </c>
      <c r="B16" s="25">
        <v>297994</v>
      </c>
      <c r="C16" s="26">
        <v>60514</v>
      </c>
      <c r="D16" s="26">
        <v>0</v>
      </c>
      <c r="E16" s="25">
        <v>107951</v>
      </c>
      <c r="F16" s="26">
        <v>50543</v>
      </c>
      <c r="G16" s="26">
        <v>364544</v>
      </c>
      <c r="H16" s="49">
        <v>96000</v>
      </c>
      <c r="I16" s="49">
        <v>0</v>
      </c>
      <c r="J16" s="43">
        <v>0</v>
      </c>
      <c r="K16" s="52">
        <v>0</v>
      </c>
      <c r="L16" s="44">
        <v>0</v>
      </c>
      <c r="M16" s="25">
        <v>386655</v>
      </c>
      <c r="N16" s="26">
        <v>1364204</v>
      </c>
      <c r="O16" s="27">
        <f t="shared" si="0"/>
        <v>888600</v>
      </c>
      <c r="P16" s="28">
        <f t="shared" si="1"/>
        <v>475601</v>
      </c>
    </row>
    <row r="17" spans="1:16" x14ac:dyDescent="0.25">
      <c r="A17" s="24" t="s">
        <v>9</v>
      </c>
      <c r="B17" s="25">
        <v>301509</v>
      </c>
      <c r="C17" s="26">
        <v>52263</v>
      </c>
      <c r="D17" s="26">
        <v>0</v>
      </c>
      <c r="E17" s="25">
        <v>128464</v>
      </c>
      <c r="F17" s="26">
        <v>37946</v>
      </c>
      <c r="G17" s="26">
        <v>576978</v>
      </c>
      <c r="H17" s="49">
        <v>0</v>
      </c>
      <c r="I17" s="49">
        <v>0</v>
      </c>
      <c r="J17" s="43">
        <v>0</v>
      </c>
      <c r="K17" s="52">
        <v>0</v>
      </c>
      <c r="L17" s="44">
        <v>23022</v>
      </c>
      <c r="M17" s="25">
        <v>265309</v>
      </c>
      <c r="N17" s="26">
        <v>1385493</v>
      </c>
      <c r="O17" s="27">
        <f t="shared" si="0"/>
        <v>695282</v>
      </c>
      <c r="P17" s="28">
        <f t="shared" si="1"/>
        <v>690209</v>
      </c>
    </row>
    <row r="18" spans="1:16" x14ac:dyDescent="0.25">
      <c r="A18" s="24" t="s">
        <v>10</v>
      </c>
      <c r="B18" s="25">
        <v>332748</v>
      </c>
      <c r="C18" s="26">
        <v>62435</v>
      </c>
      <c r="D18" s="26">
        <v>0</v>
      </c>
      <c r="E18" s="25">
        <v>157071</v>
      </c>
      <c r="F18" s="26">
        <v>25591</v>
      </c>
      <c r="G18" s="26">
        <v>340937</v>
      </c>
      <c r="H18" s="49">
        <v>0</v>
      </c>
      <c r="I18" s="49">
        <v>0</v>
      </c>
      <c r="J18" s="43">
        <v>0</v>
      </c>
      <c r="K18" s="52">
        <v>0</v>
      </c>
      <c r="L18" s="44">
        <v>0</v>
      </c>
      <c r="M18" s="25">
        <v>367810</v>
      </c>
      <c r="N18" s="26">
        <v>1286594</v>
      </c>
      <c r="O18" s="27">
        <f t="shared" si="0"/>
        <v>857629</v>
      </c>
      <c r="P18" s="28">
        <f t="shared" si="1"/>
        <v>428963</v>
      </c>
    </row>
    <row r="19" spans="1:16" x14ac:dyDescent="0.25">
      <c r="A19" s="24" t="s">
        <v>11</v>
      </c>
      <c r="B19" s="25">
        <v>267195</v>
      </c>
      <c r="C19" s="26">
        <v>71789</v>
      </c>
      <c r="D19" s="26">
        <v>0</v>
      </c>
      <c r="E19" s="25">
        <v>51213</v>
      </c>
      <c r="F19" s="26">
        <v>886</v>
      </c>
      <c r="G19" s="26">
        <v>351459</v>
      </c>
      <c r="H19" s="49">
        <v>138995</v>
      </c>
      <c r="I19" s="49">
        <v>0</v>
      </c>
      <c r="J19" s="43">
        <v>13500</v>
      </c>
      <c r="K19" s="52">
        <v>0</v>
      </c>
      <c r="L19" s="44">
        <v>24089</v>
      </c>
      <c r="M19" s="25">
        <v>364957</v>
      </c>
      <c r="N19" s="26">
        <v>1284085</v>
      </c>
      <c r="O19" s="27">
        <f t="shared" si="0"/>
        <v>822360</v>
      </c>
      <c r="P19" s="28">
        <f t="shared" si="1"/>
        <v>461723</v>
      </c>
    </row>
    <row r="20" spans="1:16" x14ac:dyDescent="0.25">
      <c r="A20" s="20" t="s">
        <v>72</v>
      </c>
      <c r="B20" s="29">
        <f t="shared" ref="B20:P20" si="2">SUM(B8:B19)</f>
        <v>3416341</v>
      </c>
      <c r="C20" s="30">
        <f t="shared" si="2"/>
        <v>492736</v>
      </c>
      <c r="D20" s="30">
        <f t="shared" si="2"/>
        <v>23808</v>
      </c>
      <c r="E20" s="29">
        <f t="shared" si="2"/>
        <v>1241474</v>
      </c>
      <c r="F20" s="30">
        <f t="shared" si="2"/>
        <v>413596</v>
      </c>
      <c r="G20" s="30">
        <f t="shared" si="2"/>
        <v>4102114</v>
      </c>
      <c r="H20" s="29">
        <f t="shared" si="2"/>
        <v>354995</v>
      </c>
      <c r="I20" s="50">
        <f t="shared" si="2"/>
        <v>5586</v>
      </c>
      <c r="J20" s="47">
        <f t="shared" si="2"/>
        <v>62069</v>
      </c>
      <c r="K20" s="47">
        <f t="shared" si="2"/>
        <v>246673</v>
      </c>
      <c r="L20" s="30">
        <f t="shared" si="2"/>
        <v>92794</v>
      </c>
      <c r="M20" s="29">
        <f t="shared" si="2"/>
        <v>3573438</v>
      </c>
      <c r="N20" s="30">
        <f t="shared" si="2"/>
        <v>14025658</v>
      </c>
      <c r="O20" s="31">
        <f t="shared" si="2"/>
        <v>8591834</v>
      </c>
      <c r="P20" s="32">
        <f t="shared" si="2"/>
        <v>5433790</v>
      </c>
    </row>
    <row r="21" spans="1:16" x14ac:dyDescent="0.25">
      <c r="A21" s="14"/>
      <c r="B21" s="14"/>
      <c r="C21" s="14"/>
      <c r="D21" s="14"/>
      <c r="E21" s="14"/>
      <c r="F21" s="14"/>
      <c r="G21" s="14"/>
      <c r="H21" s="14"/>
      <c r="I21" s="14"/>
      <c r="J21" s="14"/>
      <c r="K21" s="14"/>
      <c r="L21" s="14"/>
      <c r="M21" s="14"/>
      <c r="N21" s="14"/>
      <c r="O21" s="14"/>
      <c r="P21" s="14"/>
    </row>
    <row r="22" spans="1:16" x14ac:dyDescent="0.25">
      <c r="A22" s="2" t="s">
        <v>45</v>
      </c>
    </row>
    <row r="24" spans="1:16" x14ac:dyDescent="0.25">
      <c r="A24" s="2" t="s">
        <v>16</v>
      </c>
      <c r="B24" s="16" t="s">
        <v>19</v>
      </c>
      <c r="C24" s="2" t="s">
        <v>21</v>
      </c>
      <c r="D24" s="2" t="s">
        <v>30</v>
      </c>
      <c r="E24" s="16" t="s">
        <v>22</v>
      </c>
      <c r="F24" s="2" t="s">
        <v>23</v>
      </c>
      <c r="G24" s="2" t="s">
        <v>65</v>
      </c>
      <c r="H24" s="21" t="s">
        <v>64</v>
      </c>
      <c r="I24" s="21" t="s">
        <v>24</v>
      </c>
      <c r="J24" s="20" t="s">
        <v>25</v>
      </c>
      <c r="K24" s="46" t="s">
        <v>71</v>
      </c>
      <c r="L24" s="2" t="s">
        <v>26</v>
      </c>
      <c r="M24" s="16" t="s">
        <v>27</v>
      </c>
      <c r="N24" s="2" t="s">
        <v>28</v>
      </c>
      <c r="O24" s="17" t="s">
        <v>67</v>
      </c>
      <c r="P24" s="18" t="s">
        <v>68</v>
      </c>
    </row>
    <row r="25" spans="1:16" x14ac:dyDescent="0.25">
      <c r="A25" s="14" t="s">
        <v>0</v>
      </c>
      <c r="B25" s="15">
        <v>952031</v>
      </c>
      <c r="C25" s="15">
        <v>320904</v>
      </c>
      <c r="D25" s="15">
        <v>0</v>
      </c>
      <c r="E25" s="15">
        <v>305590</v>
      </c>
      <c r="F25" s="15">
        <v>54935</v>
      </c>
      <c r="G25" s="15">
        <v>478292</v>
      </c>
      <c r="H25" s="15">
        <v>0</v>
      </c>
      <c r="I25" s="15">
        <v>0</v>
      </c>
      <c r="J25" s="43">
        <v>0</v>
      </c>
      <c r="K25" s="51">
        <v>196772</v>
      </c>
      <c r="L25" s="15">
        <v>0</v>
      </c>
      <c r="M25" s="15">
        <v>923228</v>
      </c>
      <c r="N25" s="15">
        <v>3058118</v>
      </c>
      <c r="O25" s="15">
        <f>SUM(B25,E25,H25,I25,M25)</f>
        <v>2180849</v>
      </c>
      <c r="P25" s="15">
        <f>SUM(C25,D25,F25,G25,J25,K25,L25)</f>
        <v>1050903</v>
      </c>
    </row>
    <row r="26" spans="1:16" x14ac:dyDescent="0.25">
      <c r="A26" s="14" t="s">
        <v>1</v>
      </c>
      <c r="B26" s="15">
        <v>854500</v>
      </c>
      <c r="C26" s="15">
        <v>387888</v>
      </c>
      <c r="D26" s="15">
        <v>24998</v>
      </c>
      <c r="E26" s="15">
        <v>280855</v>
      </c>
      <c r="F26" s="15">
        <v>15441</v>
      </c>
      <c r="G26" s="15">
        <v>676279</v>
      </c>
      <c r="H26" s="15">
        <v>0</v>
      </c>
      <c r="I26" s="15">
        <v>0</v>
      </c>
      <c r="J26" s="43">
        <v>77509</v>
      </c>
      <c r="K26" s="51">
        <v>187008</v>
      </c>
      <c r="L26" s="15">
        <v>0</v>
      </c>
      <c r="M26" s="15">
        <v>775476</v>
      </c>
      <c r="N26" s="15">
        <v>3019060</v>
      </c>
      <c r="O26" s="15">
        <f t="shared" ref="O26:O36" si="3">SUM(B26,E26,H26,I26,M26)</f>
        <v>1910831</v>
      </c>
      <c r="P26" s="15">
        <f t="shared" ref="P26:P36" si="4">SUM(C26,D26,F26,G26,J26,K26,L26)</f>
        <v>1369123</v>
      </c>
    </row>
    <row r="27" spans="1:16" x14ac:dyDescent="0.25">
      <c r="A27" s="14" t="s">
        <v>2</v>
      </c>
      <c r="B27" s="15">
        <v>913816</v>
      </c>
      <c r="C27" s="15">
        <v>421883</v>
      </c>
      <c r="D27" s="15">
        <v>0</v>
      </c>
      <c r="E27" s="15">
        <v>404397</v>
      </c>
      <c r="F27" s="15">
        <v>93202</v>
      </c>
      <c r="G27" s="15">
        <v>892263</v>
      </c>
      <c r="H27" s="15">
        <v>0</v>
      </c>
      <c r="I27" s="15">
        <v>0</v>
      </c>
      <c r="J27" s="43">
        <v>10880</v>
      </c>
      <c r="K27" s="51">
        <v>286013</v>
      </c>
      <c r="L27" s="15">
        <v>0</v>
      </c>
      <c r="M27" s="15">
        <v>872712</v>
      </c>
      <c r="N27" s="15">
        <v>3624278</v>
      </c>
      <c r="O27" s="15">
        <f t="shared" si="3"/>
        <v>2190925</v>
      </c>
      <c r="P27" s="15">
        <f t="shared" si="4"/>
        <v>1704241</v>
      </c>
    </row>
    <row r="28" spans="1:16" x14ac:dyDescent="0.25">
      <c r="A28" s="14" t="s">
        <v>3</v>
      </c>
      <c r="B28" s="15">
        <v>729806</v>
      </c>
      <c r="C28" s="15">
        <v>374169</v>
      </c>
      <c r="D28" s="15">
        <v>0</v>
      </c>
      <c r="E28" s="15">
        <v>280451</v>
      </c>
      <c r="F28" s="15">
        <v>109262</v>
      </c>
      <c r="G28" s="15">
        <v>1289361</v>
      </c>
      <c r="H28" s="15">
        <v>0</v>
      </c>
      <c r="I28" s="15">
        <v>0</v>
      </c>
      <c r="J28" s="43">
        <v>0</v>
      </c>
      <c r="K28" s="51">
        <v>236777</v>
      </c>
      <c r="L28" s="15">
        <v>36054</v>
      </c>
      <c r="M28" s="15">
        <v>922462</v>
      </c>
      <c r="N28" s="15">
        <v>3852528</v>
      </c>
      <c r="O28" s="15">
        <f t="shared" si="3"/>
        <v>1932719</v>
      </c>
      <c r="P28" s="15">
        <f t="shared" si="4"/>
        <v>2045623</v>
      </c>
    </row>
    <row r="29" spans="1:16" x14ac:dyDescent="0.25">
      <c r="A29" s="14" t="s">
        <v>4</v>
      </c>
      <c r="B29" s="15">
        <v>953509</v>
      </c>
      <c r="C29" s="15">
        <v>388909</v>
      </c>
      <c r="D29" s="15">
        <v>0</v>
      </c>
      <c r="E29" s="15">
        <v>320747</v>
      </c>
      <c r="F29" s="15">
        <v>59591</v>
      </c>
      <c r="G29" s="15">
        <v>916689</v>
      </c>
      <c r="H29" s="15">
        <v>120000</v>
      </c>
      <c r="I29" s="15">
        <v>0</v>
      </c>
      <c r="J29" s="43">
        <v>0</v>
      </c>
      <c r="K29" s="51">
        <v>262180</v>
      </c>
      <c r="L29" s="15">
        <v>0</v>
      </c>
      <c r="M29" s="15">
        <v>880577</v>
      </c>
      <c r="N29" s="15">
        <v>3654926</v>
      </c>
      <c r="O29" s="15">
        <f t="shared" si="3"/>
        <v>2274833</v>
      </c>
      <c r="P29" s="15">
        <f t="shared" si="4"/>
        <v>1627369</v>
      </c>
    </row>
    <row r="30" spans="1:16" x14ac:dyDescent="0.25">
      <c r="A30" s="14" t="s">
        <v>5</v>
      </c>
      <c r="B30" s="15">
        <v>1147325</v>
      </c>
      <c r="C30" s="15">
        <v>537871</v>
      </c>
      <c r="D30" s="15">
        <v>0</v>
      </c>
      <c r="E30" s="15">
        <v>352187</v>
      </c>
      <c r="F30" s="15">
        <v>135965</v>
      </c>
      <c r="G30" s="15">
        <v>638924</v>
      </c>
      <c r="H30" s="15">
        <v>0</v>
      </c>
      <c r="I30" s="15">
        <v>0</v>
      </c>
      <c r="J30" s="43">
        <v>0</v>
      </c>
      <c r="K30" s="51">
        <v>273321</v>
      </c>
      <c r="L30" s="15">
        <v>27742</v>
      </c>
      <c r="M30" s="15">
        <v>1223194</v>
      </c>
      <c r="N30" s="15">
        <v>3933445</v>
      </c>
      <c r="O30" s="15">
        <f t="shared" si="3"/>
        <v>2722706</v>
      </c>
      <c r="P30" s="15">
        <f t="shared" si="4"/>
        <v>1613823</v>
      </c>
    </row>
    <row r="31" spans="1:16" x14ac:dyDescent="0.25">
      <c r="A31" s="14" t="s">
        <v>6</v>
      </c>
      <c r="B31" s="15">
        <v>1319860</v>
      </c>
      <c r="C31" s="15">
        <v>419689</v>
      </c>
      <c r="D31" s="15">
        <v>0</v>
      </c>
      <c r="E31" s="15">
        <v>270662</v>
      </c>
      <c r="F31" s="15">
        <v>110270</v>
      </c>
      <c r="G31" s="15">
        <v>1464233</v>
      </c>
      <c r="H31" s="15">
        <v>93600</v>
      </c>
      <c r="I31" s="15">
        <v>0</v>
      </c>
      <c r="J31" s="43">
        <v>0</v>
      </c>
      <c r="K31" s="51">
        <v>206269</v>
      </c>
      <c r="L31" s="15">
        <v>0</v>
      </c>
      <c r="M31" s="15">
        <v>1186556</v>
      </c>
      <c r="N31" s="15">
        <v>4874335</v>
      </c>
      <c r="O31" s="15">
        <f t="shared" si="3"/>
        <v>2870678</v>
      </c>
      <c r="P31" s="15">
        <f t="shared" si="4"/>
        <v>2200461</v>
      </c>
    </row>
    <row r="32" spans="1:16" x14ac:dyDescent="0.25">
      <c r="A32" s="14" t="s">
        <v>7</v>
      </c>
      <c r="B32" s="15">
        <v>950652</v>
      </c>
      <c r="C32" s="15">
        <v>550146</v>
      </c>
      <c r="D32" s="15">
        <v>0</v>
      </c>
      <c r="E32" s="15">
        <v>434594</v>
      </c>
      <c r="F32" s="15">
        <v>57510</v>
      </c>
      <c r="G32" s="15">
        <v>1319727</v>
      </c>
      <c r="H32" s="15">
        <v>59999</v>
      </c>
      <c r="I32" s="15">
        <v>40860</v>
      </c>
      <c r="J32" s="43">
        <v>88974</v>
      </c>
      <c r="K32" s="51">
        <v>107393</v>
      </c>
      <c r="L32" s="15">
        <v>0</v>
      </c>
      <c r="M32" s="15">
        <v>1176225</v>
      </c>
      <c r="N32" s="15">
        <v>4534846</v>
      </c>
      <c r="O32" s="15">
        <f t="shared" si="3"/>
        <v>2662330</v>
      </c>
      <c r="P32" s="15">
        <f t="shared" si="4"/>
        <v>2123750</v>
      </c>
    </row>
    <row r="33" spans="1:16" x14ac:dyDescent="0.25">
      <c r="A33" s="14" t="s">
        <v>8</v>
      </c>
      <c r="B33" s="15">
        <v>1035952</v>
      </c>
      <c r="C33" s="15">
        <v>438347</v>
      </c>
      <c r="D33" s="15">
        <v>0</v>
      </c>
      <c r="E33" s="15">
        <v>329076</v>
      </c>
      <c r="F33" s="15">
        <v>109568</v>
      </c>
      <c r="G33" s="33">
        <v>1090479</v>
      </c>
      <c r="H33" s="33">
        <v>240000</v>
      </c>
      <c r="I33" s="15">
        <v>0</v>
      </c>
      <c r="J33" s="43">
        <v>0</v>
      </c>
      <c r="K33" s="51">
        <v>0</v>
      </c>
      <c r="L33" s="15">
        <v>0</v>
      </c>
      <c r="M33" s="15">
        <v>1440420</v>
      </c>
      <c r="N33" s="15">
        <v>4635071</v>
      </c>
      <c r="O33" s="15">
        <f t="shared" si="3"/>
        <v>3045448</v>
      </c>
      <c r="P33" s="15">
        <f t="shared" si="4"/>
        <v>1638394</v>
      </c>
    </row>
    <row r="34" spans="1:16" x14ac:dyDescent="0.25">
      <c r="A34" s="14" t="s">
        <v>9</v>
      </c>
      <c r="B34" s="15">
        <v>1111783</v>
      </c>
      <c r="C34" s="15">
        <v>361848</v>
      </c>
      <c r="D34" s="15">
        <v>0</v>
      </c>
      <c r="E34" s="15">
        <v>417691</v>
      </c>
      <c r="F34" s="15">
        <v>78947</v>
      </c>
      <c r="G34" s="33">
        <v>1754854</v>
      </c>
      <c r="H34" s="33">
        <v>0</v>
      </c>
      <c r="I34" s="15">
        <v>0</v>
      </c>
      <c r="J34" s="43">
        <v>0</v>
      </c>
      <c r="K34" s="51">
        <v>0</v>
      </c>
      <c r="L34" s="15">
        <v>27626</v>
      </c>
      <c r="M34" s="15">
        <v>1025699</v>
      </c>
      <c r="N34" s="15">
        <v>4769394</v>
      </c>
      <c r="O34" s="15">
        <f t="shared" si="3"/>
        <v>2555173</v>
      </c>
      <c r="P34" s="15">
        <f t="shared" si="4"/>
        <v>2223275</v>
      </c>
    </row>
    <row r="35" spans="1:16" x14ac:dyDescent="0.25">
      <c r="A35" s="14" t="s">
        <v>10</v>
      </c>
      <c r="B35" s="15">
        <v>1258940</v>
      </c>
      <c r="C35" s="15">
        <v>598020</v>
      </c>
      <c r="D35" s="15">
        <v>0</v>
      </c>
      <c r="E35" s="15">
        <v>512573</v>
      </c>
      <c r="F35" s="15">
        <v>56401</v>
      </c>
      <c r="G35" s="33">
        <v>1033797</v>
      </c>
      <c r="H35" s="33">
        <v>0</v>
      </c>
      <c r="I35" s="15">
        <v>0</v>
      </c>
      <c r="J35" s="43">
        <v>0</v>
      </c>
      <c r="K35" s="51">
        <v>0</v>
      </c>
      <c r="L35" s="15">
        <v>0</v>
      </c>
      <c r="M35" s="15">
        <v>1124673</v>
      </c>
      <c r="N35" s="15">
        <v>4401943</v>
      </c>
      <c r="O35" s="15">
        <f t="shared" si="3"/>
        <v>2896186</v>
      </c>
      <c r="P35" s="15">
        <f t="shared" si="4"/>
        <v>1688218</v>
      </c>
    </row>
    <row r="36" spans="1:16" x14ac:dyDescent="0.25">
      <c r="A36" s="14" t="s">
        <v>11</v>
      </c>
      <c r="B36" s="15">
        <v>955654</v>
      </c>
      <c r="C36" s="15">
        <v>485049</v>
      </c>
      <c r="D36" s="15">
        <v>0</v>
      </c>
      <c r="E36" s="15">
        <v>178202</v>
      </c>
      <c r="F36" s="15">
        <v>6496</v>
      </c>
      <c r="G36" s="33">
        <v>1202358</v>
      </c>
      <c r="H36" s="33">
        <v>414128</v>
      </c>
      <c r="I36" s="15">
        <v>0</v>
      </c>
      <c r="J36" s="43">
        <v>47250</v>
      </c>
      <c r="K36" s="51">
        <v>0</v>
      </c>
      <c r="L36" s="15">
        <v>27702</v>
      </c>
      <c r="M36" s="15">
        <v>1278617</v>
      </c>
      <c r="N36" s="15">
        <v>4581530</v>
      </c>
      <c r="O36" s="15">
        <f t="shared" si="3"/>
        <v>2826601</v>
      </c>
      <c r="P36" s="15">
        <f t="shared" si="4"/>
        <v>1768855</v>
      </c>
    </row>
    <row r="37" spans="1:16" x14ac:dyDescent="0.25">
      <c r="A37" s="2" t="s">
        <v>72</v>
      </c>
      <c r="B37" s="42">
        <f t="shared" ref="B37:P37" si="5">SUM(B25:B36)</f>
        <v>12183828</v>
      </c>
      <c r="C37" s="42">
        <f t="shared" si="5"/>
        <v>5284723</v>
      </c>
      <c r="D37" s="42">
        <f t="shared" si="5"/>
        <v>24998</v>
      </c>
      <c r="E37" s="42">
        <f t="shared" si="5"/>
        <v>4087025</v>
      </c>
      <c r="F37" s="42">
        <f t="shared" si="5"/>
        <v>887588</v>
      </c>
      <c r="G37" s="42">
        <f t="shared" si="5"/>
        <v>12757256</v>
      </c>
      <c r="H37" s="42">
        <f t="shared" si="5"/>
        <v>927727</v>
      </c>
      <c r="I37" s="42">
        <f t="shared" si="5"/>
        <v>40860</v>
      </c>
      <c r="J37" s="42">
        <f t="shared" si="5"/>
        <v>224613</v>
      </c>
      <c r="K37" s="42">
        <f t="shared" si="5"/>
        <v>1755733</v>
      </c>
      <c r="L37" s="42">
        <f t="shared" si="5"/>
        <v>119124</v>
      </c>
      <c r="M37" s="42">
        <f t="shared" si="5"/>
        <v>12829839</v>
      </c>
      <c r="N37" s="42">
        <f t="shared" si="5"/>
        <v>48939474</v>
      </c>
      <c r="O37" s="42">
        <f t="shared" si="5"/>
        <v>30069279</v>
      </c>
      <c r="P37" s="42">
        <f t="shared" si="5"/>
        <v>21054035</v>
      </c>
    </row>
    <row r="38" spans="1:16" x14ac:dyDescent="0.25">
      <c r="J38" s="1"/>
    </row>
    <row r="40" spans="1:16" s="144" customFormat="1" x14ac:dyDescent="0.25">
      <c r="A40" s="144" t="s">
        <v>219</v>
      </c>
    </row>
    <row r="41" spans="1:16" x14ac:dyDescent="0.25">
      <c r="A41" t="s">
        <v>66</v>
      </c>
    </row>
    <row r="42" spans="1:16" x14ac:dyDescent="0.25">
      <c r="A42" t="s">
        <v>69</v>
      </c>
    </row>
    <row r="43" spans="1:16" x14ac:dyDescent="0.25">
      <c r="A43" t="s">
        <v>70</v>
      </c>
    </row>
    <row r="46" spans="1:16" x14ac:dyDescent="0.25">
      <c r="A46" s="144" t="s">
        <v>163</v>
      </c>
    </row>
  </sheetData>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6"/>
  <sheetViews>
    <sheetView topLeftCell="A14" workbookViewId="0">
      <selection activeCell="A46" sqref="A46"/>
    </sheetView>
  </sheetViews>
  <sheetFormatPr defaultColWidth="9.140625" defaultRowHeight="15" x14ac:dyDescent="0.25"/>
  <cols>
    <col min="1" max="1" width="12.85546875" customWidth="1"/>
    <col min="2" max="2" width="11.42578125" customWidth="1"/>
    <col min="3" max="3" width="14.42578125" customWidth="1"/>
    <col min="4" max="4" width="12.7109375" bestFit="1" customWidth="1"/>
    <col min="5" max="5" width="10.42578125" customWidth="1"/>
    <col min="6" max="6" width="9.5703125" customWidth="1"/>
    <col min="7" max="7" width="31.140625" customWidth="1"/>
    <col min="8" max="8" width="20.5703125" customWidth="1"/>
    <col min="10" max="10" width="14.85546875" customWidth="1"/>
    <col min="11" max="12" width="12.42578125" customWidth="1"/>
    <col min="13" max="13" width="12.28515625" customWidth="1"/>
    <col min="14" max="14" width="14.28515625" customWidth="1"/>
    <col min="15" max="15" width="13.5703125" customWidth="1"/>
    <col min="16" max="16" width="12.7109375" customWidth="1"/>
    <col min="17" max="17" width="17" customWidth="1"/>
    <col min="18" max="18" width="17.28515625" style="73" customWidth="1"/>
  </cols>
  <sheetData>
    <row r="1" spans="1:18" x14ac:dyDescent="0.25">
      <c r="A1" s="3" t="s">
        <v>17</v>
      </c>
    </row>
    <row r="3" spans="1:18" ht="26.25" x14ac:dyDescent="0.25">
      <c r="A3" s="41">
        <v>2010</v>
      </c>
      <c r="B3" s="14"/>
      <c r="C3" s="14"/>
      <c r="D3" s="14"/>
      <c r="E3" s="14"/>
      <c r="F3" s="14"/>
      <c r="G3" s="14"/>
      <c r="H3" s="14"/>
      <c r="I3" s="14"/>
      <c r="J3" s="14"/>
      <c r="K3" s="14"/>
      <c r="L3" s="14"/>
      <c r="M3" s="14"/>
      <c r="N3" s="14"/>
      <c r="O3" s="14"/>
      <c r="P3" s="14"/>
      <c r="Q3" s="14"/>
    </row>
    <row r="4" spans="1:18" x14ac:dyDescent="0.25">
      <c r="A4" s="14"/>
    </row>
    <row r="5" spans="1:18" x14ac:dyDescent="0.25">
      <c r="A5" s="3" t="s">
        <v>29</v>
      </c>
    </row>
    <row r="6" spans="1:18" x14ac:dyDescent="0.25">
      <c r="A6" s="14"/>
    </row>
    <row r="7" spans="1:18" x14ac:dyDescent="0.25">
      <c r="A7" s="20" t="s">
        <v>16</v>
      </c>
      <c r="B7" s="21" t="s">
        <v>19</v>
      </c>
      <c r="C7" s="20" t="s">
        <v>21</v>
      </c>
      <c r="D7" s="20" t="s">
        <v>74</v>
      </c>
      <c r="E7" s="21" t="s">
        <v>22</v>
      </c>
      <c r="F7" s="20" t="s">
        <v>23</v>
      </c>
      <c r="G7" s="20" t="s">
        <v>65</v>
      </c>
      <c r="H7" s="21" t="s">
        <v>47</v>
      </c>
      <c r="I7" s="21" t="s">
        <v>24</v>
      </c>
      <c r="J7" s="20" t="s">
        <v>25</v>
      </c>
      <c r="K7" s="46" t="s">
        <v>71</v>
      </c>
      <c r="L7" s="46" t="s">
        <v>73</v>
      </c>
      <c r="M7" s="20" t="s">
        <v>26</v>
      </c>
      <c r="N7" s="21" t="s">
        <v>27</v>
      </c>
      <c r="O7" s="70" t="s">
        <v>125</v>
      </c>
      <c r="P7" s="22" t="s">
        <v>67</v>
      </c>
      <c r="Q7" s="23" t="s">
        <v>68</v>
      </c>
      <c r="R7" s="69" t="s">
        <v>80</v>
      </c>
    </row>
    <row r="8" spans="1:18" x14ac:dyDescent="0.25">
      <c r="A8" s="24" t="s">
        <v>0</v>
      </c>
      <c r="B8" s="25">
        <v>288093</v>
      </c>
      <c r="C8" s="26">
        <v>22494</v>
      </c>
      <c r="D8" s="26">
        <v>0</v>
      </c>
      <c r="E8" s="25">
        <v>117020</v>
      </c>
      <c r="F8" s="26">
        <v>1035</v>
      </c>
      <c r="G8" s="26">
        <v>0</v>
      </c>
      <c r="H8" s="49">
        <v>0</v>
      </c>
      <c r="I8" s="49">
        <v>0</v>
      </c>
      <c r="J8" s="43">
        <v>0</v>
      </c>
      <c r="K8" s="51">
        <v>16504</v>
      </c>
      <c r="L8" s="51">
        <v>0</v>
      </c>
      <c r="M8" s="44">
        <v>0</v>
      </c>
      <c r="N8" s="25">
        <v>235356</v>
      </c>
      <c r="O8" s="71">
        <v>680505</v>
      </c>
      <c r="P8" s="27">
        <f t="shared" ref="P8:P19" si="0">SUM(B8,E8,H8,I8,N8)</f>
        <v>640469</v>
      </c>
      <c r="Q8" s="28">
        <f>SUM(C8,D8,F8,G8,J8,K8,L8,M8,)</f>
        <v>40033</v>
      </c>
      <c r="R8" s="74">
        <f>SUM(B8,C8,D8,E8,F8,G8,H8,I8,J8,K8,L8,M8,N8)</f>
        <v>680502</v>
      </c>
    </row>
    <row r="9" spans="1:18" x14ac:dyDescent="0.25">
      <c r="A9" s="24" t="s">
        <v>1</v>
      </c>
      <c r="B9" s="25">
        <v>304714</v>
      </c>
      <c r="C9" s="26">
        <v>27007</v>
      </c>
      <c r="D9" s="26">
        <v>27952</v>
      </c>
      <c r="E9" s="25">
        <v>88856</v>
      </c>
      <c r="F9" s="26">
        <v>15539</v>
      </c>
      <c r="G9" s="26">
        <v>160472</v>
      </c>
      <c r="H9" s="49">
        <v>0</v>
      </c>
      <c r="I9" s="49">
        <v>0</v>
      </c>
      <c r="J9" s="43">
        <v>0</v>
      </c>
      <c r="K9" s="51">
        <v>22322</v>
      </c>
      <c r="L9" s="51">
        <v>0</v>
      </c>
      <c r="M9" s="44">
        <v>0</v>
      </c>
      <c r="N9" s="25">
        <v>281646</v>
      </c>
      <c r="O9" s="71">
        <v>928511</v>
      </c>
      <c r="P9" s="27">
        <f t="shared" si="0"/>
        <v>675216</v>
      </c>
      <c r="Q9" s="28">
        <f t="shared" ref="Q9:Q19" si="1">SUM(C9,D9,F9,G9,J9,K9,L9,M9,)</f>
        <v>253292</v>
      </c>
      <c r="R9" s="74">
        <f t="shared" ref="R9:R19" si="2">SUM(B9,C9,D9,E9,F9,G9,H9,I9,J9,K9,L9,M9,N9)</f>
        <v>928508</v>
      </c>
    </row>
    <row r="10" spans="1:18" x14ac:dyDescent="0.25">
      <c r="A10" s="24" t="s">
        <v>2</v>
      </c>
      <c r="B10" s="25">
        <v>294417</v>
      </c>
      <c r="C10" s="26">
        <v>29693</v>
      </c>
      <c r="D10" s="26">
        <v>0</v>
      </c>
      <c r="E10" s="25">
        <v>136238</v>
      </c>
      <c r="F10" s="26">
        <v>47997</v>
      </c>
      <c r="G10" s="26">
        <v>191291</v>
      </c>
      <c r="H10" s="49">
        <v>0</v>
      </c>
      <c r="I10" s="49">
        <v>20650</v>
      </c>
      <c r="J10" s="43">
        <v>0</v>
      </c>
      <c r="K10" s="51">
        <v>43170</v>
      </c>
      <c r="L10" s="51">
        <v>0</v>
      </c>
      <c r="M10" s="44">
        <v>0</v>
      </c>
      <c r="N10" s="25">
        <v>331996</v>
      </c>
      <c r="O10" s="71">
        <v>1095456</v>
      </c>
      <c r="P10" s="27">
        <f t="shared" si="0"/>
        <v>783301</v>
      </c>
      <c r="Q10" s="28">
        <f t="shared" si="1"/>
        <v>312151</v>
      </c>
      <c r="R10" s="74">
        <f t="shared" si="2"/>
        <v>1095452</v>
      </c>
    </row>
    <row r="11" spans="1:18" x14ac:dyDescent="0.25">
      <c r="A11" s="24" t="s">
        <v>3</v>
      </c>
      <c r="B11" s="25">
        <v>231536</v>
      </c>
      <c r="C11" s="26">
        <v>24472</v>
      </c>
      <c r="D11" s="26">
        <v>0</v>
      </c>
      <c r="E11" s="25">
        <v>119244</v>
      </c>
      <c r="F11" s="26">
        <v>24631</v>
      </c>
      <c r="G11" s="26">
        <v>96329</v>
      </c>
      <c r="H11" s="49">
        <v>0</v>
      </c>
      <c r="I11" s="49">
        <v>0</v>
      </c>
      <c r="J11" s="43">
        <v>0</v>
      </c>
      <c r="K11" s="51">
        <v>38311</v>
      </c>
      <c r="L11" s="51">
        <v>0</v>
      </c>
      <c r="M11" s="44">
        <v>0</v>
      </c>
      <c r="N11" s="25">
        <v>239426</v>
      </c>
      <c r="O11" s="71">
        <v>773952</v>
      </c>
      <c r="P11" s="27">
        <f t="shared" si="0"/>
        <v>590206</v>
      </c>
      <c r="Q11" s="28">
        <f t="shared" si="1"/>
        <v>183743</v>
      </c>
      <c r="R11" s="74">
        <f t="shared" si="2"/>
        <v>773949</v>
      </c>
    </row>
    <row r="12" spans="1:18" x14ac:dyDescent="0.25">
      <c r="A12" s="24" t="s">
        <v>4</v>
      </c>
      <c r="B12" s="25">
        <v>310936</v>
      </c>
      <c r="C12" s="26">
        <v>29451</v>
      </c>
      <c r="D12" s="26">
        <v>0</v>
      </c>
      <c r="E12" s="25">
        <v>102218</v>
      </c>
      <c r="F12" s="26">
        <v>14857</v>
      </c>
      <c r="G12" s="26">
        <v>48000</v>
      </c>
      <c r="H12" s="49">
        <v>0</v>
      </c>
      <c r="I12" s="49">
        <v>0</v>
      </c>
      <c r="J12" s="43">
        <v>0</v>
      </c>
      <c r="K12" s="51">
        <v>39531</v>
      </c>
      <c r="L12" s="51">
        <v>0</v>
      </c>
      <c r="M12" s="44">
        <v>46517</v>
      </c>
      <c r="N12" s="25">
        <v>265349</v>
      </c>
      <c r="O12" s="71">
        <v>856862</v>
      </c>
      <c r="P12" s="27">
        <f t="shared" si="0"/>
        <v>678503</v>
      </c>
      <c r="Q12" s="28">
        <f t="shared" si="1"/>
        <v>178356</v>
      </c>
      <c r="R12" s="74">
        <f t="shared" si="2"/>
        <v>856859</v>
      </c>
    </row>
    <row r="13" spans="1:18" x14ac:dyDescent="0.25">
      <c r="A13" s="24" t="s">
        <v>5</v>
      </c>
      <c r="B13" s="25">
        <v>296415</v>
      </c>
      <c r="C13" s="26">
        <v>28165</v>
      </c>
      <c r="D13" s="26">
        <v>0</v>
      </c>
      <c r="E13" s="25">
        <v>97772</v>
      </c>
      <c r="F13" s="26">
        <v>25987</v>
      </c>
      <c r="G13" s="26">
        <v>119871</v>
      </c>
      <c r="H13" s="49">
        <v>0</v>
      </c>
      <c r="I13" s="49">
        <v>26639</v>
      </c>
      <c r="J13" s="43">
        <v>0</v>
      </c>
      <c r="K13" s="51">
        <v>55057</v>
      </c>
      <c r="L13" s="51">
        <v>0</v>
      </c>
      <c r="M13" s="44">
        <v>0</v>
      </c>
      <c r="N13" s="25">
        <v>191643</v>
      </c>
      <c r="O13" s="71">
        <v>841552</v>
      </c>
      <c r="P13" s="27">
        <f t="shared" si="0"/>
        <v>612469</v>
      </c>
      <c r="Q13" s="28">
        <f t="shared" si="1"/>
        <v>229080</v>
      </c>
      <c r="R13" s="74">
        <f t="shared" si="2"/>
        <v>841549</v>
      </c>
    </row>
    <row r="14" spans="1:18" x14ac:dyDescent="0.25">
      <c r="A14" s="24" t="s">
        <v>6</v>
      </c>
      <c r="B14" s="25">
        <v>309386</v>
      </c>
      <c r="C14" s="26">
        <v>22636</v>
      </c>
      <c r="D14" s="26">
        <v>0</v>
      </c>
      <c r="E14" s="25">
        <v>78858</v>
      </c>
      <c r="F14" s="26">
        <v>25317</v>
      </c>
      <c r="G14" s="26">
        <v>143769</v>
      </c>
      <c r="H14" s="49">
        <v>0</v>
      </c>
      <c r="I14" s="49">
        <v>0</v>
      </c>
      <c r="J14" s="43">
        <v>0</v>
      </c>
      <c r="K14" s="51">
        <v>35961</v>
      </c>
      <c r="L14" s="51">
        <v>0</v>
      </c>
      <c r="M14" s="44">
        <v>0</v>
      </c>
      <c r="N14" s="25">
        <v>214655</v>
      </c>
      <c r="O14" s="71">
        <v>830584</v>
      </c>
      <c r="P14" s="27">
        <f t="shared" si="0"/>
        <v>602899</v>
      </c>
      <c r="Q14" s="28">
        <f t="shared" si="1"/>
        <v>227683</v>
      </c>
      <c r="R14" s="74">
        <f t="shared" si="2"/>
        <v>830582</v>
      </c>
    </row>
    <row r="15" spans="1:18" x14ac:dyDescent="0.25">
      <c r="A15" s="24" t="s">
        <v>7</v>
      </c>
      <c r="B15" s="25">
        <v>332776</v>
      </c>
      <c r="C15" s="26">
        <v>30272</v>
      </c>
      <c r="D15" s="26">
        <v>0</v>
      </c>
      <c r="E15" s="25">
        <v>95228</v>
      </c>
      <c r="F15" s="26">
        <v>10121</v>
      </c>
      <c r="G15" s="26">
        <v>48000</v>
      </c>
      <c r="H15" s="49">
        <v>0</v>
      </c>
      <c r="I15" s="49">
        <v>0</v>
      </c>
      <c r="J15" s="43">
        <v>3125</v>
      </c>
      <c r="K15" s="51">
        <v>35209</v>
      </c>
      <c r="L15" s="51">
        <v>0</v>
      </c>
      <c r="M15" s="44">
        <v>0</v>
      </c>
      <c r="N15" s="25">
        <v>264508</v>
      </c>
      <c r="O15" s="71">
        <v>819241</v>
      </c>
      <c r="P15" s="27">
        <f t="shared" si="0"/>
        <v>692512</v>
      </c>
      <c r="Q15" s="28">
        <f t="shared" si="1"/>
        <v>126727</v>
      </c>
      <c r="R15" s="74">
        <f t="shared" si="2"/>
        <v>819239</v>
      </c>
    </row>
    <row r="16" spans="1:18" x14ac:dyDescent="0.25">
      <c r="A16" s="24" t="s">
        <v>8</v>
      </c>
      <c r="B16" s="25">
        <v>401648</v>
      </c>
      <c r="C16" s="26">
        <v>25120</v>
      </c>
      <c r="D16" s="26">
        <v>0</v>
      </c>
      <c r="E16" s="25">
        <v>128906</v>
      </c>
      <c r="F16" s="26">
        <v>25872</v>
      </c>
      <c r="G16" s="26">
        <v>72020</v>
      </c>
      <c r="H16" s="49">
        <v>0</v>
      </c>
      <c r="I16" s="49">
        <v>0</v>
      </c>
      <c r="J16" s="43">
        <v>25040</v>
      </c>
      <c r="K16" s="52">
        <v>26347</v>
      </c>
      <c r="L16" s="52">
        <v>37362</v>
      </c>
      <c r="M16" s="44">
        <v>0</v>
      </c>
      <c r="N16" s="25">
        <v>358267</v>
      </c>
      <c r="O16" s="71">
        <v>1100586</v>
      </c>
      <c r="P16" s="27">
        <f t="shared" si="0"/>
        <v>888821</v>
      </c>
      <c r="Q16" s="28">
        <f t="shared" si="1"/>
        <v>211761</v>
      </c>
      <c r="R16" s="74">
        <f t="shared" si="2"/>
        <v>1100582</v>
      </c>
    </row>
    <row r="17" spans="1:18" x14ac:dyDescent="0.25">
      <c r="A17" s="24" t="s">
        <v>9</v>
      </c>
      <c r="B17" s="25">
        <v>375216</v>
      </c>
      <c r="C17" s="26">
        <v>38011</v>
      </c>
      <c r="D17" s="26">
        <v>0</v>
      </c>
      <c r="E17" s="25">
        <v>100890</v>
      </c>
      <c r="F17" s="26">
        <v>3038</v>
      </c>
      <c r="G17" s="26">
        <v>191866</v>
      </c>
      <c r="H17" s="49">
        <v>0</v>
      </c>
      <c r="I17" s="49">
        <v>0</v>
      </c>
      <c r="J17" s="43">
        <v>11000</v>
      </c>
      <c r="K17" s="52">
        <v>33775</v>
      </c>
      <c r="L17" s="51">
        <v>0</v>
      </c>
      <c r="M17" s="44">
        <v>0</v>
      </c>
      <c r="N17" s="25">
        <v>312416</v>
      </c>
      <c r="O17" s="71">
        <v>1066214</v>
      </c>
      <c r="P17" s="27">
        <f t="shared" si="0"/>
        <v>788522</v>
      </c>
      <c r="Q17" s="28">
        <f t="shared" si="1"/>
        <v>277690</v>
      </c>
      <c r="R17" s="74">
        <f t="shared" si="2"/>
        <v>1066212</v>
      </c>
    </row>
    <row r="18" spans="1:18" x14ac:dyDescent="0.25">
      <c r="A18" s="24" t="s">
        <v>10</v>
      </c>
      <c r="B18" s="25">
        <v>317934</v>
      </c>
      <c r="C18" s="26">
        <v>30410</v>
      </c>
      <c r="D18" s="26">
        <v>0</v>
      </c>
      <c r="E18" s="25">
        <v>102385</v>
      </c>
      <c r="F18" s="26">
        <v>2230</v>
      </c>
      <c r="G18" s="26">
        <v>119969</v>
      </c>
      <c r="H18" s="49">
        <v>1468</v>
      </c>
      <c r="I18" s="49">
        <v>0</v>
      </c>
      <c r="J18" s="43">
        <v>48049</v>
      </c>
      <c r="K18" s="52">
        <v>47376</v>
      </c>
      <c r="L18" s="51">
        <v>0</v>
      </c>
      <c r="M18" s="44">
        <v>0</v>
      </c>
      <c r="N18" s="25">
        <v>214619</v>
      </c>
      <c r="O18" s="71">
        <v>884442</v>
      </c>
      <c r="P18" s="27">
        <f t="shared" si="0"/>
        <v>636406</v>
      </c>
      <c r="Q18" s="28">
        <f t="shared" si="1"/>
        <v>248034</v>
      </c>
      <c r="R18" s="74">
        <f t="shared" si="2"/>
        <v>884440</v>
      </c>
    </row>
    <row r="19" spans="1:18" x14ac:dyDescent="0.25">
      <c r="A19" s="24" t="s">
        <v>11</v>
      </c>
      <c r="B19" s="25">
        <v>244497</v>
      </c>
      <c r="C19" s="26">
        <v>32184</v>
      </c>
      <c r="D19" s="26">
        <v>0</v>
      </c>
      <c r="E19" s="25">
        <v>106920</v>
      </c>
      <c r="F19" s="26">
        <v>17571</v>
      </c>
      <c r="G19" s="26">
        <v>143404</v>
      </c>
      <c r="H19" s="49">
        <v>0</v>
      </c>
      <c r="I19" s="49">
        <v>0</v>
      </c>
      <c r="J19" s="43">
        <v>0</v>
      </c>
      <c r="K19" s="52">
        <v>38083</v>
      </c>
      <c r="L19" s="51">
        <v>0</v>
      </c>
      <c r="M19" s="44">
        <v>0</v>
      </c>
      <c r="N19" s="25">
        <v>286763</v>
      </c>
      <c r="O19" s="71">
        <v>869424</v>
      </c>
      <c r="P19" s="27">
        <f t="shared" si="0"/>
        <v>638180</v>
      </c>
      <c r="Q19" s="28">
        <f t="shared" si="1"/>
        <v>231242</v>
      </c>
      <c r="R19" s="74">
        <f t="shared" si="2"/>
        <v>869422</v>
      </c>
    </row>
    <row r="20" spans="1:18" x14ac:dyDescent="0.25">
      <c r="A20" s="20" t="s">
        <v>83</v>
      </c>
      <c r="B20" s="29">
        <f t="shared" ref="B20:Q20" si="3">SUM(B8:B19)</f>
        <v>3707568</v>
      </c>
      <c r="C20" s="30">
        <f t="shared" si="3"/>
        <v>339915</v>
      </c>
      <c r="D20" s="30">
        <f t="shared" si="3"/>
        <v>27952</v>
      </c>
      <c r="E20" s="29">
        <f t="shared" si="3"/>
        <v>1274535</v>
      </c>
      <c r="F20" s="30">
        <f t="shared" si="3"/>
        <v>214195</v>
      </c>
      <c r="G20" s="30">
        <f t="shared" si="3"/>
        <v>1334991</v>
      </c>
      <c r="H20" s="29">
        <f t="shared" si="3"/>
        <v>1468</v>
      </c>
      <c r="I20" s="50">
        <f t="shared" si="3"/>
        <v>47289</v>
      </c>
      <c r="J20" s="47">
        <f t="shared" si="3"/>
        <v>87214</v>
      </c>
      <c r="K20" s="47">
        <f t="shared" si="3"/>
        <v>431646</v>
      </c>
      <c r="L20" s="47">
        <f t="shared" si="3"/>
        <v>37362</v>
      </c>
      <c r="M20" s="30">
        <f t="shared" si="3"/>
        <v>46517</v>
      </c>
      <c r="N20" s="29">
        <f t="shared" si="3"/>
        <v>3196644</v>
      </c>
      <c r="O20" s="72">
        <f t="shared" si="3"/>
        <v>10747329</v>
      </c>
      <c r="P20" s="31">
        <f t="shared" si="3"/>
        <v>8227504</v>
      </c>
      <c r="Q20" s="32">
        <f t="shared" si="3"/>
        <v>2519792</v>
      </c>
      <c r="R20" s="76">
        <f>SUM(R8:R19)</f>
        <v>10747296</v>
      </c>
    </row>
    <row r="21" spans="1:18" x14ac:dyDescent="0.25">
      <c r="A21" s="14"/>
      <c r="B21" s="14"/>
      <c r="C21" s="14"/>
      <c r="D21" s="14"/>
      <c r="E21" s="14"/>
      <c r="F21" s="14"/>
      <c r="G21" s="14"/>
      <c r="H21" s="14"/>
      <c r="I21" s="14"/>
      <c r="J21" s="14"/>
      <c r="K21" s="14"/>
      <c r="L21" s="14"/>
      <c r="M21" s="14"/>
      <c r="N21" s="14"/>
      <c r="O21" s="14"/>
      <c r="P21" s="14"/>
      <c r="Q21" s="14"/>
    </row>
    <row r="22" spans="1:18" x14ac:dyDescent="0.25">
      <c r="A22" s="2" t="s">
        <v>45</v>
      </c>
    </row>
    <row r="24" spans="1:18" x14ac:dyDescent="0.25">
      <c r="A24" s="2" t="s">
        <v>16</v>
      </c>
      <c r="B24" s="16" t="s">
        <v>19</v>
      </c>
      <c r="C24" s="2" t="s">
        <v>21</v>
      </c>
      <c r="D24" s="20" t="s">
        <v>74</v>
      </c>
      <c r="E24" s="16" t="s">
        <v>22</v>
      </c>
      <c r="F24" s="2" t="s">
        <v>23</v>
      </c>
      <c r="G24" s="2" t="s">
        <v>65</v>
      </c>
      <c r="H24" s="21" t="s">
        <v>47</v>
      </c>
      <c r="I24" s="21" t="s">
        <v>24</v>
      </c>
      <c r="J24" s="20" t="s">
        <v>25</v>
      </c>
      <c r="K24" s="46" t="s">
        <v>71</v>
      </c>
      <c r="L24" s="35" t="s">
        <v>73</v>
      </c>
      <c r="M24" s="2" t="s">
        <v>26</v>
      </c>
      <c r="N24" s="16" t="s">
        <v>27</v>
      </c>
      <c r="O24" s="70" t="s">
        <v>125</v>
      </c>
      <c r="P24" s="17" t="s">
        <v>67</v>
      </c>
      <c r="Q24" s="18" t="s">
        <v>68</v>
      </c>
      <c r="R24" s="69" t="s">
        <v>80</v>
      </c>
    </row>
    <row r="25" spans="1:18" x14ac:dyDescent="0.25">
      <c r="A25" s="14" t="s">
        <v>0</v>
      </c>
      <c r="B25" s="15">
        <v>984278</v>
      </c>
      <c r="C25" s="15">
        <v>118680</v>
      </c>
      <c r="D25" s="15">
        <v>0</v>
      </c>
      <c r="E25" s="15">
        <v>542020</v>
      </c>
      <c r="F25" s="15">
        <v>6601</v>
      </c>
      <c r="G25" s="15">
        <v>0</v>
      </c>
      <c r="H25" s="15">
        <v>0</v>
      </c>
      <c r="I25" s="15">
        <v>0</v>
      </c>
      <c r="J25" s="43">
        <v>0</v>
      </c>
      <c r="K25" s="51">
        <v>149934</v>
      </c>
      <c r="L25" s="51">
        <v>0</v>
      </c>
      <c r="M25" s="15">
        <v>0</v>
      </c>
      <c r="N25" s="15">
        <v>766161</v>
      </c>
      <c r="O25" s="15">
        <v>2567674</v>
      </c>
      <c r="P25" s="15">
        <f t="shared" ref="P25:P36" si="4">SUM(B25,E25,H25,I25,N25)</f>
        <v>2292459</v>
      </c>
      <c r="Q25" s="15">
        <f>SUM(C25,D25,F25,G25,J25,K25,L25,M25,)</f>
        <v>275215</v>
      </c>
      <c r="R25" s="74">
        <f>SUM(B25,C25,D25,E25,F25,G25,H25,I25,J25,K25,L25,M25,N25)</f>
        <v>2567674</v>
      </c>
    </row>
    <row r="26" spans="1:18" x14ac:dyDescent="0.25">
      <c r="A26" s="14" t="s">
        <v>1</v>
      </c>
      <c r="B26" s="15">
        <v>1029190</v>
      </c>
      <c r="C26" s="15">
        <v>136170</v>
      </c>
      <c r="D26" s="15">
        <v>51713</v>
      </c>
      <c r="E26" s="15">
        <v>352492</v>
      </c>
      <c r="F26" s="15">
        <v>34776</v>
      </c>
      <c r="G26" s="15">
        <v>310268</v>
      </c>
      <c r="H26" s="15">
        <v>0</v>
      </c>
      <c r="I26" s="15">
        <v>0</v>
      </c>
      <c r="J26" s="43">
        <v>0</v>
      </c>
      <c r="K26" s="51">
        <v>201875</v>
      </c>
      <c r="L26" s="51">
        <v>0</v>
      </c>
      <c r="M26" s="15">
        <v>0</v>
      </c>
      <c r="N26" s="15">
        <v>835883</v>
      </c>
      <c r="O26" s="15">
        <v>2952367</v>
      </c>
      <c r="P26" s="15">
        <f t="shared" si="4"/>
        <v>2217565</v>
      </c>
      <c r="Q26" s="15">
        <f t="shared" ref="Q26:Q36" si="5">SUM(C26,D26,F26,G26,J26,K26,L26,M26,)</f>
        <v>734802</v>
      </c>
      <c r="R26" s="74">
        <f t="shared" ref="R26:R36" si="6">SUM(B26,C26,D26,E26,F26,G26,H26,I26,J26,K26,L26,M26,N26)</f>
        <v>2952367</v>
      </c>
    </row>
    <row r="27" spans="1:18" x14ac:dyDescent="0.25">
      <c r="A27" s="14" t="s">
        <v>2</v>
      </c>
      <c r="B27" s="15">
        <v>993469</v>
      </c>
      <c r="C27" s="15">
        <v>157489</v>
      </c>
      <c r="D27" s="15">
        <v>0</v>
      </c>
      <c r="E27" s="15">
        <v>416313</v>
      </c>
      <c r="F27" s="15">
        <v>92698</v>
      </c>
      <c r="G27" s="15">
        <v>423442</v>
      </c>
      <c r="H27" s="15">
        <v>0</v>
      </c>
      <c r="I27" s="15">
        <v>96812</v>
      </c>
      <c r="J27" s="43">
        <v>0</v>
      </c>
      <c r="K27" s="51">
        <v>289135</v>
      </c>
      <c r="L27" s="51">
        <v>0</v>
      </c>
      <c r="M27" s="15">
        <v>0</v>
      </c>
      <c r="N27" s="15">
        <v>1147938</v>
      </c>
      <c r="O27" s="15">
        <v>3617296</v>
      </c>
      <c r="P27" s="15">
        <f t="shared" si="4"/>
        <v>2654532</v>
      </c>
      <c r="Q27" s="15">
        <f t="shared" si="5"/>
        <v>962764</v>
      </c>
      <c r="R27" s="74">
        <f t="shared" si="6"/>
        <v>3617296</v>
      </c>
    </row>
    <row r="28" spans="1:18" x14ac:dyDescent="0.25">
      <c r="A28" s="14" t="s">
        <v>3</v>
      </c>
      <c r="B28" s="15">
        <v>812039</v>
      </c>
      <c r="C28" s="15">
        <v>132443</v>
      </c>
      <c r="D28" s="15">
        <v>0</v>
      </c>
      <c r="E28" s="15">
        <v>384454</v>
      </c>
      <c r="F28" s="15">
        <v>51869</v>
      </c>
      <c r="G28" s="15">
        <v>236155</v>
      </c>
      <c r="H28" s="15">
        <v>0</v>
      </c>
      <c r="I28" s="15">
        <v>0</v>
      </c>
      <c r="J28" s="43">
        <v>0</v>
      </c>
      <c r="K28" s="51">
        <v>255032</v>
      </c>
      <c r="L28" s="51">
        <v>0</v>
      </c>
      <c r="M28" s="15">
        <v>0</v>
      </c>
      <c r="N28" s="15">
        <v>852545</v>
      </c>
      <c r="O28" s="15">
        <v>2724537</v>
      </c>
      <c r="P28" s="15">
        <f t="shared" si="4"/>
        <v>2049038</v>
      </c>
      <c r="Q28" s="15">
        <f t="shared" si="5"/>
        <v>675499</v>
      </c>
      <c r="R28" s="74">
        <f t="shared" si="6"/>
        <v>2724537</v>
      </c>
    </row>
    <row r="29" spans="1:18" x14ac:dyDescent="0.25">
      <c r="A29" s="14" t="s">
        <v>4</v>
      </c>
      <c r="B29" s="15">
        <v>987655</v>
      </c>
      <c r="C29" s="15">
        <v>156173</v>
      </c>
      <c r="D29" s="15">
        <v>0</v>
      </c>
      <c r="E29" s="15">
        <v>324265</v>
      </c>
      <c r="F29" s="15">
        <v>35496</v>
      </c>
      <c r="G29" s="15">
        <v>110400</v>
      </c>
      <c r="H29" s="15">
        <v>0</v>
      </c>
      <c r="I29" s="15">
        <v>0</v>
      </c>
      <c r="J29" s="43">
        <v>0</v>
      </c>
      <c r="K29" s="51">
        <v>276879</v>
      </c>
      <c r="L29" s="51">
        <v>0</v>
      </c>
      <c r="M29" s="15">
        <v>73341</v>
      </c>
      <c r="N29" s="15">
        <v>971822</v>
      </c>
      <c r="O29" s="15">
        <v>2936031</v>
      </c>
      <c r="P29" s="15">
        <f t="shared" si="4"/>
        <v>2283742</v>
      </c>
      <c r="Q29" s="15">
        <f t="shared" si="5"/>
        <v>652289</v>
      </c>
      <c r="R29" s="74">
        <f t="shared" si="6"/>
        <v>2936031</v>
      </c>
    </row>
    <row r="30" spans="1:18" x14ac:dyDescent="0.25">
      <c r="A30" s="14" t="s">
        <v>5</v>
      </c>
      <c r="B30" s="15">
        <v>933533</v>
      </c>
      <c r="C30" s="15">
        <v>151663</v>
      </c>
      <c r="D30" s="15">
        <v>0</v>
      </c>
      <c r="E30" s="15">
        <v>289950</v>
      </c>
      <c r="F30" s="15">
        <v>53812</v>
      </c>
      <c r="G30" s="15">
        <v>290028</v>
      </c>
      <c r="H30" s="15">
        <v>0</v>
      </c>
      <c r="I30" s="15">
        <v>167826</v>
      </c>
      <c r="J30" s="43">
        <v>0</v>
      </c>
      <c r="K30" s="51">
        <v>359910</v>
      </c>
      <c r="L30" s="51">
        <v>0</v>
      </c>
      <c r="M30" s="15">
        <v>0</v>
      </c>
      <c r="N30" s="15">
        <v>600593</v>
      </c>
      <c r="O30" s="15">
        <v>2847315</v>
      </c>
      <c r="P30" s="15">
        <f t="shared" si="4"/>
        <v>1991902</v>
      </c>
      <c r="Q30" s="15">
        <f t="shared" si="5"/>
        <v>855413</v>
      </c>
      <c r="R30" s="74">
        <f t="shared" si="6"/>
        <v>2847315</v>
      </c>
    </row>
    <row r="31" spans="1:18" x14ac:dyDescent="0.25">
      <c r="A31" s="14" t="s">
        <v>6</v>
      </c>
      <c r="B31" s="15">
        <v>1128257</v>
      </c>
      <c r="C31" s="15">
        <v>121456</v>
      </c>
      <c r="D31" s="15">
        <v>0</v>
      </c>
      <c r="E31" s="15">
        <v>237279</v>
      </c>
      <c r="F31" s="15">
        <v>54071</v>
      </c>
      <c r="G31" s="15">
        <v>350931</v>
      </c>
      <c r="H31" s="15">
        <v>0</v>
      </c>
      <c r="I31" s="15">
        <v>0</v>
      </c>
      <c r="J31" s="43">
        <v>0</v>
      </c>
      <c r="K31" s="51">
        <v>246770</v>
      </c>
      <c r="L31" s="51">
        <v>0</v>
      </c>
      <c r="M31" s="15">
        <v>0</v>
      </c>
      <c r="N31" s="15">
        <v>765324</v>
      </c>
      <c r="O31" s="15">
        <v>2904088</v>
      </c>
      <c r="P31" s="15">
        <f t="shared" si="4"/>
        <v>2130860</v>
      </c>
      <c r="Q31" s="15">
        <f t="shared" si="5"/>
        <v>773228</v>
      </c>
      <c r="R31" s="74">
        <f t="shared" si="6"/>
        <v>2904088</v>
      </c>
    </row>
    <row r="32" spans="1:18" x14ac:dyDescent="0.25">
      <c r="A32" s="14" t="s">
        <v>7</v>
      </c>
      <c r="B32" s="15">
        <v>1062496</v>
      </c>
      <c r="C32" s="15">
        <v>155906</v>
      </c>
      <c r="D32" s="15">
        <v>0</v>
      </c>
      <c r="E32" s="15">
        <v>307056</v>
      </c>
      <c r="F32" s="15">
        <v>29907</v>
      </c>
      <c r="G32" s="15">
        <v>112800</v>
      </c>
      <c r="H32" s="15">
        <v>0</v>
      </c>
      <c r="I32" s="15">
        <v>0</v>
      </c>
      <c r="J32" s="43">
        <v>7500</v>
      </c>
      <c r="K32" s="51">
        <v>240514</v>
      </c>
      <c r="L32" s="51">
        <v>0</v>
      </c>
      <c r="M32" s="15">
        <v>0</v>
      </c>
      <c r="N32" s="15">
        <v>884719</v>
      </c>
      <c r="O32" s="15">
        <v>2800898</v>
      </c>
      <c r="P32" s="15">
        <f t="shared" si="4"/>
        <v>2254271</v>
      </c>
      <c r="Q32" s="15">
        <f t="shared" si="5"/>
        <v>546627</v>
      </c>
      <c r="R32" s="74">
        <f t="shared" si="6"/>
        <v>2800898</v>
      </c>
    </row>
    <row r="33" spans="1:18" x14ac:dyDescent="0.25">
      <c r="A33" s="14" t="s">
        <v>8</v>
      </c>
      <c r="B33" s="15">
        <v>1374856</v>
      </c>
      <c r="C33" s="15">
        <v>134906</v>
      </c>
      <c r="D33" s="15">
        <v>0</v>
      </c>
      <c r="E33" s="15">
        <v>383249</v>
      </c>
      <c r="F33" s="15">
        <v>41675</v>
      </c>
      <c r="G33" s="33">
        <v>185258</v>
      </c>
      <c r="H33" s="15">
        <v>0</v>
      </c>
      <c r="I33" s="15">
        <v>0</v>
      </c>
      <c r="J33" s="43">
        <v>135276</v>
      </c>
      <c r="K33" s="51">
        <v>170852</v>
      </c>
      <c r="L33" s="51">
        <v>50762</v>
      </c>
      <c r="M33" s="15">
        <v>0</v>
      </c>
      <c r="N33" s="15">
        <v>1212349</v>
      </c>
      <c r="O33" s="15">
        <v>3689183</v>
      </c>
      <c r="P33" s="15">
        <f t="shared" si="4"/>
        <v>2970454</v>
      </c>
      <c r="Q33" s="15">
        <f t="shared" si="5"/>
        <v>718729</v>
      </c>
      <c r="R33" s="74">
        <f t="shared" si="6"/>
        <v>3689183</v>
      </c>
    </row>
    <row r="34" spans="1:18" x14ac:dyDescent="0.25">
      <c r="A34" s="14" t="s">
        <v>9</v>
      </c>
      <c r="B34" s="15">
        <v>1287265</v>
      </c>
      <c r="C34" s="15">
        <v>221095</v>
      </c>
      <c r="D34" s="15">
        <v>0</v>
      </c>
      <c r="E34" s="15">
        <v>309351</v>
      </c>
      <c r="F34" s="15">
        <v>22080</v>
      </c>
      <c r="G34" s="33">
        <v>531183</v>
      </c>
      <c r="H34" s="15">
        <v>0</v>
      </c>
      <c r="I34" s="15">
        <v>0</v>
      </c>
      <c r="J34" s="43">
        <v>32450</v>
      </c>
      <c r="K34" s="51">
        <v>227589</v>
      </c>
      <c r="L34" s="51">
        <v>0</v>
      </c>
      <c r="M34" s="15">
        <v>0</v>
      </c>
      <c r="N34" s="15">
        <v>1077942</v>
      </c>
      <c r="O34" s="15">
        <v>3708955</v>
      </c>
      <c r="P34" s="15">
        <f t="shared" si="4"/>
        <v>2674558</v>
      </c>
      <c r="Q34" s="15">
        <f t="shared" si="5"/>
        <v>1034397</v>
      </c>
      <c r="R34" s="74">
        <f t="shared" si="6"/>
        <v>3708955</v>
      </c>
    </row>
    <row r="35" spans="1:18" x14ac:dyDescent="0.25">
      <c r="A35" s="14" t="s">
        <v>10</v>
      </c>
      <c r="B35" s="15">
        <v>1090360</v>
      </c>
      <c r="C35" s="15">
        <v>172949</v>
      </c>
      <c r="D35" s="15">
        <v>0</v>
      </c>
      <c r="E35" s="15">
        <v>332386</v>
      </c>
      <c r="F35" s="15">
        <v>19339</v>
      </c>
      <c r="G35" s="33">
        <v>355089</v>
      </c>
      <c r="H35" s="15">
        <v>27952</v>
      </c>
      <c r="I35" s="15">
        <v>0</v>
      </c>
      <c r="J35" s="43">
        <v>83964</v>
      </c>
      <c r="K35" s="51">
        <v>314117</v>
      </c>
      <c r="L35" s="51">
        <v>0</v>
      </c>
      <c r="M35" s="15">
        <v>0</v>
      </c>
      <c r="N35" s="15">
        <v>810802</v>
      </c>
      <c r="O35" s="15">
        <v>3187134</v>
      </c>
      <c r="P35" s="15">
        <f t="shared" si="4"/>
        <v>2261500</v>
      </c>
      <c r="Q35" s="15">
        <f t="shared" si="5"/>
        <v>945458</v>
      </c>
      <c r="R35" s="74">
        <f t="shared" si="6"/>
        <v>3206958</v>
      </c>
    </row>
    <row r="36" spans="1:18" x14ac:dyDescent="0.25">
      <c r="A36" s="14" t="s">
        <v>11</v>
      </c>
      <c r="B36" s="15">
        <v>890928</v>
      </c>
      <c r="C36" s="15">
        <v>191511</v>
      </c>
      <c r="D36" s="15">
        <v>0</v>
      </c>
      <c r="E36" s="15">
        <v>351947</v>
      </c>
      <c r="F36" s="15">
        <v>33775</v>
      </c>
      <c r="G36" s="33">
        <v>396553</v>
      </c>
      <c r="H36" s="15">
        <v>0</v>
      </c>
      <c r="I36" s="15">
        <v>0</v>
      </c>
      <c r="J36" s="43">
        <v>0</v>
      </c>
      <c r="K36" s="51">
        <v>247164</v>
      </c>
      <c r="L36" s="51">
        <v>0</v>
      </c>
      <c r="M36" s="15">
        <v>0</v>
      </c>
      <c r="N36" s="15">
        <v>1043762</v>
      </c>
      <c r="O36" s="15">
        <v>3155640</v>
      </c>
      <c r="P36" s="15">
        <f t="shared" si="4"/>
        <v>2286637</v>
      </c>
      <c r="Q36" s="15">
        <f t="shared" si="5"/>
        <v>869003</v>
      </c>
      <c r="R36" s="74">
        <f t="shared" si="6"/>
        <v>3155640</v>
      </c>
    </row>
    <row r="37" spans="1:18" x14ac:dyDescent="0.25">
      <c r="A37" s="20" t="s">
        <v>83</v>
      </c>
      <c r="B37" s="42">
        <f t="shared" ref="B37:Q37" si="7">SUM(B25:B36)</f>
        <v>12574326</v>
      </c>
      <c r="C37" s="42">
        <f t="shared" si="7"/>
        <v>1850441</v>
      </c>
      <c r="D37" s="42">
        <f t="shared" si="7"/>
        <v>51713</v>
      </c>
      <c r="E37" s="42">
        <f t="shared" si="7"/>
        <v>4230762</v>
      </c>
      <c r="F37" s="42">
        <f t="shared" si="7"/>
        <v>476099</v>
      </c>
      <c r="G37" s="42">
        <f t="shared" si="7"/>
        <v>3302107</v>
      </c>
      <c r="H37" s="42">
        <f t="shared" si="7"/>
        <v>27952</v>
      </c>
      <c r="I37" s="42">
        <f t="shared" si="7"/>
        <v>264638</v>
      </c>
      <c r="J37" s="42">
        <f t="shared" si="7"/>
        <v>259190</v>
      </c>
      <c r="K37" s="42">
        <f t="shared" si="7"/>
        <v>2979771</v>
      </c>
      <c r="L37" s="42">
        <f t="shared" si="7"/>
        <v>50762</v>
      </c>
      <c r="M37" s="42">
        <f t="shared" si="7"/>
        <v>73341</v>
      </c>
      <c r="N37" s="42">
        <f t="shared" si="7"/>
        <v>10969840</v>
      </c>
      <c r="O37" s="42">
        <f t="shared" si="7"/>
        <v>37091118</v>
      </c>
      <c r="P37" s="42">
        <f t="shared" si="7"/>
        <v>28067518</v>
      </c>
      <c r="Q37" s="42">
        <f t="shared" si="7"/>
        <v>9043424</v>
      </c>
      <c r="R37" s="76">
        <f>SUM(R25:R36)</f>
        <v>37110942</v>
      </c>
    </row>
    <row r="38" spans="1:18" x14ac:dyDescent="0.25">
      <c r="J38" s="1"/>
    </row>
    <row r="40" spans="1:18" s="144" customFormat="1" x14ac:dyDescent="0.25">
      <c r="A40" s="144" t="s">
        <v>220</v>
      </c>
    </row>
    <row r="41" spans="1:18" x14ac:dyDescent="0.25">
      <c r="A41" t="s">
        <v>66</v>
      </c>
    </row>
    <row r="42" spans="1:18" x14ac:dyDescent="0.25">
      <c r="A42" t="s">
        <v>69</v>
      </c>
    </row>
    <row r="43" spans="1:18" x14ac:dyDescent="0.25">
      <c r="A43" t="s">
        <v>70</v>
      </c>
    </row>
    <row r="44" spans="1:18" x14ac:dyDescent="0.25">
      <c r="A44" s="112" t="s">
        <v>126</v>
      </c>
    </row>
    <row r="46" spans="1:18" x14ac:dyDescent="0.25">
      <c r="A46" s="144" t="s">
        <v>163</v>
      </c>
    </row>
  </sheetData>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topLeftCell="A13" workbookViewId="0">
      <selection activeCell="C7" sqref="C7:C37"/>
    </sheetView>
  </sheetViews>
  <sheetFormatPr defaultColWidth="9.140625" defaultRowHeight="15" x14ac:dyDescent="0.25"/>
  <cols>
    <col min="1" max="1" width="12" customWidth="1"/>
  </cols>
  <sheetData>
    <row r="1" spans="1:3" x14ac:dyDescent="0.25">
      <c r="A1" s="3" t="s">
        <v>17</v>
      </c>
      <c r="B1" s="112"/>
      <c r="C1" s="73"/>
    </row>
    <row r="2" spans="1:3" x14ac:dyDescent="0.25">
      <c r="A2" s="112"/>
      <c r="B2" s="112"/>
      <c r="C2" s="73"/>
    </row>
    <row r="3" spans="1:3" ht="26.25" x14ac:dyDescent="0.25">
      <c r="A3" s="41">
        <v>2010</v>
      </c>
      <c r="B3" s="14"/>
      <c r="C3" s="73"/>
    </row>
    <row r="4" spans="1:3" x14ac:dyDescent="0.25">
      <c r="A4" s="14"/>
      <c r="B4" s="112"/>
      <c r="C4" s="73"/>
    </row>
    <row r="5" spans="1:3" x14ac:dyDescent="0.25">
      <c r="A5" s="3" t="s">
        <v>29</v>
      </c>
      <c r="B5" s="112"/>
      <c r="C5" s="73"/>
    </row>
    <row r="6" spans="1:3" x14ac:dyDescent="0.25">
      <c r="A6" s="14"/>
      <c r="B6" s="112"/>
      <c r="C6" s="73"/>
    </row>
    <row r="7" spans="1:3" x14ac:dyDescent="0.25">
      <c r="A7" s="20" t="s">
        <v>16</v>
      </c>
      <c r="B7" s="53" t="s">
        <v>12</v>
      </c>
      <c r="C7" s="69" t="s">
        <v>80</v>
      </c>
    </row>
    <row r="8" spans="1:3" x14ac:dyDescent="0.25">
      <c r="A8" s="24" t="s">
        <v>0</v>
      </c>
      <c r="B8" s="54">
        <v>74150</v>
      </c>
      <c r="C8" s="74">
        <f>SUM(B8)</f>
        <v>74150</v>
      </c>
    </row>
    <row r="9" spans="1:3" x14ac:dyDescent="0.25">
      <c r="A9" s="24" t="s">
        <v>1</v>
      </c>
      <c r="B9" s="54">
        <v>150126</v>
      </c>
      <c r="C9" s="74">
        <f t="shared" ref="C9:C19" si="0">SUM(B9)</f>
        <v>150126</v>
      </c>
    </row>
    <row r="10" spans="1:3" x14ac:dyDescent="0.25">
      <c r="A10" s="24" t="s">
        <v>2</v>
      </c>
      <c r="B10" s="54">
        <v>131310</v>
      </c>
      <c r="C10" s="74">
        <f t="shared" si="0"/>
        <v>131310</v>
      </c>
    </row>
    <row r="11" spans="1:3" x14ac:dyDescent="0.25">
      <c r="A11" s="24" t="s">
        <v>3</v>
      </c>
      <c r="B11" s="54">
        <v>0</v>
      </c>
      <c r="C11" s="74">
        <f t="shared" si="0"/>
        <v>0</v>
      </c>
    </row>
    <row r="12" spans="1:3" x14ac:dyDescent="0.25">
      <c r="A12" s="24" t="s">
        <v>4</v>
      </c>
      <c r="B12" s="54">
        <v>19000</v>
      </c>
      <c r="C12" s="74">
        <f t="shared" si="0"/>
        <v>19000</v>
      </c>
    </row>
    <row r="13" spans="1:3" x14ac:dyDescent="0.25">
      <c r="A13" s="24" t="s">
        <v>5</v>
      </c>
      <c r="B13" s="54">
        <v>0</v>
      </c>
      <c r="C13" s="74">
        <f t="shared" si="0"/>
        <v>0</v>
      </c>
    </row>
    <row r="14" spans="1:3" x14ac:dyDescent="0.25">
      <c r="A14" s="24" t="s">
        <v>6</v>
      </c>
      <c r="B14" s="54">
        <v>18998</v>
      </c>
      <c r="C14" s="74">
        <f t="shared" si="0"/>
        <v>18998</v>
      </c>
    </row>
    <row r="15" spans="1:3" x14ac:dyDescent="0.25">
      <c r="A15" s="24" t="s">
        <v>7</v>
      </c>
      <c r="B15" s="54">
        <v>168107</v>
      </c>
      <c r="C15" s="74">
        <f t="shared" si="0"/>
        <v>168107</v>
      </c>
    </row>
    <row r="16" spans="1:3" x14ac:dyDescent="0.25">
      <c r="A16" s="24" t="s">
        <v>8</v>
      </c>
      <c r="B16" s="54">
        <v>0</v>
      </c>
      <c r="C16" s="74">
        <f t="shared" si="0"/>
        <v>0</v>
      </c>
    </row>
    <row r="17" spans="1:3" x14ac:dyDescent="0.25">
      <c r="A17" s="24" t="s">
        <v>9</v>
      </c>
      <c r="B17" s="54">
        <v>18983</v>
      </c>
      <c r="C17" s="74">
        <f t="shared" si="0"/>
        <v>18983</v>
      </c>
    </row>
    <row r="18" spans="1:3" x14ac:dyDescent="0.25">
      <c r="A18" s="24" t="s">
        <v>10</v>
      </c>
      <c r="B18" s="54">
        <v>0</v>
      </c>
      <c r="C18" s="74">
        <f t="shared" si="0"/>
        <v>0</v>
      </c>
    </row>
    <row r="19" spans="1:3" x14ac:dyDescent="0.25">
      <c r="A19" s="24" t="s">
        <v>11</v>
      </c>
      <c r="B19" s="54">
        <v>0</v>
      </c>
      <c r="C19" s="74">
        <f t="shared" si="0"/>
        <v>0</v>
      </c>
    </row>
    <row r="20" spans="1:3" x14ac:dyDescent="0.25">
      <c r="A20" s="20" t="s">
        <v>83</v>
      </c>
      <c r="B20" s="55">
        <f t="shared" ref="B20" si="1">SUM(B8:B19)</f>
        <v>580674</v>
      </c>
      <c r="C20" s="76">
        <f>SUM(C8:C19)</f>
        <v>580674</v>
      </c>
    </row>
    <row r="21" spans="1:3" x14ac:dyDescent="0.25">
      <c r="A21" s="14"/>
      <c r="B21" s="14"/>
      <c r="C21" s="73"/>
    </row>
    <row r="22" spans="1:3" s="112" customFormat="1" x14ac:dyDescent="0.25">
      <c r="A22" s="93" t="s">
        <v>45</v>
      </c>
      <c r="C22" s="73"/>
    </row>
    <row r="23" spans="1:3" s="112" customFormat="1" x14ac:dyDescent="0.25">
      <c r="C23" s="73"/>
    </row>
    <row r="24" spans="1:3" s="112" customFormat="1" x14ac:dyDescent="0.25">
      <c r="A24" s="93" t="s">
        <v>16</v>
      </c>
      <c r="B24" s="53" t="s">
        <v>12</v>
      </c>
      <c r="C24" s="69" t="s">
        <v>80</v>
      </c>
    </row>
    <row r="25" spans="1:3" s="112" customFormat="1" x14ac:dyDescent="0.25">
      <c r="A25" s="14" t="s">
        <v>0</v>
      </c>
      <c r="B25" s="15">
        <v>102517</v>
      </c>
      <c r="C25" s="74">
        <f>SUM(B25)</f>
        <v>102517</v>
      </c>
    </row>
    <row r="26" spans="1:3" s="112" customFormat="1" x14ac:dyDescent="0.25">
      <c r="A26" s="14" t="s">
        <v>1</v>
      </c>
      <c r="B26" s="15">
        <v>203689</v>
      </c>
      <c r="C26" s="74">
        <f t="shared" ref="C26:C36" si="2">SUM(B26)</f>
        <v>203689</v>
      </c>
    </row>
    <row r="27" spans="1:3" s="112" customFormat="1" x14ac:dyDescent="0.25">
      <c r="A27" s="14" t="s">
        <v>2</v>
      </c>
      <c r="B27" s="15">
        <v>177199</v>
      </c>
      <c r="C27" s="74">
        <f t="shared" si="2"/>
        <v>177199</v>
      </c>
    </row>
    <row r="28" spans="1:3" s="112" customFormat="1" x14ac:dyDescent="0.25">
      <c r="A28" s="14" t="s">
        <v>3</v>
      </c>
      <c r="B28" s="15">
        <v>0</v>
      </c>
      <c r="C28" s="74">
        <f t="shared" si="2"/>
        <v>0</v>
      </c>
    </row>
    <row r="29" spans="1:3" s="112" customFormat="1" x14ac:dyDescent="0.25">
      <c r="A29" s="14" t="s">
        <v>4</v>
      </c>
      <c r="B29" s="15">
        <v>37346</v>
      </c>
      <c r="C29" s="74">
        <f t="shared" si="2"/>
        <v>37346</v>
      </c>
    </row>
    <row r="30" spans="1:3" s="112" customFormat="1" x14ac:dyDescent="0.25">
      <c r="A30" s="14" t="s">
        <v>5</v>
      </c>
      <c r="B30" s="15">
        <v>0</v>
      </c>
      <c r="C30" s="74">
        <f t="shared" si="2"/>
        <v>0</v>
      </c>
    </row>
    <row r="31" spans="1:3" s="112" customFormat="1" x14ac:dyDescent="0.25">
      <c r="A31" s="14" t="s">
        <v>6</v>
      </c>
      <c r="B31" s="15">
        <v>31244</v>
      </c>
      <c r="C31" s="74">
        <f t="shared" si="2"/>
        <v>31244</v>
      </c>
    </row>
    <row r="32" spans="1:3" s="112" customFormat="1" x14ac:dyDescent="0.25">
      <c r="A32" s="14" t="s">
        <v>7</v>
      </c>
      <c r="B32" s="15">
        <v>276421</v>
      </c>
      <c r="C32" s="74">
        <f t="shared" si="2"/>
        <v>276421</v>
      </c>
    </row>
    <row r="33" spans="1:3" s="112" customFormat="1" x14ac:dyDescent="0.25">
      <c r="A33" s="14" t="s">
        <v>8</v>
      </c>
      <c r="B33" s="15">
        <v>0</v>
      </c>
      <c r="C33" s="74">
        <f t="shared" si="2"/>
        <v>0</v>
      </c>
    </row>
    <row r="34" spans="1:3" s="112" customFormat="1" x14ac:dyDescent="0.25">
      <c r="A34" s="14" t="s">
        <v>9</v>
      </c>
      <c r="B34" s="15">
        <v>29545</v>
      </c>
      <c r="C34" s="74">
        <f t="shared" si="2"/>
        <v>29545</v>
      </c>
    </row>
    <row r="35" spans="1:3" s="112" customFormat="1" x14ac:dyDescent="0.25">
      <c r="A35" s="14" t="s">
        <v>10</v>
      </c>
      <c r="B35" s="15">
        <v>0</v>
      </c>
      <c r="C35" s="74">
        <f t="shared" si="2"/>
        <v>0</v>
      </c>
    </row>
    <row r="36" spans="1:3" s="112" customFormat="1" x14ac:dyDescent="0.25">
      <c r="A36" s="14" t="s">
        <v>11</v>
      </c>
      <c r="B36" s="15">
        <v>0</v>
      </c>
      <c r="C36" s="74">
        <f t="shared" si="2"/>
        <v>0</v>
      </c>
    </row>
    <row r="37" spans="1:3" s="112" customFormat="1" x14ac:dyDescent="0.25">
      <c r="A37" s="20" t="s">
        <v>83</v>
      </c>
      <c r="B37" s="42">
        <f t="shared" ref="B37" si="3">SUM(B25:B36)</f>
        <v>857961</v>
      </c>
      <c r="C37" s="76">
        <f>SUM(C25:C36)</f>
        <v>857961</v>
      </c>
    </row>
    <row r="38" spans="1:3" s="112" customFormat="1" x14ac:dyDescent="0.25">
      <c r="C38" s="73"/>
    </row>
    <row r="39" spans="1:3" s="112" customFormat="1" x14ac:dyDescent="0.25">
      <c r="C39" s="73"/>
    </row>
    <row r="40" spans="1:3" s="112" customFormat="1" x14ac:dyDescent="0.25">
      <c r="A40" s="144" t="s">
        <v>163</v>
      </c>
      <c r="C40" s="73"/>
    </row>
    <row r="41" spans="1:3" s="112" customFormat="1" x14ac:dyDescent="0.25">
      <c r="C41" s="73"/>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workbookViewId="0">
      <selection activeCell="G38" sqref="G38"/>
    </sheetView>
  </sheetViews>
  <sheetFormatPr defaultColWidth="9.140625" defaultRowHeight="15" x14ac:dyDescent="0.25"/>
  <cols>
    <col min="1" max="2" width="13.42578125" customWidth="1"/>
    <col min="3" max="3" width="16.42578125" customWidth="1"/>
    <col min="4" max="4" width="18.42578125" customWidth="1"/>
  </cols>
  <sheetData>
    <row r="1" spans="1:5" x14ac:dyDescent="0.25">
      <c r="A1" s="3" t="s">
        <v>41</v>
      </c>
      <c r="B1" s="144"/>
      <c r="C1" s="144"/>
      <c r="D1" s="144"/>
      <c r="E1" s="144"/>
    </row>
    <row r="2" spans="1:5" x14ac:dyDescent="0.25">
      <c r="A2" s="144"/>
      <c r="B2" s="144"/>
      <c r="C2" s="144"/>
      <c r="D2" s="144"/>
      <c r="E2" s="144"/>
    </row>
    <row r="3" spans="1:5" ht="23.25" x14ac:dyDescent="0.35">
      <c r="A3" s="34">
        <v>2016</v>
      </c>
      <c r="B3" s="144"/>
      <c r="C3" s="144"/>
      <c r="D3" s="144"/>
      <c r="E3" s="144"/>
    </row>
    <row r="4" spans="1:5" x14ac:dyDescent="0.25">
      <c r="A4" s="144"/>
      <c r="B4" s="144"/>
      <c r="C4" s="144"/>
      <c r="D4" s="144"/>
      <c r="E4" s="144"/>
    </row>
    <row r="5" spans="1:5" x14ac:dyDescent="0.25">
      <c r="A5" s="3" t="s">
        <v>29</v>
      </c>
      <c r="B5" s="144"/>
      <c r="C5" s="144"/>
      <c r="D5" s="144"/>
      <c r="E5" s="144"/>
    </row>
    <row r="6" spans="1:5" x14ac:dyDescent="0.25">
      <c r="A6" s="144"/>
      <c r="B6" s="144"/>
      <c r="C6" s="144"/>
      <c r="D6" s="144"/>
      <c r="E6" s="144"/>
    </row>
    <row r="7" spans="1:5" x14ac:dyDescent="0.25">
      <c r="A7" s="37" t="s">
        <v>16</v>
      </c>
      <c r="B7" s="95" t="s">
        <v>95</v>
      </c>
      <c r="C7" s="37" t="s">
        <v>28</v>
      </c>
      <c r="D7" s="39" t="s">
        <v>216</v>
      </c>
      <c r="E7" s="144"/>
    </row>
    <row r="8" spans="1:5" x14ac:dyDescent="0.25">
      <c r="A8" s="40" t="s">
        <v>0</v>
      </c>
      <c r="B8" s="199">
        <v>0</v>
      </c>
      <c r="C8" s="96">
        <f t="shared" ref="C8:C18" si="0">SUM(B8:B8)</f>
        <v>0</v>
      </c>
      <c r="D8" s="99">
        <f>SUM(B8)</f>
        <v>0</v>
      </c>
      <c r="E8" s="144"/>
    </row>
    <row r="9" spans="1:5" x14ac:dyDescent="0.25">
      <c r="A9" s="40" t="s">
        <v>1</v>
      </c>
      <c r="B9" s="199">
        <v>0</v>
      </c>
      <c r="C9" s="96">
        <f t="shared" si="0"/>
        <v>0</v>
      </c>
      <c r="D9" s="99">
        <f t="shared" ref="D9:D19" si="1">SUM(B9)</f>
        <v>0</v>
      </c>
      <c r="E9" s="144"/>
    </row>
    <row r="10" spans="1:5" x14ac:dyDescent="0.25">
      <c r="A10" s="40" t="s">
        <v>2</v>
      </c>
      <c r="B10" s="199">
        <v>0</v>
      </c>
      <c r="C10" s="96">
        <f t="shared" si="0"/>
        <v>0</v>
      </c>
      <c r="D10" s="99">
        <f t="shared" si="1"/>
        <v>0</v>
      </c>
      <c r="E10" s="144"/>
    </row>
    <row r="11" spans="1:5" x14ac:dyDescent="0.25">
      <c r="A11" s="40" t="s">
        <v>3</v>
      </c>
      <c r="B11" s="199">
        <v>0</v>
      </c>
      <c r="C11" s="96">
        <f t="shared" si="0"/>
        <v>0</v>
      </c>
      <c r="D11" s="99">
        <f t="shared" si="1"/>
        <v>0</v>
      </c>
      <c r="E11" s="144"/>
    </row>
    <row r="12" spans="1:5" x14ac:dyDescent="0.25">
      <c r="A12" s="40" t="s">
        <v>4</v>
      </c>
      <c r="B12" s="199">
        <v>0</v>
      </c>
      <c r="C12" s="96">
        <f t="shared" si="0"/>
        <v>0</v>
      </c>
      <c r="D12" s="99">
        <f t="shared" si="1"/>
        <v>0</v>
      </c>
      <c r="E12" s="144"/>
    </row>
    <row r="13" spans="1:5" x14ac:dyDescent="0.25">
      <c r="A13" s="40" t="s">
        <v>5</v>
      </c>
      <c r="B13" s="199">
        <v>0</v>
      </c>
      <c r="C13" s="96">
        <f t="shared" si="0"/>
        <v>0</v>
      </c>
      <c r="D13" s="99">
        <f t="shared" si="1"/>
        <v>0</v>
      </c>
      <c r="E13" s="144"/>
    </row>
    <row r="14" spans="1:5" x14ac:dyDescent="0.25">
      <c r="A14" s="40" t="s">
        <v>6</v>
      </c>
      <c r="B14" s="199">
        <v>3000</v>
      </c>
      <c r="C14" s="96">
        <f t="shared" si="0"/>
        <v>3000</v>
      </c>
      <c r="D14" s="99">
        <f t="shared" si="1"/>
        <v>3000</v>
      </c>
      <c r="E14" s="144"/>
    </row>
    <row r="15" spans="1:5" s="144" customFormat="1" x14ac:dyDescent="0.25">
      <c r="A15" s="40" t="s">
        <v>7</v>
      </c>
      <c r="B15" s="199">
        <v>0</v>
      </c>
      <c r="C15" s="96">
        <f t="shared" si="0"/>
        <v>0</v>
      </c>
      <c r="D15" s="99">
        <f t="shared" si="1"/>
        <v>0</v>
      </c>
    </row>
    <row r="16" spans="1:5" s="144" customFormat="1" x14ac:dyDescent="0.25">
      <c r="A16" s="40" t="s">
        <v>8</v>
      </c>
      <c r="B16" s="199">
        <v>0</v>
      </c>
      <c r="C16" s="96">
        <f t="shared" si="0"/>
        <v>0</v>
      </c>
      <c r="D16" s="99">
        <f t="shared" si="1"/>
        <v>0</v>
      </c>
    </row>
    <row r="17" spans="1:5" s="144" customFormat="1" x14ac:dyDescent="0.25">
      <c r="A17" s="40" t="s">
        <v>9</v>
      </c>
      <c r="B17" s="199">
        <v>0</v>
      </c>
      <c r="C17" s="96">
        <f t="shared" si="0"/>
        <v>0</v>
      </c>
      <c r="D17" s="99">
        <f t="shared" si="1"/>
        <v>0</v>
      </c>
    </row>
    <row r="18" spans="1:5" s="144" customFormat="1" x14ac:dyDescent="0.25">
      <c r="A18" s="40" t="s">
        <v>10</v>
      </c>
      <c r="B18" s="199">
        <v>0</v>
      </c>
      <c r="C18" s="96">
        <f t="shared" si="0"/>
        <v>0</v>
      </c>
      <c r="D18" s="99">
        <f t="shared" si="1"/>
        <v>0</v>
      </c>
    </row>
    <row r="19" spans="1:5" s="144" customFormat="1" x14ac:dyDescent="0.25">
      <c r="A19" s="40" t="s">
        <v>11</v>
      </c>
      <c r="B19" s="199">
        <v>0</v>
      </c>
      <c r="C19" s="96">
        <v>0</v>
      </c>
      <c r="D19" s="99">
        <f t="shared" si="1"/>
        <v>0</v>
      </c>
    </row>
    <row r="20" spans="1:5" x14ac:dyDescent="0.25">
      <c r="A20" s="37" t="s">
        <v>15</v>
      </c>
      <c r="B20" s="102">
        <f>SUM(B8:B19)</f>
        <v>3000</v>
      </c>
      <c r="C20" s="102">
        <f>SUM(C8:C19)</f>
        <v>3000</v>
      </c>
      <c r="D20" s="104">
        <f>SUM(D8:D19)</f>
        <v>3000</v>
      </c>
      <c r="E20" s="144"/>
    </row>
    <row r="21" spans="1:5" x14ac:dyDescent="0.25">
      <c r="A21" s="36"/>
      <c r="B21" s="51"/>
      <c r="C21" s="51"/>
      <c r="D21" s="36"/>
      <c r="E21" s="144"/>
    </row>
    <row r="22" spans="1:5" x14ac:dyDescent="0.25">
      <c r="A22" s="36"/>
      <c r="B22" s="51"/>
      <c r="C22" s="51"/>
      <c r="D22" s="36"/>
      <c r="E22" s="144"/>
    </row>
    <row r="23" spans="1:5" x14ac:dyDescent="0.25">
      <c r="A23" s="35" t="s">
        <v>45</v>
      </c>
      <c r="B23" s="51"/>
      <c r="C23" s="51"/>
      <c r="D23" s="36"/>
      <c r="E23" s="144"/>
    </row>
    <row r="24" spans="1:5" x14ac:dyDescent="0.25">
      <c r="A24" s="36"/>
      <c r="B24" s="36"/>
      <c r="C24" s="36"/>
      <c r="D24" s="36"/>
      <c r="E24" s="144"/>
    </row>
    <row r="25" spans="1:5" x14ac:dyDescent="0.25">
      <c r="A25" s="37" t="s">
        <v>16</v>
      </c>
      <c r="B25" s="95" t="s">
        <v>95</v>
      </c>
      <c r="C25" s="37" t="s">
        <v>28</v>
      </c>
      <c r="D25" s="39" t="s">
        <v>216</v>
      </c>
      <c r="E25" s="144"/>
    </row>
    <row r="26" spans="1:5" x14ac:dyDescent="0.25">
      <c r="A26" s="40" t="s">
        <v>0</v>
      </c>
      <c r="B26" s="199">
        <v>0</v>
      </c>
      <c r="C26" s="96">
        <f t="shared" ref="C26:C37" si="2">SUM(B26:B26)</f>
        <v>0</v>
      </c>
      <c r="D26" s="96">
        <f>SUM(B26)</f>
        <v>0</v>
      </c>
      <c r="E26" s="144"/>
    </row>
    <row r="27" spans="1:5" x14ac:dyDescent="0.25">
      <c r="A27" s="40" t="s">
        <v>1</v>
      </c>
      <c r="B27" s="199">
        <v>0</v>
      </c>
      <c r="C27" s="96">
        <f t="shared" si="2"/>
        <v>0</v>
      </c>
      <c r="D27" s="96">
        <f t="shared" ref="D27:D37" si="3">SUM(B27)</f>
        <v>0</v>
      </c>
      <c r="E27" s="144"/>
    </row>
    <row r="28" spans="1:5" x14ac:dyDescent="0.25">
      <c r="A28" s="40" t="s">
        <v>2</v>
      </c>
      <c r="B28" s="199">
        <v>0</v>
      </c>
      <c r="C28" s="96">
        <f t="shared" si="2"/>
        <v>0</v>
      </c>
      <c r="D28" s="96">
        <f t="shared" si="3"/>
        <v>0</v>
      </c>
      <c r="E28" s="144"/>
    </row>
    <row r="29" spans="1:5" x14ac:dyDescent="0.25">
      <c r="A29" s="40" t="s">
        <v>3</v>
      </c>
      <c r="B29" s="199">
        <v>0</v>
      </c>
      <c r="C29" s="96">
        <f t="shared" si="2"/>
        <v>0</v>
      </c>
      <c r="D29" s="96">
        <f t="shared" si="3"/>
        <v>0</v>
      </c>
      <c r="E29" s="144"/>
    </row>
    <row r="30" spans="1:5" x14ac:dyDescent="0.25">
      <c r="A30" s="40" t="s">
        <v>4</v>
      </c>
      <c r="B30" s="199">
        <v>0</v>
      </c>
      <c r="C30" s="96">
        <f t="shared" si="2"/>
        <v>0</v>
      </c>
      <c r="D30" s="96">
        <f t="shared" si="3"/>
        <v>0</v>
      </c>
      <c r="E30" s="144"/>
    </row>
    <row r="31" spans="1:5" x14ac:dyDescent="0.25">
      <c r="A31" s="40" t="s">
        <v>5</v>
      </c>
      <c r="B31" s="199">
        <v>0</v>
      </c>
      <c r="C31" s="96">
        <f t="shared" si="2"/>
        <v>0</v>
      </c>
      <c r="D31" s="96">
        <f t="shared" si="3"/>
        <v>0</v>
      </c>
      <c r="E31" s="144"/>
    </row>
    <row r="32" spans="1:5" x14ac:dyDescent="0.25">
      <c r="A32" s="40" t="s">
        <v>6</v>
      </c>
      <c r="B32" s="199">
        <v>1100</v>
      </c>
      <c r="C32" s="96">
        <f t="shared" si="2"/>
        <v>1100</v>
      </c>
      <c r="D32" s="96">
        <f t="shared" si="3"/>
        <v>1100</v>
      </c>
      <c r="E32" s="144"/>
    </row>
    <row r="33" spans="1:5" s="144" customFormat="1" x14ac:dyDescent="0.25">
      <c r="A33" s="40" t="s">
        <v>7</v>
      </c>
      <c r="B33" s="199">
        <v>0</v>
      </c>
      <c r="C33" s="96">
        <f t="shared" si="2"/>
        <v>0</v>
      </c>
      <c r="D33" s="202">
        <f t="shared" si="3"/>
        <v>0</v>
      </c>
    </row>
    <row r="34" spans="1:5" s="144" customFormat="1" x14ac:dyDescent="0.25">
      <c r="A34" s="40" t="s">
        <v>8</v>
      </c>
      <c r="B34" s="199">
        <v>0</v>
      </c>
      <c r="C34" s="96">
        <f t="shared" si="2"/>
        <v>0</v>
      </c>
      <c r="D34" s="202">
        <f t="shared" si="3"/>
        <v>0</v>
      </c>
    </row>
    <row r="35" spans="1:5" s="144" customFormat="1" x14ac:dyDescent="0.25">
      <c r="A35" s="40" t="s">
        <v>9</v>
      </c>
      <c r="B35" s="199">
        <v>0</v>
      </c>
      <c r="C35" s="96">
        <f t="shared" si="2"/>
        <v>0</v>
      </c>
      <c r="D35" s="202">
        <f t="shared" si="3"/>
        <v>0</v>
      </c>
    </row>
    <row r="36" spans="1:5" s="144" customFormat="1" x14ac:dyDescent="0.25">
      <c r="A36" s="40" t="s">
        <v>10</v>
      </c>
      <c r="B36" s="199">
        <v>0</v>
      </c>
      <c r="C36" s="96">
        <f t="shared" si="2"/>
        <v>0</v>
      </c>
      <c r="D36" s="202">
        <f t="shared" si="3"/>
        <v>0</v>
      </c>
    </row>
    <row r="37" spans="1:5" s="144" customFormat="1" x14ac:dyDescent="0.25">
      <c r="A37" s="40" t="s">
        <v>11</v>
      </c>
      <c r="B37" s="199">
        <v>0</v>
      </c>
      <c r="C37" s="96">
        <f t="shared" si="2"/>
        <v>0</v>
      </c>
      <c r="D37" s="202">
        <f t="shared" si="3"/>
        <v>0</v>
      </c>
    </row>
    <row r="38" spans="1:5" x14ac:dyDescent="0.25">
      <c r="A38" s="37" t="s">
        <v>15</v>
      </c>
      <c r="B38" s="101">
        <f>SUM(B26:B37)</f>
        <v>1100</v>
      </c>
      <c r="C38" s="101">
        <f>SUM(C26:C37)</f>
        <v>1100</v>
      </c>
      <c r="D38" s="101">
        <f>SUM(D26:D37)</f>
        <v>1100</v>
      </c>
      <c r="E38" s="144"/>
    </row>
    <row r="39" spans="1:5" x14ac:dyDescent="0.25">
      <c r="A39" s="14"/>
      <c r="B39" s="142"/>
      <c r="C39" s="142"/>
      <c r="D39" s="14"/>
      <c r="E39" s="144"/>
    </row>
    <row r="40" spans="1:5" x14ac:dyDescent="0.25">
      <c r="A40" s="14"/>
      <c r="B40" s="142"/>
      <c r="C40" s="142"/>
      <c r="D40" s="14"/>
      <c r="E40" s="144"/>
    </row>
    <row r="41" spans="1:5" x14ac:dyDescent="0.25">
      <c r="A41" s="91" t="s">
        <v>171</v>
      </c>
      <c r="B41" s="142"/>
      <c r="C41" s="142"/>
      <c r="D41" s="14"/>
      <c r="E41" s="144"/>
    </row>
    <row r="42" spans="1:5" x14ac:dyDescent="0.25">
      <c r="A42" s="91"/>
      <c r="B42" s="142"/>
      <c r="C42" s="142"/>
      <c r="D42" s="14"/>
      <c r="E42" s="144"/>
    </row>
    <row r="43" spans="1:5" x14ac:dyDescent="0.25">
      <c r="A43" s="91"/>
      <c r="B43" s="91"/>
      <c r="C43" s="91"/>
      <c r="D43" s="91"/>
      <c r="E43" s="144"/>
    </row>
    <row r="44" spans="1:5" x14ac:dyDescent="0.25">
      <c r="A44" s="91" t="s">
        <v>215</v>
      </c>
      <c r="B44" s="142"/>
      <c r="C44" s="142"/>
      <c r="D44" s="14"/>
      <c r="E44" s="144"/>
    </row>
  </sheetData>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8"/>
  <sheetViews>
    <sheetView topLeftCell="A19" workbookViewId="0">
      <selection activeCell="A40" sqref="A40:XFD41"/>
    </sheetView>
  </sheetViews>
  <sheetFormatPr defaultColWidth="9.140625" defaultRowHeight="15" x14ac:dyDescent="0.25"/>
  <cols>
    <col min="1" max="1" width="9.5703125" bestFit="1" customWidth="1"/>
    <col min="2" max="2" width="10.7109375" customWidth="1"/>
    <col min="3" max="3" width="11.85546875" customWidth="1"/>
    <col min="4" max="5" width="13" customWidth="1"/>
    <col min="6" max="6" width="8.85546875" customWidth="1"/>
    <col min="8" max="8" width="28.85546875" customWidth="1"/>
    <col min="9" max="9" width="14.140625" customWidth="1"/>
    <col min="10" max="10" width="9.42578125" customWidth="1"/>
    <col min="11" max="12" width="9.5703125" customWidth="1"/>
    <col min="13" max="13" width="14.7109375" customWidth="1"/>
    <col min="14" max="14" width="13.85546875" customWidth="1"/>
    <col min="16" max="16" width="10.28515625" bestFit="1" customWidth="1"/>
    <col min="17" max="18" width="13.140625" customWidth="1"/>
    <col min="19" max="19" width="12.140625" customWidth="1"/>
    <col min="20" max="20" width="14.42578125" customWidth="1"/>
    <col min="21" max="21" width="14.85546875" customWidth="1"/>
    <col min="22" max="22" width="15" style="74" customWidth="1"/>
  </cols>
  <sheetData>
    <row r="1" spans="1:22" x14ac:dyDescent="0.25">
      <c r="A1" s="3" t="s">
        <v>17</v>
      </c>
    </row>
    <row r="3" spans="1:22" ht="26.25" x14ac:dyDescent="0.25">
      <c r="A3" s="41">
        <v>2009</v>
      </c>
      <c r="B3" s="14"/>
      <c r="C3" s="14"/>
      <c r="D3" s="14"/>
      <c r="E3" s="14"/>
      <c r="F3" s="14"/>
      <c r="G3" s="14"/>
      <c r="H3" s="14"/>
      <c r="I3" s="14"/>
      <c r="J3" s="14"/>
      <c r="K3" s="14"/>
      <c r="L3" s="14"/>
      <c r="M3" s="14"/>
      <c r="N3" s="14"/>
      <c r="O3" s="14"/>
      <c r="P3" s="14"/>
      <c r="Q3" s="14"/>
      <c r="R3" s="14"/>
      <c r="S3" s="14"/>
      <c r="T3" s="14"/>
      <c r="U3" s="14"/>
    </row>
    <row r="4" spans="1:22" x14ac:dyDescent="0.25">
      <c r="A4" s="14"/>
    </row>
    <row r="5" spans="1:22" x14ac:dyDescent="0.25">
      <c r="A5" s="3" t="s">
        <v>29</v>
      </c>
    </row>
    <row r="6" spans="1:22" x14ac:dyDescent="0.25">
      <c r="A6" s="14"/>
    </row>
    <row r="7" spans="1:22" x14ac:dyDescent="0.25">
      <c r="A7" s="20" t="s">
        <v>16</v>
      </c>
      <c r="B7" s="21" t="s">
        <v>19</v>
      </c>
      <c r="C7" s="20" t="s">
        <v>21</v>
      </c>
      <c r="D7" s="20" t="s">
        <v>74</v>
      </c>
      <c r="E7" s="20" t="s">
        <v>76</v>
      </c>
      <c r="F7" s="21" t="s">
        <v>22</v>
      </c>
      <c r="G7" s="20" t="s">
        <v>23</v>
      </c>
      <c r="H7" s="20" t="s">
        <v>32</v>
      </c>
      <c r="I7" s="21" t="s">
        <v>75</v>
      </c>
      <c r="J7" s="21" t="s">
        <v>47</v>
      </c>
      <c r="K7" s="21" t="s">
        <v>24</v>
      </c>
      <c r="L7" s="21" t="s">
        <v>48</v>
      </c>
      <c r="M7" s="20" t="s">
        <v>25</v>
      </c>
      <c r="N7" s="46" t="s">
        <v>71</v>
      </c>
      <c r="O7" s="20" t="s">
        <v>26</v>
      </c>
      <c r="P7" s="20" t="s">
        <v>77</v>
      </c>
      <c r="Q7" s="21" t="s">
        <v>27</v>
      </c>
      <c r="R7" s="75" t="s">
        <v>128</v>
      </c>
      <c r="S7" s="21" t="s">
        <v>33</v>
      </c>
      <c r="T7" s="23" t="s">
        <v>34</v>
      </c>
      <c r="U7" s="23" t="s">
        <v>35</v>
      </c>
      <c r="V7" s="133" t="s">
        <v>28</v>
      </c>
    </row>
    <row r="8" spans="1:22" x14ac:dyDescent="0.25">
      <c r="A8" s="24" t="s">
        <v>0</v>
      </c>
      <c r="B8" s="25">
        <v>355311</v>
      </c>
      <c r="C8" s="26">
        <v>12750</v>
      </c>
      <c r="D8" s="26">
        <v>0</v>
      </c>
      <c r="E8" s="26">
        <v>0</v>
      </c>
      <c r="F8" s="25">
        <v>71189</v>
      </c>
      <c r="G8" s="26">
        <v>22976</v>
      </c>
      <c r="H8" s="26">
        <v>1</v>
      </c>
      <c r="I8" s="49">
        <v>0</v>
      </c>
      <c r="J8" s="49">
        <v>0</v>
      </c>
      <c r="K8" s="49">
        <v>0</v>
      </c>
      <c r="L8" s="49">
        <v>0</v>
      </c>
      <c r="M8" s="43">
        <v>0</v>
      </c>
      <c r="N8" s="51">
        <v>17612</v>
      </c>
      <c r="O8" s="44">
        <v>0</v>
      </c>
      <c r="P8" s="44">
        <v>0</v>
      </c>
      <c r="Q8" s="25">
        <v>226487</v>
      </c>
      <c r="R8" s="71">
        <v>706351</v>
      </c>
      <c r="S8" s="25">
        <f t="shared" ref="S8:S19" si="0">SUM(B8,F8,I8,J8,K8,L8,Q8)</f>
        <v>652987</v>
      </c>
      <c r="T8" s="28">
        <f>SUM(D8,E8)</f>
        <v>0</v>
      </c>
      <c r="U8" s="28">
        <f>SUM(C8,D8,E8,G8,H8,M8,N8,O8,P8,)</f>
        <v>53339</v>
      </c>
      <c r="V8" s="74">
        <f>SUM(B8,C8,D8,E8,F8,G8,H8,I8,J8,K8,L8,M8,N8,O8,P8,Q8)</f>
        <v>706326</v>
      </c>
    </row>
    <row r="9" spans="1:22" x14ac:dyDescent="0.25">
      <c r="A9" s="24" t="s">
        <v>1</v>
      </c>
      <c r="B9" s="25">
        <v>316878</v>
      </c>
      <c r="C9" s="26">
        <v>19365</v>
      </c>
      <c r="D9" s="26">
        <v>0</v>
      </c>
      <c r="E9" s="26">
        <v>0</v>
      </c>
      <c r="F9" s="25">
        <v>62174</v>
      </c>
      <c r="G9" s="26">
        <v>1567</v>
      </c>
      <c r="H9" s="26">
        <v>0</v>
      </c>
      <c r="I9" s="56">
        <v>40500</v>
      </c>
      <c r="J9" s="49">
        <v>0</v>
      </c>
      <c r="K9" s="49">
        <v>0</v>
      </c>
      <c r="L9" s="49">
        <v>0</v>
      </c>
      <c r="M9" s="43">
        <v>0</v>
      </c>
      <c r="N9" s="51">
        <v>19030</v>
      </c>
      <c r="O9" s="44">
        <v>0</v>
      </c>
      <c r="P9" s="44">
        <v>0</v>
      </c>
      <c r="Q9" s="25">
        <v>210513</v>
      </c>
      <c r="R9" s="71">
        <v>670029</v>
      </c>
      <c r="S9" s="25">
        <f t="shared" si="0"/>
        <v>630065</v>
      </c>
      <c r="T9" s="28">
        <f t="shared" ref="T9:T19" si="1">SUM(D9,E9)</f>
        <v>0</v>
      </c>
      <c r="U9" s="28">
        <f t="shared" ref="U9:U19" si="2">SUM(C9,D9,E9,G9,H9,M9,N9,O9,P9,)</f>
        <v>39962</v>
      </c>
      <c r="V9" s="74">
        <f t="shared" ref="V9:V19" si="3">SUM(B9,C9,D9,E9,F9,G9,H9,I9,J9,K9,L9,M9,N9,O9,P9,Q9)</f>
        <v>670027</v>
      </c>
    </row>
    <row r="10" spans="1:22" x14ac:dyDescent="0.25">
      <c r="A10" s="24" t="s">
        <v>2</v>
      </c>
      <c r="B10" s="25">
        <v>325312</v>
      </c>
      <c r="C10" s="26">
        <v>25007</v>
      </c>
      <c r="D10" s="26">
        <v>0</v>
      </c>
      <c r="E10" s="26">
        <v>0</v>
      </c>
      <c r="F10" s="25">
        <v>67985</v>
      </c>
      <c r="G10" s="26">
        <v>24316</v>
      </c>
      <c r="H10" s="26">
        <v>0</v>
      </c>
      <c r="I10" s="56">
        <v>40500</v>
      </c>
      <c r="J10" s="49">
        <v>0</v>
      </c>
      <c r="K10" s="49">
        <v>20650</v>
      </c>
      <c r="L10" s="49">
        <v>0</v>
      </c>
      <c r="M10" s="43">
        <v>0</v>
      </c>
      <c r="N10" s="51">
        <v>20036</v>
      </c>
      <c r="O10" s="44">
        <v>0</v>
      </c>
      <c r="P10" s="44">
        <v>0</v>
      </c>
      <c r="Q10" s="25">
        <v>203981</v>
      </c>
      <c r="R10" s="71">
        <v>707139</v>
      </c>
      <c r="S10" s="25">
        <f t="shared" si="0"/>
        <v>658428</v>
      </c>
      <c r="T10" s="28">
        <f t="shared" si="1"/>
        <v>0</v>
      </c>
      <c r="U10" s="28">
        <f t="shared" si="2"/>
        <v>69359</v>
      </c>
      <c r="V10" s="74">
        <f t="shared" si="3"/>
        <v>727787</v>
      </c>
    </row>
    <row r="11" spans="1:22" x14ac:dyDescent="0.25">
      <c r="A11" s="24" t="s">
        <v>3</v>
      </c>
      <c r="B11" s="25">
        <v>388403</v>
      </c>
      <c r="C11" s="26">
        <v>27758</v>
      </c>
      <c r="D11" s="26">
        <v>0</v>
      </c>
      <c r="E11" s="26">
        <v>0</v>
      </c>
      <c r="F11" s="25">
        <v>92352</v>
      </c>
      <c r="G11" s="26">
        <v>1149</v>
      </c>
      <c r="H11" s="26">
        <v>0</v>
      </c>
      <c r="I11" s="49">
        <v>0</v>
      </c>
      <c r="J11" s="49">
        <v>0</v>
      </c>
      <c r="K11" s="49">
        <v>0</v>
      </c>
      <c r="L11" s="49">
        <v>0</v>
      </c>
      <c r="M11" s="43">
        <v>5837</v>
      </c>
      <c r="N11" s="51">
        <v>30850</v>
      </c>
      <c r="O11" s="44">
        <v>0</v>
      </c>
      <c r="P11" s="44">
        <v>0</v>
      </c>
      <c r="Q11" s="25">
        <v>199138</v>
      </c>
      <c r="R11" s="71">
        <v>745490</v>
      </c>
      <c r="S11" s="25">
        <f t="shared" si="0"/>
        <v>679893</v>
      </c>
      <c r="T11" s="28">
        <f t="shared" si="1"/>
        <v>0</v>
      </c>
      <c r="U11" s="28">
        <f t="shared" si="2"/>
        <v>65594</v>
      </c>
      <c r="V11" s="74">
        <f t="shared" si="3"/>
        <v>745487</v>
      </c>
    </row>
    <row r="12" spans="1:22" x14ac:dyDescent="0.25">
      <c r="A12" s="24" t="s">
        <v>4</v>
      </c>
      <c r="B12" s="25">
        <v>381598</v>
      </c>
      <c r="C12" s="26">
        <v>22151</v>
      </c>
      <c r="D12" s="26">
        <v>0</v>
      </c>
      <c r="E12" s="26">
        <v>0</v>
      </c>
      <c r="F12" s="25">
        <v>101723</v>
      </c>
      <c r="G12" s="26">
        <v>21502</v>
      </c>
      <c r="H12" s="26">
        <v>0</v>
      </c>
      <c r="I12" s="49">
        <v>0</v>
      </c>
      <c r="J12" s="49">
        <v>0</v>
      </c>
      <c r="K12" s="49">
        <v>0</v>
      </c>
      <c r="L12" s="49">
        <v>0</v>
      </c>
      <c r="M12" s="43">
        <v>0</v>
      </c>
      <c r="N12" s="51">
        <v>31791</v>
      </c>
      <c r="O12" s="44">
        <v>0</v>
      </c>
      <c r="P12" s="44">
        <v>0</v>
      </c>
      <c r="Q12" s="25">
        <v>111505</v>
      </c>
      <c r="R12" s="71">
        <v>670271</v>
      </c>
      <c r="S12" s="25">
        <f t="shared" si="0"/>
        <v>594826</v>
      </c>
      <c r="T12" s="28">
        <f t="shared" si="1"/>
        <v>0</v>
      </c>
      <c r="U12" s="28">
        <f t="shared" si="2"/>
        <v>75444</v>
      </c>
      <c r="V12" s="74">
        <f t="shared" si="3"/>
        <v>670270</v>
      </c>
    </row>
    <row r="13" spans="1:22" x14ac:dyDescent="0.25">
      <c r="A13" s="24" t="s">
        <v>5</v>
      </c>
      <c r="B13" s="25">
        <v>368819</v>
      </c>
      <c r="C13" s="26">
        <v>27583</v>
      </c>
      <c r="D13" s="26">
        <v>23640</v>
      </c>
      <c r="E13" s="26">
        <v>0</v>
      </c>
      <c r="F13" s="25">
        <v>95228</v>
      </c>
      <c r="G13" s="26">
        <v>15111</v>
      </c>
      <c r="H13" s="26">
        <v>0</v>
      </c>
      <c r="I13" s="49">
        <v>0</v>
      </c>
      <c r="J13" s="49">
        <v>0</v>
      </c>
      <c r="K13" s="49">
        <v>26639</v>
      </c>
      <c r="L13" s="49">
        <v>0</v>
      </c>
      <c r="M13" s="43">
        <v>0</v>
      </c>
      <c r="N13" s="51">
        <v>99079</v>
      </c>
      <c r="O13" s="44">
        <v>0</v>
      </c>
      <c r="P13" s="44">
        <v>0</v>
      </c>
      <c r="Q13" s="25">
        <v>136418</v>
      </c>
      <c r="R13" s="71">
        <v>765882</v>
      </c>
      <c r="S13" s="25">
        <f t="shared" si="0"/>
        <v>627104</v>
      </c>
      <c r="T13" s="28">
        <f t="shared" si="1"/>
        <v>23640</v>
      </c>
      <c r="U13" s="28">
        <f t="shared" si="2"/>
        <v>165413</v>
      </c>
      <c r="V13" s="74">
        <f t="shared" si="3"/>
        <v>792517</v>
      </c>
    </row>
    <row r="14" spans="1:22" x14ac:dyDescent="0.25">
      <c r="A14" s="24" t="s">
        <v>6</v>
      </c>
      <c r="B14" s="25">
        <v>277697</v>
      </c>
      <c r="C14" s="26">
        <v>29321</v>
      </c>
      <c r="D14" s="26">
        <v>0</v>
      </c>
      <c r="E14" s="26">
        <v>0</v>
      </c>
      <c r="F14" s="25">
        <v>70048</v>
      </c>
      <c r="G14" s="26">
        <v>12364</v>
      </c>
      <c r="H14" s="26">
        <v>0</v>
      </c>
      <c r="I14" s="49">
        <v>0</v>
      </c>
      <c r="J14" s="49">
        <v>0</v>
      </c>
      <c r="K14" s="49">
        <v>0</v>
      </c>
      <c r="L14" s="49">
        <v>0</v>
      </c>
      <c r="M14" s="43">
        <v>0</v>
      </c>
      <c r="N14" s="51">
        <v>88608</v>
      </c>
      <c r="O14" s="44">
        <v>0</v>
      </c>
      <c r="P14" s="44">
        <v>3149</v>
      </c>
      <c r="Q14" s="25">
        <v>163915</v>
      </c>
      <c r="R14" s="71">
        <v>645105</v>
      </c>
      <c r="S14" s="25">
        <f t="shared" si="0"/>
        <v>511660</v>
      </c>
      <c r="T14" s="28">
        <f t="shared" si="1"/>
        <v>0</v>
      </c>
      <c r="U14" s="28">
        <f t="shared" si="2"/>
        <v>133442</v>
      </c>
      <c r="V14" s="74">
        <f t="shared" si="3"/>
        <v>645102</v>
      </c>
    </row>
    <row r="15" spans="1:22" x14ac:dyDescent="0.25">
      <c r="A15" s="24" t="s">
        <v>7</v>
      </c>
      <c r="B15" s="25">
        <v>278985</v>
      </c>
      <c r="C15" s="26">
        <v>24464</v>
      </c>
      <c r="D15" s="26">
        <v>0</v>
      </c>
      <c r="E15" s="26">
        <v>0</v>
      </c>
      <c r="F15" s="25">
        <v>90085</v>
      </c>
      <c r="G15" s="26">
        <v>30007</v>
      </c>
      <c r="H15" s="26">
        <v>0</v>
      </c>
      <c r="I15" s="49">
        <v>0</v>
      </c>
      <c r="J15" s="49">
        <v>0</v>
      </c>
      <c r="K15" s="49">
        <v>0</v>
      </c>
      <c r="L15" s="49">
        <v>0</v>
      </c>
      <c r="M15" s="43">
        <v>0</v>
      </c>
      <c r="N15" s="51">
        <v>25746</v>
      </c>
      <c r="O15" s="44">
        <v>0</v>
      </c>
      <c r="P15" s="44">
        <v>0</v>
      </c>
      <c r="Q15" s="25">
        <v>183932</v>
      </c>
      <c r="R15" s="71">
        <v>633222</v>
      </c>
      <c r="S15" s="25">
        <f t="shared" si="0"/>
        <v>553002</v>
      </c>
      <c r="T15" s="28">
        <f t="shared" si="1"/>
        <v>0</v>
      </c>
      <c r="U15" s="28">
        <f t="shared" si="2"/>
        <v>80217</v>
      </c>
      <c r="V15" s="74">
        <f t="shared" si="3"/>
        <v>633219</v>
      </c>
    </row>
    <row r="16" spans="1:22" x14ac:dyDescent="0.25">
      <c r="A16" s="24" t="s">
        <v>8</v>
      </c>
      <c r="B16" s="25">
        <v>251781</v>
      </c>
      <c r="C16" s="26">
        <v>15064</v>
      </c>
      <c r="D16" s="26">
        <v>0</v>
      </c>
      <c r="E16" s="26">
        <v>0</v>
      </c>
      <c r="F16" s="25">
        <v>144203</v>
      </c>
      <c r="G16" s="26">
        <v>13903</v>
      </c>
      <c r="H16" s="26">
        <v>0</v>
      </c>
      <c r="I16" s="49">
        <v>0</v>
      </c>
      <c r="J16" s="49">
        <v>0</v>
      </c>
      <c r="K16" s="49">
        <v>0</v>
      </c>
      <c r="L16" s="49">
        <v>0</v>
      </c>
      <c r="M16" s="43">
        <v>0</v>
      </c>
      <c r="N16" s="52">
        <v>34684</v>
      </c>
      <c r="O16" s="44">
        <v>0</v>
      </c>
      <c r="P16" s="44">
        <v>0</v>
      </c>
      <c r="Q16" s="25">
        <v>183215</v>
      </c>
      <c r="R16" s="71">
        <v>642853</v>
      </c>
      <c r="S16" s="25">
        <f t="shared" si="0"/>
        <v>579199</v>
      </c>
      <c r="T16" s="28">
        <f t="shared" si="1"/>
        <v>0</v>
      </c>
      <c r="U16" s="28">
        <f t="shared" si="2"/>
        <v>63651</v>
      </c>
      <c r="V16" s="74">
        <f t="shared" si="3"/>
        <v>642850</v>
      </c>
    </row>
    <row r="17" spans="1:22" x14ac:dyDescent="0.25">
      <c r="A17" s="24" t="s">
        <v>9</v>
      </c>
      <c r="B17" s="25">
        <v>528224</v>
      </c>
      <c r="C17" s="26">
        <v>28632</v>
      </c>
      <c r="D17" s="26">
        <v>0</v>
      </c>
      <c r="E17" s="26">
        <v>0</v>
      </c>
      <c r="F17" s="25">
        <v>89464</v>
      </c>
      <c r="G17" s="26">
        <v>1620</v>
      </c>
      <c r="H17" s="26">
        <v>0</v>
      </c>
      <c r="I17" s="49">
        <v>0</v>
      </c>
      <c r="J17" s="49">
        <v>0</v>
      </c>
      <c r="K17" s="49">
        <v>0</v>
      </c>
      <c r="L17" s="49">
        <v>0</v>
      </c>
      <c r="M17" s="43">
        <v>0</v>
      </c>
      <c r="N17" s="52">
        <v>27855</v>
      </c>
      <c r="O17" s="44">
        <v>0</v>
      </c>
      <c r="P17" s="44">
        <v>0</v>
      </c>
      <c r="Q17" s="25">
        <v>260804</v>
      </c>
      <c r="R17" s="71">
        <v>936611</v>
      </c>
      <c r="S17" s="25">
        <f t="shared" si="0"/>
        <v>878492</v>
      </c>
      <c r="T17" s="28">
        <f t="shared" si="1"/>
        <v>0</v>
      </c>
      <c r="U17" s="28">
        <f t="shared" si="2"/>
        <v>58107</v>
      </c>
      <c r="V17" s="74">
        <f t="shared" si="3"/>
        <v>936599</v>
      </c>
    </row>
    <row r="18" spans="1:22" x14ac:dyDescent="0.25">
      <c r="A18" s="24" t="s">
        <v>10</v>
      </c>
      <c r="B18" s="25">
        <v>317618</v>
      </c>
      <c r="C18" s="26">
        <v>25376</v>
      </c>
      <c r="D18" s="26">
        <v>0</v>
      </c>
      <c r="E18" s="26">
        <v>22477</v>
      </c>
      <c r="F18" s="25">
        <v>111654</v>
      </c>
      <c r="G18" s="26">
        <v>11294</v>
      </c>
      <c r="H18" s="26">
        <v>0</v>
      </c>
      <c r="I18" s="49">
        <v>0</v>
      </c>
      <c r="J18" s="49">
        <v>1468</v>
      </c>
      <c r="K18" s="49">
        <v>0</v>
      </c>
      <c r="L18" s="49">
        <v>0</v>
      </c>
      <c r="M18" s="43">
        <v>0</v>
      </c>
      <c r="N18" s="52">
        <v>25264</v>
      </c>
      <c r="O18" s="44">
        <v>19179</v>
      </c>
      <c r="P18" s="44">
        <v>0</v>
      </c>
      <c r="Q18" s="25">
        <v>237512</v>
      </c>
      <c r="R18" s="71">
        <v>770377</v>
      </c>
      <c r="S18" s="25">
        <f t="shared" si="0"/>
        <v>668252</v>
      </c>
      <c r="T18" s="28">
        <f t="shared" si="1"/>
        <v>22477</v>
      </c>
      <c r="U18" s="28">
        <f t="shared" si="2"/>
        <v>103590</v>
      </c>
      <c r="V18" s="74">
        <f t="shared" si="3"/>
        <v>771842</v>
      </c>
    </row>
    <row r="19" spans="1:22" x14ac:dyDescent="0.25">
      <c r="A19" s="24" t="s">
        <v>11</v>
      </c>
      <c r="B19" s="25">
        <v>388124</v>
      </c>
      <c r="C19" s="26">
        <v>28122</v>
      </c>
      <c r="D19" s="26">
        <v>59030</v>
      </c>
      <c r="E19" s="26">
        <v>0</v>
      </c>
      <c r="F19" s="25">
        <v>121657</v>
      </c>
      <c r="G19" s="26">
        <v>48275</v>
      </c>
      <c r="H19" s="26">
        <v>65990</v>
      </c>
      <c r="I19" s="49">
        <v>0</v>
      </c>
      <c r="J19" s="49">
        <v>0</v>
      </c>
      <c r="K19" s="49">
        <v>0</v>
      </c>
      <c r="L19" s="49">
        <v>40</v>
      </c>
      <c r="M19" s="43">
        <v>0</v>
      </c>
      <c r="N19" s="52">
        <v>53271</v>
      </c>
      <c r="O19" s="44">
        <v>0</v>
      </c>
      <c r="P19" s="44">
        <v>0</v>
      </c>
      <c r="Q19" s="25">
        <v>236702</v>
      </c>
      <c r="R19" s="71">
        <v>1001213</v>
      </c>
      <c r="S19" s="25">
        <f t="shared" si="0"/>
        <v>746523</v>
      </c>
      <c r="T19" s="28">
        <f t="shared" si="1"/>
        <v>59030</v>
      </c>
      <c r="U19" s="28">
        <f t="shared" si="2"/>
        <v>254688</v>
      </c>
      <c r="V19" s="74">
        <f t="shared" si="3"/>
        <v>1001211</v>
      </c>
    </row>
    <row r="20" spans="1:22" x14ac:dyDescent="0.25">
      <c r="A20" s="2" t="s">
        <v>82</v>
      </c>
      <c r="B20" s="29">
        <f t="shared" ref="B20:U20" si="4">SUM(B8:B19)</f>
        <v>4178750</v>
      </c>
      <c r="C20" s="30">
        <f t="shared" si="4"/>
        <v>285593</v>
      </c>
      <c r="D20" s="30">
        <f t="shared" si="4"/>
        <v>82670</v>
      </c>
      <c r="E20" s="30">
        <f t="shared" si="4"/>
        <v>22477</v>
      </c>
      <c r="F20" s="29">
        <f t="shared" si="4"/>
        <v>1117762</v>
      </c>
      <c r="G20" s="30">
        <f t="shared" si="4"/>
        <v>204084</v>
      </c>
      <c r="H20" s="30">
        <f t="shared" si="4"/>
        <v>65991</v>
      </c>
      <c r="I20" s="29">
        <f t="shared" si="4"/>
        <v>81000</v>
      </c>
      <c r="J20" s="29">
        <f t="shared" si="4"/>
        <v>1468</v>
      </c>
      <c r="K20" s="50">
        <f t="shared" si="4"/>
        <v>47289</v>
      </c>
      <c r="L20" s="50">
        <f t="shared" si="4"/>
        <v>40</v>
      </c>
      <c r="M20" s="47">
        <f t="shared" si="4"/>
        <v>5837</v>
      </c>
      <c r="N20" s="47">
        <f t="shared" si="4"/>
        <v>473826</v>
      </c>
      <c r="O20" s="30">
        <f t="shared" si="4"/>
        <v>19179</v>
      </c>
      <c r="P20" s="30">
        <f t="shared" si="4"/>
        <v>3149</v>
      </c>
      <c r="Q20" s="29">
        <f t="shared" si="4"/>
        <v>2354122</v>
      </c>
      <c r="R20" s="72">
        <f t="shared" si="4"/>
        <v>8894543</v>
      </c>
      <c r="S20" s="29">
        <f t="shared" si="4"/>
        <v>7780431</v>
      </c>
      <c r="T20" s="32">
        <f t="shared" si="4"/>
        <v>105147</v>
      </c>
      <c r="U20" s="32">
        <f t="shared" si="4"/>
        <v>1162806</v>
      </c>
      <c r="V20" s="76">
        <f>SUM(V8:V19)</f>
        <v>8943237</v>
      </c>
    </row>
    <row r="21" spans="1:22" x14ac:dyDescent="0.25">
      <c r="A21" s="14"/>
      <c r="B21" s="14"/>
      <c r="C21" s="14"/>
      <c r="D21" s="14"/>
      <c r="E21" s="14"/>
      <c r="F21" s="14"/>
      <c r="G21" s="14"/>
      <c r="H21" s="14"/>
      <c r="I21" s="14"/>
      <c r="J21" s="14"/>
      <c r="K21" s="14"/>
      <c r="L21" s="14"/>
      <c r="M21" s="14"/>
      <c r="N21" s="14"/>
      <c r="O21" s="14"/>
      <c r="P21" s="14"/>
      <c r="Q21" s="14"/>
      <c r="R21" s="14"/>
      <c r="S21" s="14"/>
      <c r="T21" s="14"/>
      <c r="U21" s="14"/>
    </row>
    <row r="22" spans="1:22" x14ac:dyDescent="0.25">
      <c r="A22" s="2" t="s">
        <v>45</v>
      </c>
    </row>
    <row r="24" spans="1:22" x14ac:dyDescent="0.25">
      <c r="A24" s="2" t="s">
        <v>16</v>
      </c>
      <c r="B24" s="16" t="s">
        <v>19</v>
      </c>
      <c r="C24" s="2" t="s">
        <v>21</v>
      </c>
      <c r="D24" s="20" t="s">
        <v>74</v>
      </c>
      <c r="E24" s="20" t="s">
        <v>76</v>
      </c>
      <c r="F24" s="16" t="s">
        <v>22</v>
      </c>
      <c r="G24" s="2" t="s">
        <v>23</v>
      </c>
      <c r="H24" s="2" t="s">
        <v>32</v>
      </c>
      <c r="I24" s="21" t="s">
        <v>75</v>
      </c>
      <c r="J24" s="21" t="s">
        <v>47</v>
      </c>
      <c r="K24" s="21" t="s">
        <v>24</v>
      </c>
      <c r="L24" s="21" t="s">
        <v>48</v>
      </c>
      <c r="M24" s="20" t="s">
        <v>25</v>
      </c>
      <c r="N24" s="46" t="s">
        <v>71</v>
      </c>
      <c r="O24" s="2" t="s">
        <v>26</v>
      </c>
      <c r="P24" s="20" t="s">
        <v>77</v>
      </c>
      <c r="Q24" s="16" t="s">
        <v>27</v>
      </c>
      <c r="R24" s="75" t="s">
        <v>128</v>
      </c>
      <c r="S24" s="16" t="s">
        <v>33</v>
      </c>
      <c r="T24" s="23" t="s">
        <v>34</v>
      </c>
      <c r="U24" s="18" t="s">
        <v>35</v>
      </c>
      <c r="V24" s="133" t="s">
        <v>28</v>
      </c>
    </row>
    <row r="25" spans="1:22" x14ac:dyDescent="0.25">
      <c r="A25" s="14" t="s">
        <v>0</v>
      </c>
      <c r="B25" s="15">
        <v>1264772</v>
      </c>
      <c r="C25" s="15">
        <v>69572</v>
      </c>
      <c r="D25" s="15">
        <v>0</v>
      </c>
      <c r="E25" s="15">
        <v>0</v>
      </c>
      <c r="F25" s="15">
        <v>431747</v>
      </c>
      <c r="G25" s="15">
        <v>42419</v>
      </c>
      <c r="H25" s="15">
        <v>25</v>
      </c>
      <c r="I25" s="15">
        <v>0</v>
      </c>
      <c r="J25" s="15">
        <v>0</v>
      </c>
      <c r="K25" s="15">
        <v>0</v>
      </c>
      <c r="L25" s="15">
        <v>0</v>
      </c>
      <c r="M25" s="43">
        <v>0</v>
      </c>
      <c r="N25" s="51">
        <v>170049</v>
      </c>
      <c r="O25" s="15">
        <v>0</v>
      </c>
      <c r="P25" s="44">
        <v>0</v>
      </c>
      <c r="Q25" s="15">
        <v>799571</v>
      </c>
      <c r="R25" s="15">
        <v>2778131</v>
      </c>
      <c r="S25" s="15">
        <f t="shared" ref="S25:S36" si="5">SUM(B25,F25,I25,J25,K25,L25,Q25)</f>
        <v>2496090</v>
      </c>
      <c r="T25" s="15">
        <f>SUM(D25,E25)</f>
        <v>0</v>
      </c>
      <c r="U25" s="15">
        <f>SUM(C25,D25,E25,G25,H25,M25,N25,O25,P25,)</f>
        <v>282065</v>
      </c>
      <c r="V25" s="74">
        <f>SUM(B25,C25,D25,E25,F25,G25,H25,I25,J25,K25,L25,M25,N25,O25,P25,Q25)</f>
        <v>2778155</v>
      </c>
    </row>
    <row r="26" spans="1:22" x14ac:dyDescent="0.25">
      <c r="A26" s="14" t="s">
        <v>1</v>
      </c>
      <c r="B26" s="15">
        <v>1142181</v>
      </c>
      <c r="C26" s="15">
        <v>106717</v>
      </c>
      <c r="D26" s="15">
        <v>0</v>
      </c>
      <c r="E26" s="15">
        <v>0</v>
      </c>
      <c r="F26" s="15">
        <v>356506</v>
      </c>
      <c r="G26" s="15">
        <v>16938</v>
      </c>
      <c r="H26" s="15">
        <v>0</v>
      </c>
      <c r="I26" s="15">
        <v>56700</v>
      </c>
      <c r="J26" s="15">
        <v>0</v>
      </c>
      <c r="K26" s="15">
        <v>0</v>
      </c>
      <c r="L26" s="15">
        <v>0</v>
      </c>
      <c r="M26" s="43">
        <v>0</v>
      </c>
      <c r="N26" s="51">
        <v>178167</v>
      </c>
      <c r="O26" s="15">
        <v>0</v>
      </c>
      <c r="P26" s="44">
        <v>0</v>
      </c>
      <c r="Q26" s="15">
        <v>705583</v>
      </c>
      <c r="R26" s="15">
        <v>2562792</v>
      </c>
      <c r="S26" s="15">
        <f t="shared" si="5"/>
        <v>2260970</v>
      </c>
      <c r="T26" s="15">
        <f t="shared" ref="T26:T36" si="6">SUM(D26,E26)</f>
        <v>0</v>
      </c>
      <c r="U26" s="15">
        <f t="shared" ref="U26:U36" si="7">SUM(C26,D26,E26,G26,H26,M26,N26,O26,P26,)</f>
        <v>301822</v>
      </c>
      <c r="V26" s="74">
        <f t="shared" ref="V26:V36" si="8">SUM(B26,C26,D26,E26,F26,G26,H26,I26,J26,K26,L26,M26,N26,O26,P26,Q26)</f>
        <v>2562792</v>
      </c>
    </row>
    <row r="27" spans="1:22" x14ac:dyDescent="0.25">
      <c r="A27" s="14" t="s">
        <v>2</v>
      </c>
      <c r="B27" s="15">
        <v>1243713</v>
      </c>
      <c r="C27" s="15">
        <v>144326</v>
      </c>
      <c r="D27" s="15">
        <v>0</v>
      </c>
      <c r="E27" s="15">
        <v>0</v>
      </c>
      <c r="F27" s="15">
        <v>402621</v>
      </c>
      <c r="G27" s="15">
        <v>49773</v>
      </c>
      <c r="H27" s="15">
        <v>0</v>
      </c>
      <c r="I27" s="15">
        <v>57713</v>
      </c>
      <c r="J27" s="15">
        <v>0</v>
      </c>
      <c r="K27" s="15">
        <v>96812</v>
      </c>
      <c r="L27" s="15">
        <v>0</v>
      </c>
      <c r="M27" s="43">
        <v>0</v>
      </c>
      <c r="N27" s="51">
        <v>179168</v>
      </c>
      <c r="O27" s="15">
        <v>0</v>
      </c>
      <c r="P27" s="44">
        <v>0</v>
      </c>
      <c r="Q27" s="15">
        <v>695418</v>
      </c>
      <c r="R27" s="15">
        <v>2772732</v>
      </c>
      <c r="S27" s="15">
        <f t="shared" si="5"/>
        <v>2496277</v>
      </c>
      <c r="T27" s="15">
        <f t="shared" si="6"/>
        <v>0</v>
      </c>
      <c r="U27" s="15">
        <f t="shared" si="7"/>
        <v>373267</v>
      </c>
      <c r="V27" s="74">
        <f t="shared" si="8"/>
        <v>2869544</v>
      </c>
    </row>
    <row r="28" spans="1:22" x14ac:dyDescent="0.25">
      <c r="A28" s="14" t="s">
        <v>3</v>
      </c>
      <c r="B28" s="15">
        <v>1163990</v>
      </c>
      <c r="C28" s="15">
        <v>156478</v>
      </c>
      <c r="D28" s="15">
        <v>0</v>
      </c>
      <c r="E28" s="15">
        <v>0</v>
      </c>
      <c r="F28" s="15">
        <v>483495</v>
      </c>
      <c r="G28" s="15">
        <v>6727</v>
      </c>
      <c r="H28" s="15">
        <v>0</v>
      </c>
      <c r="I28" s="15">
        <v>0</v>
      </c>
      <c r="J28" s="15">
        <v>0</v>
      </c>
      <c r="K28" s="15">
        <v>0</v>
      </c>
      <c r="L28" s="15">
        <v>0</v>
      </c>
      <c r="M28" s="43">
        <v>51493</v>
      </c>
      <c r="N28" s="51">
        <v>281507</v>
      </c>
      <c r="O28" s="15">
        <v>0</v>
      </c>
      <c r="P28" s="44">
        <v>0</v>
      </c>
      <c r="Q28" s="15">
        <v>672129</v>
      </c>
      <c r="R28" s="15">
        <v>2815819</v>
      </c>
      <c r="S28" s="15">
        <f t="shared" si="5"/>
        <v>2319614</v>
      </c>
      <c r="T28" s="15">
        <f t="shared" si="6"/>
        <v>0</v>
      </c>
      <c r="U28" s="15">
        <f t="shared" si="7"/>
        <v>496205</v>
      </c>
      <c r="V28" s="74">
        <f t="shared" si="8"/>
        <v>2815819</v>
      </c>
    </row>
    <row r="29" spans="1:22" x14ac:dyDescent="0.25">
      <c r="A29" s="14" t="s">
        <v>4</v>
      </c>
      <c r="B29" s="15">
        <v>1238584</v>
      </c>
      <c r="C29" s="15">
        <v>126021</v>
      </c>
      <c r="D29" s="15">
        <v>0</v>
      </c>
      <c r="E29" s="15">
        <v>0</v>
      </c>
      <c r="F29" s="15">
        <v>506219</v>
      </c>
      <c r="G29" s="15">
        <v>39548</v>
      </c>
      <c r="H29" s="15">
        <v>0</v>
      </c>
      <c r="I29" s="15">
        <v>0</v>
      </c>
      <c r="J29" s="15">
        <v>0</v>
      </c>
      <c r="K29" s="15">
        <v>0</v>
      </c>
      <c r="L29" s="15">
        <v>0</v>
      </c>
      <c r="M29" s="43">
        <v>0</v>
      </c>
      <c r="N29" s="51">
        <v>287308</v>
      </c>
      <c r="O29" s="15">
        <v>0</v>
      </c>
      <c r="P29" s="44">
        <v>0</v>
      </c>
      <c r="Q29" s="15">
        <v>412395</v>
      </c>
      <c r="R29" s="15">
        <v>2610075</v>
      </c>
      <c r="S29" s="15">
        <f t="shared" si="5"/>
        <v>2157198</v>
      </c>
      <c r="T29" s="15">
        <f t="shared" si="6"/>
        <v>0</v>
      </c>
      <c r="U29" s="15">
        <f t="shared" si="7"/>
        <v>452877</v>
      </c>
      <c r="V29" s="74">
        <f t="shared" si="8"/>
        <v>2610075</v>
      </c>
    </row>
    <row r="30" spans="1:22" x14ac:dyDescent="0.25">
      <c r="A30" s="14" t="s">
        <v>5</v>
      </c>
      <c r="B30" s="15">
        <v>1192067</v>
      </c>
      <c r="C30" s="15">
        <v>152355</v>
      </c>
      <c r="D30" s="15">
        <v>47282</v>
      </c>
      <c r="E30" s="15">
        <v>0</v>
      </c>
      <c r="F30" s="15">
        <v>461160</v>
      </c>
      <c r="G30" s="15">
        <v>35266</v>
      </c>
      <c r="H30" s="15">
        <v>0</v>
      </c>
      <c r="I30" s="15">
        <v>0</v>
      </c>
      <c r="J30" s="15">
        <v>0</v>
      </c>
      <c r="K30" s="15">
        <v>167826</v>
      </c>
      <c r="L30" s="15">
        <v>0</v>
      </c>
      <c r="M30" s="43">
        <v>0</v>
      </c>
      <c r="N30" s="51">
        <v>363958</v>
      </c>
      <c r="O30" s="15">
        <v>0</v>
      </c>
      <c r="P30" s="44">
        <v>0</v>
      </c>
      <c r="Q30" s="15">
        <v>442839</v>
      </c>
      <c r="R30" s="15">
        <v>2694927</v>
      </c>
      <c r="S30" s="15">
        <f t="shared" si="5"/>
        <v>2263892</v>
      </c>
      <c r="T30" s="15">
        <f t="shared" si="6"/>
        <v>47282</v>
      </c>
      <c r="U30" s="15">
        <f t="shared" si="7"/>
        <v>598861</v>
      </c>
      <c r="V30" s="74">
        <f t="shared" si="8"/>
        <v>2862753</v>
      </c>
    </row>
    <row r="31" spans="1:22" x14ac:dyDescent="0.25">
      <c r="A31" s="14" t="s">
        <v>6</v>
      </c>
      <c r="B31" s="15">
        <v>999349</v>
      </c>
      <c r="C31" s="15">
        <v>196254</v>
      </c>
      <c r="D31" s="15">
        <v>0</v>
      </c>
      <c r="E31" s="15">
        <v>0</v>
      </c>
      <c r="F31" s="15">
        <v>345967</v>
      </c>
      <c r="G31" s="15">
        <v>35634</v>
      </c>
      <c r="H31" s="15">
        <v>0</v>
      </c>
      <c r="I31" s="15">
        <v>0</v>
      </c>
      <c r="J31" s="15">
        <v>0</v>
      </c>
      <c r="K31" s="15">
        <v>0</v>
      </c>
      <c r="L31" s="15">
        <v>0</v>
      </c>
      <c r="M31" s="43">
        <v>0</v>
      </c>
      <c r="N31" s="51">
        <v>192362</v>
      </c>
      <c r="O31" s="15">
        <v>0</v>
      </c>
      <c r="P31" s="15">
        <v>26136</v>
      </c>
      <c r="Q31" s="15">
        <v>521026</v>
      </c>
      <c r="R31" s="15">
        <v>2316728</v>
      </c>
      <c r="S31" s="15">
        <f t="shared" si="5"/>
        <v>1866342</v>
      </c>
      <c r="T31" s="15">
        <f t="shared" si="6"/>
        <v>0</v>
      </c>
      <c r="U31" s="15">
        <f t="shared" si="7"/>
        <v>450386</v>
      </c>
      <c r="V31" s="74">
        <f t="shared" si="8"/>
        <v>2316728</v>
      </c>
    </row>
    <row r="32" spans="1:22" x14ac:dyDescent="0.25">
      <c r="A32" s="14" t="s">
        <v>7</v>
      </c>
      <c r="B32" s="15">
        <v>978091</v>
      </c>
      <c r="C32" s="15">
        <v>136413</v>
      </c>
      <c r="D32" s="15">
        <v>0</v>
      </c>
      <c r="E32" s="15">
        <v>0</v>
      </c>
      <c r="F32" s="15">
        <v>441836</v>
      </c>
      <c r="G32" s="15">
        <v>63442</v>
      </c>
      <c r="H32" s="15">
        <v>0</v>
      </c>
      <c r="I32" s="15">
        <v>0</v>
      </c>
      <c r="J32" s="15">
        <v>0</v>
      </c>
      <c r="K32" s="15">
        <v>0</v>
      </c>
      <c r="L32" s="15">
        <v>0</v>
      </c>
      <c r="M32" s="43">
        <v>0</v>
      </c>
      <c r="N32" s="51">
        <v>227179</v>
      </c>
      <c r="O32" s="15">
        <v>0</v>
      </c>
      <c r="P32" s="44">
        <v>0</v>
      </c>
      <c r="Q32" s="15">
        <v>527751</v>
      </c>
      <c r="R32" s="15">
        <v>2374712</v>
      </c>
      <c r="S32" s="15">
        <f t="shared" si="5"/>
        <v>1947678</v>
      </c>
      <c r="T32" s="15">
        <f t="shared" si="6"/>
        <v>0</v>
      </c>
      <c r="U32" s="15">
        <f t="shared" si="7"/>
        <v>427034</v>
      </c>
      <c r="V32" s="74">
        <f t="shared" si="8"/>
        <v>2374712</v>
      </c>
    </row>
    <row r="33" spans="1:22" x14ac:dyDescent="0.25">
      <c r="A33" s="14" t="s">
        <v>8</v>
      </c>
      <c r="B33" s="15">
        <v>995494</v>
      </c>
      <c r="C33" s="15">
        <v>86385</v>
      </c>
      <c r="D33" s="15">
        <v>0</v>
      </c>
      <c r="E33" s="15">
        <v>0</v>
      </c>
      <c r="F33" s="15">
        <v>692588</v>
      </c>
      <c r="G33" s="15">
        <v>27845</v>
      </c>
      <c r="H33" s="15">
        <v>0</v>
      </c>
      <c r="I33" s="15">
        <v>0</v>
      </c>
      <c r="J33" s="15">
        <v>0</v>
      </c>
      <c r="K33" s="15">
        <v>0</v>
      </c>
      <c r="L33" s="15">
        <v>0</v>
      </c>
      <c r="M33" s="43">
        <v>0</v>
      </c>
      <c r="N33" s="51">
        <v>292077</v>
      </c>
      <c r="O33" s="15">
        <v>0</v>
      </c>
      <c r="P33" s="44">
        <v>0</v>
      </c>
      <c r="Q33" s="15">
        <v>637654</v>
      </c>
      <c r="R33" s="15">
        <v>2732043</v>
      </c>
      <c r="S33" s="15">
        <f t="shared" si="5"/>
        <v>2325736</v>
      </c>
      <c r="T33" s="15">
        <f t="shared" si="6"/>
        <v>0</v>
      </c>
      <c r="U33" s="15">
        <f t="shared" si="7"/>
        <v>406307</v>
      </c>
      <c r="V33" s="74">
        <f t="shared" si="8"/>
        <v>2732043</v>
      </c>
    </row>
    <row r="34" spans="1:22" x14ac:dyDescent="0.25">
      <c r="A34" s="14" t="s">
        <v>9</v>
      </c>
      <c r="B34" s="15">
        <v>1838246</v>
      </c>
      <c r="C34" s="15">
        <v>157794</v>
      </c>
      <c r="D34" s="15">
        <v>0</v>
      </c>
      <c r="E34" s="15">
        <v>0</v>
      </c>
      <c r="F34" s="15">
        <v>436655</v>
      </c>
      <c r="G34" s="15">
        <v>14538</v>
      </c>
      <c r="H34" s="15">
        <v>0</v>
      </c>
      <c r="I34" s="15">
        <v>0</v>
      </c>
      <c r="J34" s="15">
        <v>0</v>
      </c>
      <c r="K34" s="15">
        <v>0</v>
      </c>
      <c r="L34" s="15">
        <v>0</v>
      </c>
      <c r="M34" s="43">
        <v>0</v>
      </c>
      <c r="N34" s="51">
        <v>229067</v>
      </c>
      <c r="O34" s="15">
        <v>0</v>
      </c>
      <c r="P34" s="44">
        <v>0</v>
      </c>
      <c r="Q34" s="15">
        <v>807512</v>
      </c>
      <c r="R34" s="15">
        <v>3483835</v>
      </c>
      <c r="S34" s="15">
        <f t="shared" si="5"/>
        <v>3082413</v>
      </c>
      <c r="T34" s="15">
        <f t="shared" si="6"/>
        <v>0</v>
      </c>
      <c r="U34" s="15">
        <f t="shared" si="7"/>
        <v>401399</v>
      </c>
      <c r="V34" s="74">
        <f t="shared" si="8"/>
        <v>3483812</v>
      </c>
    </row>
    <row r="35" spans="1:22" x14ac:dyDescent="0.25">
      <c r="A35" s="14" t="s">
        <v>10</v>
      </c>
      <c r="B35" s="15">
        <v>1244502</v>
      </c>
      <c r="C35" s="15">
        <v>133874</v>
      </c>
      <c r="D35" s="15">
        <v>0</v>
      </c>
      <c r="E35" s="15">
        <v>43100</v>
      </c>
      <c r="F35" s="15">
        <v>499110</v>
      </c>
      <c r="G35" s="15">
        <v>24394</v>
      </c>
      <c r="H35" s="15">
        <v>0</v>
      </c>
      <c r="I35" s="15">
        <v>0</v>
      </c>
      <c r="J35" s="15">
        <v>27952</v>
      </c>
      <c r="K35" s="15">
        <v>0</v>
      </c>
      <c r="L35" s="15">
        <v>0</v>
      </c>
      <c r="M35" s="43">
        <v>0</v>
      </c>
      <c r="N35" s="51">
        <v>208697</v>
      </c>
      <c r="O35" s="15">
        <v>15343</v>
      </c>
      <c r="P35" s="44">
        <v>0</v>
      </c>
      <c r="Q35" s="15">
        <v>741362</v>
      </c>
      <c r="R35" s="15">
        <v>2910382</v>
      </c>
      <c r="S35" s="15">
        <f t="shared" si="5"/>
        <v>2512926</v>
      </c>
      <c r="T35" s="15">
        <f t="shared" si="6"/>
        <v>43100</v>
      </c>
      <c r="U35" s="15">
        <f t="shared" si="7"/>
        <v>425408</v>
      </c>
      <c r="V35" s="74">
        <f t="shared" si="8"/>
        <v>2938334</v>
      </c>
    </row>
    <row r="36" spans="1:22" x14ac:dyDescent="0.25">
      <c r="A36" s="14" t="s">
        <v>11</v>
      </c>
      <c r="B36" s="15">
        <v>1352029</v>
      </c>
      <c r="C36" s="15">
        <v>146619</v>
      </c>
      <c r="D36" s="15">
        <v>115914</v>
      </c>
      <c r="E36" s="15">
        <v>0</v>
      </c>
      <c r="F36" s="15">
        <v>565888</v>
      </c>
      <c r="G36" s="15">
        <v>99138</v>
      </c>
      <c r="H36" s="15">
        <v>165910</v>
      </c>
      <c r="I36" s="15">
        <v>0</v>
      </c>
      <c r="J36" s="15">
        <v>0</v>
      </c>
      <c r="K36" s="15">
        <v>0</v>
      </c>
      <c r="L36" s="15">
        <v>400</v>
      </c>
      <c r="M36" s="43">
        <v>0</v>
      </c>
      <c r="N36" s="51">
        <v>453724</v>
      </c>
      <c r="O36" s="15">
        <v>0</v>
      </c>
      <c r="P36" s="44">
        <v>0</v>
      </c>
      <c r="Q36" s="15">
        <v>783090</v>
      </c>
      <c r="R36" s="15">
        <v>3682712</v>
      </c>
      <c r="S36" s="15">
        <f t="shared" si="5"/>
        <v>2701407</v>
      </c>
      <c r="T36" s="15">
        <f t="shared" si="6"/>
        <v>115914</v>
      </c>
      <c r="U36" s="15">
        <f t="shared" si="7"/>
        <v>981305</v>
      </c>
      <c r="V36" s="74">
        <f t="shared" si="8"/>
        <v>3682712</v>
      </c>
    </row>
    <row r="37" spans="1:22" x14ac:dyDescent="0.25">
      <c r="A37" s="2" t="s">
        <v>82</v>
      </c>
      <c r="B37" s="42">
        <f t="shared" ref="B37:U37" si="9">SUM(B25:B36)</f>
        <v>14653018</v>
      </c>
      <c r="C37" s="42">
        <f t="shared" si="9"/>
        <v>1612808</v>
      </c>
      <c r="D37" s="42">
        <f t="shared" si="9"/>
        <v>163196</v>
      </c>
      <c r="E37" s="42">
        <f t="shared" si="9"/>
        <v>43100</v>
      </c>
      <c r="F37" s="42">
        <f t="shared" si="9"/>
        <v>5623792</v>
      </c>
      <c r="G37" s="42">
        <f t="shared" si="9"/>
        <v>455662</v>
      </c>
      <c r="H37" s="42">
        <f t="shared" si="9"/>
        <v>165935</v>
      </c>
      <c r="I37" s="42">
        <f t="shared" si="9"/>
        <v>114413</v>
      </c>
      <c r="J37" s="42">
        <f t="shared" si="9"/>
        <v>27952</v>
      </c>
      <c r="K37" s="42">
        <f t="shared" si="9"/>
        <v>264638</v>
      </c>
      <c r="L37" s="42">
        <f t="shared" si="9"/>
        <v>400</v>
      </c>
      <c r="M37" s="42">
        <f t="shared" si="9"/>
        <v>51493</v>
      </c>
      <c r="N37" s="42">
        <f t="shared" si="9"/>
        <v>3063263</v>
      </c>
      <c r="O37" s="42">
        <f t="shared" si="9"/>
        <v>15343</v>
      </c>
      <c r="P37" s="42">
        <f t="shared" si="9"/>
        <v>26136</v>
      </c>
      <c r="Q37" s="42">
        <f t="shared" si="9"/>
        <v>7746330</v>
      </c>
      <c r="R37" s="42">
        <f t="shared" si="9"/>
        <v>33734888</v>
      </c>
      <c r="S37" s="42">
        <f t="shared" si="9"/>
        <v>28430543</v>
      </c>
      <c r="T37" s="42">
        <f t="shared" si="9"/>
        <v>206296</v>
      </c>
      <c r="U37" s="42">
        <f t="shared" si="9"/>
        <v>5596936</v>
      </c>
      <c r="V37" s="76">
        <f>SUM(V25:V36)</f>
        <v>34027479</v>
      </c>
    </row>
    <row r="38" spans="1:22" x14ac:dyDescent="0.25">
      <c r="M38" s="1"/>
    </row>
    <row r="40" spans="1:22" s="144" customFormat="1" x14ac:dyDescent="0.25">
      <c r="A40" s="144" t="s">
        <v>220</v>
      </c>
    </row>
    <row r="41" spans="1:22" s="144" customFormat="1" x14ac:dyDescent="0.25">
      <c r="A41" s="144" t="s">
        <v>221</v>
      </c>
    </row>
    <row r="42" spans="1:22" x14ac:dyDescent="0.25">
      <c r="A42" t="s">
        <v>37</v>
      </c>
    </row>
    <row r="43" spans="1:22" x14ac:dyDescent="0.25">
      <c r="A43" t="s">
        <v>38</v>
      </c>
    </row>
    <row r="44" spans="1:22" x14ac:dyDescent="0.25">
      <c r="A44" t="s">
        <v>39</v>
      </c>
    </row>
    <row r="45" spans="1:22" x14ac:dyDescent="0.25">
      <c r="A45" t="s">
        <v>40</v>
      </c>
    </row>
    <row r="46" spans="1:22" x14ac:dyDescent="0.25">
      <c r="A46" s="112" t="s">
        <v>127</v>
      </c>
    </row>
    <row r="48" spans="1:22" x14ac:dyDescent="0.25">
      <c r="A48" s="144" t="s">
        <v>163</v>
      </c>
    </row>
  </sheetData>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topLeftCell="A13" workbookViewId="0">
      <selection activeCell="C7" sqref="C7:C37"/>
    </sheetView>
  </sheetViews>
  <sheetFormatPr defaultColWidth="9.140625" defaultRowHeight="15" x14ac:dyDescent="0.25"/>
  <cols>
    <col min="1" max="1" width="11.7109375" customWidth="1"/>
    <col min="3" max="3" width="9.140625" style="1"/>
  </cols>
  <sheetData>
    <row r="1" spans="1:4" s="112" customFormat="1" x14ac:dyDescent="0.25">
      <c r="A1" s="3" t="s">
        <v>17</v>
      </c>
      <c r="C1" s="74"/>
    </row>
    <row r="2" spans="1:4" s="112" customFormat="1" x14ac:dyDescent="0.25">
      <c r="C2" s="74"/>
    </row>
    <row r="3" spans="1:4" s="112" customFormat="1" ht="26.25" x14ac:dyDescent="0.25">
      <c r="A3" s="41">
        <v>2009</v>
      </c>
      <c r="B3" s="14"/>
      <c r="C3" s="74"/>
    </row>
    <row r="4" spans="1:4" x14ac:dyDescent="0.25">
      <c r="A4" s="14"/>
      <c r="B4" s="112"/>
      <c r="C4" s="74"/>
      <c r="D4" s="112"/>
    </row>
    <row r="5" spans="1:4" x14ac:dyDescent="0.25">
      <c r="A5" s="3" t="s">
        <v>29</v>
      </c>
      <c r="B5" s="112"/>
      <c r="C5" s="74"/>
      <c r="D5" s="112"/>
    </row>
    <row r="6" spans="1:4" x14ac:dyDescent="0.25">
      <c r="A6" s="14"/>
      <c r="B6" s="112"/>
      <c r="C6" s="74"/>
      <c r="D6" s="112"/>
    </row>
    <row r="7" spans="1:4" x14ac:dyDescent="0.25">
      <c r="A7" s="20" t="s">
        <v>16</v>
      </c>
      <c r="B7" s="53" t="s">
        <v>12</v>
      </c>
      <c r="C7" s="133" t="s">
        <v>28</v>
      </c>
      <c r="D7" s="112"/>
    </row>
    <row r="8" spans="1:4" x14ac:dyDescent="0.25">
      <c r="A8" s="24" t="s">
        <v>0</v>
      </c>
      <c r="B8" s="54">
        <v>18674</v>
      </c>
      <c r="C8" s="74">
        <f>SUM(B8)</f>
        <v>18674</v>
      </c>
      <c r="D8" s="112"/>
    </row>
    <row r="9" spans="1:4" x14ac:dyDescent="0.25">
      <c r="A9" s="24" t="s">
        <v>1</v>
      </c>
      <c r="B9" s="54">
        <v>19000</v>
      </c>
      <c r="C9" s="74">
        <f t="shared" ref="C9:C19" si="0">SUM(B9)</f>
        <v>19000</v>
      </c>
      <c r="D9" s="112"/>
    </row>
    <row r="10" spans="1:4" x14ac:dyDescent="0.25">
      <c r="A10" s="24" t="s">
        <v>2</v>
      </c>
      <c r="B10" s="54">
        <v>18756</v>
      </c>
      <c r="C10" s="74">
        <f t="shared" si="0"/>
        <v>18756</v>
      </c>
      <c r="D10" s="112"/>
    </row>
    <row r="11" spans="1:4" x14ac:dyDescent="0.25">
      <c r="A11" s="24" t="s">
        <v>3</v>
      </c>
      <c r="B11" s="54">
        <v>112375</v>
      </c>
      <c r="C11" s="74">
        <f t="shared" si="0"/>
        <v>112375</v>
      </c>
      <c r="D11" s="112"/>
    </row>
    <row r="12" spans="1:4" x14ac:dyDescent="0.25">
      <c r="A12" s="24" t="s">
        <v>4</v>
      </c>
      <c r="B12" s="54">
        <v>56367</v>
      </c>
      <c r="C12" s="74">
        <f t="shared" si="0"/>
        <v>56367</v>
      </c>
      <c r="D12" s="112"/>
    </row>
    <row r="13" spans="1:4" x14ac:dyDescent="0.25">
      <c r="A13" s="24" t="s">
        <v>5</v>
      </c>
      <c r="B13" s="54">
        <v>113955</v>
      </c>
      <c r="C13" s="74">
        <f t="shared" si="0"/>
        <v>113955</v>
      </c>
      <c r="D13" s="112"/>
    </row>
    <row r="14" spans="1:4" x14ac:dyDescent="0.25">
      <c r="A14" s="24" t="s">
        <v>6</v>
      </c>
      <c r="B14" s="54">
        <v>0</v>
      </c>
      <c r="C14" s="74">
        <f t="shared" si="0"/>
        <v>0</v>
      </c>
      <c r="D14" s="112"/>
    </row>
    <row r="15" spans="1:4" x14ac:dyDescent="0.25">
      <c r="A15" s="24" t="s">
        <v>7</v>
      </c>
      <c r="B15" s="54">
        <v>0</v>
      </c>
      <c r="C15" s="74">
        <f t="shared" si="0"/>
        <v>0</v>
      </c>
      <c r="D15" s="112"/>
    </row>
    <row r="16" spans="1:4" x14ac:dyDescent="0.25">
      <c r="A16" s="24" t="s">
        <v>8</v>
      </c>
      <c r="B16" s="54">
        <v>112373</v>
      </c>
      <c r="C16" s="74">
        <f t="shared" si="0"/>
        <v>112373</v>
      </c>
      <c r="D16" s="112"/>
    </row>
    <row r="17" spans="1:4" x14ac:dyDescent="0.25">
      <c r="A17" s="24" t="s">
        <v>9</v>
      </c>
      <c r="B17" s="54">
        <v>56580</v>
      </c>
      <c r="C17" s="74">
        <f t="shared" si="0"/>
        <v>56580</v>
      </c>
      <c r="D17" s="112"/>
    </row>
    <row r="18" spans="1:4" x14ac:dyDescent="0.25">
      <c r="A18" s="24" t="s">
        <v>10</v>
      </c>
      <c r="B18" s="54">
        <v>56116</v>
      </c>
      <c r="C18" s="74">
        <f t="shared" si="0"/>
        <v>56116</v>
      </c>
      <c r="D18" s="112"/>
    </row>
    <row r="19" spans="1:4" x14ac:dyDescent="0.25">
      <c r="A19" s="24" t="s">
        <v>11</v>
      </c>
      <c r="B19" s="54">
        <v>37115</v>
      </c>
      <c r="C19" s="74">
        <f t="shared" si="0"/>
        <v>37115</v>
      </c>
      <c r="D19" s="112"/>
    </row>
    <row r="20" spans="1:4" x14ac:dyDescent="0.25">
      <c r="A20" s="93" t="s">
        <v>82</v>
      </c>
      <c r="B20" s="55">
        <f t="shared" ref="B20" si="1">SUM(B8:B19)</f>
        <v>601311</v>
      </c>
      <c r="C20" s="76">
        <f>SUM(C8:C19)</f>
        <v>601311</v>
      </c>
      <c r="D20" s="112"/>
    </row>
    <row r="21" spans="1:4" x14ac:dyDescent="0.25">
      <c r="A21" s="14"/>
      <c r="B21" s="14"/>
      <c r="C21" s="74"/>
      <c r="D21" s="112"/>
    </row>
    <row r="22" spans="1:4" x14ac:dyDescent="0.25">
      <c r="A22" s="93" t="s">
        <v>45</v>
      </c>
      <c r="B22" s="112"/>
      <c r="C22" s="74"/>
      <c r="D22" s="112"/>
    </row>
    <row r="23" spans="1:4" x14ac:dyDescent="0.25">
      <c r="A23" s="112"/>
      <c r="B23" s="112"/>
      <c r="C23" s="74"/>
      <c r="D23" s="112"/>
    </row>
    <row r="24" spans="1:4" x14ac:dyDescent="0.25">
      <c r="A24" s="93" t="s">
        <v>16</v>
      </c>
      <c r="B24" s="53" t="s">
        <v>12</v>
      </c>
      <c r="C24" s="133" t="s">
        <v>28</v>
      </c>
      <c r="D24" s="112"/>
    </row>
    <row r="25" spans="1:4" x14ac:dyDescent="0.25">
      <c r="A25" s="14" t="s">
        <v>0</v>
      </c>
      <c r="B25" s="15">
        <v>37040</v>
      </c>
      <c r="C25" s="74">
        <f>SUM(B25)</f>
        <v>37040</v>
      </c>
      <c r="D25" s="112"/>
    </row>
    <row r="26" spans="1:4" x14ac:dyDescent="0.25">
      <c r="A26" s="14" t="s">
        <v>1</v>
      </c>
      <c r="B26" s="15">
        <v>35585</v>
      </c>
      <c r="C26" s="74">
        <f t="shared" ref="C26:C36" si="2">SUM(B26)</f>
        <v>35585</v>
      </c>
      <c r="D26" s="112"/>
    </row>
    <row r="27" spans="1:4" x14ac:dyDescent="0.25">
      <c r="A27" s="14" t="s">
        <v>2</v>
      </c>
      <c r="B27" s="15">
        <v>30451</v>
      </c>
      <c r="C27" s="74">
        <f t="shared" si="2"/>
        <v>30451</v>
      </c>
      <c r="D27" s="112"/>
    </row>
    <row r="28" spans="1:4" x14ac:dyDescent="0.25">
      <c r="A28" s="14" t="s">
        <v>3</v>
      </c>
      <c r="B28" s="15">
        <v>165739</v>
      </c>
      <c r="C28" s="74">
        <f t="shared" si="2"/>
        <v>165739</v>
      </c>
      <c r="D28" s="112"/>
    </row>
    <row r="29" spans="1:4" x14ac:dyDescent="0.25">
      <c r="A29" s="14" t="s">
        <v>4</v>
      </c>
      <c r="B29" s="15">
        <v>78976</v>
      </c>
      <c r="C29" s="74">
        <f t="shared" si="2"/>
        <v>78976</v>
      </c>
      <c r="D29" s="112"/>
    </row>
    <row r="30" spans="1:4" x14ac:dyDescent="0.25">
      <c r="A30" s="14" t="s">
        <v>5</v>
      </c>
      <c r="B30" s="15">
        <v>152013</v>
      </c>
      <c r="C30" s="74">
        <f t="shared" si="2"/>
        <v>152013</v>
      </c>
      <c r="D30" s="112"/>
    </row>
    <row r="31" spans="1:4" x14ac:dyDescent="0.25">
      <c r="A31" s="14" t="s">
        <v>6</v>
      </c>
      <c r="B31" s="15">
        <v>0</v>
      </c>
      <c r="C31" s="74">
        <f t="shared" si="2"/>
        <v>0</v>
      </c>
      <c r="D31" s="112"/>
    </row>
    <row r="32" spans="1:4" x14ac:dyDescent="0.25">
      <c r="A32" s="14" t="s">
        <v>7</v>
      </c>
      <c r="B32" s="15">
        <v>0</v>
      </c>
      <c r="C32" s="74">
        <f t="shared" si="2"/>
        <v>0</v>
      </c>
      <c r="D32" s="112"/>
    </row>
    <row r="33" spans="1:4" x14ac:dyDescent="0.25">
      <c r="A33" s="14" t="s">
        <v>8</v>
      </c>
      <c r="B33" s="15">
        <v>158479</v>
      </c>
      <c r="C33" s="74">
        <f t="shared" si="2"/>
        <v>158479</v>
      </c>
      <c r="D33" s="112"/>
    </row>
    <row r="34" spans="1:4" x14ac:dyDescent="0.25">
      <c r="A34" s="14" t="s">
        <v>9</v>
      </c>
      <c r="B34" s="15">
        <v>78537</v>
      </c>
      <c r="C34" s="74">
        <f t="shared" si="2"/>
        <v>78537</v>
      </c>
      <c r="D34" s="112"/>
    </row>
    <row r="35" spans="1:4" x14ac:dyDescent="0.25">
      <c r="A35" s="14" t="s">
        <v>10</v>
      </c>
      <c r="B35" s="15">
        <v>78488</v>
      </c>
      <c r="C35" s="74">
        <f t="shared" si="2"/>
        <v>78488</v>
      </c>
      <c r="D35" s="112"/>
    </row>
    <row r="36" spans="1:4" x14ac:dyDescent="0.25">
      <c r="A36" s="14" t="s">
        <v>11</v>
      </c>
      <c r="B36" s="15">
        <v>51177</v>
      </c>
      <c r="C36" s="74">
        <f t="shared" si="2"/>
        <v>51177</v>
      </c>
      <c r="D36" s="112"/>
    </row>
    <row r="37" spans="1:4" x14ac:dyDescent="0.25">
      <c r="A37" s="93" t="s">
        <v>82</v>
      </c>
      <c r="B37" s="42">
        <f t="shared" ref="B37" si="3">SUM(B25:B36)</f>
        <v>866485</v>
      </c>
      <c r="C37" s="76">
        <f>SUM(C25:C36)</f>
        <v>866485</v>
      </c>
      <c r="D37" s="112"/>
    </row>
    <row r="38" spans="1:4" x14ac:dyDescent="0.25">
      <c r="A38" s="112"/>
      <c r="B38" s="112"/>
      <c r="C38" s="74"/>
      <c r="D38" s="112"/>
    </row>
    <row r="39" spans="1:4" x14ac:dyDescent="0.25">
      <c r="A39" s="112"/>
      <c r="B39" s="112"/>
      <c r="C39" s="74"/>
      <c r="D39" s="112"/>
    </row>
    <row r="40" spans="1:4" x14ac:dyDescent="0.25">
      <c r="A40" s="144" t="s">
        <v>163</v>
      </c>
      <c r="B40" s="112"/>
      <c r="C40" s="74"/>
      <c r="D40" s="112"/>
    </row>
    <row r="41" spans="1:4" x14ac:dyDescent="0.25">
      <c r="A41" s="112"/>
      <c r="B41" s="112"/>
      <c r="C41" s="74"/>
      <c r="D41" s="112"/>
    </row>
    <row r="42" spans="1:4" x14ac:dyDescent="0.25">
      <c r="A42" s="112"/>
      <c r="B42" s="112"/>
      <c r="C42" s="74"/>
      <c r="D42" s="112"/>
    </row>
    <row r="43" spans="1:4" x14ac:dyDescent="0.25">
      <c r="A43" s="112"/>
      <c r="B43" s="112"/>
      <c r="C43" s="74"/>
      <c r="D43" s="112"/>
    </row>
    <row r="44" spans="1:4" x14ac:dyDescent="0.25">
      <c r="A44" s="112"/>
      <c r="B44" s="112"/>
      <c r="C44" s="74"/>
      <c r="D44" s="112"/>
    </row>
    <row r="45" spans="1:4" x14ac:dyDescent="0.25">
      <c r="A45" s="112"/>
      <c r="B45" s="112"/>
      <c r="C45" s="74"/>
      <c r="D45" s="112"/>
    </row>
    <row r="46" spans="1:4" x14ac:dyDescent="0.25">
      <c r="A46" s="112"/>
      <c r="B46" s="112"/>
      <c r="C46" s="74"/>
      <c r="D46" s="112"/>
    </row>
    <row r="47" spans="1:4" x14ac:dyDescent="0.25">
      <c r="A47" s="112"/>
      <c r="B47" s="112"/>
      <c r="C47" s="74"/>
      <c r="D47" s="112"/>
    </row>
    <row r="48" spans="1:4" x14ac:dyDescent="0.25">
      <c r="A48" s="112"/>
      <c r="B48" s="112"/>
      <c r="C48" s="74"/>
      <c r="D48" s="112"/>
    </row>
    <row r="49" spans="1:4" x14ac:dyDescent="0.25">
      <c r="A49" s="112"/>
      <c r="B49" s="112"/>
      <c r="C49" s="74"/>
      <c r="D49" s="112"/>
    </row>
  </sheetData>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
  <sheetViews>
    <sheetView topLeftCell="A12" workbookViewId="0">
      <selection activeCell="L7" sqref="L7:L29"/>
    </sheetView>
  </sheetViews>
  <sheetFormatPr defaultColWidth="9.140625" defaultRowHeight="15" x14ac:dyDescent="0.25"/>
  <cols>
    <col min="1" max="1" width="12.140625" customWidth="1"/>
    <col min="2" max="2" width="10.85546875" customWidth="1"/>
    <col min="3" max="3" width="11.42578125" customWidth="1"/>
    <col min="4" max="4" width="10.140625" customWidth="1"/>
    <col min="5" max="5" width="10.42578125" customWidth="1"/>
    <col min="6" max="6" width="11" customWidth="1"/>
    <col min="7" max="7" width="17.7109375" customWidth="1"/>
    <col min="8" max="8" width="15.42578125" customWidth="1"/>
    <col min="9" max="9" width="14.7109375" customWidth="1"/>
    <col min="10" max="10" width="11.140625" customWidth="1"/>
    <col min="11" max="11" width="15.7109375" customWidth="1"/>
    <col min="12" max="12" width="13.42578125" customWidth="1"/>
    <col min="13" max="13" width="14.28515625" customWidth="1"/>
    <col min="14" max="14" width="16.7109375" customWidth="1"/>
    <col min="15" max="15" width="20.7109375" style="73" customWidth="1"/>
  </cols>
  <sheetData>
    <row r="1" spans="1:15" x14ac:dyDescent="0.25">
      <c r="A1" s="3" t="s">
        <v>17</v>
      </c>
    </row>
    <row r="3" spans="1:15" ht="26.25" x14ac:dyDescent="0.25">
      <c r="A3" s="41">
        <v>2008</v>
      </c>
      <c r="B3" s="14"/>
      <c r="C3" s="14"/>
      <c r="D3" s="14"/>
      <c r="E3" s="14"/>
      <c r="F3" s="14"/>
      <c r="G3" s="14"/>
      <c r="H3" s="14"/>
      <c r="I3" s="14"/>
      <c r="J3" s="14"/>
      <c r="K3" s="14"/>
      <c r="L3" s="14"/>
      <c r="M3" s="14"/>
      <c r="N3" s="14"/>
    </row>
    <row r="4" spans="1:15" x14ac:dyDescent="0.25">
      <c r="A4" s="14"/>
    </row>
    <row r="5" spans="1:15" x14ac:dyDescent="0.25">
      <c r="A5" s="3" t="s">
        <v>29</v>
      </c>
    </row>
    <row r="6" spans="1:15" x14ac:dyDescent="0.25">
      <c r="A6" s="14"/>
    </row>
    <row r="7" spans="1:15" x14ac:dyDescent="0.25">
      <c r="A7" s="37" t="s">
        <v>16</v>
      </c>
      <c r="B7" s="57" t="s">
        <v>19</v>
      </c>
      <c r="C7" s="37" t="s">
        <v>21</v>
      </c>
      <c r="D7" s="57" t="s">
        <v>78</v>
      </c>
      <c r="E7" s="57" t="s">
        <v>22</v>
      </c>
      <c r="F7" s="37" t="s">
        <v>23</v>
      </c>
      <c r="G7" s="57" t="s">
        <v>79</v>
      </c>
      <c r="H7" s="37" t="s">
        <v>85</v>
      </c>
      <c r="I7" s="37" t="s">
        <v>42</v>
      </c>
      <c r="J7" s="37" t="s">
        <v>71</v>
      </c>
      <c r="K7" s="57" t="s">
        <v>27</v>
      </c>
      <c r="L7" s="75" t="s">
        <v>129</v>
      </c>
      <c r="M7" s="59" t="s">
        <v>99</v>
      </c>
      <c r="N7" s="39" t="s">
        <v>100</v>
      </c>
      <c r="O7" s="79" t="s">
        <v>28</v>
      </c>
    </row>
    <row r="8" spans="1:15" x14ac:dyDescent="0.25">
      <c r="A8" s="40" t="s">
        <v>0</v>
      </c>
      <c r="B8" s="60">
        <v>397628</v>
      </c>
      <c r="C8" s="45">
        <v>0</v>
      </c>
      <c r="D8" s="60">
        <v>0</v>
      </c>
      <c r="E8" s="60">
        <v>105573</v>
      </c>
      <c r="F8" s="45">
        <v>4215</v>
      </c>
      <c r="G8" s="60">
        <v>0</v>
      </c>
      <c r="H8" s="45">
        <v>0</v>
      </c>
      <c r="I8" s="45">
        <v>0</v>
      </c>
      <c r="J8" s="45">
        <v>0</v>
      </c>
      <c r="K8" s="60">
        <v>137226</v>
      </c>
      <c r="L8" s="77">
        <v>644643</v>
      </c>
      <c r="M8" s="62">
        <f>SUM(B8,D8,E8,G8,K8)</f>
        <v>640427</v>
      </c>
      <c r="N8" s="63">
        <f>SUM(C8,F8,H8,I8,J8,)</f>
        <v>4215</v>
      </c>
      <c r="O8" s="80">
        <f>SUM(B8,C8,D8,E8,F8,G8,H8,I8,J8,K8)</f>
        <v>644642</v>
      </c>
    </row>
    <row r="9" spans="1:15" x14ac:dyDescent="0.25">
      <c r="A9" s="40" t="s">
        <v>1</v>
      </c>
      <c r="B9" s="60">
        <v>391830</v>
      </c>
      <c r="C9" s="45">
        <v>0</v>
      </c>
      <c r="D9" s="60">
        <v>0</v>
      </c>
      <c r="E9" s="60">
        <v>84853</v>
      </c>
      <c r="F9" s="45">
        <v>37536</v>
      </c>
      <c r="G9" s="60">
        <v>0</v>
      </c>
      <c r="H9" s="45">
        <v>0</v>
      </c>
      <c r="I9" s="45">
        <v>0</v>
      </c>
      <c r="J9" s="45">
        <v>0</v>
      </c>
      <c r="K9" s="60">
        <v>189517</v>
      </c>
      <c r="L9" s="77">
        <v>703738</v>
      </c>
      <c r="M9" s="62">
        <f t="shared" ref="M9:M19" si="0">SUM(B9,D9,E9,G9,K9)</f>
        <v>666200</v>
      </c>
      <c r="N9" s="63">
        <f t="shared" ref="N9:N19" si="1">SUM(C9,F9,H9,I9,J9,)</f>
        <v>37536</v>
      </c>
      <c r="O9" s="80">
        <f t="shared" ref="O9:O19" si="2">SUM(B9,C9,D9,E9,F9,G9,H9,I9,J9,K9)</f>
        <v>703736</v>
      </c>
    </row>
    <row r="10" spans="1:15" x14ac:dyDescent="0.25">
      <c r="A10" s="40" t="s">
        <v>2</v>
      </c>
      <c r="B10" s="60">
        <v>308477</v>
      </c>
      <c r="C10" s="45">
        <v>0</v>
      </c>
      <c r="D10" s="60">
        <v>0</v>
      </c>
      <c r="E10" s="60">
        <v>84499</v>
      </c>
      <c r="F10" s="45">
        <v>1225</v>
      </c>
      <c r="G10" s="60">
        <v>0</v>
      </c>
      <c r="H10" s="45">
        <v>0</v>
      </c>
      <c r="I10" s="45">
        <v>0</v>
      </c>
      <c r="J10" s="45">
        <v>0</v>
      </c>
      <c r="K10" s="60">
        <v>190958</v>
      </c>
      <c r="L10" s="77">
        <v>585160</v>
      </c>
      <c r="M10" s="62">
        <f t="shared" si="0"/>
        <v>583934</v>
      </c>
      <c r="N10" s="63">
        <f t="shared" si="1"/>
        <v>1225</v>
      </c>
      <c r="O10" s="80">
        <f t="shared" si="2"/>
        <v>585159</v>
      </c>
    </row>
    <row r="11" spans="1:15" x14ac:dyDescent="0.25">
      <c r="A11" s="40" t="s">
        <v>3</v>
      </c>
      <c r="B11" s="60">
        <v>345346</v>
      </c>
      <c r="C11" s="45">
        <v>0</v>
      </c>
      <c r="D11" s="60">
        <v>0</v>
      </c>
      <c r="E11" s="60">
        <v>63806</v>
      </c>
      <c r="F11" s="45">
        <v>19895</v>
      </c>
      <c r="G11" s="60">
        <v>0</v>
      </c>
      <c r="H11" s="45">
        <v>0</v>
      </c>
      <c r="I11" s="45">
        <v>50400</v>
      </c>
      <c r="J11" s="45">
        <v>0</v>
      </c>
      <c r="K11" s="60">
        <v>189124</v>
      </c>
      <c r="L11" s="77">
        <v>668573</v>
      </c>
      <c r="M11" s="62">
        <f t="shared" si="0"/>
        <v>598276</v>
      </c>
      <c r="N11" s="63">
        <f t="shared" si="1"/>
        <v>70295</v>
      </c>
      <c r="O11" s="80">
        <f t="shared" si="2"/>
        <v>668571</v>
      </c>
    </row>
    <row r="12" spans="1:15" x14ac:dyDescent="0.25">
      <c r="A12" s="40" t="s">
        <v>4</v>
      </c>
      <c r="B12" s="60">
        <v>465375</v>
      </c>
      <c r="C12" s="45">
        <v>0</v>
      </c>
      <c r="D12" s="60">
        <v>0</v>
      </c>
      <c r="E12" s="60">
        <v>99355</v>
      </c>
      <c r="F12" s="45">
        <v>2444</v>
      </c>
      <c r="G12" s="60">
        <v>0</v>
      </c>
      <c r="H12" s="45">
        <v>0</v>
      </c>
      <c r="I12" s="45">
        <v>0</v>
      </c>
      <c r="J12" s="45">
        <v>0</v>
      </c>
      <c r="K12" s="60">
        <v>212965</v>
      </c>
      <c r="L12" s="77">
        <v>780140</v>
      </c>
      <c r="M12" s="62">
        <f t="shared" si="0"/>
        <v>777695</v>
      </c>
      <c r="N12" s="63">
        <f t="shared" si="1"/>
        <v>2444</v>
      </c>
      <c r="O12" s="80">
        <f t="shared" si="2"/>
        <v>780139</v>
      </c>
    </row>
    <row r="13" spans="1:15" x14ac:dyDescent="0.25">
      <c r="A13" s="40" t="s">
        <v>5</v>
      </c>
      <c r="B13" s="60">
        <v>422215</v>
      </c>
      <c r="C13" s="45">
        <v>20906</v>
      </c>
      <c r="D13" s="60">
        <v>0</v>
      </c>
      <c r="E13" s="60">
        <v>71283</v>
      </c>
      <c r="F13" s="45">
        <v>1228</v>
      </c>
      <c r="G13" s="60">
        <v>25608</v>
      </c>
      <c r="H13" s="45">
        <v>0</v>
      </c>
      <c r="I13" s="45">
        <v>0</v>
      </c>
      <c r="J13" s="45">
        <v>0</v>
      </c>
      <c r="K13" s="60">
        <v>174831</v>
      </c>
      <c r="L13" s="77">
        <v>716074</v>
      </c>
      <c r="M13" s="62">
        <f t="shared" si="0"/>
        <v>693937</v>
      </c>
      <c r="N13" s="63">
        <f t="shared" si="1"/>
        <v>22134</v>
      </c>
      <c r="O13" s="80">
        <f t="shared" si="2"/>
        <v>716071</v>
      </c>
    </row>
    <row r="14" spans="1:15" x14ac:dyDescent="0.25">
      <c r="A14" s="40" t="s">
        <v>6</v>
      </c>
      <c r="B14" s="60">
        <v>291300</v>
      </c>
      <c r="C14" s="45">
        <v>2536</v>
      </c>
      <c r="D14" s="60">
        <v>4927</v>
      </c>
      <c r="E14" s="60">
        <v>63105</v>
      </c>
      <c r="F14" s="45">
        <v>23055</v>
      </c>
      <c r="G14" s="60">
        <v>4903</v>
      </c>
      <c r="H14" s="45">
        <v>0</v>
      </c>
      <c r="I14" s="45">
        <v>0</v>
      </c>
      <c r="J14" s="45">
        <v>10180</v>
      </c>
      <c r="K14" s="60">
        <v>139636</v>
      </c>
      <c r="L14" s="77">
        <v>539646</v>
      </c>
      <c r="M14" s="62">
        <f t="shared" si="0"/>
        <v>503871</v>
      </c>
      <c r="N14" s="63">
        <f t="shared" si="1"/>
        <v>35771</v>
      </c>
      <c r="O14" s="80">
        <f t="shared" si="2"/>
        <v>539642</v>
      </c>
    </row>
    <row r="15" spans="1:15" x14ac:dyDescent="0.25">
      <c r="A15" s="40" t="s">
        <v>7</v>
      </c>
      <c r="B15" s="60">
        <v>430288</v>
      </c>
      <c r="C15" s="45">
        <v>0</v>
      </c>
      <c r="D15" s="60">
        <v>13514</v>
      </c>
      <c r="E15" s="60">
        <v>68594</v>
      </c>
      <c r="F15" s="45">
        <v>1254</v>
      </c>
      <c r="G15" s="60">
        <v>0</v>
      </c>
      <c r="H15" s="45">
        <v>0</v>
      </c>
      <c r="I15" s="45">
        <v>0</v>
      </c>
      <c r="J15" s="45">
        <v>5771</v>
      </c>
      <c r="K15" s="60">
        <v>210909</v>
      </c>
      <c r="L15" s="77">
        <v>730332</v>
      </c>
      <c r="M15" s="62">
        <f t="shared" si="0"/>
        <v>723305</v>
      </c>
      <c r="N15" s="63">
        <f t="shared" si="1"/>
        <v>7025</v>
      </c>
      <c r="O15" s="80">
        <f t="shared" si="2"/>
        <v>730330</v>
      </c>
    </row>
    <row r="16" spans="1:15" x14ac:dyDescent="0.25">
      <c r="A16" s="40" t="s">
        <v>8</v>
      </c>
      <c r="B16" s="60">
        <v>314202</v>
      </c>
      <c r="C16" s="45">
        <v>0</v>
      </c>
      <c r="D16" s="60">
        <v>6726</v>
      </c>
      <c r="E16" s="60">
        <v>76899</v>
      </c>
      <c r="F16" s="45">
        <v>26630</v>
      </c>
      <c r="G16" s="60">
        <v>0</v>
      </c>
      <c r="H16" s="45">
        <v>0</v>
      </c>
      <c r="I16" s="48">
        <v>0</v>
      </c>
      <c r="J16" s="45">
        <v>22084</v>
      </c>
      <c r="K16" s="60">
        <v>163641</v>
      </c>
      <c r="L16" s="77">
        <v>610184</v>
      </c>
      <c r="M16" s="62">
        <f t="shared" si="0"/>
        <v>561468</v>
      </c>
      <c r="N16" s="63">
        <f t="shared" si="1"/>
        <v>48714</v>
      </c>
      <c r="O16" s="80">
        <f t="shared" si="2"/>
        <v>610182</v>
      </c>
    </row>
    <row r="17" spans="1:15" x14ac:dyDescent="0.25">
      <c r="A17" s="40" t="s">
        <v>9</v>
      </c>
      <c r="B17" s="60">
        <v>449454</v>
      </c>
      <c r="C17" s="45">
        <v>20715</v>
      </c>
      <c r="D17" s="60">
        <v>0</v>
      </c>
      <c r="E17" s="60">
        <v>91017</v>
      </c>
      <c r="F17" s="45">
        <v>1298</v>
      </c>
      <c r="G17" s="60">
        <v>0</v>
      </c>
      <c r="H17" s="45">
        <v>0</v>
      </c>
      <c r="I17" s="48">
        <v>0</v>
      </c>
      <c r="J17" s="45">
        <v>20922</v>
      </c>
      <c r="K17" s="60">
        <v>234240</v>
      </c>
      <c r="L17" s="77">
        <v>817649</v>
      </c>
      <c r="M17" s="62">
        <f t="shared" si="0"/>
        <v>774711</v>
      </c>
      <c r="N17" s="63">
        <f t="shared" si="1"/>
        <v>42935</v>
      </c>
      <c r="O17" s="80">
        <f t="shared" si="2"/>
        <v>817646</v>
      </c>
    </row>
    <row r="18" spans="1:15" x14ac:dyDescent="0.25">
      <c r="A18" s="40" t="s">
        <v>10</v>
      </c>
      <c r="B18" s="60">
        <v>313002</v>
      </c>
      <c r="C18" s="45">
        <v>9372</v>
      </c>
      <c r="D18" s="60">
        <v>0</v>
      </c>
      <c r="E18" s="60">
        <v>73530</v>
      </c>
      <c r="F18" s="45">
        <v>26135</v>
      </c>
      <c r="G18" s="60">
        <v>0</v>
      </c>
      <c r="H18" s="45">
        <v>0</v>
      </c>
      <c r="I18" s="48">
        <v>0</v>
      </c>
      <c r="J18" s="45">
        <v>17926</v>
      </c>
      <c r="K18" s="60">
        <v>140937</v>
      </c>
      <c r="L18" s="77">
        <v>580904</v>
      </c>
      <c r="M18" s="62">
        <f t="shared" si="0"/>
        <v>527469</v>
      </c>
      <c r="N18" s="63">
        <f t="shared" si="1"/>
        <v>53433</v>
      </c>
      <c r="O18" s="80">
        <f t="shared" si="2"/>
        <v>580902</v>
      </c>
    </row>
    <row r="19" spans="1:15" x14ac:dyDescent="0.25">
      <c r="A19" s="40" t="s">
        <v>11</v>
      </c>
      <c r="B19" s="60">
        <v>240439</v>
      </c>
      <c r="C19" s="45">
        <v>0</v>
      </c>
      <c r="D19" s="60">
        <v>0</v>
      </c>
      <c r="E19" s="60">
        <v>75372</v>
      </c>
      <c r="F19" s="45">
        <v>1410</v>
      </c>
      <c r="G19" s="60">
        <v>0</v>
      </c>
      <c r="H19" s="45">
        <v>22529</v>
      </c>
      <c r="I19" s="48">
        <v>0</v>
      </c>
      <c r="J19" s="45">
        <v>26701</v>
      </c>
      <c r="K19" s="60">
        <v>110425</v>
      </c>
      <c r="L19" s="77">
        <v>476879</v>
      </c>
      <c r="M19" s="62">
        <f t="shared" si="0"/>
        <v>426236</v>
      </c>
      <c r="N19" s="63">
        <f t="shared" si="1"/>
        <v>50640</v>
      </c>
      <c r="O19" s="80">
        <f t="shared" si="2"/>
        <v>476876</v>
      </c>
    </row>
    <row r="20" spans="1:15" x14ac:dyDescent="0.25">
      <c r="A20" s="37" t="s">
        <v>81</v>
      </c>
      <c r="B20" s="64">
        <f t="shared" ref="B20:O20" si="3">SUM(B8:B19)</f>
        <v>4369556</v>
      </c>
      <c r="C20" s="65">
        <f t="shared" si="3"/>
        <v>53529</v>
      </c>
      <c r="D20" s="64">
        <f t="shared" si="3"/>
        <v>25167</v>
      </c>
      <c r="E20" s="64">
        <f t="shared" si="3"/>
        <v>957886</v>
      </c>
      <c r="F20" s="65">
        <f t="shared" si="3"/>
        <v>146325</v>
      </c>
      <c r="G20" s="64">
        <f t="shared" si="3"/>
        <v>30511</v>
      </c>
      <c r="H20" s="65">
        <f t="shared" si="3"/>
        <v>22529</v>
      </c>
      <c r="I20" s="65">
        <f t="shared" si="3"/>
        <v>50400</v>
      </c>
      <c r="J20" s="65">
        <f t="shared" si="3"/>
        <v>103584</v>
      </c>
      <c r="K20" s="64">
        <f t="shared" si="3"/>
        <v>2094409</v>
      </c>
      <c r="L20" s="78">
        <f t="shared" si="3"/>
        <v>7853922</v>
      </c>
      <c r="M20" s="67">
        <f t="shared" si="3"/>
        <v>7477529</v>
      </c>
      <c r="N20" s="68">
        <f t="shared" si="3"/>
        <v>376367</v>
      </c>
      <c r="O20" s="81">
        <f t="shared" si="3"/>
        <v>7853896</v>
      </c>
    </row>
    <row r="21" spans="1:15" x14ac:dyDescent="0.25">
      <c r="A21" s="14"/>
      <c r="B21" s="14"/>
      <c r="C21" s="14"/>
      <c r="D21" s="14"/>
      <c r="E21" s="14"/>
      <c r="F21" s="14"/>
      <c r="G21" s="14"/>
      <c r="H21" s="14"/>
      <c r="I21" s="14"/>
      <c r="J21" s="14"/>
      <c r="K21" s="14"/>
      <c r="L21" s="14"/>
      <c r="M21" s="14"/>
      <c r="N21" s="14"/>
    </row>
    <row r="22" spans="1:15" x14ac:dyDescent="0.25">
      <c r="A22" s="2" t="s">
        <v>45</v>
      </c>
    </row>
    <row r="24" spans="1:15" x14ac:dyDescent="0.25">
      <c r="A24" s="37" t="s">
        <v>16</v>
      </c>
      <c r="B24" s="57" t="s">
        <v>19</v>
      </c>
      <c r="C24" s="37" t="s">
        <v>21</v>
      </c>
      <c r="D24" s="57" t="s">
        <v>78</v>
      </c>
      <c r="E24" s="57" t="s">
        <v>22</v>
      </c>
      <c r="F24" s="37" t="s">
        <v>23</v>
      </c>
      <c r="G24" s="57" t="s">
        <v>79</v>
      </c>
      <c r="H24" s="37" t="s">
        <v>85</v>
      </c>
      <c r="I24" s="37" t="s">
        <v>42</v>
      </c>
      <c r="J24" s="37" t="s">
        <v>71</v>
      </c>
      <c r="K24" s="57" t="s">
        <v>27</v>
      </c>
      <c r="L24" s="75" t="s">
        <v>129</v>
      </c>
      <c r="M24" s="59" t="s">
        <v>99</v>
      </c>
      <c r="N24" s="39" t="s">
        <v>100</v>
      </c>
      <c r="O24" s="79" t="s">
        <v>28</v>
      </c>
    </row>
    <row r="25" spans="1:15" x14ac:dyDescent="0.25">
      <c r="A25" s="40" t="s">
        <v>0</v>
      </c>
      <c r="B25" s="45">
        <v>1476951</v>
      </c>
      <c r="C25" s="45">
        <v>0</v>
      </c>
      <c r="D25" s="45">
        <v>0</v>
      </c>
      <c r="E25" s="45">
        <v>579728</v>
      </c>
      <c r="F25" s="45">
        <v>26464</v>
      </c>
      <c r="G25" s="45">
        <v>0</v>
      </c>
      <c r="H25" s="45">
        <v>0</v>
      </c>
      <c r="I25" s="45">
        <v>0</v>
      </c>
      <c r="J25" s="45">
        <v>0</v>
      </c>
      <c r="K25" s="45">
        <v>505620</v>
      </c>
      <c r="L25" s="45">
        <v>2588763</v>
      </c>
      <c r="M25" s="45">
        <f>SUM(B25,D25,E25,G25,K25)</f>
        <v>2562299</v>
      </c>
      <c r="N25" s="45">
        <f>SUM(C25,F25,H25,I25,J25,)</f>
        <v>26464</v>
      </c>
      <c r="O25" s="74">
        <f>SUM(B25,C25,D25,E25,F25,G25,H25,I25,J25,K25)</f>
        <v>2588763</v>
      </c>
    </row>
    <row r="26" spans="1:15" x14ac:dyDescent="0.25">
      <c r="A26" s="40" t="s">
        <v>1</v>
      </c>
      <c r="B26" s="45">
        <v>1451215</v>
      </c>
      <c r="C26" s="45">
        <v>0</v>
      </c>
      <c r="D26" s="45">
        <v>0</v>
      </c>
      <c r="E26" s="45">
        <v>460430</v>
      </c>
      <c r="F26" s="45">
        <v>73674</v>
      </c>
      <c r="G26" s="45">
        <v>0</v>
      </c>
      <c r="H26" s="45">
        <v>0</v>
      </c>
      <c r="I26" s="45">
        <v>0</v>
      </c>
      <c r="J26" s="45">
        <v>0</v>
      </c>
      <c r="K26" s="45">
        <v>655362</v>
      </c>
      <c r="L26" s="45">
        <v>2640681</v>
      </c>
      <c r="M26" s="45">
        <f t="shared" ref="M26:M36" si="4">SUM(B26,D26,E26,G26,K26)</f>
        <v>2567007</v>
      </c>
      <c r="N26" s="45">
        <f t="shared" ref="N26:N36" si="5">SUM(C26,F26,H26,I26,J26,)</f>
        <v>73674</v>
      </c>
      <c r="O26" s="74">
        <f t="shared" ref="O26:O36" si="6">SUM(B26,C26,D26,E26,F26,G26,H26,I26,J26,K26)</f>
        <v>2640681</v>
      </c>
    </row>
    <row r="27" spans="1:15" x14ac:dyDescent="0.25">
      <c r="A27" s="40" t="s">
        <v>2</v>
      </c>
      <c r="B27" s="45">
        <v>1205146</v>
      </c>
      <c r="C27" s="45">
        <v>0</v>
      </c>
      <c r="D27" s="45">
        <v>0</v>
      </c>
      <c r="E27" s="45">
        <v>503905</v>
      </c>
      <c r="F27" s="45">
        <v>6479</v>
      </c>
      <c r="G27" s="45">
        <v>0</v>
      </c>
      <c r="H27" s="45">
        <v>0</v>
      </c>
      <c r="I27" s="45">
        <v>0</v>
      </c>
      <c r="J27" s="45">
        <v>0</v>
      </c>
      <c r="K27" s="45">
        <v>581249</v>
      </c>
      <c r="L27" s="45">
        <v>2296779</v>
      </c>
      <c r="M27" s="45">
        <f t="shared" si="4"/>
        <v>2290300</v>
      </c>
      <c r="N27" s="45">
        <f t="shared" si="5"/>
        <v>6479</v>
      </c>
      <c r="O27" s="74">
        <f t="shared" si="6"/>
        <v>2296779</v>
      </c>
    </row>
    <row r="28" spans="1:15" x14ac:dyDescent="0.25">
      <c r="A28" s="40" t="s">
        <v>3</v>
      </c>
      <c r="B28" s="45">
        <v>1593641</v>
      </c>
      <c r="C28" s="45">
        <v>0</v>
      </c>
      <c r="D28" s="45">
        <v>0</v>
      </c>
      <c r="E28" s="45">
        <v>399086</v>
      </c>
      <c r="F28" s="45">
        <v>45190</v>
      </c>
      <c r="G28" s="45">
        <v>0</v>
      </c>
      <c r="H28" s="45">
        <v>0</v>
      </c>
      <c r="I28" s="45">
        <v>95760</v>
      </c>
      <c r="J28" s="45">
        <v>0</v>
      </c>
      <c r="K28" s="45">
        <v>573288</v>
      </c>
      <c r="L28" s="45">
        <v>2706965</v>
      </c>
      <c r="M28" s="45">
        <f t="shared" si="4"/>
        <v>2566015</v>
      </c>
      <c r="N28" s="45">
        <f t="shared" si="5"/>
        <v>140950</v>
      </c>
      <c r="O28" s="74">
        <f t="shared" si="6"/>
        <v>2706965</v>
      </c>
    </row>
    <row r="29" spans="1:15" x14ac:dyDescent="0.25">
      <c r="A29" s="40" t="s">
        <v>4</v>
      </c>
      <c r="B29" s="45">
        <v>1744654</v>
      </c>
      <c r="C29" s="45">
        <v>0</v>
      </c>
      <c r="D29" s="45">
        <v>0</v>
      </c>
      <c r="E29" s="45">
        <v>574575</v>
      </c>
      <c r="F29" s="45">
        <v>14565</v>
      </c>
      <c r="G29" s="45">
        <v>0</v>
      </c>
      <c r="H29" s="45">
        <v>0</v>
      </c>
      <c r="I29" s="45">
        <v>0</v>
      </c>
      <c r="J29" s="45">
        <v>0</v>
      </c>
      <c r="K29" s="45">
        <v>686161</v>
      </c>
      <c r="L29" s="45">
        <v>3019955</v>
      </c>
      <c r="M29" s="45">
        <f t="shared" si="4"/>
        <v>3005390</v>
      </c>
      <c r="N29" s="45">
        <f t="shared" si="5"/>
        <v>14565</v>
      </c>
      <c r="O29" s="74">
        <f t="shared" si="6"/>
        <v>3019955</v>
      </c>
    </row>
    <row r="30" spans="1:15" x14ac:dyDescent="0.25">
      <c r="A30" s="40" t="s">
        <v>5</v>
      </c>
      <c r="B30" s="45">
        <v>1401990</v>
      </c>
      <c r="C30" s="45">
        <v>129618</v>
      </c>
      <c r="D30" s="45">
        <v>0</v>
      </c>
      <c r="E30" s="45">
        <v>425522</v>
      </c>
      <c r="F30" s="45">
        <v>7424</v>
      </c>
      <c r="G30" s="45">
        <v>228879</v>
      </c>
      <c r="H30" s="45">
        <v>0</v>
      </c>
      <c r="I30" s="45">
        <v>0</v>
      </c>
      <c r="J30" s="45">
        <v>0</v>
      </c>
      <c r="K30" s="45">
        <v>592097</v>
      </c>
      <c r="L30" s="45">
        <v>2785530</v>
      </c>
      <c r="M30" s="45">
        <f t="shared" si="4"/>
        <v>2648488</v>
      </c>
      <c r="N30" s="45">
        <f t="shared" si="5"/>
        <v>137042</v>
      </c>
      <c r="O30" s="74">
        <f t="shared" si="6"/>
        <v>2785530</v>
      </c>
    </row>
    <row r="31" spans="1:15" x14ac:dyDescent="0.25">
      <c r="A31" s="40" t="s">
        <v>6</v>
      </c>
      <c r="B31" s="45">
        <v>1164583</v>
      </c>
      <c r="C31" s="45">
        <v>21262</v>
      </c>
      <c r="D31" s="45">
        <v>47547</v>
      </c>
      <c r="E31" s="45">
        <v>387252</v>
      </c>
      <c r="F31" s="45">
        <v>46238</v>
      </c>
      <c r="G31" s="45">
        <v>46029</v>
      </c>
      <c r="H31" s="45">
        <v>0</v>
      </c>
      <c r="I31" s="45">
        <v>0</v>
      </c>
      <c r="J31" s="45">
        <v>97752</v>
      </c>
      <c r="K31" s="45">
        <v>488224</v>
      </c>
      <c r="L31" s="45">
        <v>2298887</v>
      </c>
      <c r="M31" s="45">
        <f t="shared" si="4"/>
        <v>2133635</v>
      </c>
      <c r="N31" s="45">
        <f t="shared" si="5"/>
        <v>165252</v>
      </c>
      <c r="O31" s="74">
        <f t="shared" si="6"/>
        <v>2298887</v>
      </c>
    </row>
    <row r="32" spans="1:15" x14ac:dyDescent="0.25">
      <c r="A32" s="40" t="s">
        <v>7</v>
      </c>
      <c r="B32" s="45">
        <v>1577468</v>
      </c>
      <c r="C32" s="45">
        <v>0</v>
      </c>
      <c r="D32" s="45">
        <v>129797</v>
      </c>
      <c r="E32" s="45">
        <v>426931</v>
      </c>
      <c r="F32" s="45">
        <v>7340</v>
      </c>
      <c r="G32" s="45">
        <v>0</v>
      </c>
      <c r="H32" s="45">
        <v>0</v>
      </c>
      <c r="I32" s="45">
        <v>0</v>
      </c>
      <c r="J32" s="45">
        <v>54232</v>
      </c>
      <c r="K32" s="45">
        <v>882159</v>
      </c>
      <c r="L32" s="45">
        <v>3077927</v>
      </c>
      <c r="M32" s="45">
        <f t="shared" si="4"/>
        <v>3016355</v>
      </c>
      <c r="N32" s="45">
        <f t="shared" si="5"/>
        <v>61572</v>
      </c>
      <c r="O32" s="74">
        <f t="shared" si="6"/>
        <v>3077927</v>
      </c>
    </row>
    <row r="33" spans="1:15" x14ac:dyDescent="0.25">
      <c r="A33" s="40" t="s">
        <v>8</v>
      </c>
      <c r="B33" s="45">
        <v>1294606</v>
      </c>
      <c r="C33" s="45">
        <v>0</v>
      </c>
      <c r="D33" s="45">
        <v>65109</v>
      </c>
      <c r="E33" s="45">
        <v>472138</v>
      </c>
      <c r="F33" s="45">
        <v>56084</v>
      </c>
      <c r="G33" s="45">
        <v>0</v>
      </c>
      <c r="H33" s="45">
        <v>0</v>
      </c>
      <c r="I33" s="45">
        <v>0</v>
      </c>
      <c r="J33" s="45">
        <v>206612</v>
      </c>
      <c r="K33" s="45">
        <v>653793</v>
      </c>
      <c r="L33" s="45">
        <v>2748342</v>
      </c>
      <c r="M33" s="45">
        <f t="shared" si="4"/>
        <v>2485646</v>
      </c>
      <c r="N33" s="45">
        <f t="shared" si="5"/>
        <v>262696</v>
      </c>
      <c r="O33" s="74">
        <f t="shared" si="6"/>
        <v>2748342</v>
      </c>
    </row>
    <row r="34" spans="1:15" x14ac:dyDescent="0.25">
      <c r="A34" s="40" t="s">
        <v>9</v>
      </c>
      <c r="B34" s="45">
        <v>1505410</v>
      </c>
      <c r="C34" s="45">
        <v>127428</v>
      </c>
      <c r="D34" s="45">
        <v>0</v>
      </c>
      <c r="E34" s="45">
        <v>534377</v>
      </c>
      <c r="F34" s="45">
        <v>7731</v>
      </c>
      <c r="G34" s="45">
        <v>0</v>
      </c>
      <c r="H34" s="45">
        <v>0</v>
      </c>
      <c r="I34" s="45">
        <v>0</v>
      </c>
      <c r="J34" s="45">
        <v>199586</v>
      </c>
      <c r="K34" s="45">
        <v>958813</v>
      </c>
      <c r="L34" s="45">
        <v>3333345</v>
      </c>
      <c r="M34" s="45">
        <f t="shared" si="4"/>
        <v>2998600</v>
      </c>
      <c r="N34" s="45">
        <f t="shared" si="5"/>
        <v>334745</v>
      </c>
      <c r="O34" s="74">
        <f t="shared" si="6"/>
        <v>3333345</v>
      </c>
    </row>
    <row r="35" spans="1:15" x14ac:dyDescent="0.25">
      <c r="A35" s="40" t="s">
        <v>10</v>
      </c>
      <c r="B35" s="45">
        <v>1192822</v>
      </c>
      <c r="C35" s="45">
        <v>59044</v>
      </c>
      <c r="D35" s="45">
        <v>0</v>
      </c>
      <c r="E35" s="45">
        <v>447629</v>
      </c>
      <c r="F35" s="45">
        <v>61180</v>
      </c>
      <c r="G35" s="48">
        <v>0</v>
      </c>
      <c r="H35" s="45">
        <v>0</v>
      </c>
      <c r="I35" s="45">
        <v>0</v>
      </c>
      <c r="J35" s="45">
        <v>172738</v>
      </c>
      <c r="K35" s="45">
        <v>590664</v>
      </c>
      <c r="L35" s="45">
        <v>2524077</v>
      </c>
      <c r="M35" s="45">
        <f t="shared" si="4"/>
        <v>2231115</v>
      </c>
      <c r="N35" s="45">
        <f t="shared" si="5"/>
        <v>292962</v>
      </c>
      <c r="O35" s="74">
        <f t="shared" si="6"/>
        <v>2524077</v>
      </c>
    </row>
    <row r="36" spans="1:15" x14ac:dyDescent="0.25">
      <c r="A36" s="40" t="s">
        <v>11</v>
      </c>
      <c r="B36" s="45">
        <v>1055109</v>
      </c>
      <c r="C36" s="45">
        <v>0</v>
      </c>
      <c r="D36" s="45">
        <v>0</v>
      </c>
      <c r="E36" s="45">
        <v>448584</v>
      </c>
      <c r="F36" s="45">
        <v>8120</v>
      </c>
      <c r="G36" s="48">
        <v>0</v>
      </c>
      <c r="H36" s="45">
        <v>153859</v>
      </c>
      <c r="I36" s="45">
        <v>0</v>
      </c>
      <c r="J36" s="45">
        <v>244496</v>
      </c>
      <c r="K36" s="45">
        <v>404791</v>
      </c>
      <c r="L36" s="45">
        <v>2314959</v>
      </c>
      <c r="M36" s="45">
        <f t="shared" si="4"/>
        <v>1908484</v>
      </c>
      <c r="N36" s="45">
        <f t="shared" si="5"/>
        <v>406475</v>
      </c>
      <c r="O36" s="74">
        <f t="shared" si="6"/>
        <v>2314959</v>
      </c>
    </row>
    <row r="37" spans="1:15" x14ac:dyDescent="0.25">
      <c r="A37" s="37" t="s">
        <v>81</v>
      </c>
      <c r="B37" s="65">
        <f t="shared" ref="B37:N37" si="7">SUM(B25:B36)</f>
        <v>16663595</v>
      </c>
      <c r="C37" s="65">
        <f t="shared" si="7"/>
        <v>337352</v>
      </c>
      <c r="D37" s="65">
        <f t="shared" si="7"/>
        <v>242453</v>
      </c>
      <c r="E37" s="65">
        <f t="shared" si="7"/>
        <v>5660157</v>
      </c>
      <c r="F37" s="65">
        <f t="shared" si="7"/>
        <v>360489</v>
      </c>
      <c r="G37" s="65">
        <f t="shared" si="7"/>
        <v>274908</v>
      </c>
      <c r="H37" s="65">
        <f t="shared" si="7"/>
        <v>153859</v>
      </c>
      <c r="I37" s="65">
        <f t="shared" si="7"/>
        <v>95760</v>
      </c>
      <c r="J37" s="65">
        <f t="shared" si="7"/>
        <v>975416</v>
      </c>
      <c r="K37" s="65">
        <f t="shared" si="7"/>
        <v>7572221</v>
      </c>
      <c r="L37" s="65">
        <f t="shared" si="7"/>
        <v>32336210</v>
      </c>
      <c r="M37" s="65">
        <f t="shared" si="7"/>
        <v>30413334</v>
      </c>
      <c r="N37" s="65">
        <f t="shared" si="7"/>
        <v>1922876</v>
      </c>
      <c r="O37" s="82">
        <f>SUM(O25:O36)</f>
        <v>32336210</v>
      </c>
    </row>
    <row r="38" spans="1:15" x14ac:dyDescent="0.25">
      <c r="H38" s="1"/>
    </row>
    <row r="40" spans="1:15" x14ac:dyDescent="0.25">
      <c r="A40" s="112" t="s">
        <v>130</v>
      </c>
    </row>
    <row r="41" spans="1:15" x14ac:dyDescent="0.25">
      <c r="A41" s="112" t="s">
        <v>105</v>
      </c>
    </row>
    <row r="42" spans="1:15" x14ac:dyDescent="0.25">
      <c r="A42" s="112" t="s">
        <v>106</v>
      </c>
    </row>
    <row r="44" spans="1:15" x14ac:dyDescent="0.25">
      <c r="A44" s="144" t="s">
        <v>163</v>
      </c>
    </row>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topLeftCell="A34" workbookViewId="0">
      <selection activeCell="C7" sqref="C7:C37"/>
    </sheetView>
  </sheetViews>
  <sheetFormatPr defaultColWidth="9.140625" defaultRowHeight="15" x14ac:dyDescent="0.25"/>
  <cols>
    <col min="1" max="1" width="12" customWidth="1"/>
    <col min="2" max="3" width="10.85546875" customWidth="1"/>
  </cols>
  <sheetData>
    <row r="1" spans="1:3" s="112" customFormat="1" x14ac:dyDescent="0.25">
      <c r="A1" s="3" t="s">
        <v>17</v>
      </c>
      <c r="C1" s="73"/>
    </row>
    <row r="2" spans="1:3" s="112" customFormat="1" x14ac:dyDescent="0.25">
      <c r="C2" s="73"/>
    </row>
    <row r="3" spans="1:3" s="112" customFormat="1" ht="26.25" x14ac:dyDescent="0.25">
      <c r="A3" s="41">
        <v>2008</v>
      </c>
      <c r="B3" s="14"/>
      <c r="C3" s="73"/>
    </row>
    <row r="4" spans="1:3" s="112" customFormat="1" x14ac:dyDescent="0.25">
      <c r="A4" s="14"/>
      <c r="C4" s="73"/>
    </row>
    <row r="5" spans="1:3" s="112" customFormat="1" x14ac:dyDescent="0.25">
      <c r="A5" s="3" t="s">
        <v>29</v>
      </c>
      <c r="C5" s="73"/>
    </row>
    <row r="6" spans="1:3" s="112" customFormat="1" x14ac:dyDescent="0.25">
      <c r="A6" s="14"/>
      <c r="C6" s="73"/>
    </row>
    <row r="7" spans="1:3" s="112" customFormat="1" x14ac:dyDescent="0.25">
      <c r="A7" s="37" t="s">
        <v>16</v>
      </c>
      <c r="B7" s="58" t="s">
        <v>12</v>
      </c>
      <c r="C7" s="79" t="s">
        <v>28</v>
      </c>
    </row>
    <row r="8" spans="1:3" s="112" customFormat="1" x14ac:dyDescent="0.25">
      <c r="A8" s="40" t="s">
        <v>0</v>
      </c>
      <c r="B8" s="61">
        <v>316775</v>
      </c>
      <c r="C8" s="80">
        <f>SUM(B8)</f>
        <v>316775</v>
      </c>
    </row>
    <row r="9" spans="1:3" s="112" customFormat="1" x14ac:dyDescent="0.25">
      <c r="A9" s="40" t="s">
        <v>1</v>
      </c>
      <c r="B9" s="61">
        <v>168461</v>
      </c>
      <c r="C9" s="80">
        <f t="shared" ref="C9:C19" si="0">SUM(B9)</f>
        <v>168461</v>
      </c>
    </row>
    <row r="10" spans="1:3" s="112" customFormat="1" x14ac:dyDescent="0.25">
      <c r="A10" s="40" t="s">
        <v>2</v>
      </c>
      <c r="B10" s="61">
        <v>167183</v>
      </c>
      <c r="C10" s="80">
        <f t="shared" si="0"/>
        <v>167183</v>
      </c>
    </row>
    <row r="11" spans="1:3" s="112" customFormat="1" x14ac:dyDescent="0.25">
      <c r="A11" s="40" t="s">
        <v>3</v>
      </c>
      <c r="B11" s="61">
        <v>73933</v>
      </c>
      <c r="C11" s="80">
        <f t="shared" si="0"/>
        <v>73933</v>
      </c>
    </row>
    <row r="12" spans="1:3" s="112" customFormat="1" x14ac:dyDescent="0.25">
      <c r="A12" s="40" t="s">
        <v>4</v>
      </c>
      <c r="B12" s="61">
        <v>55945</v>
      </c>
      <c r="C12" s="80">
        <f t="shared" si="0"/>
        <v>55945</v>
      </c>
    </row>
    <row r="13" spans="1:3" s="112" customFormat="1" x14ac:dyDescent="0.25">
      <c r="A13" s="40" t="s">
        <v>5</v>
      </c>
      <c r="B13" s="61">
        <v>54404</v>
      </c>
      <c r="C13" s="80">
        <f t="shared" si="0"/>
        <v>54404</v>
      </c>
    </row>
    <row r="14" spans="1:3" s="112" customFormat="1" x14ac:dyDescent="0.25">
      <c r="A14" s="40" t="s">
        <v>6</v>
      </c>
      <c r="B14" s="61">
        <v>36925</v>
      </c>
      <c r="C14" s="80">
        <f t="shared" si="0"/>
        <v>36925</v>
      </c>
    </row>
    <row r="15" spans="1:3" s="112" customFormat="1" x14ac:dyDescent="0.25">
      <c r="A15" s="40" t="s">
        <v>7</v>
      </c>
      <c r="B15" s="61">
        <v>37200</v>
      </c>
      <c r="C15" s="80">
        <f t="shared" si="0"/>
        <v>37200</v>
      </c>
    </row>
    <row r="16" spans="1:3" s="112" customFormat="1" x14ac:dyDescent="0.25">
      <c r="A16" s="40" t="s">
        <v>8</v>
      </c>
      <c r="B16" s="61">
        <v>36737</v>
      </c>
      <c r="C16" s="80">
        <f t="shared" si="0"/>
        <v>36737</v>
      </c>
    </row>
    <row r="17" spans="1:3" s="112" customFormat="1" x14ac:dyDescent="0.25">
      <c r="A17" s="40" t="s">
        <v>9</v>
      </c>
      <c r="B17" s="61">
        <v>17720</v>
      </c>
      <c r="C17" s="80">
        <f t="shared" si="0"/>
        <v>17720</v>
      </c>
    </row>
    <row r="18" spans="1:3" s="112" customFormat="1" x14ac:dyDescent="0.25">
      <c r="A18" s="40" t="s">
        <v>10</v>
      </c>
      <c r="B18" s="61">
        <v>0</v>
      </c>
      <c r="C18" s="80">
        <f t="shared" si="0"/>
        <v>0</v>
      </c>
    </row>
    <row r="19" spans="1:3" s="112" customFormat="1" x14ac:dyDescent="0.25">
      <c r="A19" s="40" t="s">
        <v>11</v>
      </c>
      <c r="B19" s="61">
        <v>18600</v>
      </c>
      <c r="C19" s="80">
        <f t="shared" si="0"/>
        <v>18600</v>
      </c>
    </row>
    <row r="20" spans="1:3" s="112" customFormat="1" x14ac:dyDescent="0.25">
      <c r="A20" s="37" t="s">
        <v>81</v>
      </c>
      <c r="B20" s="66">
        <f t="shared" ref="B20:C20" si="1">SUM(B8:B19)</f>
        <v>983883</v>
      </c>
      <c r="C20" s="81">
        <f t="shared" si="1"/>
        <v>983883</v>
      </c>
    </row>
    <row r="21" spans="1:3" s="112" customFormat="1" x14ac:dyDescent="0.25">
      <c r="A21" s="14"/>
      <c r="B21" s="14"/>
      <c r="C21" s="73"/>
    </row>
    <row r="22" spans="1:3" s="112" customFormat="1" x14ac:dyDescent="0.25">
      <c r="A22" s="93" t="s">
        <v>45</v>
      </c>
      <c r="C22" s="73"/>
    </row>
    <row r="23" spans="1:3" s="112" customFormat="1" x14ac:dyDescent="0.25">
      <c r="C23" s="73"/>
    </row>
    <row r="24" spans="1:3" s="112" customFormat="1" x14ac:dyDescent="0.25">
      <c r="A24" s="37" t="s">
        <v>16</v>
      </c>
      <c r="B24" s="58" t="s">
        <v>12</v>
      </c>
      <c r="C24" s="79" t="s">
        <v>28</v>
      </c>
    </row>
    <row r="25" spans="1:3" s="112" customFormat="1" x14ac:dyDescent="0.25">
      <c r="A25" s="40" t="s">
        <v>0</v>
      </c>
      <c r="B25" s="45">
        <v>479670</v>
      </c>
      <c r="C25" s="74">
        <f>SUM(B25)</f>
        <v>479670</v>
      </c>
    </row>
    <row r="26" spans="1:3" s="112" customFormat="1" x14ac:dyDescent="0.25">
      <c r="A26" s="40" t="s">
        <v>1</v>
      </c>
      <c r="B26" s="45">
        <v>248933</v>
      </c>
      <c r="C26" s="74">
        <f t="shared" ref="C26:C36" si="2">SUM(B26)</f>
        <v>248933</v>
      </c>
    </row>
    <row r="27" spans="1:3" s="112" customFormat="1" x14ac:dyDescent="0.25">
      <c r="A27" s="40" t="s">
        <v>2</v>
      </c>
      <c r="B27" s="45">
        <v>262226</v>
      </c>
      <c r="C27" s="74">
        <f t="shared" si="2"/>
        <v>262226</v>
      </c>
    </row>
    <row r="28" spans="1:3" s="112" customFormat="1" x14ac:dyDescent="0.25">
      <c r="A28" s="40" t="s">
        <v>3</v>
      </c>
      <c r="B28" s="45">
        <v>109116</v>
      </c>
      <c r="C28" s="74">
        <f t="shared" si="2"/>
        <v>109116</v>
      </c>
    </row>
    <row r="29" spans="1:3" s="112" customFormat="1" x14ac:dyDescent="0.25">
      <c r="A29" s="40" t="s">
        <v>4</v>
      </c>
      <c r="B29" s="45">
        <v>84039</v>
      </c>
      <c r="C29" s="74">
        <f t="shared" si="2"/>
        <v>84039</v>
      </c>
    </row>
    <row r="30" spans="1:3" s="112" customFormat="1" x14ac:dyDescent="0.25">
      <c r="A30" s="40" t="s">
        <v>5</v>
      </c>
      <c r="B30" s="45">
        <v>83876</v>
      </c>
      <c r="C30" s="74">
        <f t="shared" si="2"/>
        <v>83876</v>
      </c>
    </row>
    <row r="31" spans="1:3" s="112" customFormat="1" x14ac:dyDescent="0.25">
      <c r="A31" s="40" t="s">
        <v>6</v>
      </c>
      <c r="B31" s="45">
        <v>59167</v>
      </c>
      <c r="C31" s="74">
        <f t="shared" si="2"/>
        <v>59167</v>
      </c>
    </row>
    <row r="32" spans="1:3" s="112" customFormat="1" x14ac:dyDescent="0.25">
      <c r="A32" s="40" t="s">
        <v>7</v>
      </c>
      <c r="B32" s="45">
        <v>59437</v>
      </c>
      <c r="C32" s="74">
        <f t="shared" si="2"/>
        <v>59437</v>
      </c>
    </row>
    <row r="33" spans="1:3" s="112" customFormat="1" x14ac:dyDescent="0.25">
      <c r="A33" s="40" t="s">
        <v>8</v>
      </c>
      <c r="B33" s="45">
        <v>64106</v>
      </c>
      <c r="C33" s="74">
        <f t="shared" si="2"/>
        <v>64106</v>
      </c>
    </row>
    <row r="34" spans="1:3" s="112" customFormat="1" x14ac:dyDescent="0.25">
      <c r="A34" s="40" t="s">
        <v>9</v>
      </c>
      <c r="B34" s="45">
        <v>32824</v>
      </c>
      <c r="C34" s="74">
        <f t="shared" si="2"/>
        <v>32824</v>
      </c>
    </row>
    <row r="35" spans="1:3" s="112" customFormat="1" x14ac:dyDescent="0.25">
      <c r="A35" s="40" t="s">
        <v>10</v>
      </c>
      <c r="B35" s="45">
        <v>0</v>
      </c>
      <c r="C35" s="74">
        <f t="shared" si="2"/>
        <v>0</v>
      </c>
    </row>
    <row r="36" spans="1:3" s="112" customFormat="1" x14ac:dyDescent="0.25">
      <c r="A36" s="40" t="s">
        <v>11</v>
      </c>
      <c r="B36" s="45">
        <v>36895</v>
      </c>
      <c r="C36" s="74">
        <f t="shared" si="2"/>
        <v>36895</v>
      </c>
    </row>
    <row r="37" spans="1:3" s="112" customFormat="1" x14ac:dyDescent="0.25">
      <c r="A37" s="37" t="s">
        <v>81</v>
      </c>
      <c r="B37" s="65">
        <f t="shared" ref="B37" si="3">SUM(B25:B36)</f>
        <v>1520289</v>
      </c>
      <c r="C37" s="82">
        <f>SUM(C25:C36)</f>
        <v>1520289</v>
      </c>
    </row>
    <row r="38" spans="1:3" s="112" customFormat="1" x14ac:dyDescent="0.25">
      <c r="C38" s="73"/>
    </row>
    <row r="39" spans="1:3" s="112" customFormat="1" x14ac:dyDescent="0.25">
      <c r="C39" s="73"/>
    </row>
    <row r="40" spans="1:3" s="112" customFormat="1" x14ac:dyDescent="0.25">
      <c r="A40" s="144" t="s">
        <v>163</v>
      </c>
      <c r="C40" s="73"/>
    </row>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5"/>
  <sheetViews>
    <sheetView topLeftCell="A28" workbookViewId="0">
      <selection activeCell="H7" sqref="H7:H37"/>
    </sheetView>
  </sheetViews>
  <sheetFormatPr defaultColWidth="9.140625" defaultRowHeight="15" x14ac:dyDescent="0.25"/>
  <cols>
    <col min="1" max="1" width="12.28515625" customWidth="1"/>
    <col min="2" max="2" width="10.42578125" customWidth="1"/>
    <col min="3" max="3" width="11.5703125" customWidth="1"/>
    <col min="5" max="5" width="9.28515625" customWidth="1"/>
    <col min="7" max="7" width="11.5703125" customWidth="1"/>
    <col min="8" max="8" width="13.140625" customWidth="1"/>
    <col min="9" max="9" width="13.28515625" customWidth="1"/>
    <col min="10" max="10" width="17" customWidth="1"/>
    <col min="11" max="11" width="11.85546875" customWidth="1"/>
  </cols>
  <sheetData>
    <row r="1" spans="1:11" x14ac:dyDescent="0.25">
      <c r="A1" s="3" t="s">
        <v>17</v>
      </c>
      <c r="K1" s="73"/>
    </row>
    <row r="2" spans="1:11" x14ac:dyDescent="0.25">
      <c r="K2" s="73"/>
    </row>
    <row r="3" spans="1:11" ht="26.25" x14ac:dyDescent="0.25">
      <c r="A3" s="41">
        <v>2007</v>
      </c>
      <c r="B3" s="14"/>
      <c r="C3" s="14"/>
      <c r="D3" s="14"/>
      <c r="E3" s="14"/>
      <c r="F3" s="14"/>
      <c r="G3" s="14"/>
      <c r="H3" s="14"/>
      <c r="I3" s="14"/>
      <c r="J3" s="14"/>
      <c r="K3" s="73"/>
    </row>
    <row r="4" spans="1:11" x14ac:dyDescent="0.25">
      <c r="A4" s="14"/>
      <c r="K4" s="73"/>
    </row>
    <row r="5" spans="1:11" x14ac:dyDescent="0.25">
      <c r="A5" s="3" t="s">
        <v>29</v>
      </c>
      <c r="K5" s="73"/>
    </row>
    <row r="6" spans="1:11" x14ac:dyDescent="0.25">
      <c r="A6" s="14"/>
      <c r="K6" s="73"/>
    </row>
    <row r="7" spans="1:11" x14ac:dyDescent="0.25">
      <c r="A7" s="37" t="s">
        <v>16</v>
      </c>
      <c r="B7" s="57" t="s">
        <v>19</v>
      </c>
      <c r="C7" s="37" t="s">
        <v>21</v>
      </c>
      <c r="D7" s="57" t="s">
        <v>46</v>
      </c>
      <c r="E7" s="57" t="s">
        <v>22</v>
      </c>
      <c r="F7" s="37" t="s">
        <v>23</v>
      </c>
      <c r="G7" s="57" t="s">
        <v>27</v>
      </c>
      <c r="H7" s="75" t="s">
        <v>129</v>
      </c>
      <c r="I7" s="59" t="s">
        <v>99</v>
      </c>
      <c r="J7" s="39" t="s">
        <v>100</v>
      </c>
      <c r="K7" s="79" t="s">
        <v>28</v>
      </c>
    </row>
    <row r="8" spans="1:11" x14ac:dyDescent="0.25">
      <c r="A8" s="40" t="s">
        <v>0</v>
      </c>
      <c r="B8" s="60">
        <v>48955</v>
      </c>
      <c r="C8" s="45">
        <v>3873</v>
      </c>
      <c r="D8" s="60">
        <v>0</v>
      </c>
      <c r="E8" s="60">
        <v>0</v>
      </c>
      <c r="F8" s="45">
        <v>32465</v>
      </c>
      <c r="G8" s="60">
        <v>95151</v>
      </c>
      <c r="H8" s="77">
        <v>180446</v>
      </c>
      <c r="I8" s="62">
        <f t="shared" ref="I8:I19" si="0">SUM(B8,D8,E8,G8)</f>
        <v>144106</v>
      </c>
      <c r="J8" s="63">
        <f>SUM(C8,F8,)</f>
        <v>36338</v>
      </c>
      <c r="K8" s="80">
        <f>SUM(B8,C8,D8,E8,F8,G8)</f>
        <v>180444</v>
      </c>
    </row>
    <row r="9" spans="1:11" x14ac:dyDescent="0.25">
      <c r="A9" s="40" t="s">
        <v>1</v>
      </c>
      <c r="B9" s="60">
        <v>112361</v>
      </c>
      <c r="C9" s="45">
        <v>18447</v>
      </c>
      <c r="D9" s="60">
        <v>0</v>
      </c>
      <c r="E9" s="60">
        <v>14408</v>
      </c>
      <c r="F9" s="45">
        <v>34884</v>
      </c>
      <c r="G9" s="60">
        <v>95645</v>
      </c>
      <c r="H9" s="77">
        <v>275747</v>
      </c>
      <c r="I9" s="62">
        <f t="shared" si="0"/>
        <v>222414</v>
      </c>
      <c r="J9" s="63">
        <f t="shared" ref="J9:J19" si="1">SUM(C9,F9,)</f>
        <v>53331</v>
      </c>
      <c r="K9" s="80">
        <f t="shared" ref="K9:K19" si="2">SUM(B9,C9,D9,E9,F9,G9)</f>
        <v>275745</v>
      </c>
    </row>
    <row r="10" spans="1:11" x14ac:dyDescent="0.25">
      <c r="A10" s="40" t="s">
        <v>2</v>
      </c>
      <c r="B10" s="60">
        <v>176179</v>
      </c>
      <c r="C10" s="45">
        <v>17489</v>
      </c>
      <c r="D10" s="60">
        <v>0</v>
      </c>
      <c r="E10" s="60">
        <v>50715</v>
      </c>
      <c r="F10" s="45">
        <v>0</v>
      </c>
      <c r="G10" s="60">
        <v>69905</v>
      </c>
      <c r="H10" s="77">
        <v>314291</v>
      </c>
      <c r="I10" s="62">
        <f t="shared" si="0"/>
        <v>296799</v>
      </c>
      <c r="J10" s="63">
        <f t="shared" si="1"/>
        <v>17489</v>
      </c>
      <c r="K10" s="80">
        <f t="shared" si="2"/>
        <v>314288</v>
      </c>
    </row>
    <row r="11" spans="1:11" x14ac:dyDescent="0.25">
      <c r="A11" s="40" t="s">
        <v>3</v>
      </c>
      <c r="B11" s="60">
        <v>190593</v>
      </c>
      <c r="C11" s="45">
        <v>5460</v>
      </c>
      <c r="D11" s="60">
        <v>0</v>
      </c>
      <c r="E11" s="60">
        <v>43154</v>
      </c>
      <c r="F11" s="45">
        <v>33432</v>
      </c>
      <c r="G11" s="60">
        <v>92986</v>
      </c>
      <c r="H11" s="77">
        <v>365627</v>
      </c>
      <c r="I11" s="62">
        <f t="shared" si="0"/>
        <v>326733</v>
      </c>
      <c r="J11" s="63">
        <f t="shared" si="1"/>
        <v>38892</v>
      </c>
      <c r="K11" s="80">
        <f t="shared" si="2"/>
        <v>365625</v>
      </c>
    </row>
    <row r="12" spans="1:11" x14ac:dyDescent="0.25">
      <c r="A12" s="40" t="s">
        <v>4</v>
      </c>
      <c r="B12" s="60">
        <v>289663</v>
      </c>
      <c r="C12" s="45">
        <v>0</v>
      </c>
      <c r="D12" s="60">
        <v>0</v>
      </c>
      <c r="E12" s="60">
        <v>48129</v>
      </c>
      <c r="F12" s="45">
        <v>4624</v>
      </c>
      <c r="G12" s="60">
        <v>139622</v>
      </c>
      <c r="H12" s="77">
        <v>482039</v>
      </c>
      <c r="I12" s="62">
        <f t="shared" si="0"/>
        <v>477414</v>
      </c>
      <c r="J12" s="63">
        <f t="shared" si="1"/>
        <v>4624</v>
      </c>
      <c r="K12" s="80">
        <f t="shared" si="2"/>
        <v>482038</v>
      </c>
    </row>
    <row r="13" spans="1:11" x14ac:dyDescent="0.25">
      <c r="A13" s="40" t="s">
        <v>5</v>
      </c>
      <c r="B13" s="60">
        <v>285233</v>
      </c>
      <c r="C13" s="45">
        <v>0</v>
      </c>
      <c r="D13" s="60">
        <v>0</v>
      </c>
      <c r="E13" s="60">
        <v>55768</v>
      </c>
      <c r="F13" s="45">
        <v>43718</v>
      </c>
      <c r="G13" s="60">
        <v>156511</v>
      </c>
      <c r="H13" s="77">
        <v>541232</v>
      </c>
      <c r="I13" s="62">
        <f t="shared" si="0"/>
        <v>497512</v>
      </c>
      <c r="J13" s="63">
        <f t="shared" si="1"/>
        <v>43718</v>
      </c>
      <c r="K13" s="80">
        <f t="shared" si="2"/>
        <v>541230</v>
      </c>
    </row>
    <row r="14" spans="1:11" x14ac:dyDescent="0.25">
      <c r="A14" s="40" t="s">
        <v>6</v>
      </c>
      <c r="B14" s="60">
        <v>172048</v>
      </c>
      <c r="C14" s="45">
        <v>0</v>
      </c>
      <c r="D14" s="60">
        <v>0</v>
      </c>
      <c r="E14" s="60">
        <v>31890</v>
      </c>
      <c r="F14" s="45">
        <v>28292</v>
      </c>
      <c r="G14" s="60">
        <v>116623</v>
      </c>
      <c r="H14" s="77">
        <v>348855</v>
      </c>
      <c r="I14" s="62">
        <f t="shared" si="0"/>
        <v>320561</v>
      </c>
      <c r="J14" s="63">
        <f t="shared" si="1"/>
        <v>28292</v>
      </c>
      <c r="K14" s="80">
        <f t="shared" si="2"/>
        <v>348853</v>
      </c>
    </row>
    <row r="15" spans="1:11" x14ac:dyDescent="0.25">
      <c r="A15" s="40" t="s">
        <v>7</v>
      </c>
      <c r="B15" s="60">
        <v>166718</v>
      </c>
      <c r="C15" s="45">
        <v>0</v>
      </c>
      <c r="D15" s="60">
        <v>25200</v>
      </c>
      <c r="E15" s="60">
        <v>54336</v>
      </c>
      <c r="F15" s="45">
        <v>3061</v>
      </c>
      <c r="G15" s="60">
        <v>94255</v>
      </c>
      <c r="H15" s="77">
        <v>343571</v>
      </c>
      <c r="I15" s="62">
        <f t="shared" si="0"/>
        <v>340509</v>
      </c>
      <c r="J15" s="63">
        <f t="shared" si="1"/>
        <v>3061</v>
      </c>
      <c r="K15" s="80">
        <f t="shared" si="2"/>
        <v>343570</v>
      </c>
    </row>
    <row r="16" spans="1:11" x14ac:dyDescent="0.25">
      <c r="A16" s="40" t="s">
        <v>8</v>
      </c>
      <c r="B16" s="60">
        <v>339138</v>
      </c>
      <c r="C16" s="45">
        <v>0</v>
      </c>
      <c r="D16" s="60">
        <v>75600</v>
      </c>
      <c r="E16" s="60">
        <v>59173</v>
      </c>
      <c r="F16" s="45">
        <v>27953</v>
      </c>
      <c r="G16" s="60">
        <v>143164</v>
      </c>
      <c r="H16" s="77">
        <v>645030</v>
      </c>
      <c r="I16" s="62">
        <f t="shared" si="0"/>
        <v>617075</v>
      </c>
      <c r="J16" s="63">
        <f t="shared" si="1"/>
        <v>27953</v>
      </c>
      <c r="K16" s="80">
        <f t="shared" si="2"/>
        <v>645028</v>
      </c>
    </row>
    <row r="17" spans="1:11" x14ac:dyDescent="0.25">
      <c r="A17" s="40" t="s">
        <v>9</v>
      </c>
      <c r="B17" s="60">
        <v>360591</v>
      </c>
      <c r="C17" s="45">
        <v>20233</v>
      </c>
      <c r="D17" s="60">
        <v>0</v>
      </c>
      <c r="E17" s="60">
        <v>108769</v>
      </c>
      <c r="F17" s="45">
        <v>4485</v>
      </c>
      <c r="G17" s="60">
        <v>164374</v>
      </c>
      <c r="H17" s="77">
        <v>658455</v>
      </c>
      <c r="I17" s="62">
        <f t="shared" si="0"/>
        <v>633734</v>
      </c>
      <c r="J17" s="63">
        <f t="shared" si="1"/>
        <v>24718</v>
      </c>
      <c r="K17" s="80">
        <f t="shared" si="2"/>
        <v>658452</v>
      </c>
    </row>
    <row r="18" spans="1:11" x14ac:dyDescent="0.25">
      <c r="A18" s="40" t="s">
        <v>10</v>
      </c>
      <c r="B18" s="60">
        <v>524397</v>
      </c>
      <c r="C18" s="45">
        <v>0</v>
      </c>
      <c r="D18" s="60">
        <v>0</v>
      </c>
      <c r="E18" s="60">
        <v>104337</v>
      </c>
      <c r="F18" s="45">
        <v>25209</v>
      </c>
      <c r="G18" s="60">
        <v>166486</v>
      </c>
      <c r="H18" s="77">
        <v>820430</v>
      </c>
      <c r="I18" s="62">
        <f t="shared" si="0"/>
        <v>795220</v>
      </c>
      <c r="J18" s="63">
        <f t="shared" si="1"/>
        <v>25209</v>
      </c>
      <c r="K18" s="80">
        <f t="shared" si="2"/>
        <v>820429</v>
      </c>
    </row>
    <row r="19" spans="1:11" x14ac:dyDescent="0.25">
      <c r="A19" s="40" t="s">
        <v>11</v>
      </c>
      <c r="B19" s="60">
        <v>315475</v>
      </c>
      <c r="C19" s="45">
        <v>0</v>
      </c>
      <c r="D19" s="60">
        <v>0</v>
      </c>
      <c r="E19" s="60">
        <v>111344</v>
      </c>
      <c r="F19" s="45">
        <v>2416</v>
      </c>
      <c r="G19" s="60">
        <v>212628</v>
      </c>
      <c r="H19" s="77">
        <v>641864</v>
      </c>
      <c r="I19" s="62">
        <f t="shared" si="0"/>
        <v>639447</v>
      </c>
      <c r="J19" s="63">
        <f t="shared" si="1"/>
        <v>2416</v>
      </c>
      <c r="K19" s="80">
        <f t="shared" si="2"/>
        <v>641863</v>
      </c>
    </row>
    <row r="20" spans="1:11" x14ac:dyDescent="0.25">
      <c r="A20" s="37" t="s">
        <v>84</v>
      </c>
      <c r="B20" s="64">
        <f t="shared" ref="B20:K20" si="3">SUM(B8:B19)</f>
        <v>2981351</v>
      </c>
      <c r="C20" s="65">
        <f t="shared" si="3"/>
        <v>65502</v>
      </c>
      <c r="D20" s="64">
        <f t="shared" si="3"/>
        <v>100800</v>
      </c>
      <c r="E20" s="64">
        <f t="shared" si="3"/>
        <v>682023</v>
      </c>
      <c r="F20" s="65">
        <f t="shared" si="3"/>
        <v>240539</v>
      </c>
      <c r="G20" s="64">
        <f t="shared" si="3"/>
        <v>1547350</v>
      </c>
      <c r="H20" s="78">
        <f t="shared" si="3"/>
        <v>5617587</v>
      </c>
      <c r="I20" s="67">
        <f t="shared" si="3"/>
        <v>5311524</v>
      </c>
      <c r="J20" s="68">
        <f t="shared" si="3"/>
        <v>306041</v>
      </c>
      <c r="K20" s="81">
        <f t="shared" si="3"/>
        <v>5617565</v>
      </c>
    </row>
    <row r="21" spans="1:11" x14ac:dyDescent="0.25">
      <c r="A21" s="14"/>
      <c r="B21" s="14"/>
      <c r="C21" s="14"/>
      <c r="D21" s="14"/>
      <c r="E21" s="14"/>
      <c r="F21" s="14"/>
      <c r="G21" s="14"/>
      <c r="H21" s="14"/>
      <c r="I21" s="14"/>
      <c r="J21" s="14"/>
      <c r="K21" s="73"/>
    </row>
    <row r="22" spans="1:11" x14ac:dyDescent="0.25">
      <c r="A22" s="2" t="s">
        <v>45</v>
      </c>
      <c r="K22" s="73"/>
    </row>
    <row r="23" spans="1:11" x14ac:dyDescent="0.25">
      <c r="K23" s="73"/>
    </row>
    <row r="24" spans="1:11" x14ac:dyDescent="0.25">
      <c r="A24" s="37" t="s">
        <v>16</v>
      </c>
      <c r="B24" s="57" t="s">
        <v>19</v>
      </c>
      <c r="C24" s="37" t="s">
        <v>21</v>
      </c>
      <c r="D24" s="57" t="s">
        <v>46</v>
      </c>
      <c r="E24" s="57" t="s">
        <v>22</v>
      </c>
      <c r="F24" s="37" t="s">
        <v>23</v>
      </c>
      <c r="G24" s="57" t="s">
        <v>27</v>
      </c>
      <c r="H24" s="75" t="s">
        <v>129</v>
      </c>
      <c r="I24" s="59" t="s">
        <v>99</v>
      </c>
      <c r="J24" s="39" t="s">
        <v>100</v>
      </c>
      <c r="K24" s="79" t="s">
        <v>28</v>
      </c>
    </row>
    <row r="25" spans="1:11" x14ac:dyDescent="0.25">
      <c r="A25" s="40" t="s">
        <v>0</v>
      </c>
      <c r="B25" s="45">
        <v>157844</v>
      </c>
      <c r="C25" s="45">
        <v>19024</v>
      </c>
      <c r="D25" s="45">
        <v>0</v>
      </c>
      <c r="E25" s="45">
        <v>0</v>
      </c>
      <c r="F25" s="45">
        <v>47943</v>
      </c>
      <c r="G25" s="45">
        <v>273900</v>
      </c>
      <c r="H25" s="45">
        <v>498711</v>
      </c>
      <c r="I25" s="45">
        <f t="shared" ref="I25:I36" si="4">SUM(B25,D25,E25,G25)</f>
        <v>431744</v>
      </c>
      <c r="J25" s="45">
        <f>SUM(C25,F25,)</f>
        <v>66967</v>
      </c>
      <c r="K25" s="74">
        <f>SUM(B25,C25,D25,E25,F25,G25)</f>
        <v>498711</v>
      </c>
    </row>
    <row r="26" spans="1:11" x14ac:dyDescent="0.25">
      <c r="A26" s="40" t="s">
        <v>1</v>
      </c>
      <c r="B26" s="45">
        <v>477436</v>
      </c>
      <c r="C26" s="45">
        <v>141629</v>
      </c>
      <c r="D26" s="45">
        <v>0</v>
      </c>
      <c r="E26" s="45">
        <v>82583</v>
      </c>
      <c r="F26" s="45">
        <v>51255</v>
      </c>
      <c r="G26" s="45">
        <v>292335</v>
      </c>
      <c r="H26" s="45">
        <v>1045238</v>
      </c>
      <c r="I26" s="45">
        <f t="shared" si="4"/>
        <v>852354</v>
      </c>
      <c r="J26" s="45">
        <f t="shared" ref="J26:J36" si="5">SUM(C26,F26,)</f>
        <v>192884</v>
      </c>
      <c r="K26" s="74">
        <f t="shared" ref="K26:K36" si="6">SUM(B26,C26,D26,E26,F26,G26)</f>
        <v>1045238</v>
      </c>
    </row>
    <row r="27" spans="1:11" x14ac:dyDescent="0.25">
      <c r="A27" s="40" t="s">
        <v>2</v>
      </c>
      <c r="B27" s="45">
        <v>673567</v>
      </c>
      <c r="C27" s="45">
        <v>134966</v>
      </c>
      <c r="D27" s="45">
        <v>0</v>
      </c>
      <c r="E27" s="45">
        <v>266405</v>
      </c>
      <c r="F27" s="45">
        <v>0</v>
      </c>
      <c r="G27" s="45">
        <v>215909</v>
      </c>
      <c r="H27" s="45">
        <v>1290847</v>
      </c>
      <c r="I27" s="45">
        <f t="shared" si="4"/>
        <v>1155881</v>
      </c>
      <c r="J27" s="45">
        <f t="shared" si="5"/>
        <v>134966</v>
      </c>
      <c r="K27" s="74">
        <f t="shared" si="6"/>
        <v>1290847</v>
      </c>
    </row>
    <row r="28" spans="1:11" x14ac:dyDescent="0.25">
      <c r="A28" s="40" t="s">
        <v>3</v>
      </c>
      <c r="B28" s="45">
        <v>946554</v>
      </c>
      <c r="C28" s="45">
        <v>44970</v>
      </c>
      <c r="D28" s="45">
        <v>0</v>
      </c>
      <c r="E28" s="45">
        <v>220249</v>
      </c>
      <c r="F28" s="45">
        <v>52214</v>
      </c>
      <c r="G28" s="45">
        <v>265660</v>
      </c>
      <c r="H28" s="45">
        <v>1529647</v>
      </c>
      <c r="I28" s="45">
        <f t="shared" si="4"/>
        <v>1432463</v>
      </c>
      <c r="J28" s="45">
        <f t="shared" si="5"/>
        <v>97184</v>
      </c>
      <c r="K28" s="74">
        <f t="shared" si="6"/>
        <v>1529647</v>
      </c>
    </row>
    <row r="29" spans="1:11" x14ac:dyDescent="0.25">
      <c r="A29" s="40" t="s">
        <v>4</v>
      </c>
      <c r="B29" s="45">
        <v>1522370</v>
      </c>
      <c r="C29" s="45">
        <v>0</v>
      </c>
      <c r="D29" s="45">
        <v>0</v>
      </c>
      <c r="E29" s="45">
        <v>251767</v>
      </c>
      <c r="F29" s="45">
        <v>34378</v>
      </c>
      <c r="G29" s="45">
        <v>413945</v>
      </c>
      <c r="H29" s="45">
        <v>2222460</v>
      </c>
      <c r="I29" s="45">
        <f t="shared" si="4"/>
        <v>2188082</v>
      </c>
      <c r="J29" s="45">
        <f t="shared" si="5"/>
        <v>34378</v>
      </c>
      <c r="K29" s="74">
        <f t="shared" si="6"/>
        <v>2222460</v>
      </c>
    </row>
    <row r="30" spans="1:11" x14ac:dyDescent="0.25">
      <c r="A30" s="40" t="s">
        <v>5</v>
      </c>
      <c r="B30" s="45">
        <v>1355719</v>
      </c>
      <c r="C30" s="45">
        <v>0</v>
      </c>
      <c r="D30" s="45">
        <v>0</v>
      </c>
      <c r="E30" s="45">
        <v>294195</v>
      </c>
      <c r="F30" s="45">
        <v>89886</v>
      </c>
      <c r="G30" s="45">
        <v>471590</v>
      </c>
      <c r="H30" s="45">
        <v>2211390</v>
      </c>
      <c r="I30" s="45">
        <f t="shared" si="4"/>
        <v>2121504</v>
      </c>
      <c r="J30" s="45">
        <f t="shared" si="5"/>
        <v>89886</v>
      </c>
      <c r="K30" s="74">
        <f t="shared" si="6"/>
        <v>2211390</v>
      </c>
    </row>
    <row r="31" spans="1:11" x14ac:dyDescent="0.25">
      <c r="A31" s="40" t="s">
        <v>6</v>
      </c>
      <c r="B31" s="45">
        <v>991351</v>
      </c>
      <c r="C31" s="45">
        <v>0</v>
      </c>
      <c r="D31" s="45">
        <v>0</v>
      </c>
      <c r="E31" s="45">
        <v>173994</v>
      </c>
      <c r="F31" s="45">
        <v>62018</v>
      </c>
      <c r="G31" s="45">
        <v>478718</v>
      </c>
      <c r="H31" s="45">
        <v>1706081</v>
      </c>
      <c r="I31" s="45">
        <f t="shared" si="4"/>
        <v>1644063</v>
      </c>
      <c r="J31" s="45">
        <f t="shared" si="5"/>
        <v>62018</v>
      </c>
      <c r="K31" s="74">
        <f t="shared" si="6"/>
        <v>1706081</v>
      </c>
    </row>
    <row r="32" spans="1:11" x14ac:dyDescent="0.25">
      <c r="A32" s="40" t="s">
        <v>7</v>
      </c>
      <c r="B32" s="45">
        <v>832915</v>
      </c>
      <c r="C32" s="45">
        <v>0</v>
      </c>
      <c r="D32" s="45">
        <v>42840</v>
      </c>
      <c r="E32" s="45">
        <v>238822</v>
      </c>
      <c r="F32" s="45">
        <v>16117</v>
      </c>
      <c r="G32" s="45">
        <v>392119</v>
      </c>
      <c r="H32" s="45">
        <v>1522813</v>
      </c>
      <c r="I32" s="45">
        <f t="shared" si="4"/>
        <v>1506696</v>
      </c>
      <c r="J32" s="45">
        <f t="shared" si="5"/>
        <v>16117</v>
      </c>
      <c r="K32" s="74">
        <f t="shared" si="6"/>
        <v>1522813</v>
      </c>
    </row>
    <row r="33" spans="1:11" x14ac:dyDescent="0.25">
      <c r="A33" s="40" t="s">
        <v>8</v>
      </c>
      <c r="B33" s="45">
        <v>1515397</v>
      </c>
      <c r="C33" s="45">
        <v>0</v>
      </c>
      <c r="D33" s="45">
        <v>128520</v>
      </c>
      <c r="E33" s="45">
        <v>329455</v>
      </c>
      <c r="F33" s="45">
        <v>61444</v>
      </c>
      <c r="G33" s="45">
        <v>460353</v>
      </c>
      <c r="H33" s="45">
        <v>2495169</v>
      </c>
      <c r="I33" s="45">
        <f t="shared" si="4"/>
        <v>2433725</v>
      </c>
      <c r="J33" s="45">
        <f t="shared" si="5"/>
        <v>61444</v>
      </c>
      <c r="K33" s="74">
        <f t="shared" si="6"/>
        <v>2495169</v>
      </c>
    </row>
    <row r="34" spans="1:11" x14ac:dyDescent="0.25">
      <c r="A34" s="40" t="s">
        <v>9</v>
      </c>
      <c r="B34" s="45">
        <v>1465057</v>
      </c>
      <c r="C34" s="45">
        <v>121231</v>
      </c>
      <c r="D34" s="45">
        <v>0</v>
      </c>
      <c r="E34" s="45">
        <v>603844</v>
      </c>
      <c r="F34" s="45">
        <v>26405</v>
      </c>
      <c r="G34" s="45">
        <v>546537</v>
      </c>
      <c r="H34" s="45">
        <v>2763074</v>
      </c>
      <c r="I34" s="45">
        <f t="shared" si="4"/>
        <v>2615438</v>
      </c>
      <c r="J34" s="45">
        <f t="shared" si="5"/>
        <v>147636</v>
      </c>
      <c r="K34" s="74">
        <f t="shared" si="6"/>
        <v>2763074</v>
      </c>
    </row>
    <row r="35" spans="1:11" x14ac:dyDescent="0.25">
      <c r="A35" s="40" t="s">
        <v>10</v>
      </c>
      <c r="B35" s="45">
        <v>1746284</v>
      </c>
      <c r="C35" s="45">
        <v>0</v>
      </c>
      <c r="D35" s="45">
        <v>0</v>
      </c>
      <c r="E35" s="45">
        <v>583736</v>
      </c>
      <c r="F35" s="45">
        <v>45351</v>
      </c>
      <c r="G35" s="45">
        <v>559165</v>
      </c>
      <c r="H35" s="45">
        <v>2934536</v>
      </c>
      <c r="I35" s="45">
        <f t="shared" si="4"/>
        <v>2889185</v>
      </c>
      <c r="J35" s="45">
        <f t="shared" si="5"/>
        <v>45351</v>
      </c>
      <c r="K35" s="74">
        <f t="shared" si="6"/>
        <v>2934536</v>
      </c>
    </row>
    <row r="36" spans="1:11" x14ac:dyDescent="0.25">
      <c r="A36" s="40" t="s">
        <v>11</v>
      </c>
      <c r="B36" s="45">
        <v>1473363</v>
      </c>
      <c r="C36" s="45">
        <v>0</v>
      </c>
      <c r="D36" s="45">
        <v>0</v>
      </c>
      <c r="E36" s="45">
        <v>612480</v>
      </c>
      <c r="F36" s="45">
        <v>14833</v>
      </c>
      <c r="G36" s="45">
        <v>685064</v>
      </c>
      <c r="H36" s="45">
        <v>2785740</v>
      </c>
      <c r="I36" s="45">
        <f t="shared" si="4"/>
        <v>2770907</v>
      </c>
      <c r="J36" s="45">
        <f t="shared" si="5"/>
        <v>14833</v>
      </c>
      <c r="K36" s="74">
        <f t="shared" si="6"/>
        <v>2785740</v>
      </c>
    </row>
    <row r="37" spans="1:11" x14ac:dyDescent="0.25">
      <c r="A37" s="37" t="s">
        <v>84</v>
      </c>
      <c r="B37" s="65">
        <f t="shared" ref="B37:J37" si="7">SUM(B25:B36)</f>
        <v>13157857</v>
      </c>
      <c r="C37" s="65">
        <f t="shared" si="7"/>
        <v>461820</v>
      </c>
      <c r="D37" s="65">
        <f t="shared" si="7"/>
        <v>171360</v>
      </c>
      <c r="E37" s="65">
        <f t="shared" si="7"/>
        <v>3657530</v>
      </c>
      <c r="F37" s="65">
        <f t="shared" si="7"/>
        <v>501844</v>
      </c>
      <c r="G37" s="65">
        <f t="shared" si="7"/>
        <v>5055295</v>
      </c>
      <c r="H37" s="65">
        <f t="shared" si="7"/>
        <v>23005706</v>
      </c>
      <c r="I37" s="65">
        <f t="shared" si="7"/>
        <v>22042042</v>
      </c>
      <c r="J37" s="65">
        <f t="shared" si="7"/>
        <v>963664</v>
      </c>
      <c r="K37" s="82">
        <f>SUM(K25:K36)</f>
        <v>23005706</v>
      </c>
    </row>
    <row r="38" spans="1:11" x14ac:dyDescent="0.25">
      <c r="K38" s="73"/>
    </row>
    <row r="39" spans="1:11" x14ac:dyDescent="0.25">
      <c r="K39" s="73"/>
    </row>
    <row r="40" spans="1:11" x14ac:dyDescent="0.25">
      <c r="A40" s="112" t="s">
        <v>130</v>
      </c>
      <c r="K40" s="73"/>
    </row>
    <row r="41" spans="1:11" x14ac:dyDescent="0.25">
      <c r="A41" s="112" t="s">
        <v>105</v>
      </c>
      <c r="K41" s="73"/>
    </row>
    <row r="42" spans="1:11" x14ac:dyDescent="0.25">
      <c r="A42" s="112" t="s">
        <v>106</v>
      </c>
      <c r="K42" s="73"/>
    </row>
    <row r="43" spans="1:11" x14ac:dyDescent="0.25">
      <c r="K43" s="73"/>
    </row>
    <row r="44" spans="1:11" x14ac:dyDescent="0.25">
      <c r="A44" s="144" t="s">
        <v>163</v>
      </c>
      <c r="K44" s="73"/>
    </row>
    <row r="45" spans="1:11" x14ac:dyDescent="0.25">
      <c r="K45" s="73"/>
    </row>
  </sheetData>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workbookViewId="0">
      <selection activeCell="D7" sqref="D7:D37"/>
    </sheetView>
  </sheetViews>
  <sheetFormatPr defaultColWidth="9.140625" defaultRowHeight="15" x14ac:dyDescent="0.25"/>
  <cols>
    <col min="1" max="1" width="11.85546875" customWidth="1"/>
    <col min="2" max="2" width="14.7109375" customWidth="1"/>
    <col min="3" max="3" width="10.140625" customWidth="1"/>
    <col min="4" max="4" width="10.5703125" customWidth="1"/>
  </cols>
  <sheetData>
    <row r="1" spans="1:4" s="112" customFormat="1" x14ac:dyDescent="0.25">
      <c r="A1" s="3" t="s">
        <v>17</v>
      </c>
      <c r="D1" s="73"/>
    </row>
    <row r="2" spans="1:4" s="112" customFormat="1" x14ac:dyDescent="0.25">
      <c r="D2" s="73"/>
    </row>
    <row r="3" spans="1:4" s="112" customFormat="1" ht="26.25" x14ac:dyDescent="0.25">
      <c r="A3" s="41">
        <v>2007</v>
      </c>
      <c r="B3" s="14"/>
      <c r="C3" s="14"/>
      <c r="D3" s="73"/>
    </row>
    <row r="4" spans="1:4" s="112" customFormat="1" x14ac:dyDescent="0.25">
      <c r="A4" s="14"/>
      <c r="D4" s="73"/>
    </row>
    <row r="5" spans="1:4" s="112" customFormat="1" x14ac:dyDescent="0.25">
      <c r="A5" s="3" t="s">
        <v>29</v>
      </c>
      <c r="D5" s="73"/>
    </row>
    <row r="6" spans="1:4" s="112" customFormat="1" x14ac:dyDescent="0.25">
      <c r="A6" s="14"/>
      <c r="D6" s="73"/>
    </row>
    <row r="7" spans="1:4" s="112" customFormat="1" x14ac:dyDescent="0.25">
      <c r="A7" s="37" t="s">
        <v>16</v>
      </c>
      <c r="B7" s="83" t="s">
        <v>25</v>
      </c>
      <c r="C7" s="58" t="s">
        <v>12</v>
      </c>
      <c r="D7" s="79" t="s">
        <v>28</v>
      </c>
    </row>
    <row r="8" spans="1:4" s="112" customFormat="1" x14ac:dyDescent="0.25">
      <c r="A8" s="40" t="s">
        <v>0</v>
      </c>
      <c r="B8" s="84">
        <v>457646</v>
      </c>
      <c r="C8" s="61">
        <v>188210</v>
      </c>
      <c r="D8" s="80">
        <f>SUM(B8:C8)</f>
        <v>645856</v>
      </c>
    </row>
    <row r="9" spans="1:4" s="112" customFormat="1" x14ac:dyDescent="0.25">
      <c r="A9" s="40" t="s">
        <v>1</v>
      </c>
      <c r="B9" s="84">
        <v>88401</v>
      </c>
      <c r="C9" s="61">
        <v>168943</v>
      </c>
      <c r="D9" s="80">
        <f t="shared" ref="D9:D19" si="0">SUM(B9:C9)</f>
        <v>257344</v>
      </c>
    </row>
    <row r="10" spans="1:4" s="112" customFormat="1" x14ac:dyDescent="0.25">
      <c r="A10" s="40" t="s">
        <v>2</v>
      </c>
      <c r="B10" s="84">
        <v>18606</v>
      </c>
      <c r="C10" s="61">
        <v>205736</v>
      </c>
      <c r="D10" s="80">
        <f t="shared" si="0"/>
        <v>224342</v>
      </c>
    </row>
    <row r="11" spans="1:4" s="112" customFormat="1" x14ac:dyDescent="0.25">
      <c r="A11" s="40" t="s">
        <v>3</v>
      </c>
      <c r="B11" s="84">
        <v>0</v>
      </c>
      <c r="C11" s="61">
        <v>37640</v>
      </c>
      <c r="D11" s="80">
        <f t="shared" si="0"/>
        <v>37640</v>
      </c>
    </row>
    <row r="12" spans="1:4" s="112" customFormat="1" x14ac:dyDescent="0.25">
      <c r="A12" s="40" t="s">
        <v>4</v>
      </c>
      <c r="B12" s="84">
        <v>0</v>
      </c>
      <c r="C12" s="61">
        <v>132533</v>
      </c>
      <c r="D12" s="80">
        <f t="shared" si="0"/>
        <v>132533</v>
      </c>
    </row>
    <row r="13" spans="1:4" s="112" customFormat="1" x14ac:dyDescent="0.25">
      <c r="A13" s="40" t="s">
        <v>5</v>
      </c>
      <c r="B13" s="84">
        <v>37100</v>
      </c>
      <c r="C13" s="61">
        <v>300740</v>
      </c>
      <c r="D13" s="80">
        <f t="shared" si="0"/>
        <v>337840</v>
      </c>
    </row>
    <row r="14" spans="1:4" s="112" customFormat="1" x14ac:dyDescent="0.25">
      <c r="A14" s="40" t="s">
        <v>6</v>
      </c>
      <c r="B14" s="84">
        <v>37100</v>
      </c>
      <c r="C14" s="61">
        <v>186301</v>
      </c>
      <c r="D14" s="80">
        <f t="shared" si="0"/>
        <v>223401</v>
      </c>
    </row>
    <row r="15" spans="1:4" s="112" customFormat="1" x14ac:dyDescent="0.25">
      <c r="A15" s="40" t="s">
        <v>7</v>
      </c>
      <c r="B15" s="84">
        <v>0</v>
      </c>
      <c r="C15" s="61">
        <v>168356</v>
      </c>
      <c r="D15" s="80">
        <f t="shared" si="0"/>
        <v>168356</v>
      </c>
    </row>
    <row r="16" spans="1:4" s="112" customFormat="1" x14ac:dyDescent="0.25">
      <c r="A16" s="40" t="s">
        <v>8</v>
      </c>
      <c r="B16" s="84">
        <v>0</v>
      </c>
      <c r="C16" s="61">
        <v>131121</v>
      </c>
      <c r="D16" s="80">
        <f t="shared" si="0"/>
        <v>131121</v>
      </c>
    </row>
    <row r="17" spans="1:4" s="112" customFormat="1" x14ac:dyDescent="0.25">
      <c r="A17" s="40" t="s">
        <v>9</v>
      </c>
      <c r="B17" s="84">
        <v>0</v>
      </c>
      <c r="C17" s="61">
        <v>262992</v>
      </c>
      <c r="D17" s="80">
        <f t="shared" si="0"/>
        <v>262992</v>
      </c>
    </row>
    <row r="18" spans="1:4" s="112" customFormat="1" x14ac:dyDescent="0.25">
      <c r="A18" s="40" t="s">
        <v>10</v>
      </c>
      <c r="B18" s="84">
        <v>0</v>
      </c>
      <c r="C18" s="61">
        <v>150168</v>
      </c>
      <c r="D18" s="80">
        <f t="shared" si="0"/>
        <v>150168</v>
      </c>
    </row>
    <row r="19" spans="1:4" s="112" customFormat="1" x14ac:dyDescent="0.25">
      <c r="A19" s="40" t="s">
        <v>11</v>
      </c>
      <c r="B19" s="84">
        <v>0</v>
      </c>
      <c r="C19" s="61">
        <v>131837</v>
      </c>
      <c r="D19" s="80">
        <f t="shared" si="0"/>
        <v>131837</v>
      </c>
    </row>
    <row r="20" spans="1:4" s="112" customFormat="1" x14ac:dyDescent="0.25">
      <c r="A20" s="37" t="s">
        <v>84</v>
      </c>
      <c r="B20" s="85">
        <f t="shared" ref="B20:D20" si="1">SUM(B8:B19)</f>
        <v>638853</v>
      </c>
      <c r="C20" s="66">
        <f t="shared" si="1"/>
        <v>2064577</v>
      </c>
      <c r="D20" s="81">
        <f t="shared" si="1"/>
        <v>2703430</v>
      </c>
    </row>
    <row r="21" spans="1:4" s="112" customFormat="1" x14ac:dyDescent="0.25">
      <c r="A21" s="14"/>
      <c r="B21" s="14"/>
      <c r="C21" s="14"/>
      <c r="D21" s="73"/>
    </row>
    <row r="22" spans="1:4" s="112" customFormat="1" x14ac:dyDescent="0.25">
      <c r="A22" s="93" t="s">
        <v>45</v>
      </c>
      <c r="D22" s="73"/>
    </row>
    <row r="23" spans="1:4" s="112" customFormat="1" x14ac:dyDescent="0.25">
      <c r="D23" s="73"/>
    </row>
    <row r="24" spans="1:4" s="112" customFormat="1" x14ac:dyDescent="0.25">
      <c r="A24" s="37" t="s">
        <v>16</v>
      </c>
      <c r="B24" s="83" t="s">
        <v>25</v>
      </c>
      <c r="C24" s="58" t="s">
        <v>12</v>
      </c>
      <c r="D24" s="79" t="s">
        <v>28</v>
      </c>
    </row>
    <row r="25" spans="1:4" s="112" customFormat="1" x14ac:dyDescent="0.25">
      <c r="A25" s="40" t="s">
        <v>0</v>
      </c>
      <c r="B25" s="45">
        <v>562227</v>
      </c>
      <c r="C25" s="45">
        <v>268761</v>
      </c>
      <c r="D25" s="74">
        <f>SUM(B25:C25)</f>
        <v>830988</v>
      </c>
    </row>
    <row r="26" spans="1:4" s="112" customFormat="1" x14ac:dyDescent="0.25">
      <c r="A26" s="40" t="s">
        <v>1</v>
      </c>
      <c r="B26" s="45">
        <v>102643</v>
      </c>
      <c r="C26" s="45">
        <v>241912</v>
      </c>
      <c r="D26" s="74">
        <f t="shared" ref="D26:D36" si="2">SUM(B26:C26)</f>
        <v>344555</v>
      </c>
    </row>
    <row r="27" spans="1:4" s="112" customFormat="1" x14ac:dyDescent="0.25">
      <c r="A27" s="40" t="s">
        <v>2</v>
      </c>
      <c r="B27" s="45">
        <v>30145</v>
      </c>
      <c r="C27" s="45">
        <v>319756</v>
      </c>
      <c r="D27" s="74">
        <f t="shared" si="2"/>
        <v>349901</v>
      </c>
    </row>
    <row r="28" spans="1:4" s="112" customFormat="1" x14ac:dyDescent="0.25">
      <c r="A28" s="40" t="s">
        <v>3</v>
      </c>
      <c r="B28" s="45">
        <v>0</v>
      </c>
      <c r="C28" s="45">
        <v>69061</v>
      </c>
      <c r="D28" s="74">
        <f t="shared" si="2"/>
        <v>69061</v>
      </c>
    </row>
    <row r="29" spans="1:4" s="112" customFormat="1" x14ac:dyDescent="0.25">
      <c r="A29" s="40" t="s">
        <v>4</v>
      </c>
      <c r="B29" s="45">
        <v>0</v>
      </c>
      <c r="C29" s="45">
        <v>206017</v>
      </c>
      <c r="D29" s="74">
        <f t="shared" si="2"/>
        <v>206017</v>
      </c>
    </row>
    <row r="30" spans="1:4" s="112" customFormat="1" x14ac:dyDescent="0.25">
      <c r="A30" s="40" t="s">
        <v>5</v>
      </c>
      <c r="B30" s="45">
        <v>59699</v>
      </c>
      <c r="C30" s="45">
        <v>476622</v>
      </c>
      <c r="D30" s="74">
        <f t="shared" si="2"/>
        <v>536321</v>
      </c>
    </row>
    <row r="31" spans="1:4" s="112" customFormat="1" x14ac:dyDescent="0.25">
      <c r="A31" s="40" t="s">
        <v>6</v>
      </c>
      <c r="B31" s="45">
        <v>55200</v>
      </c>
      <c r="C31" s="45">
        <v>301919</v>
      </c>
      <c r="D31" s="74">
        <f t="shared" si="2"/>
        <v>357119</v>
      </c>
    </row>
    <row r="32" spans="1:4" s="112" customFormat="1" x14ac:dyDescent="0.25">
      <c r="A32" s="40" t="s">
        <v>7</v>
      </c>
      <c r="B32" s="45">
        <v>0</v>
      </c>
      <c r="C32" s="45">
        <v>273211</v>
      </c>
      <c r="D32" s="74">
        <f t="shared" si="2"/>
        <v>273211</v>
      </c>
    </row>
    <row r="33" spans="1:4" s="112" customFormat="1" x14ac:dyDescent="0.25">
      <c r="A33" s="40" t="s">
        <v>8</v>
      </c>
      <c r="B33" s="45">
        <v>0</v>
      </c>
      <c r="C33" s="45">
        <v>221714</v>
      </c>
      <c r="D33" s="74">
        <f t="shared" si="2"/>
        <v>221714</v>
      </c>
    </row>
    <row r="34" spans="1:4" s="112" customFormat="1" x14ac:dyDescent="0.25">
      <c r="A34" s="40" t="s">
        <v>9</v>
      </c>
      <c r="B34" s="45">
        <v>0</v>
      </c>
      <c r="C34" s="45">
        <v>398936</v>
      </c>
      <c r="D34" s="74">
        <f t="shared" si="2"/>
        <v>398936</v>
      </c>
    </row>
    <row r="35" spans="1:4" s="112" customFormat="1" x14ac:dyDescent="0.25">
      <c r="A35" s="40" t="s">
        <v>10</v>
      </c>
      <c r="B35" s="45">
        <v>0</v>
      </c>
      <c r="C35" s="45">
        <v>251552</v>
      </c>
      <c r="D35" s="74">
        <f t="shared" si="2"/>
        <v>251552</v>
      </c>
    </row>
    <row r="36" spans="1:4" s="112" customFormat="1" x14ac:dyDescent="0.25">
      <c r="A36" s="40" t="s">
        <v>11</v>
      </c>
      <c r="B36" s="45">
        <v>0</v>
      </c>
      <c r="C36" s="45">
        <v>214338</v>
      </c>
      <c r="D36" s="74">
        <f t="shared" si="2"/>
        <v>214338</v>
      </c>
    </row>
    <row r="37" spans="1:4" s="112" customFormat="1" x14ac:dyDescent="0.25">
      <c r="A37" s="37" t="s">
        <v>84</v>
      </c>
      <c r="B37" s="65">
        <f t="shared" ref="B37:C37" si="3">SUM(B25:B36)</f>
        <v>809914</v>
      </c>
      <c r="C37" s="65">
        <f t="shared" si="3"/>
        <v>3243799</v>
      </c>
      <c r="D37" s="82">
        <f>SUM(D25:D36)</f>
        <v>4053713</v>
      </c>
    </row>
    <row r="38" spans="1:4" s="112" customFormat="1" x14ac:dyDescent="0.25">
      <c r="B38" s="1"/>
      <c r="D38" s="73"/>
    </row>
    <row r="39" spans="1:4" s="112" customFormat="1" x14ac:dyDescent="0.25">
      <c r="D39" s="73"/>
    </row>
    <row r="40" spans="1:4" s="112" customFormat="1" x14ac:dyDescent="0.25">
      <c r="A40" s="144" t="s">
        <v>163</v>
      </c>
      <c r="D40" s="73"/>
    </row>
    <row r="41" spans="1:4" s="112" customFormat="1" x14ac:dyDescent="0.25">
      <c r="D41" s="73"/>
    </row>
  </sheetData>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5"/>
  <sheetViews>
    <sheetView topLeftCell="A7" workbookViewId="0">
      <selection activeCell="G7" sqref="G7:G37"/>
    </sheetView>
  </sheetViews>
  <sheetFormatPr defaultColWidth="9.140625" defaultRowHeight="15" x14ac:dyDescent="0.25"/>
  <cols>
    <col min="1" max="1" width="10.42578125" customWidth="1"/>
    <col min="2" max="3" width="11.42578125" customWidth="1"/>
    <col min="6" max="6" width="13.140625" customWidth="1"/>
    <col min="7" max="7" width="13" customWidth="1"/>
    <col min="8" max="8" width="12.42578125" customWidth="1"/>
    <col min="9" max="9" width="14.85546875" customWidth="1"/>
    <col min="10" max="10" width="12.5703125" customWidth="1"/>
  </cols>
  <sheetData>
    <row r="1" spans="1:10" x14ac:dyDescent="0.25">
      <c r="A1" s="3" t="s">
        <v>17</v>
      </c>
      <c r="J1" s="73"/>
    </row>
    <row r="2" spans="1:10" x14ac:dyDescent="0.25">
      <c r="J2" s="73"/>
    </row>
    <row r="3" spans="1:10" ht="26.25" x14ac:dyDescent="0.25">
      <c r="A3" s="41">
        <v>2006</v>
      </c>
      <c r="B3" s="14"/>
      <c r="C3" s="14"/>
      <c r="D3" s="14"/>
      <c r="E3" s="14"/>
      <c r="F3" s="14"/>
      <c r="G3" s="14"/>
      <c r="H3" s="14"/>
      <c r="I3" s="14"/>
      <c r="J3" s="73"/>
    </row>
    <row r="4" spans="1:10" x14ac:dyDescent="0.25">
      <c r="A4" s="14"/>
      <c r="J4" s="73"/>
    </row>
    <row r="5" spans="1:10" x14ac:dyDescent="0.25">
      <c r="A5" s="3" t="s">
        <v>29</v>
      </c>
      <c r="J5" s="73"/>
    </row>
    <row r="6" spans="1:10" x14ac:dyDescent="0.25">
      <c r="A6" s="14"/>
      <c r="J6" s="73"/>
    </row>
    <row r="7" spans="1:10" x14ac:dyDescent="0.25">
      <c r="A7" s="37" t="s">
        <v>16</v>
      </c>
      <c r="B7" s="57" t="s">
        <v>19</v>
      </c>
      <c r="C7" s="37" t="s">
        <v>21</v>
      </c>
      <c r="D7" s="57" t="s">
        <v>22</v>
      </c>
      <c r="E7" s="37" t="s">
        <v>23</v>
      </c>
      <c r="F7" s="57" t="s">
        <v>27</v>
      </c>
      <c r="G7" s="75" t="s">
        <v>129</v>
      </c>
      <c r="H7" s="59" t="s">
        <v>99</v>
      </c>
      <c r="I7" s="39" t="s">
        <v>100</v>
      </c>
      <c r="J7" s="79" t="s">
        <v>28</v>
      </c>
    </row>
    <row r="8" spans="1:10" x14ac:dyDescent="0.25">
      <c r="A8" s="40" t="s">
        <v>0</v>
      </c>
      <c r="B8" s="60">
        <v>36832</v>
      </c>
      <c r="C8" s="45">
        <v>5064</v>
      </c>
      <c r="D8" s="60">
        <v>2248</v>
      </c>
      <c r="E8" s="45">
        <v>0</v>
      </c>
      <c r="F8" s="60">
        <v>74549</v>
      </c>
      <c r="G8" s="77">
        <v>118695</v>
      </c>
      <c r="H8" s="62">
        <f t="shared" ref="H8:H19" si="0">SUM(B8,D8,F8)</f>
        <v>113629</v>
      </c>
      <c r="I8" s="63">
        <f>SUM(C8,E8,)</f>
        <v>5064</v>
      </c>
      <c r="J8" s="80">
        <f>SUM(B8,C8,D8,E8,F8)</f>
        <v>118693</v>
      </c>
    </row>
    <row r="9" spans="1:10" x14ac:dyDescent="0.25">
      <c r="A9" s="40" t="s">
        <v>1</v>
      </c>
      <c r="B9" s="60">
        <v>37241</v>
      </c>
      <c r="C9" s="45">
        <v>2964</v>
      </c>
      <c r="D9" s="60">
        <v>0</v>
      </c>
      <c r="E9" s="45">
        <v>18454</v>
      </c>
      <c r="F9" s="60">
        <v>98826</v>
      </c>
      <c r="G9" s="77">
        <v>157487</v>
      </c>
      <c r="H9" s="62">
        <f t="shared" si="0"/>
        <v>136067</v>
      </c>
      <c r="I9" s="63">
        <f t="shared" ref="I9:I19" si="1">SUM(C9,E9,)</f>
        <v>21418</v>
      </c>
      <c r="J9" s="80">
        <f t="shared" ref="J9:J19" si="2">SUM(B9,C9,D9,E9,F9)</f>
        <v>157485</v>
      </c>
    </row>
    <row r="10" spans="1:10" x14ac:dyDescent="0.25">
      <c r="A10" s="40" t="s">
        <v>2</v>
      </c>
      <c r="B10" s="60">
        <v>33878</v>
      </c>
      <c r="C10" s="45">
        <v>6438</v>
      </c>
      <c r="D10" s="60">
        <v>0</v>
      </c>
      <c r="E10" s="45">
        <v>0</v>
      </c>
      <c r="F10" s="60">
        <v>50199</v>
      </c>
      <c r="G10" s="77">
        <v>90515</v>
      </c>
      <c r="H10" s="62">
        <f t="shared" si="0"/>
        <v>84077</v>
      </c>
      <c r="I10" s="63">
        <f t="shared" si="1"/>
        <v>6438</v>
      </c>
      <c r="J10" s="80">
        <f t="shared" si="2"/>
        <v>90515</v>
      </c>
    </row>
    <row r="11" spans="1:10" x14ac:dyDescent="0.25">
      <c r="A11" s="40" t="s">
        <v>3</v>
      </c>
      <c r="B11" s="60">
        <v>31572</v>
      </c>
      <c r="C11" s="45">
        <v>4142</v>
      </c>
      <c r="D11" s="60">
        <v>0</v>
      </c>
      <c r="E11" s="45">
        <v>13988</v>
      </c>
      <c r="F11" s="60">
        <v>50502</v>
      </c>
      <c r="G11" s="77">
        <v>100206</v>
      </c>
      <c r="H11" s="62">
        <f t="shared" si="0"/>
        <v>82074</v>
      </c>
      <c r="I11" s="63">
        <f t="shared" si="1"/>
        <v>18130</v>
      </c>
      <c r="J11" s="80">
        <f t="shared" si="2"/>
        <v>100204</v>
      </c>
    </row>
    <row r="12" spans="1:10" x14ac:dyDescent="0.25">
      <c r="A12" s="40" t="s">
        <v>4</v>
      </c>
      <c r="B12" s="60">
        <v>51747</v>
      </c>
      <c r="C12" s="45">
        <v>10665</v>
      </c>
      <c r="D12" s="60">
        <v>0</v>
      </c>
      <c r="E12" s="45">
        <v>0</v>
      </c>
      <c r="F12" s="60">
        <v>68701</v>
      </c>
      <c r="G12" s="77">
        <v>131114</v>
      </c>
      <c r="H12" s="62">
        <f t="shared" si="0"/>
        <v>120448</v>
      </c>
      <c r="I12" s="63">
        <f t="shared" si="1"/>
        <v>10665</v>
      </c>
      <c r="J12" s="80">
        <f t="shared" si="2"/>
        <v>131113</v>
      </c>
    </row>
    <row r="13" spans="1:10" x14ac:dyDescent="0.25">
      <c r="A13" s="40" t="s">
        <v>5</v>
      </c>
      <c r="B13" s="60">
        <v>27804</v>
      </c>
      <c r="C13" s="45">
        <v>7209</v>
      </c>
      <c r="D13" s="60">
        <v>0</v>
      </c>
      <c r="E13" s="45">
        <v>17748</v>
      </c>
      <c r="F13" s="60">
        <v>66615</v>
      </c>
      <c r="G13" s="77">
        <v>119378</v>
      </c>
      <c r="H13" s="62">
        <f t="shared" si="0"/>
        <v>94419</v>
      </c>
      <c r="I13" s="63">
        <f t="shared" si="1"/>
        <v>24957</v>
      </c>
      <c r="J13" s="80">
        <f t="shared" si="2"/>
        <v>119376</v>
      </c>
    </row>
    <row r="14" spans="1:10" x14ac:dyDescent="0.25">
      <c r="A14" s="40" t="s">
        <v>6</v>
      </c>
      <c r="B14" s="60">
        <v>31904</v>
      </c>
      <c r="C14" s="45">
        <v>7391</v>
      </c>
      <c r="D14" s="60">
        <v>0</v>
      </c>
      <c r="E14" s="45">
        <v>0</v>
      </c>
      <c r="F14" s="60">
        <v>69822</v>
      </c>
      <c r="G14" s="77">
        <v>109118</v>
      </c>
      <c r="H14" s="62">
        <f t="shared" si="0"/>
        <v>101726</v>
      </c>
      <c r="I14" s="63">
        <f t="shared" si="1"/>
        <v>7391</v>
      </c>
      <c r="J14" s="80">
        <f t="shared" si="2"/>
        <v>109117</v>
      </c>
    </row>
    <row r="15" spans="1:10" x14ac:dyDescent="0.25">
      <c r="A15" s="40" t="s">
        <v>7</v>
      </c>
      <c r="B15" s="60">
        <v>31015</v>
      </c>
      <c r="C15" s="45">
        <v>30051</v>
      </c>
      <c r="D15" s="60">
        <v>0</v>
      </c>
      <c r="E15" s="45">
        <v>16375</v>
      </c>
      <c r="F15" s="60">
        <v>47417</v>
      </c>
      <c r="G15" s="77">
        <v>124859</v>
      </c>
      <c r="H15" s="62">
        <f t="shared" si="0"/>
        <v>78432</v>
      </c>
      <c r="I15" s="63">
        <f t="shared" si="1"/>
        <v>46426</v>
      </c>
      <c r="J15" s="80">
        <f t="shared" si="2"/>
        <v>124858</v>
      </c>
    </row>
    <row r="16" spans="1:10" x14ac:dyDescent="0.25">
      <c r="A16" s="40" t="s">
        <v>8</v>
      </c>
      <c r="B16" s="60">
        <v>46377</v>
      </c>
      <c r="C16" s="45">
        <v>6825</v>
      </c>
      <c r="D16" s="60">
        <v>0</v>
      </c>
      <c r="E16" s="45">
        <v>0</v>
      </c>
      <c r="F16" s="60">
        <v>69379</v>
      </c>
      <c r="G16" s="77">
        <v>122582</v>
      </c>
      <c r="H16" s="62">
        <f t="shared" si="0"/>
        <v>115756</v>
      </c>
      <c r="I16" s="63">
        <f t="shared" si="1"/>
        <v>6825</v>
      </c>
      <c r="J16" s="80">
        <f t="shared" si="2"/>
        <v>122581</v>
      </c>
    </row>
    <row r="17" spans="1:10" x14ac:dyDescent="0.25">
      <c r="A17" s="40" t="s">
        <v>9</v>
      </c>
      <c r="B17" s="60">
        <v>15300</v>
      </c>
      <c r="C17" s="45">
        <v>7149</v>
      </c>
      <c r="D17" s="60">
        <v>3707</v>
      </c>
      <c r="E17" s="45">
        <v>17780</v>
      </c>
      <c r="F17" s="60">
        <v>72188</v>
      </c>
      <c r="G17" s="77">
        <v>116126</v>
      </c>
      <c r="H17" s="62">
        <f t="shared" si="0"/>
        <v>91195</v>
      </c>
      <c r="I17" s="63">
        <f t="shared" si="1"/>
        <v>24929</v>
      </c>
      <c r="J17" s="80">
        <f t="shared" si="2"/>
        <v>116124</v>
      </c>
    </row>
    <row r="18" spans="1:10" x14ac:dyDescent="0.25">
      <c r="A18" s="40" t="s">
        <v>10</v>
      </c>
      <c r="B18" s="60">
        <v>64285</v>
      </c>
      <c r="C18" s="45">
        <v>7384</v>
      </c>
      <c r="D18" s="60">
        <v>4709</v>
      </c>
      <c r="E18" s="45">
        <v>0</v>
      </c>
      <c r="F18" s="60">
        <v>98005</v>
      </c>
      <c r="G18" s="77">
        <v>174385</v>
      </c>
      <c r="H18" s="62">
        <f t="shared" si="0"/>
        <v>166999</v>
      </c>
      <c r="I18" s="63">
        <f t="shared" si="1"/>
        <v>7384</v>
      </c>
      <c r="J18" s="80">
        <f t="shared" si="2"/>
        <v>174383</v>
      </c>
    </row>
    <row r="19" spans="1:10" x14ac:dyDescent="0.25">
      <c r="A19" s="40" t="s">
        <v>11</v>
      </c>
      <c r="B19" s="60">
        <v>58862</v>
      </c>
      <c r="C19" s="45">
        <v>10245</v>
      </c>
      <c r="D19" s="60">
        <v>0</v>
      </c>
      <c r="E19" s="45">
        <v>0</v>
      </c>
      <c r="F19" s="60">
        <v>72318</v>
      </c>
      <c r="G19" s="77">
        <v>141427</v>
      </c>
      <c r="H19" s="62">
        <f t="shared" si="0"/>
        <v>131180</v>
      </c>
      <c r="I19" s="63">
        <f t="shared" si="1"/>
        <v>10245</v>
      </c>
      <c r="J19" s="80">
        <f t="shared" si="2"/>
        <v>141425</v>
      </c>
    </row>
    <row r="20" spans="1:10" x14ac:dyDescent="0.25">
      <c r="A20" s="37" t="s">
        <v>132</v>
      </c>
      <c r="B20" s="64">
        <f t="shared" ref="B20:J20" si="3">SUM(B8:B19)</f>
        <v>466817</v>
      </c>
      <c r="C20" s="65">
        <f t="shared" si="3"/>
        <v>105527</v>
      </c>
      <c r="D20" s="64">
        <f t="shared" si="3"/>
        <v>10664</v>
      </c>
      <c r="E20" s="65">
        <f t="shared" si="3"/>
        <v>84345</v>
      </c>
      <c r="F20" s="64">
        <f t="shared" si="3"/>
        <v>838521</v>
      </c>
      <c r="G20" s="78">
        <f t="shared" si="3"/>
        <v>1505892</v>
      </c>
      <c r="H20" s="67">
        <f t="shared" si="3"/>
        <v>1316002</v>
      </c>
      <c r="I20" s="68">
        <f t="shared" si="3"/>
        <v>189872</v>
      </c>
      <c r="J20" s="81">
        <f t="shared" si="3"/>
        <v>1505874</v>
      </c>
    </row>
    <row r="21" spans="1:10" x14ac:dyDescent="0.25">
      <c r="A21" s="14"/>
      <c r="B21" s="14"/>
      <c r="C21" s="14"/>
      <c r="D21" s="14"/>
      <c r="E21" s="14"/>
      <c r="F21" s="14"/>
      <c r="G21" s="14"/>
      <c r="H21" s="14"/>
      <c r="I21" s="14"/>
      <c r="J21" s="73"/>
    </row>
    <row r="22" spans="1:10" x14ac:dyDescent="0.25">
      <c r="A22" s="2" t="s">
        <v>45</v>
      </c>
      <c r="J22" s="73"/>
    </row>
    <row r="23" spans="1:10" x14ac:dyDescent="0.25">
      <c r="J23" s="73"/>
    </row>
    <row r="24" spans="1:10" x14ac:dyDescent="0.25">
      <c r="A24" s="37" t="s">
        <v>16</v>
      </c>
      <c r="B24" s="57" t="s">
        <v>19</v>
      </c>
      <c r="C24" s="37" t="s">
        <v>21</v>
      </c>
      <c r="D24" s="57" t="s">
        <v>22</v>
      </c>
      <c r="E24" s="37" t="s">
        <v>23</v>
      </c>
      <c r="F24" s="57" t="s">
        <v>27</v>
      </c>
      <c r="G24" s="75" t="s">
        <v>129</v>
      </c>
      <c r="H24" s="59" t="s">
        <v>99</v>
      </c>
      <c r="I24" s="39" t="s">
        <v>100</v>
      </c>
      <c r="J24" s="79" t="s">
        <v>28</v>
      </c>
    </row>
    <row r="25" spans="1:10" x14ac:dyDescent="0.25">
      <c r="A25" s="40" t="s">
        <v>0</v>
      </c>
      <c r="B25" s="45">
        <v>126840</v>
      </c>
      <c r="C25" s="45">
        <v>27926</v>
      </c>
      <c r="D25" s="45">
        <v>10009</v>
      </c>
      <c r="E25" s="45">
        <v>0</v>
      </c>
      <c r="F25" s="45">
        <v>196900</v>
      </c>
      <c r="G25" s="45">
        <v>361675</v>
      </c>
      <c r="H25" s="45">
        <f t="shared" ref="H25:H36" si="4">SUM(B25,D25,F25)</f>
        <v>333749</v>
      </c>
      <c r="I25" s="45">
        <f>SUM(C25,E25,)</f>
        <v>27926</v>
      </c>
      <c r="J25" s="74">
        <f>SUM(B25,C25,D25,E25,F25)</f>
        <v>361675</v>
      </c>
    </row>
    <row r="26" spans="1:10" x14ac:dyDescent="0.25">
      <c r="A26" s="40" t="s">
        <v>1</v>
      </c>
      <c r="B26" s="45">
        <v>129341</v>
      </c>
      <c r="C26" s="45">
        <v>15366</v>
      </c>
      <c r="D26" s="45">
        <v>0</v>
      </c>
      <c r="E26" s="45">
        <v>30184</v>
      </c>
      <c r="F26" s="45">
        <v>271476</v>
      </c>
      <c r="G26" s="45">
        <v>446367</v>
      </c>
      <c r="H26" s="45">
        <f t="shared" si="4"/>
        <v>400817</v>
      </c>
      <c r="I26" s="45">
        <f t="shared" ref="I26:I36" si="5">SUM(C26,E26,)</f>
        <v>45550</v>
      </c>
      <c r="J26" s="74">
        <f t="shared" ref="J26:J36" si="6">SUM(B26,C26,D26,E26,F26)</f>
        <v>446367</v>
      </c>
    </row>
    <row r="27" spans="1:10" x14ac:dyDescent="0.25">
      <c r="A27" s="40" t="s">
        <v>2</v>
      </c>
      <c r="B27" s="45">
        <v>121325</v>
      </c>
      <c r="C27" s="45">
        <v>31618</v>
      </c>
      <c r="D27" s="45">
        <v>0</v>
      </c>
      <c r="E27" s="45">
        <v>0</v>
      </c>
      <c r="F27" s="45">
        <v>147956</v>
      </c>
      <c r="G27" s="45">
        <v>300899</v>
      </c>
      <c r="H27" s="45">
        <f t="shared" si="4"/>
        <v>269281</v>
      </c>
      <c r="I27" s="45">
        <f t="shared" si="5"/>
        <v>31618</v>
      </c>
      <c r="J27" s="74">
        <f t="shared" si="6"/>
        <v>300899</v>
      </c>
    </row>
    <row r="28" spans="1:10" x14ac:dyDescent="0.25">
      <c r="A28" s="40" t="s">
        <v>3</v>
      </c>
      <c r="B28" s="45">
        <v>110997</v>
      </c>
      <c r="C28" s="45">
        <v>20265</v>
      </c>
      <c r="D28" s="45">
        <v>0</v>
      </c>
      <c r="E28" s="45">
        <v>21564</v>
      </c>
      <c r="F28" s="45">
        <v>152958</v>
      </c>
      <c r="G28" s="45">
        <v>305784</v>
      </c>
      <c r="H28" s="45">
        <f t="shared" si="4"/>
        <v>263955</v>
      </c>
      <c r="I28" s="45">
        <f t="shared" si="5"/>
        <v>41829</v>
      </c>
      <c r="J28" s="74">
        <f t="shared" si="6"/>
        <v>305784</v>
      </c>
    </row>
    <row r="29" spans="1:10" x14ac:dyDescent="0.25">
      <c r="A29" s="40" t="s">
        <v>4</v>
      </c>
      <c r="B29" s="45">
        <v>177455</v>
      </c>
      <c r="C29" s="45">
        <v>52540</v>
      </c>
      <c r="D29" s="45">
        <v>0</v>
      </c>
      <c r="E29" s="45">
        <v>0</v>
      </c>
      <c r="F29" s="45">
        <v>169378</v>
      </c>
      <c r="G29" s="45">
        <v>399373</v>
      </c>
      <c r="H29" s="45">
        <f t="shared" si="4"/>
        <v>346833</v>
      </c>
      <c r="I29" s="45">
        <f t="shared" si="5"/>
        <v>52540</v>
      </c>
      <c r="J29" s="74">
        <f t="shared" si="6"/>
        <v>399373</v>
      </c>
    </row>
    <row r="30" spans="1:10" x14ac:dyDescent="0.25">
      <c r="A30" s="40" t="s">
        <v>5</v>
      </c>
      <c r="B30" s="45">
        <v>97379</v>
      </c>
      <c r="C30" s="45">
        <v>37543</v>
      </c>
      <c r="D30" s="45">
        <v>0</v>
      </c>
      <c r="E30" s="45">
        <v>28048</v>
      </c>
      <c r="F30" s="45">
        <v>166321</v>
      </c>
      <c r="G30" s="45">
        <v>329291</v>
      </c>
      <c r="H30" s="45">
        <f t="shared" si="4"/>
        <v>263700</v>
      </c>
      <c r="I30" s="45">
        <f t="shared" si="5"/>
        <v>65591</v>
      </c>
      <c r="J30" s="74">
        <f t="shared" si="6"/>
        <v>329291</v>
      </c>
    </row>
    <row r="31" spans="1:10" x14ac:dyDescent="0.25">
      <c r="A31" s="40" t="s">
        <v>6</v>
      </c>
      <c r="B31" s="45">
        <v>117514</v>
      </c>
      <c r="C31" s="45">
        <v>39090</v>
      </c>
      <c r="D31" s="45">
        <v>0</v>
      </c>
      <c r="E31" s="45">
        <v>0</v>
      </c>
      <c r="F31" s="45">
        <v>217398</v>
      </c>
      <c r="G31" s="45">
        <v>374002</v>
      </c>
      <c r="H31" s="45">
        <f t="shared" si="4"/>
        <v>334912</v>
      </c>
      <c r="I31" s="45">
        <f t="shared" si="5"/>
        <v>39090</v>
      </c>
      <c r="J31" s="74">
        <f t="shared" si="6"/>
        <v>374002</v>
      </c>
    </row>
    <row r="32" spans="1:10" x14ac:dyDescent="0.25">
      <c r="A32" s="40" t="s">
        <v>7</v>
      </c>
      <c r="B32" s="45">
        <v>104499</v>
      </c>
      <c r="C32" s="45">
        <v>167300</v>
      </c>
      <c r="D32" s="45">
        <v>0</v>
      </c>
      <c r="E32" s="45">
        <v>26208</v>
      </c>
      <c r="F32" s="45">
        <v>150057</v>
      </c>
      <c r="G32" s="45">
        <v>448064</v>
      </c>
      <c r="H32" s="45">
        <f t="shared" si="4"/>
        <v>254556</v>
      </c>
      <c r="I32" s="45">
        <f t="shared" si="5"/>
        <v>193508</v>
      </c>
      <c r="J32" s="74">
        <f t="shared" si="6"/>
        <v>448064</v>
      </c>
    </row>
    <row r="33" spans="1:11" x14ac:dyDescent="0.25">
      <c r="A33" s="40" t="s">
        <v>8</v>
      </c>
      <c r="B33" s="45">
        <v>149551</v>
      </c>
      <c r="C33" s="45">
        <v>33640</v>
      </c>
      <c r="D33" s="45">
        <v>0</v>
      </c>
      <c r="E33" s="45">
        <v>0</v>
      </c>
      <c r="F33" s="45">
        <v>176863</v>
      </c>
      <c r="G33" s="45">
        <v>360054</v>
      </c>
      <c r="H33" s="45">
        <f t="shared" si="4"/>
        <v>326414</v>
      </c>
      <c r="I33" s="45">
        <f t="shared" si="5"/>
        <v>33640</v>
      </c>
      <c r="J33" s="74">
        <f t="shared" si="6"/>
        <v>360054</v>
      </c>
    </row>
    <row r="34" spans="1:11" x14ac:dyDescent="0.25">
      <c r="A34" s="40" t="s">
        <v>9</v>
      </c>
      <c r="B34" s="45">
        <v>47740</v>
      </c>
      <c r="C34" s="45">
        <v>35990</v>
      </c>
      <c r="D34" s="45">
        <v>14199</v>
      </c>
      <c r="E34" s="45">
        <v>28198</v>
      </c>
      <c r="F34" s="45">
        <v>196118</v>
      </c>
      <c r="G34" s="45">
        <v>322245</v>
      </c>
      <c r="H34" s="45">
        <f t="shared" si="4"/>
        <v>258057</v>
      </c>
      <c r="I34" s="45">
        <f t="shared" si="5"/>
        <v>64188</v>
      </c>
      <c r="J34" s="74">
        <f t="shared" si="6"/>
        <v>322245</v>
      </c>
    </row>
    <row r="35" spans="1:11" x14ac:dyDescent="0.25">
      <c r="A35" s="40" t="s">
        <v>10</v>
      </c>
      <c r="B35" s="45">
        <v>222788</v>
      </c>
      <c r="C35" s="45">
        <v>37388</v>
      </c>
      <c r="D35" s="45">
        <v>18206</v>
      </c>
      <c r="E35" s="45">
        <v>0</v>
      </c>
      <c r="F35" s="45">
        <v>305795</v>
      </c>
      <c r="G35" s="45">
        <v>584177</v>
      </c>
      <c r="H35" s="45">
        <f t="shared" si="4"/>
        <v>546789</v>
      </c>
      <c r="I35" s="45">
        <f t="shared" si="5"/>
        <v>37388</v>
      </c>
      <c r="J35" s="74">
        <f t="shared" si="6"/>
        <v>584177</v>
      </c>
    </row>
    <row r="36" spans="1:11" x14ac:dyDescent="0.25">
      <c r="A36" s="40" t="s">
        <v>11</v>
      </c>
      <c r="B36" s="45">
        <v>203792</v>
      </c>
      <c r="C36" s="45">
        <v>52116</v>
      </c>
      <c r="D36" s="45">
        <v>0</v>
      </c>
      <c r="E36" s="45">
        <v>0</v>
      </c>
      <c r="F36" s="45">
        <v>263180</v>
      </c>
      <c r="G36" s="45">
        <v>519088</v>
      </c>
      <c r="H36" s="45">
        <f t="shared" si="4"/>
        <v>466972</v>
      </c>
      <c r="I36" s="45">
        <f t="shared" si="5"/>
        <v>52116</v>
      </c>
      <c r="J36" s="74">
        <f t="shared" si="6"/>
        <v>519088</v>
      </c>
    </row>
    <row r="37" spans="1:11" x14ac:dyDescent="0.25">
      <c r="A37" s="37" t="s">
        <v>132</v>
      </c>
      <c r="B37" s="65">
        <f t="shared" ref="B37:I37" si="7">SUM(B25:B36)</f>
        <v>1609221</v>
      </c>
      <c r="C37" s="65">
        <f t="shared" si="7"/>
        <v>550782</v>
      </c>
      <c r="D37" s="65">
        <f t="shared" si="7"/>
        <v>42414</v>
      </c>
      <c r="E37" s="65">
        <f t="shared" si="7"/>
        <v>134202</v>
      </c>
      <c r="F37" s="65">
        <f t="shared" si="7"/>
        <v>2414400</v>
      </c>
      <c r="G37" s="65">
        <f t="shared" si="7"/>
        <v>4751019</v>
      </c>
      <c r="H37" s="65">
        <f t="shared" si="7"/>
        <v>4066035</v>
      </c>
      <c r="I37" s="65">
        <f t="shared" si="7"/>
        <v>684984</v>
      </c>
      <c r="J37" s="82">
        <f>SUM(J25:J36)</f>
        <v>4751019</v>
      </c>
    </row>
    <row r="38" spans="1:11" x14ac:dyDescent="0.25">
      <c r="J38" s="73"/>
    </row>
    <row r="39" spans="1:11" x14ac:dyDescent="0.25">
      <c r="J39" s="73"/>
    </row>
    <row r="40" spans="1:11" s="112" customFormat="1" x14ac:dyDescent="0.25">
      <c r="A40" s="112" t="s">
        <v>130</v>
      </c>
      <c r="K40" s="73"/>
    </row>
    <row r="41" spans="1:11" s="112" customFormat="1" x14ac:dyDescent="0.25">
      <c r="A41" s="112" t="s">
        <v>105</v>
      </c>
      <c r="K41" s="73"/>
    </row>
    <row r="42" spans="1:11" s="112" customFormat="1" x14ac:dyDescent="0.25">
      <c r="A42" s="112" t="s">
        <v>106</v>
      </c>
      <c r="K42" s="73"/>
    </row>
    <row r="43" spans="1:11" s="112" customFormat="1" x14ac:dyDescent="0.25">
      <c r="K43" s="73"/>
    </row>
    <row r="44" spans="1:11" s="112" customFormat="1" x14ac:dyDescent="0.25">
      <c r="A44" s="144" t="s">
        <v>163</v>
      </c>
      <c r="K44" s="73"/>
    </row>
    <row r="45" spans="1:11" x14ac:dyDescent="0.25">
      <c r="J45" s="73"/>
    </row>
  </sheetData>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topLeftCell="A19" workbookViewId="0">
      <selection activeCell="D7" sqref="D7:D37"/>
    </sheetView>
  </sheetViews>
  <sheetFormatPr defaultColWidth="9.140625" defaultRowHeight="15" x14ac:dyDescent="0.25"/>
  <cols>
    <col min="1" max="1" width="13.140625" customWidth="1"/>
    <col min="2" max="2" width="16.140625" customWidth="1"/>
    <col min="3" max="3" width="12.5703125" customWidth="1"/>
    <col min="4" max="4" width="13.42578125" customWidth="1"/>
  </cols>
  <sheetData>
    <row r="1" spans="1:4" s="112" customFormat="1" x14ac:dyDescent="0.25">
      <c r="A1" s="3" t="s">
        <v>17</v>
      </c>
      <c r="D1" s="73"/>
    </row>
    <row r="2" spans="1:4" s="112" customFormat="1" x14ac:dyDescent="0.25">
      <c r="D2" s="73"/>
    </row>
    <row r="3" spans="1:4" s="112" customFormat="1" ht="26.25" x14ac:dyDescent="0.25">
      <c r="A3" s="41">
        <v>2006</v>
      </c>
      <c r="B3" s="14"/>
      <c r="C3" s="14"/>
      <c r="D3" s="73"/>
    </row>
    <row r="4" spans="1:4" s="112" customFormat="1" x14ac:dyDescent="0.25">
      <c r="A4" s="14"/>
      <c r="D4" s="73"/>
    </row>
    <row r="5" spans="1:4" s="112" customFormat="1" x14ac:dyDescent="0.25">
      <c r="A5" s="3" t="s">
        <v>29</v>
      </c>
      <c r="D5" s="73"/>
    </row>
    <row r="6" spans="1:4" s="112" customFormat="1" x14ac:dyDescent="0.25">
      <c r="A6" s="14"/>
      <c r="D6" s="73"/>
    </row>
    <row r="7" spans="1:4" s="112" customFormat="1" x14ac:dyDescent="0.25">
      <c r="A7" s="37" t="s">
        <v>16</v>
      </c>
      <c r="B7" s="83" t="s">
        <v>25</v>
      </c>
      <c r="C7" s="58" t="s">
        <v>12</v>
      </c>
      <c r="D7" s="79" t="s">
        <v>28</v>
      </c>
    </row>
    <row r="8" spans="1:4" s="112" customFormat="1" x14ac:dyDescent="0.25">
      <c r="A8" s="40" t="s">
        <v>0</v>
      </c>
      <c r="B8" s="84">
        <v>481653</v>
      </c>
      <c r="C8" s="61">
        <v>168267</v>
      </c>
      <c r="D8" s="80">
        <f>SUM(B8:C8)</f>
        <v>649920</v>
      </c>
    </row>
    <row r="9" spans="1:4" s="112" customFormat="1" x14ac:dyDescent="0.25">
      <c r="A9" s="40" t="s">
        <v>1</v>
      </c>
      <c r="B9" s="84">
        <v>597044</v>
      </c>
      <c r="C9" s="61">
        <v>187836</v>
      </c>
      <c r="D9" s="80">
        <f t="shared" ref="D9:D19" si="0">SUM(B9:C9)</f>
        <v>784880</v>
      </c>
    </row>
    <row r="10" spans="1:4" s="112" customFormat="1" x14ac:dyDescent="0.25">
      <c r="A10" s="40" t="s">
        <v>2</v>
      </c>
      <c r="B10" s="84">
        <v>370243</v>
      </c>
      <c r="C10" s="61">
        <v>112399</v>
      </c>
      <c r="D10" s="80">
        <f t="shared" si="0"/>
        <v>482642</v>
      </c>
    </row>
    <row r="11" spans="1:4" s="112" customFormat="1" x14ac:dyDescent="0.25">
      <c r="A11" s="40" t="s">
        <v>3</v>
      </c>
      <c r="B11" s="84">
        <v>264202</v>
      </c>
      <c r="C11" s="61">
        <v>94680</v>
      </c>
      <c r="D11" s="80">
        <f t="shared" si="0"/>
        <v>358882</v>
      </c>
    </row>
    <row r="12" spans="1:4" s="112" customFormat="1" x14ac:dyDescent="0.25">
      <c r="A12" s="40" t="s">
        <v>4</v>
      </c>
      <c r="B12" s="84">
        <v>275441</v>
      </c>
      <c r="C12" s="61">
        <v>130883</v>
      </c>
      <c r="D12" s="80">
        <f t="shared" si="0"/>
        <v>406324</v>
      </c>
    </row>
    <row r="13" spans="1:4" s="112" customFormat="1" x14ac:dyDescent="0.25">
      <c r="A13" s="40" t="s">
        <v>5</v>
      </c>
      <c r="B13" s="84">
        <v>506010</v>
      </c>
      <c r="C13" s="61">
        <v>377008</v>
      </c>
      <c r="D13" s="80">
        <f t="shared" si="0"/>
        <v>883018</v>
      </c>
    </row>
    <row r="14" spans="1:4" s="112" customFormat="1" x14ac:dyDescent="0.25">
      <c r="A14" s="40" t="s">
        <v>6</v>
      </c>
      <c r="B14" s="84">
        <v>522159</v>
      </c>
      <c r="C14" s="61">
        <v>150543</v>
      </c>
      <c r="D14" s="80">
        <f t="shared" si="0"/>
        <v>672702</v>
      </c>
    </row>
    <row r="15" spans="1:4" s="112" customFormat="1" x14ac:dyDescent="0.25">
      <c r="A15" s="40" t="s">
        <v>7</v>
      </c>
      <c r="B15" s="84">
        <v>494794</v>
      </c>
      <c r="C15" s="61">
        <v>74974</v>
      </c>
      <c r="D15" s="80">
        <f t="shared" si="0"/>
        <v>569768</v>
      </c>
    </row>
    <row r="16" spans="1:4" s="112" customFormat="1" x14ac:dyDescent="0.25">
      <c r="A16" s="40" t="s">
        <v>8</v>
      </c>
      <c r="B16" s="84">
        <v>298419</v>
      </c>
      <c r="C16" s="61">
        <v>170222</v>
      </c>
      <c r="D16" s="80">
        <f t="shared" si="0"/>
        <v>468641</v>
      </c>
    </row>
    <row r="17" spans="1:4" s="112" customFormat="1" x14ac:dyDescent="0.25">
      <c r="A17" s="40" t="s">
        <v>9</v>
      </c>
      <c r="B17" s="84">
        <v>370850</v>
      </c>
      <c r="C17" s="61">
        <v>169175</v>
      </c>
      <c r="D17" s="80">
        <f t="shared" si="0"/>
        <v>540025</v>
      </c>
    </row>
    <row r="18" spans="1:4" s="112" customFormat="1" x14ac:dyDescent="0.25">
      <c r="A18" s="40" t="s">
        <v>10</v>
      </c>
      <c r="B18" s="84">
        <v>162723</v>
      </c>
      <c r="C18" s="61">
        <v>339657</v>
      </c>
      <c r="D18" s="80">
        <f t="shared" si="0"/>
        <v>502380</v>
      </c>
    </row>
    <row r="19" spans="1:4" s="112" customFormat="1" x14ac:dyDescent="0.25">
      <c r="A19" s="40" t="s">
        <v>11</v>
      </c>
      <c r="B19" s="84">
        <v>117620</v>
      </c>
      <c r="C19" s="61">
        <v>168869</v>
      </c>
      <c r="D19" s="80">
        <f t="shared" si="0"/>
        <v>286489</v>
      </c>
    </row>
    <row r="20" spans="1:4" s="112" customFormat="1" x14ac:dyDescent="0.25">
      <c r="A20" s="37" t="s">
        <v>132</v>
      </c>
      <c r="B20" s="85">
        <f t="shared" ref="B20:D20" si="1">SUM(B8:B19)</f>
        <v>4461158</v>
      </c>
      <c r="C20" s="66">
        <f t="shared" si="1"/>
        <v>2144513</v>
      </c>
      <c r="D20" s="81">
        <f t="shared" si="1"/>
        <v>6605671</v>
      </c>
    </row>
    <row r="21" spans="1:4" s="112" customFormat="1" x14ac:dyDescent="0.25">
      <c r="A21" s="14"/>
      <c r="B21" s="14"/>
      <c r="C21" s="14"/>
      <c r="D21" s="73"/>
    </row>
    <row r="22" spans="1:4" s="112" customFormat="1" x14ac:dyDescent="0.25">
      <c r="A22" s="93" t="s">
        <v>45</v>
      </c>
      <c r="D22" s="73"/>
    </row>
    <row r="23" spans="1:4" s="112" customFormat="1" x14ac:dyDescent="0.25">
      <c r="D23" s="73"/>
    </row>
    <row r="24" spans="1:4" s="112" customFormat="1" x14ac:dyDescent="0.25">
      <c r="A24" s="37" t="s">
        <v>16</v>
      </c>
      <c r="B24" s="83" t="s">
        <v>25</v>
      </c>
      <c r="C24" s="58" t="s">
        <v>12</v>
      </c>
      <c r="D24" s="79" t="s">
        <v>28</v>
      </c>
    </row>
    <row r="25" spans="1:4" s="112" customFormat="1" x14ac:dyDescent="0.25">
      <c r="A25" s="40" t="s">
        <v>0</v>
      </c>
      <c r="B25" s="45">
        <v>282664</v>
      </c>
      <c r="C25" s="45">
        <v>282664</v>
      </c>
      <c r="D25" s="74">
        <f>SUM(B25:C25)</f>
        <v>565328</v>
      </c>
    </row>
    <row r="26" spans="1:4" s="112" customFormat="1" x14ac:dyDescent="0.25">
      <c r="A26" s="40" t="s">
        <v>1</v>
      </c>
      <c r="B26" s="45">
        <v>346499</v>
      </c>
      <c r="C26" s="45">
        <v>346499</v>
      </c>
      <c r="D26" s="74">
        <f t="shared" ref="D26:D36" si="2">SUM(B26:C26)</f>
        <v>692998</v>
      </c>
    </row>
    <row r="27" spans="1:4" s="112" customFormat="1" x14ac:dyDescent="0.25">
      <c r="A27" s="40" t="s">
        <v>2</v>
      </c>
      <c r="B27" s="45">
        <v>221235</v>
      </c>
      <c r="C27" s="45">
        <v>221235</v>
      </c>
      <c r="D27" s="74">
        <f t="shared" si="2"/>
        <v>442470</v>
      </c>
    </row>
    <row r="28" spans="1:4" s="112" customFormat="1" x14ac:dyDescent="0.25">
      <c r="A28" s="40" t="s">
        <v>3</v>
      </c>
      <c r="B28" s="45">
        <v>165444</v>
      </c>
      <c r="C28" s="45">
        <v>165444</v>
      </c>
      <c r="D28" s="74">
        <f t="shared" si="2"/>
        <v>330888</v>
      </c>
    </row>
    <row r="29" spans="1:4" s="112" customFormat="1" x14ac:dyDescent="0.25">
      <c r="A29" s="40" t="s">
        <v>4</v>
      </c>
      <c r="B29" s="45">
        <v>162304</v>
      </c>
      <c r="C29" s="45">
        <v>162304</v>
      </c>
      <c r="D29" s="74">
        <f t="shared" si="2"/>
        <v>324608</v>
      </c>
    </row>
    <row r="30" spans="1:4" s="112" customFormat="1" x14ac:dyDescent="0.25">
      <c r="A30" s="40" t="s">
        <v>5</v>
      </c>
      <c r="B30" s="45">
        <v>298981</v>
      </c>
      <c r="C30" s="45">
        <v>298981</v>
      </c>
      <c r="D30" s="74">
        <f t="shared" si="2"/>
        <v>597962</v>
      </c>
    </row>
    <row r="31" spans="1:4" s="112" customFormat="1" x14ac:dyDescent="0.25">
      <c r="A31" s="40" t="s">
        <v>6</v>
      </c>
      <c r="B31" s="45">
        <v>286305</v>
      </c>
      <c r="C31" s="45">
        <v>286305</v>
      </c>
      <c r="D31" s="74">
        <f t="shared" si="2"/>
        <v>572610</v>
      </c>
    </row>
    <row r="32" spans="1:4" s="112" customFormat="1" x14ac:dyDescent="0.25">
      <c r="A32" s="40" t="s">
        <v>7</v>
      </c>
      <c r="B32" s="45">
        <v>302804</v>
      </c>
      <c r="C32" s="45">
        <v>302804</v>
      </c>
      <c r="D32" s="74">
        <f t="shared" si="2"/>
        <v>605608</v>
      </c>
    </row>
    <row r="33" spans="1:4" s="112" customFormat="1" x14ac:dyDescent="0.25">
      <c r="A33" s="40" t="s">
        <v>8</v>
      </c>
      <c r="B33" s="45">
        <v>190050</v>
      </c>
      <c r="C33" s="45">
        <v>190050</v>
      </c>
      <c r="D33" s="74">
        <f t="shared" si="2"/>
        <v>380100</v>
      </c>
    </row>
    <row r="34" spans="1:4" s="112" customFormat="1" x14ac:dyDescent="0.25">
      <c r="A34" s="40" t="s">
        <v>9</v>
      </c>
      <c r="B34" s="45">
        <v>228530</v>
      </c>
      <c r="C34" s="45">
        <v>228530</v>
      </c>
      <c r="D34" s="74">
        <f t="shared" si="2"/>
        <v>457060</v>
      </c>
    </row>
    <row r="35" spans="1:4" s="112" customFormat="1" x14ac:dyDescent="0.25">
      <c r="A35" s="40" t="s">
        <v>10</v>
      </c>
      <c r="B35" s="45">
        <v>94950</v>
      </c>
      <c r="C35" s="45">
        <v>94950</v>
      </c>
      <c r="D35" s="74">
        <f t="shared" si="2"/>
        <v>189900</v>
      </c>
    </row>
    <row r="36" spans="1:4" s="112" customFormat="1" x14ac:dyDescent="0.25">
      <c r="A36" s="40" t="s">
        <v>11</v>
      </c>
      <c r="B36" s="45">
        <v>75880</v>
      </c>
      <c r="C36" s="45">
        <v>75880</v>
      </c>
      <c r="D36" s="74">
        <f t="shared" si="2"/>
        <v>151760</v>
      </c>
    </row>
    <row r="37" spans="1:4" s="112" customFormat="1" x14ac:dyDescent="0.25">
      <c r="A37" s="37" t="s">
        <v>132</v>
      </c>
      <c r="B37" s="65">
        <f t="shared" ref="B37:C37" si="3">SUM(B25:B36)</f>
        <v>2655646</v>
      </c>
      <c r="C37" s="65">
        <f t="shared" si="3"/>
        <v>2655646</v>
      </c>
      <c r="D37" s="82">
        <f>SUM(D25:D36)</f>
        <v>5311292</v>
      </c>
    </row>
    <row r="38" spans="1:4" s="112" customFormat="1" x14ac:dyDescent="0.25">
      <c r="B38" s="1"/>
      <c r="D38" s="73"/>
    </row>
    <row r="39" spans="1:4" s="112" customFormat="1" x14ac:dyDescent="0.25">
      <c r="D39" s="73"/>
    </row>
    <row r="40" spans="1:4" s="112" customFormat="1" x14ac:dyDescent="0.25">
      <c r="A40" s="144" t="s">
        <v>163</v>
      </c>
      <c r="D40" s="73"/>
    </row>
    <row r="41" spans="1:4" s="112" customFormat="1" x14ac:dyDescent="0.25">
      <c r="D41" s="73"/>
    </row>
  </sheetData>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6"/>
  <sheetViews>
    <sheetView topLeftCell="A7" workbookViewId="0">
      <selection activeCell="H52" sqref="H52"/>
    </sheetView>
  </sheetViews>
  <sheetFormatPr defaultColWidth="9.140625" defaultRowHeight="15" x14ac:dyDescent="0.25"/>
  <cols>
    <col min="1" max="1" width="11.85546875" customWidth="1"/>
    <col min="3" max="3" width="12" customWidth="1"/>
    <col min="6" max="6" width="11.7109375" customWidth="1"/>
    <col min="7" max="7" width="14.42578125" style="5" customWidth="1"/>
    <col min="8" max="8" width="13.7109375" customWidth="1"/>
    <col min="9" max="9" width="10.5703125" customWidth="1"/>
    <col min="10" max="10" width="14.7109375" customWidth="1"/>
    <col min="11" max="11" width="11.42578125" customWidth="1"/>
  </cols>
  <sheetData>
    <row r="1" spans="1:11" s="112" customFormat="1" x14ac:dyDescent="0.25">
      <c r="A1" s="3" t="s">
        <v>17</v>
      </c>
      <c r="G1" s="5"/>
      <c r="K1" s="73"/>
    </row>
    <row r="2" spans="1:11" s="112" customFormat="1" x14ac:dyDescent="0.25">
      <c r="G2" s="5"/>
      <c r="K2" s="73"/>
    </row>
    <row r="3" spans="1:11" s="112" customFormat="1" ht="26.25" x14ac:dyDescent="0.25">
      <c r="A3" s="41">
        <v>2005</v>
      </c>
      <c r="B3" s="14"/>
      <c r="C3" s="14"/>
      <c r="D3" s="14"/>
      <c r="E3" s="14"/>
      <c r="F3" s="14"/>
      <c r="G3" s="134"/>
      <c r="H3" s="14"/>
      <c r="I3" s="14"/>
      <c r="J3" s="14"/>
      <c r="K3" s="73"/>
    </row>
    <row r="4" spans="1:11" s="112" customFormat="1" x14ac:dyDescent="0.25">
      <c r="A4" s="14"/>
      <c r="G4" s="5"/>
      <c r="K4" s="73"/>
    </row>
    <row r="5" spans="1:11" s="112" customFormat="1" x14ac:dyDescent="0.25">
      <c r="A5" s="3" t="s">
        <v>29</v>
      </c>
      <c r="G5" s="5"/>
      <c r="K5" s="73"/>
    </row>
    <row r="6" spans="1:11" s="112" customFormat="1" x14ac:dyDescent="0.25">
      <c r="A6" s="14"/>
      <c r="G6" s="5"/>
      <c r="K6" s="73"/>
    </row>
    <row r="7" spans="1:11" s="112" customFormat="1" x14ac:dyDescent="0.25">
      <c r="A7" s="37" t="s">
        <v>16</v>
      </c>
      <c r="B7" s="57" t="s">
        <v>19</v>
      </c>
      <c r="C7" s="37" t="s">
        <v>21</v>
      </c>
      <c r="D7" s="57" t="s">
        <v>22</v>
      </c>
      <c r="E7" s="37" t="s">
        <v>23</v>
      </c>
      <c r="F7" s="57" t="s">
        <v>27</v>
      </c>
      <c r="G7" s="37" t="s">
        <v>25</v>
      </c>
      <c r="H7" s="75" t="s">
        <v>129</v>
      </c>
      <c r="I7" s="59" t="s">
        <v>99</v>
      </c>
      <c r="J7" s="39" t="s">
        <v>100</v>
      </c>
      <c r="K7" s="79" t="s">
        <v>28</v>
      </c>
    </row>
    <row r="8" spans="1:11" s="112" customFormat="1" x14ac:dyDescent="0.25">
      <c r="A8" s="40" t="s">
        <v>0</v>
      </c>
      <c r="B8" s="60">
        <v>36010</v>
      </c>
      <c r="C8" s="45">
        <v>3227</v>
      </c>
      <c r="D8" s="60">
        <v>1408</v>
      </c>
      <c r="E8" s="45">
        <v>22833</v>
      </c>
      <c r="F8" s="60">
        <v>43712</v>
      </c>
      <c r="G8" s="131">
        <v>0</v>
      </c>
      <c r="H8" s="77">
        <v>107193</v>
      </c>
      <c r="I8" s="62">
        <f>SUM(B8,D8,F8)</f>
        <v>81130</v>
      </c>
      <c r="J8" s="63">
        <f>SUM(C8,E8,G8)</f>
        <v>26060</v>
      </c>
      <c r="K8" s="80">
        <f>SUM(B8,C8,D8,E8,F8,G8)</f>
        <v>107190</v>
      </c>
    </row>
    <row r="9" spans="1:11" s="112" customFormat="1" x14ac:dyDescent="0.25">
      <c r="A9" s="40" t="s">
        <v>1</v>
      </c>
      <c r="B9" s="60">
        <v>40067</v>
      </c>
      <c r="C9" s="45">
        <v>5391</v>
      </c>
      <c r="D9" s="60">
        <v>3911</v>
      </c>
      <c r="E9" s="45">
        <v>0</v>
      </c>
      <c r="F9" s="60">
        <v>49937</v>
      </c>
      <c r="G9" s="131">
        <v>0</v>
      </c>
      <c r="H9" s="77">
        <v>99308</v>
      </c>
      <c r="I9" s="62">
        <f t="shared" ref="I9:I19" si="0">SUM(B9,D9,F9)</f>
        <v>93915</v>
      </c>
      <c r="J9" s="63">
        <f t="shared" ref="J9:J19" si="1">SUM(C9,E9,G9)</f>
        <v>5391</v>
      </c>
      <c r="K9" s="80">
        <f t="shared" ref="K9:K19" si="2">SUM(B9,C9,D9,E9,F9,G9)</f>
        <v>99306</v>
      </c>
    </row>
    <row r="10" spans="1:11" s="112" customFormat="1" x14ac:dyDescent="0.25">
      <c r="A10" s="40" t="s">
        <v>2</v>
      </c>
      <c r="B10" s="60">
        <v>37741</v>
      </c>
      <c r="C10" s="45">
        <v>8034</v>
      </c>
      <c r="D10" s="60">
        <v>4097</v>
      </c>
      <c r="E10" s="45">
        <v>17477</v>
      </c>
      <c r="F10" s="60">
        <v>50218</v>
      </c>
      <c r="G10" s="131">
        <v>0</v>
      </c>
      <c r="H10" s="77">
        <v>117569</v>
      </c>
      <c r="I10" s="62">
        <f t="shared" si="0"/>
        <v>92056</v>
      </c>
      <c r="J10" s="63">
        <f t="shared" si="1"/>
        <v>25511</v>
      </c>
      <c r="K10" s="80">
        <f t="shared" si="2"/>
        <v>117567</v>
      </c>
    </row>
    <row r="11" spans="1:11" s="112" customFormat="1" x14ac:dyDescent="0.25">
      <c r="A11" s="40" t="s">
        <v>3</v>
      </c>
      <c r="B11" s="60">
        <v>55377</v>
      </c>
      <c r="C11" s="45">
        <v>4678</v>
      </c>
      <c r="D11" s="60">
        <v>2736</v>
      </c>
      <c r="E11" s="45">
        <v>0</v>
      </c>
      <c r="F11" s="60">
        <v>50350</v>
      </c>
      <c r="G11" s="131">
        <v>0</v>
      </c>
      <c r="H11" s="77">
        <v>113143</v>
      </c>
      <c r="I11" s="62">
        <f t="shared" si="0"/>
        <v>108463</v>
      </c>
      <c r="J11" s="63">
        <f t="shared" si="1"/>
        <v>4678</v>
      </c>
      <c r="K11" s="80">
        <f t="shared" si="2"/>
        <v>113141</v>
      </c>
    </row>
    <row r="12" spans="1:11" s="112" customFormat="1" x14ac:dyDescent="0.25">
      <c r="A12" s="40" t="s">
        <v>4</v>
      </c>
      <c r="B12" s="60">
        <v>33496</v>
      </c>
      <c r="C12" s="45">
        <v>5494</v>
      </c>
      <c r="D12" s="60">
        <v>2578</v>
      </c>
      <c r="E12" s="45">
        <v>12200</v>
      </c>
      <c r="F12" s="60">
        <v>50216</v>
      </c>
      <c r="G12" s="131">
        <v>0</v>
      </c>
      <c r="H12" s="77">
        <v>103985</v>
      </c>
      <c r="I12" s="62">
        <f t="shared" si="0"/>
        <v>86290</v>
      </c>
      <c r="J12" s="63">
        <f t="shared" si="1"/>
        <v>17694</v>
      </c>
      <c r="K12" s="80">
        <f t="shared" si="2"/>
        <v>103984</v>
      </c>
    </row>
    <row r="13" spans="1:11" s="112" customFormat="1" x14ac:dyDescent="0.25">
      <c r="A13" s="40" t="s">
        <v>5</v>
      </c>
      <c r="B13" s="60">
        <v>32477</v>
      </c>
      <c r="C13" s="45">
        <v>5910</v>
      </c>
      <c r="D13" s="60">
        <v>3068</v>
      </c>
      <c r="E13" s="45">
        <v>0</v>
      </c>
      <c r="F13" s="60">
        <v>100133</v>
      </c>
      <c r="G13" s="131">
        <v>0</v>
      </c>
      <c r="H13" s="77">
        <v>141589</v>
      </c>
      <c r="I13" s="62">
        <f t="shared" si="0"/>
        <v>135678</v>
      </c>
      <c r="J13" s="63">
        <f t="shared" si="1"/>
        <v>5910</v>
      </c>
      <c r="K13" s="80">
        <f t="shared" si="2"/>
        <v>141588</v>
      </c>
    </row>
    <row r="14" spans="1:11" s="112" customFormat="1" x14ac:dyDescent="0.25">
      <c r="A14" s="40" t="s">
        <v>6</v>
      </c>
      <c r="B14" s="60">
        <v>43114</v>
      </c>
      <c r="C14" s="45">
        <v>7387</v>
      </c>
      <c r="D14" s="60">
        <v>2870</v>
      </c>
      <c r="E14" s="45">
        <v>0</v>
      </c>
      <c r="F14" s="60">
        <v>47567</v>
      </c>
      <c r="G14" s="131">
        <v>0</v>
      </c>
      <c r="H14" s="77">
        <v>100940</v>
      </c>
      <c r="I14" s="62">
        <f t="shared" si="0"/>
        <v>93551</v>
      </c>
      <c r="J14" s="63">
        <f t="shared" si="1"/>
        <v>7387</v>
      </c>
      <c r="K14" s="80">
        <f t="shared" si="2"/>
        <v>100938</v>
      </c>
    </row>
    <row r="15" spans="1:11" s="112" customFormat="1" x14ac:dyDescent="0.25">
      <c r="A15" s="40" t="s">
        <v>7</v>
      </c>
      <c r="B15" s="60">
        <v>25329</v>
      </c>
      <c r="C15" s="45">
        <v>3853</v>
      </c>
      <c r="D15" s="60">
        <v>2940</v>
      </c>
      <c r="E15" s="45">
        <v>16824</v>
      </c>
      <c r="F15" s="60">
        <v>45426</v>
      </c>
      <c r="G15" s="131">
        <v>6560</v>
      </c>
      <c r="H15" s="77">
        <v>100933</v>
      </c>
      <c r="I15" s="62">
        <f t="shared" si="0"/>
        <v>73695</v>
      </c>
      <c r="J15" s="63">
        <f t="shared" si="1"/>
        <v>27237</v>
      </c>
      <c r="K15" s="80">
        <f t="shared" si="2"/>
        <v>100932</v>
      </c>
    </row>
    <row r="16" spans="1:11" s="112" customFormat="1" x14ac:dyDescent="0.25">
      <c r="A16" s="40" t="s">
        <v>8</v>
      </c>
      <c r="B16" s="60">
        <v>29197</v>
      </c>
      <c r="C16" s="45">
        <v>5683</v>
      </c>
      <c r="D16" s="60">
        <v>1562</v>
      </c>
      <c r="E16" s="45">
        <v>0</v>
      </c>
      <c r="F16" s="60">
        <v>49586</v>
      </c>
      <c r="G16" s="131">
        <v>0</v>
      </c>
      <c r="H16" s="77">
        <v>86028</v>
      </c>
      <c r="I16" s="62">
        <f t="shared" si="0"/>
        <v>80345</v>
      </c>
      <c r="J16" s="63">
        <f t="shared" si="1"/>
        <v>5683</v>
      </c>
      <c r="K16" s="80">
        <f t="shared" si="2"/>
        <v>86028</v>
      </c>
    </row>
    <row r="17" spans="1:11" s="112" customFormat="1" x14ac:dyDescent="0.25">
      <c r="A17" s="40" t="s">
        <v>9</v>
      </c>
      <c r="B17" s="60">
        <v>38110</v>
      </c>
      <c r="C17" s="45">
        <v>7282</v>
      </c>
      <c r="D17" s="60">
        <v>3665</v>
      </c>
      <c r="E17" s="45">
        <v>17006</v>
      </c>
      <c r="F17" s="60">
        <v>50165</v>
      </c>
      <c r="G17" s="131">
        <v>0</v>
      </c>
      <c r="H17" s="77">
        <v>116229</v>
      </c>
      <c r="I17" s="62">
        <f t="shared" si="0"/>
        <v>91940</v>
      </c>
      <c r="J17" s="63">
        <f t="shared" si="1"/>
        <v>24288</v>
      </c>
      <c r="K17" s="80">
        <f t="shared" si="2"/>
        <v>116228</v>
      </c>
    </row>
    <row r="18" spans="1:11" s="112" customFormat="1" x14ac:dyDescent="0.25">
      <c r="A18" s="40" t="s">
        <v>10</v>
      </c>
      <c r="B18" s="60">
        <v>44983</v>
      </c>
      <c r="C18" s="45">
        <v>6894</v>
      </c>
      <c r="D18" s="60">
        <v>3869</v>
      </c>
      <c r="E18" s="45">
        <v>21576</v>
      </c>
      <c r="F18" s="60">
        <v>71358</v>
      </c>
      <c r="G18" s="131">
        <v>0</v>
      </c>
      <c r="H18" s="77">
        <v>148682</v>
      </c>
      <c r="I18" s="62">
        <f t="shared" si="0"/>
        <v>120210</v>
      </c>
      <c r="J18" s="63">
        <f t="shared" si="1"/>
        <v>28470</v>
      </c>
      <c r="K18" s="80">
        <f t="shared" si="2"/>
        <v>148680</v>
      </c>
    </row>
    <row r="19" spans="1:11" s="112" customFormat="1" x14ac:dyDescent="0.25">
      <c r="A19" s="40" t="s">
        <v>11</v>
      </c>
      <c r="B19" s="60">
        <v>59277</v>
      </c>
      <c r="C19" s="45">
        <v>5039</v>
      </c>
      <c r="D19" s="60">
        <v>5784</v>
      </c>
      <c r="E19" s="45">
        <v>0</v>
      </c>
      <c r="F19" s="60">
        <v>101894</v>
      </c>
      <c r="G19" s="131">
        <v>0</v>
      </c>
      <c r="H19" s="77">
        <v>171994</v>
      </c>
      <c r="I19" s="62">
        <f t="shared" si="0"/>
        <v>166955</v>
      </c>
      <c r="J19" s="63">
        <f t="shared" si="1"/>
        <v>5039</v>
      </c>
      <c r="K19" s="80">
        <f t="shared" si="2"/>
        <v>171994</v>
      </c>
    </row>
    <row r="20" spans="1:11" s="112" customFormat="1" x14ac:dyDescent="0.25">
      <c r="A20" s="37" t="s">
        <v>131</v>
      </c>
      <c r="B20" s="64">
        <f t="shared" ref="B20:K20" si="3">SUM(B8:B19)</f>
        <v>475178</v>
      </c>
      <c r="C20" s="65">
        <f t="shared" si="3"/>
        <v>68872</v>
      </c>
      <c r="D20" s="64">
        <f t="shared" si="3"/>
        <v>38488</v>
      </c>
      <c r="E20" s="65">
        <f t="shared" si="3"/>
        <v>107916</v>
      </c>
      <c r="F20" s="64">
        <f t="shared" si="3"/>
        <v>710562</v>
      </c>
      <c r="G20" s="65">
        <f t="shared" si="3"/>
        <v>6560</v>
      </c>
      <c r="H20" s="78">
        <f t="shared" si="3"/>
        <v>1407593</v>
      </c>
      <c r="I20" s="67">
        <f t="shared" si="3"/>
        <v>1224228</v>
      </c>
      <c r="J20" s="68">
        <f t="shared" si="3"/>
        <v>183348</v>
      </c>
      <c r="K20" s="81">
        <f t="shared" si="3"/>
        <v>1407576</v>
      </c>
    </row>
    <row r="21" spans="1:11" s="112" customFormat="1" x14ac:dyDescent="0.25">
      <c r="A21" s="14"/>
      <c r="B21" s="14"/>
      <c r="C21" s="14"/>
      <c r="D21" s="14"/>
      <c r="E21" s="14"/>
      <c r="F21" s="14"/>
      <c r="G21" s="134"/>
      <c r="H21" s="14"/>
      <c r="I21" s="14"/>
      <c r="J21" s="14"/>
      <c r="K21" s="73"/>
    </row>
    <row r="22" spans="1:11" s="112" customFormat="1" x14ac:dyDescent="0.25">
      <c r="A22" s="93" t="s">
        <v>45</v>
      </c>
      <c r="G22" s="5"/>
      <c r="K22" s="73"/>
    </row>
    <row r="23" spans="1:11" s="112" customFormat="1" x14ac:dyDescent="0.25">
      <c r="G23" s="5"/>
      <c r="K23" s="73"/>
    </row>
    <row r="24" spans="1:11" s="112" customFormat="1" x14ac:dyDescent="0.25">
      <c r="A24" s="37" t="s">
        <v>16</v>
      </c>
      <c r="B24" s="57" t="s">
        <v>19</v>
      </c>
      <c r="C24" s="37" t="s">
        <v>21</v>
      </c>
      <c r="D24" s="57" t="s">
        <v>22</v>
      </c>
      <c r="E24" s="37" t="s">
        <v>23</v>
      </c>
      <c r="F24" s="57" t="s">
        <v>27</v>
      </c>
      <c r="G24" s="37" t="s">
        <v>25</v>
      </c>
      <c r="H24" s="75" t="s">
        <v>129</v>
      </c>
      <c r="I24" s="59" t="s">
        <v>99</v>
      </c>
      <c r="J24" s="39" t="s">
        <v>100</v>
      </c>
      <c r="K24" s="79" t="s">
        <v>28</v>
      </c>
    </row>
    <row r="25" spans="1:11" s="112" customFormat="1" x14ac:dyDescent="0.25">
      <c r="A25" s="40" t="s">
        <v>0</v>
      </c>
      <c r="B25" s="45">
        <v>114934</v>
      </c>
      <c r="C25" s="45">
        <v>15680</v>
      </c>
      <c r="D25" s="45">
        <v>5511</v>
      </c>
      <c r="E25" s="45">
        <v>34294</v>
      </c>
      <c r="F25" s="45">
        <v>141833</v>
      </c>
      <c r="G25" s="131">
        <v>0</v>
      </c>
      <c r="H25" s="45">
        <v>312252</v>
      </c>
      <c r="I25" s="45">
        <f>SUM(B25,D25,F25)</f>
        <v>262278</v>
      </c>
      <c r="J25" s="45">
        <f>SUM(C25,E25,G25)</f>
        <v>49974</v>
      </c>
      <c r="K25" s="74">
        <f>SUM(B25,C25,D25,E25,F25,G25)</f>
        <v>312252</v>
      </c>
    </row>
    <row r="26" spans="1:11" s="112" customFormat="1" x14ac:dyDescent="0.25">
      <c r="A26" s="40" t="s">
        <v>1</v>
      </c>
      <c r="B26" s="45">
        <v>133534</v>
      </c>
      <c r="C26" s="45">
        <v>26266</v>
      </c>
      <c r="D26" s="45">
        <v>15075</v>
      </c>
      <c r="E26" s="45">
        <v>0</v>
      </c>
      <c r="F26" s="45">
        <v>152593</v>
      </c>
      <c r="G26" s="131">
        <v>0</v>
      </c>
      <c r="H26" s="45">
        <v>327468</v>
      </c>
      <c r="I26" s="45">
        <f t="shared" ref="I26:I36" si="4">SUM(B26,D26,F26)</f>
        <v>301202</v>
      </c>
      <c r="J26" s="45">
        <f t="shared" ref="J26:J36" si="5">SUM(C26,E26,G26)</f>
        <v>26266</v>
      </c>
      <c r="K26" s="74">
        <f t="shared" ref="K26:K36" si="6">SUM(B26,C26,D26,E26,F26,G26)</f>
        <v>327468</v>
      </c>
    </row>
    <row r="27" spans="1:11" s="112" customFormat="1" x14ac:dyDescent="0.25">
      <c r="A27" s="40" t="s">
        <v>2</v>
      </c>
      <c r="B27" s="45">
        <v>123054</v>
      </c>
      <c r="C27" s="45">
        <v>38575</v>
      </c>
      <c r="D27" s="45">
        <v>16193</v>
      </c>
      <c r="E27" s="45">
        <v>26146</v>
      </c>
      <c r="F27" s="45">
        <v>150104</v>
      </c>
      <c r="G27" s="131">
        <v>0</v>
      </c>
      <c r="H27" s="45">
        <v>354072</v>
      </c>
      <c r="I27" s="45">
        <f t="shared" si="4"/>
        <v>289351</v>
      </c>
      <c r="J27" s="45">
        <f t="shared" si="5"/>
        <v>64721</v>
      </c>
      <c r="K27" s="74">
        <f t="shared" si="6"/>
        <v>354072</v>
      </c>
    </row>
    <row r="28" spans="1:11" s="112" customFormat="1" x14ac:dyDescent="0.25">
      <c r="A28" s="40" t="s">
        <v>3</v>
      </c>
      <c r="B28" s="45">
        <v>134105</v>
      </c>
      <c r="C28" s="45">
        <v>22882</v>
      </c>
      <c r="D28" s="45">
        <v>10832</v>
      </c>
      <c r="E28" s="45">
        <v>0</v>
      </c>
      <c r="F28" s="45">
        <v>148682</v>
      </c>
      <c r="G28" s="131">
        <v>0</v>
      </c>
      <c r="H28" s="45">
        <v>316501</v>
      </c>
      <c r="I28" s="45">
        <f t="shared" si="4"/>
        <v>293619</v>
      </c>
      <c r="J28" s="45">
        <f t="shared" si="5"/>
        <v>22882</v>
      </c>
      <c r="K28" s="74">
        <f t="shared" si="6"/>
        <v>316501</v>
      </c>
    </row>
    <row r="29" spans="1:11" s="112" customFormat="1" x14ac:dyDescent="0.25">
      <c r="A29" s="40" t="s">
        <v>4</v>
      </c>
      <c r="B29" s="45">
        <v>110788</v>
      </c>
      <c r="C29" s="45">
        <v>27486</v>
      </c>
      <c r="D29" s="45">
        <v>10359</v>
      </c>
      <c r="E29" s="45">
        <v>18334</v>
      </c>
      <c r="F29" s="45">
        <v>155568</v>
      </c>
      <c r="G29" s="131">
        <v>0</v>
      </c>
      <c r="H29" s="45">
        <v>322535</v>
      </c>
      <c r="I29" s="45">
        <f t="shared" si="4"/>
        <v>276715</v>
      </c>
      <c r="J29" s="45">
        <f t="shared" si="5"/>
        <v>45820</v>
      </c>
      <c r="K29" s="74">
        <f t="shared" si="6"/>
        <v>322535</v>
      </c>
    </row>
    <row r="30" spans="1:11" s="112" customFormat="1" x14ac:dyDescent="0.25">
      <c r="A30" s="40" t="s">
        <v>5</v>
      </c>
      <c r="B30" s="45">
        <v>108920</v>
      </c>
      <c r="C30" s="45">
        <v>28923</v>
      </c>
      <c r="D30" s="45">
        <v>12497</v>
      </c>
      <c r="E30" s="45">
        <v>0</v>
      </c>
      <c r="F30" s="45">
        <v>260112</v>
      </c>
      <c r="G30" s="131">
        <v>0</v>
      </c>
      <c r="H30" s="45">
        <v>410452</v>
      </c>
      <c r="I30" s="45">
        <f t="shared" si="4"/>
        <v>381529</v>
      </c>
      <c r="J30" s="45">
        <f t="shared" si="5"/>
        <v>28923</v>
      </c>
      <c r="K30" s="74">
        <f t="shared" si="6"/>
        <v>410452</v>
      </c>
    </row>
    <row r="31" spans="1:11" s="112" customFormat="1" x14ac:dyDescent="0.25">
      <c r="A31" s="40" t="s">
        <v>6</v>
      </c>
      <c r="B31" s="45">
        <v>148861</v>
      </c>
      <c r="C31" s="45">
        <v>37774</v>
      </c>
      <c r="D31" s="45">
        <v>11809</v>
      </c>
      <c r="E31" s="45">
        <v>0</v>
      </c>
      <c r="F31" s="45">
        <v>141401</v>
      </c>
      <c r="G31" s="131">
        <v>0</v>
      </c>
      <c r="H31" s="45">
        <v>339845</v>
      </c>
      <c r="I31" s="45">
        <f t="shared" si="4"/>
        <v>302071</v>
      </c>
      <c r="J31" s="45">
        <f t="shared" si="5"/>
        <v>37774</v>
      </c>
      <c r="K31" s="74">
        <f t="shared" si="6"/>
        <v>339845</v>
      </c>
    </row>
    <row r="32" spans="1:11" s="112" customFormat="1" x14ac:dyDescent="0.25">
      <c r="A32" s="40" t="s">
        <v>7</v>
      </c>
      <c r="B32" s="45">
        <v>88404</v>
      </c>
      <c r="C32" s="45">
        <v>18692</v>
      </c>
      <c r="D32" s="45">
        <v>12066</v>
      </c>
      <c r="E32" s="45">
        <v>26123</v>
      </c>
      <c r="F32" s="45">
        <v>136184</v>
      </c>
      <c r="G32" s="131">
        <v>29427</v>
      </c>
      <c r="H32" s="45">
        <v>310896</v>
      </c>
      <c r="I32" s="45">
        <f t="shared" si="4"/>
        <v>236654</v>
      </c>
      <c r="J32" s="45">
        <f t="shared" si="5"/>
        <v>74242</v>
      </c>
      <c r="K32" s="74">
        <f t="shared" si="6"/>
        <v>310896</v>
      </c>
    </row>
    <row r="33" spans="1:11" s="112" customFormat="1" x14ac:dyDescent="0.25">
      <c r="A33" s="40" t="s">
        <v>8</v>
      </c>
      <c r="B33" s="45">
        <v>99571</v>
      </c>
      <c r="C33" s="45">
        <v>28236</v>
      </c>
      <c r="D33" s="45">
        <v>6362</v>
      </c>
      <c r="E33" s="45">
        <v>0</v>
      </c>
      <c r="F33" s="45">
        <v>150647</v>
      </c>
      <c r="G33" s="131">
        <v>0</v>
      </c>
      <c r="H33" s="45">
        <v>284816</v>
      </c>
      <c r="I33" s="45">
        <f t="shared" si="4"/>
        <v>256580</v>
      </c>
      <c r="J33" s="45">
        <f t="shared" si="5"/>
        <v>28236</v>
      </c>
      <c r="K33" s="74">
        <f t="shared" si="6"/>
        <v>284816</v>
      </c>
    </row>
    <row r="34" spans="1:11" s="112" customFormat="1" x14ac:dyDescent="0.25">
      <c r="A34" s="40" t="s">
        <v>9</v>
      </c>
      <c r="B34" s="45">
        <v>130074</v>
      </c>
      <c r="C34" s="45">
        <v>36426</v>
      </c>
      <c r="D34" s="45">
        <v>15122</v>
      </c>
      <c r="E34" s="45">
        <v>25704</v>
      </c>
      <c r="F34" s="45">
        <v>152343</v>
      </c>
      <c r="G34" s="131">
        <v>0</v>
      </c>
      <c r="H34" s="45">
        <v>359669</v>
      </c>
      <c r="I34" s="45">
        <f t="shared" si="4"/>
        <v>297539</v>
      </c>
      <c r="J34" s="45">
        <f t="shared" si="5"/>
        <v>62130</v>
      </c>
      <c r="K34" s="74">
        <f t="shared" si="6"/>
        <v>359669</v>
      </c>
    </row>
    <row r="35" spans="1:11" s="112" customFormat="1" x14ac:dyDescent="0.25">
      <c r="A35" s="40" t="s">
        <v>10</v>
      </c>
      <c r="B35" s="45">
        <v>153523</v>
      </c>
      <c r="C35" s="45">
        <v>34174</v>
      </c>
      <c r="D35" s="45">
        <v>15967</v>
      </c>
      <c r="E35" s="45">
        <v>30438</v>
      </c>
      <c r="F35" s="45">
        <v>233830</v>
      </c>
      <c r="G35" s="131">
        <v>0</v>
      </c>
      <c r="H35" s="45">
        <v>467932</v>
      </c>
      <c r="I35" s="45">
        <f t="shared" si="4"/>
        <v>403320</v>
      </c>
      <c r="J35" s="45">
        <f t="shared" si="5"/>
        <v>64612</v>
      </c>
      <c r="K35" s="74">
        <f t="shared" si="6"/>
        <v>467932</v>
      </c>
    </row>
    <row r="36" spans="1:11" s="112" customFormat="1" x14ac:dyDescent="0.25">
      <c r="A36" s="40" t="s">
        <v>11</v>
      </c>
      <c r="B36" s="45">
        <v>206435</v>
      </c>
      <c r="C36" s="45">
        <v>27042</v>
      </c>
      <c r="D36" s="45">
        <v>27263</v>
      </c>
      <c r="E36" s="45">
        <v>0</v>
      </c>
      <c r="F36" s="45">
        <v>286957</v>
      </c>
      <c r="G36" s="131">
        <v>0</v>
      </c>
      <c r="H36" s="45">
        <v>547697</v>
      </c>
      <c r="I36" s="45">
        <f t="shared" si="4"/>
        <v>520655</v>
      </c>
      <c r="J36" s="45">
        <f t="shared" si="5"/>
        <v>27042</v>
      </c>
      <c r="K36" s="74">
        <f t="shared" si="6"/>
        <v>547697</v>
      </c>
    </row>
    <row r="37" spans="1:11" s="112" customFormat="1" x14ac:dyDescent="0.25">
      <c r="A37" s="37" t="s">
        <v>131</v>
      </c>
      <c r="B37" s="65">
        <f t="shared" ref="B37:J37" si="7">SUM(B25:B36)</f>
        <v>1552203</v>
      </c>
      <c r="C37" s="65">
        <f t="shared" si="7"/>
        <v>342156</v>
      </c>
      <c r="D37" s="65">
        <f t="shared" si="7"/>
        <v>159056</v>
      </c>
      <c r="E37" s="65">
        <f t="shared" si="7"/>
        <v>161039</v>
      </c>
      <c r="F37" s="65">
        <f t="shared" si="7"/>
        <v>2110254</v>
      </c>
      <c r="G37" s="65">
        <f t="shared" si="7"/>
        <v>29427</v>
      </c>
      <c r="H37" s="65">
        <f t="shared" si="7"/>
        <v>4354135</v>
      </c>
      <c r="I37" s="65">
        <f t="shared" si="7"/>
        <v>3821513</v>
      </c>
      <c r="J37" s="65">
        <f t="shared" si="7"/>
        <v>532622</v>
      </c>
      <c r="K37" s="82">
        <f>SUM(K25:K36)</f>
        <v>4354135</v>
      </c>
    </row>
    <row r="38" spans="1:11" s="112" customFormat="1" x14ac:dyDescent="0.25">
      <c r="G38" s="5"/>
      <c r="K38" s="73"/>
    </row>
    <row r="39" spans="1:11" s="112" customFormat="1" x14ac:dyDescent="0.25">
      <c r="G39" s="5"/>
      <c r="K39" s="73"/>
    </row>
    <row r="40" spans="1:11" s="112" customFormat="1" x14ac:dyDescent="0.25">
      <c r="A40" s="112" t="s">
        <v>130</v>
      </c>
      <c r="K40" s="73"/>
    </row>
    <row r="41" spans="1:11" s="112" customFormat="1" x14ac:dyDescent="0.25">
      <c r="A41" s="112" t="s">
        <v>105</v>
      </c>
      <c r="K41" s="73"/>
    </row>
    <row r="42" spans="1:11" s="112" customFormat="1" x14ac:dyDescent="0.25">
      <c r="A42" s="112" t="s">
        <v>106</v>
      </c>
      <c r="K42" s="73"/>
    </row>
    <row r="43" spans="1:11" s="112" customFormat="1" x14ac:dyDescent="0.25">
      <c r="K43" s="73"/>
    </row>
    <row r="44" spans="1:11" s="112" customFormat="1" x14ac:dyDescent="0.25">
      <c r="A44" s="144" t="s">
        <v>163</v>
      </c>
      <c r="K44" s="73"/>
    </row>
    <row r="45" spans="1:11" s="112" customFormat="1" x14ac:dyDescent="0.25">
      <c r="J45" s="73"/>
    </row>
    <row r="46" spans="1:11" s="112" customFormat="1" x14ac:dyDescent="0.25">
      <c r="G46" s="5"/>
      <c r="K46" s="73"/>
    </row>
  </sheetData>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topLeftCell="A13" workbookViewId="0">
      <selection activeCell="D7" sqref="D7:D37"/>
    </sheetView>
  </sheetViews>
  <sheetFormatPr defaultColWidth="9.140625" defaultRowHeight="15" x14ac:dyDescent="0.25"/>
  <cols>
    <col min="1" max="1" width="11.28515625" customWidth="1"/>
    <col min="2" max="2" width="13.7109375" customWidth="1"/>
    <col min="3" max="3" width="9.7109375" customWidth="1"/>
    <col min="4" max="4" width="10.140625" customWidth="1"/>
  </cols>
  <sheetData>
    <row r="1" spans="1:4" s="112" customFormat="1" x14ac:dyDescent="0.25">
      <c r="A1" s="3" t="s">
        <v>17</v>
      </c>
      <c r="D1" s="73"/>
    </row>
    <row r="2" spans="1:4" s="112" customFormat="1" x14ac:dyDescent="0.25">
      <c r="D2" s="73"/>
    </row>
    <row r="3" spans="1:4" s="112" customFormat="1" ht="26.25" x14ac:dyDescent="0.25">
      <c r="A3" s="41">
        <v>2005</v>
      </c>
      <c r="B3" s="14"/>
      <c r="C3" s="14"/>
      <c r="D3" s="73"/>
    </row>
    <row r="4" spans="1:4" s="112" customFormat="1" x14ac:dyDescent="0.25">
      <c r="A4" s="14"/>
      <c r="D4" s="73"/>
    </row>
    <row r="5" spans="1:4" s="112" customFormat="1" x14ac:dyDescent="0.25">
      <c r="A5" s="3" t="s">
        <v>29</v>
      </c>
      <c r="D5" s="73"/>
    </row>
    <row r="6" spans="1:4" s="112" customFormat="1" x14ac:dyDescent="0.25">
      <c r="A6" s="14"/>
      <c r="D6" s="73"/>
    </row>
    <row r="7" spans="1:4" s="112" customFormat="1" x14ac:dyDescent="0.25">
      <c r="A7" s="37" t="s">
        <v>16</v>
      </c>
      <c r="B7" s="83" t="s">
        <v>25</v>
      </c>
      <c r="C7" s="58" t="s">
        <v>12</v>
      </c>
      <c r="D7" s="79" t="s">
        <v>28</v>
      </c>
    </row>
    <row r="8" spans="1:4" s="112" customFormat="1" x14ac:dyDescent="0.25">
      <c r="A8" s="40" t="s">
        <v>0</v>
      </c>
      <c r="B8" s="84">
        <v>172360</v>
      </c>
      <c r="C8" s="61">
        <v>283536</v>
      </c>
      <c r="D8" s="80">
        <f>SUM(B8:C8)</f>
        <v>455896</v>
      </c>
    </row>
    <row r="9" spans="1:4" s="112" customFormat="1" x14ac:dyDescent="0.25">
      <c r="A9" s="40" t="s">
        <v>1</v>
      </c>
      <c r="B9" s="84">
        <v>151375</v>
      </c>
      <c r="C9" s="61">
        <v>186716</v>
      </c>
      <c r="D9" s="80">
        <f t="shared" ref="D9:D19" si="0">SUM(B9:C9)</f>
        <v>338091</v>
      </c>
    </row>
    <row r="10" spans="1:4" s="112" customFormat="1" x14ac:dyDescent="0.25">
      <c r="A10" s="40" t="s">
        <v>2</v>
      </c>
      <c r="B10" s="84">
        <v>206102</v>
      </c>
      <c r="C10" s="61">
        <v>93196</v>
      </c>
      <c r="D10" s="80">
        <f t="shared" si="0"/>
        <v>299298</v>
      </c>
    </row>
    <row r="11" spans="1:4" s="112" customFormat="1" x14ac:dyDescent="0.25">
      <c r="A11" s="40" t="s">
        <v>3</v>
      </c>
      <c r="B11" s="84">
        <v>313515</v>
      </c>
      <c r="C11" s="61">
        <v>151978</v>
      </c>
      <c r="D11" s="80">
        <f t="shared" si="0"/>
        <v>465493</v>
      </c>
    </row>
    <row r="12" spans="1:4" s="112" customFormat="1" x14ac:dyDescent="0.25">
      <c r="A12" s="40" t="s">
        <v>4</v>
      </c>
      <c r="B12" s="84">
        <v>268053</v>
      </c>
      <c r="C12" s="61">
        <v>150259</v>
      </c>
      <c r="D12" s="80">
        <f t="shared" si="0"/>
        <v>418312</v>
      </c>
    </row>
    <row r="13" spans="1:4" s="112" customFormat="1" x14ac:dyDescent="0.25">
      <c r="A13" s="40" t="s">
        <v>5</v>
      </c>
      <c r="B13" s="84">
        <v>227825</v>
      </c>
      <c r="C13" s="61">
        <v>131764</v>
      </c>
      <c r="D13" s="80">
        <f t="shared" si="0"/>
        <v>359589</v>
      </c>
    </row>
    <row r="14" spans="1:4" s="112" customFormat="1" x14ac:dyDescent="0.25">
      <c r="A14" s="40" t="s">
        <v>6</v>
      </c>
      <c r="B14" s="84">
        <v>243226</v>
      </c>
      <c r="C14" s="61">
        <v>186831</v>
      </c>
      <c r="D14" s="80">
        <f t="shared" si="0"/>
        <v>430057</v>
      </c>
    </row>
    <row r="15" spans="1:4" s="112" customFormat="1" x14ac:dyDescent="0.25">
      <c r="A15" s="40" t="s">
        <v>7</v>
      </c>
      <c r="B15" s="84">
        <v>204845</v>
      </c>
      <c r="C15" s="61">
        <v>150980</v>
      </c>
      <c r="D15" s="80">
        <f t="shared" si="0"/>
        <v>355825</v>
      </c>
    </row>
    <row r="16" spans="1:4" s="112" customFormat="1" x14ac:dyDescent="0.25">
      <c r="A16" s="40" t="s">
        <v>8</v>
      </c>
      <c r="B16" s="84">
        <v>357236</v>
      </c>
      <c r="C16" s="61">
        <v>167739</v>
      </c>
      <c r="D16" s="80">
        <f t="shared" si="0"/>
        <v>524975</v>
      </c>
    </row>
    <row r="17" spans="1:4" s="112" customFormat="1" x14ac:dyDescent="0.25">
      <c r="A17" s="40" t="s">
        <v>9</v>
      </c>
      <c r="B17" s="84">
        <v>263386</v>
      </c>
      <c r="C17" s="61">
        <v>186472</v>
      </c>
      <c r="D17" s="80">
        <f t="shared" si="0"/>
        <v>449858</v>
      </c>
    </row>
    <row r="18" spans="1:4" s="112" customFormat="1" x14ac:dyDescent="0.25">
      <c r="A18" s="40" t="s">
        <v>10</v>
      </c>
      <c r="B18" s="84">
        <v>266113</v>
      </c>
      <c r="C18" s="61">
        <v>186512</v>
      </c>
      <c r="D18" s="80">
        <f t="shared" si="0"/>
        <v>452625</v>
      </c>
    </row>
    <row r="19" spans="1:4" s="112" customFormat="1" x14ac:dyDescent="0.25">
      <c r="A19" s="40" t="s">
        <v>11</v>
      </c>
      <c r="B19" s="84">
        <v>285438</v>
      </c>
      <c r="C19" s="61">
        <v>187083</v>
      </c>
      <c r="D19" s="80">
        <f t="shared" si="0"/>
        <v>472521</v>
      </c>
    </row>
    <row r="20" spans="1:4" s="112" customFormat="1" x14ac:dyDescent="0.25">
      <c r="A20" s="37" t="s">
        <v>131</v>
      </c>
      <c r="B20" s="85">
        <f t="shared" ref="B20:D20" si="1">SUM(B8:B19)</f>
        <v>2959474</v>
      </c>
      <c r="C20" s="66">
        <f t="shared" si="1"/>
        <v>2063066</v>
      </c>
      <c r="D20" s="81">
        <f t="shared" si="1"/>
        <v>5022540</v>
      </c>
    </row>
    <row r="21" spans="1:4" s="112" customFormat="1" x14ac:dyDescent="0.25">
      <c r="A21" s="14"/>
      <c r="B21" s="14"/>
      <c r="C21" s="14"/>
      <c r="D21" s="73"/>
    </row>
    <row r="22" spans="1:4" s="112" customFormat="1" x14ac:dyDescent="0.25">
      <c r="A22" s="93" t="s">
        <v>45</v>
      </c>
      <c r="D22" s="73"/>
    </row>
    <row r="23" spans="1:4" s="112" customFormat="1" x14ac:dyDescent="0.25">
      <c r="D23" s="73"/>
    </row>
    <row r="24" spans="1:4" s="112" customFormat="1" x14ac:dyDescent="0.25">
      <c r="A24" s="37" t="s">
        <v>16</v>
      </c>
      <c r="B24" s="83" t="s">
        <v>25</v>
      </c>
      <c r="C24" s="58" t="s">
        <v>12</v>
      </c>
      <c r="D24" s="79" t="s">
        <v>28</v>
      </c>
    </row>
    <row r="25" spans="1:4" s="112" customFormat="1" x14ac:dyDescent="0.25">
      <c r="A25" s="40" t="s">
        <v>0</v>
      </c>
      <c r="B25" s="45">
        <v>254253</v>
      </c>
      <c r="C25" s="45">
        <v>427084</v>
      </c>
      <c r="D25" s="74">
        <f>SUM(B25:C25)</f>
        <v>681337</v>
      </c>
    </row>
    <row r="26" spans="1:4" s="112" customFormat="1" x14ac:dyDescent="0.25">
      <c r="A26" s="40" t="s">
        <v>1</v>
      </c>
      <c r="B26" s="45">
        <v>225360</v>
      </c>
      <c r="C26" s="45">
        <v>291690</v>
      </c>
      <c r="D26" s="74">
        <f t="shared" ref="D26:D36" si="2">SUM(B26:C26)</f>
        <v>517050</v>
      </c>
    </row>
    <row r="27" spans="1:4" s="112" customFormat="1" x14ac:dyDescent="0.25">
      <c r="A27" s="40" t="s">
        <v>2</v>
      </c>
      <c r="B27" s="45">
        <v>283530</v>
      </c>
      <c r="C27" s="45">
        <v>149542</v>
      </c>
      <c r="D27" s="74">
        <f t="shared" si="2"/>
        <v>433072</v>
      </c>
    </row>
    <row r="28" spans="1:4" s="112" customFormat="1" x14ac:dyDescent="0.25">
      <c r="A28" s="40" t="s">
        <v>3</v>
      </c>
      <c r="B28" s="45">
        <v>449400</v>
      </c>
      <c r="C28" s="45">
        <v>230274</v>
      </c>
      <c r="D28" s="74">
        <f t="shared" si="2"/>
        <v>679674</v>
      </c>
    </row>
    <row r="29" spans="1:4" s="112" customFormat="1" x14ac:dyDescent="0.25">
      <c r="A29" s="40" t="s">
        <v>4</v>
      </c>
      <c r="B29" s="45">
        <v>386422</v>
      </c>
      <c r="C29" s="45">
        <v>241331</v>
      </c>
      <c r="D29" s="74">
        <f t="shared" si="2"/>
        <v>627753</v>
      </c>
    </row>
    <row r="30" spans="1:4" s="112" customFormat="1" x14ac:dyDescent="0.25">
      <c r="A30" s="40" t="s">
        <v>5</v>
      </c>
      <c r="B30" s="45">
        <v>334547</v>
      </c>
      <c r="C30" s="45">
        <v>219369</v>
      </c>
      <c r="D30" s="74">
        <f t="shared" si="2"/>
        <v>553916</v>
      </c>
    </row>
    <row r="31" spans="1:4" s="112" customFormat="1" x14ac:dyDescent="0.25">
      <c r="A31" s="40" t="s">
        <v>6</v>
      </c>
      <c r="B31" s="45">
        <v>365353</v>
      </c>
      <c r="C31" s="45">
        <v>312901</v>
      </c>
      <c r="D31" s="74">
        <f t="shared" si="2"/>
        <v>678254</v>
      </c>
    </row>
    <row r="32" spans="1:4" s="112" customFormat="1" x14ac:dyDescent="0.25">
      <c r="A32" s="40" t="s">
        <v>7</v>
      </c>
      <c r="B32" s="45">
        <v>311002</v>
      </c>
      <c r="C32" s="45">
        <v>255397</v>
      </c>
      <c r="D32" s="74">
        <f t="shared" si="2"/>
        <v>566399</v>
      </c>
    </row>
    <row r="33" spans="1:4" s="112" customFormat="1" x14ac:dyDescent="0.25">
      <c r="A33" s="40" t="s">
        <v>8</v>
      </c>
      <c r="B33" s="45">
        <v>560080</v>
      </c>
      <c r="C33" s="45">
        <v>289976</v>
      </c>
      <c r="D33" s="74">
        <f t="shared" si="2"/>
        <v>850056</v>
      </c>
    </row>
    <row r="34" spans="1:4" s="112" customFormat="1" x14ac:dyDescent="0.25">
      <c r="A34" s="40" t="s">
        <v>9</v>
      </c>
      <c r="B34" s="45">
        <v>430984</v>
      </c>
      <c r="C34" s="45">
        <v>324298</v>
      </c>
      <c r="D34" s="74">
        <f t="shared" si="2"/>
        <v>755282</v>
      </c>
    </row>
    <row r="35" spans="1:4" s="112" customFormat="1" x14ac:dyDescent="0.25">
      <c r="A35" s="40" t="s">
        <v>10</v>
      </c>
      <c r="B35" s="45">
        <v>691296</v>
      </c>
      <c r="C35" s="45">
        <v>324136</v>
      </c>
      <c r="D35" s="74">
        <f t="shared" si="2"/>
        <v>1015432</v>
      </c>
    </row>
    <row r="36" spans="1:4" s="112" customFormat="1" x14ac:dyDescent="0.25">
      <c r="A36" s="40" t="s">
        <v>11</v>
      </c>
      <c r="B36" s="45">
        <v>443746</v>
      </c>
      <c r="C36" s="45">
        <v>326801</v>
      </c>
      <c r="D36" s="74">
        <f t="shared" si="2"/>
        <v>770547</v>
      </c>
    </row>
    <row r="37" spans="1:4" s="112" customFormat="1" x14ac:dyDescent="0.25">
      <c r="A37" s="37" t="s">
        <v>131</v>
      </c>
      <c r="B37" s="65">
        <f t="shared" ref="B37:C37" si="3">SUM(B25:B36)</f>
        <v>4735973</v>
      </c>
      <c r="C37" s="65">
        <f t="shared" si="3"/>
        <v>3392799</v>
      </c>
      <c r="D37" s="82">
        <f>SUM(D25:D36)</f>
        <v>8128772</v>
      </c>
    </row>
    <row r="38" spans="1:4" s="112" customFormat="1" x14ac:dyDescent="0.25">
      <c r="B38" s="1"/>
      <c r="D38" s="73"/>
    </row>
    <row r="39" spans="1:4" s="112" customFormat="1" x14ac:dyDescent="0.25">
      <c r="D39" s="73"/>
    </row>
    <row r="40" spans="1:4" s="112" customFormat="1" x14ac:dyDescent="0.25">
      <c r="A40" s="144" t="s">
        <v>163</v>
      </c>
      <c r="D40" s="73"/>
    </row>
    <row r="41" spans="1:4" s="112" customFormat="1" x14ac:dyDescent="0.25">
      <c r="D41" s="73"/>
    </row>
    <row r="42" spans="1:4" s="112" customFormat="1"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5"/>
  <sheetViews>
    <sheetView workbookViewId="0">
      <selection activeCell="I20" sqref="I20"/>
    </sheetView>
  </sheetViews>
  <sheetFormatPr defaultColWidth="9.140625" defaultRowHeight="15" x14ac:dyDescent="0.25"/>
  <cols>
    <col min="1" max="1" width="11.28515625" customWidth="1"/>
    <col min="2" max="2" width="13.140625" customWidth="1"/>
    <col min="3" max="3" width="15.28515625" customWidth="1"/>
    <col min="4" max="4" width="16.140625" customWidth="1"/>
    <col min="5" max="5" width="12.28515625" customWidth="1"/>
    <col min="6" max="6" width="12.85546875" style="144" customWidth="1"/>
    <col min="7" max="7" width="14.42578125" customWidth="1"/>
    <col min="8" max="8" width="16.5703125" customWidth="1"/>
    <col min="9" max="9" width="14.140625" customWidth="1"/>
    <col min="10" max="10" width="14.140625" style="144" customWidth="1"/>
    <col min="11" max="11" width="12.5703125" customWidth="1"/>
    <col min="12" max="12" width="13" customWidth="1"/>
    <col min="13" max="13" width="19" customWidth="1"/>
  </cols>
  <sheetData>
    <row r="1" spans="1:13" x14ac:dyDescent="0.25">
      <c r="A1" s="3" t="s">
        <v>41</v>
      </c>
      <c r="B1" s="144"/>
      <c r="C1" s="144"/>
      <c r="D1" s="144"/>
      <c r="E1" s="144"/>
      <c r="G1" s="144"/>
      <c r="H1" s="144"/>
      <c r="I1" s="144"/>
      <c r="K1" s="144"/>
      <c r="L1" s="144"/>
      <c r="M1" s="144"/>
    </row>
    <row r="2" spans="1:13" x14ac:dyDescent="0.25">
      <c r="A2" s="144"/>
      <c r="B2" s="144"/>
      <c r="C2" s="144"/>
      <c r="D2" s="144"/>
      <c r="E2" s="144"/>
      <c r="G2" s="144"/>
      <c r="H2" s="144"/>
      <c r="I2" s="144"/>
      <c r="K2" s="144"/>
      <c r="L2" s="144"/>
      <c r="M2" s="144"/>
    </row>
    <row r="3" spans="1:13" ht="23.25" x14ac:dyDescent="0.35">
      <c r="A3" s="34">
        <v>2015</v>
      </c>
      <c r="B3" s="144"/>
      <c r="C3" s="144"/>
      <c r="D3" s="144"/>
      <c r="E3" s="144"/>
      <c r="G3" s="144"/>
      <c r="H3" s="144"/>
      <c r="I3" s="144"/>
      <c r="K3" s="144"/>
      <c r="L3" s="144"/>
      <c r="M3" s="144"/>
    </row>
    <row r="4" spans="1:13" x14ac:dyDescent="0.25">
      <c r="A4" s="144"/>
      <c r="B4" s="144"/>
      <c r="C4" s="144"/>
      <c r="D4" s="144"/>
      <c r="E4" s="144"/>
      <c r="G4" s="144"/>
      <c r="H4" s="144"/>
      <c r="I4" s="144"/>
      <c r="K4" s="144"/>
      <c r="L4" s="144"/>
      <c r="M4" s="144"/>
    </row>
    <row r="5" spans="1:13" x14ac:dyDescent="0.25">
      <c r="A5" s="3" t="s">
        <v>29</v>
      </c>
      <c r="B5" s="144"/>
      <c r="C5" s="144"/>
      <c r="D5" s="144"/>
      <c r="E5" s="144"/>
      <c r="G5" s="144"/>
      <c r="H5" s="144"/>
      <c r="I5" s="144"/>
      <c r="K5" s="144"/>
      <c r="L5" s="144"/>
      <c r="M5" s="144"/>
    </row>
    <row r="6" spans="1:13" x14ac:dyDescent="0.25">
      <c r="A6" s="144"/>
      <c r="B6" s="144"/>
      <c r="C6" s="144"/>
      <c r="D6" s="144"/>
      <c r="E6" s="144"/>
      <c r="G6" s="144"/>
      <c r="H6" s="144"/>
      <c r="I6" s="144"/>
      <c r="K6" s="144"/>
      <c r="L6" s="144"/>
      <c r="M6" s="144"/>
    </row>
    <row r="7" spans="1:13" x14ac:dyDescent="0.25">
      <c r="A7" s="37" t="s">
        <v>16</v>
      </c>
      <c r="B7" s="38" t="s">
        <v>19</v>
      </c>
      <c r="C7" s="38" t="s">
        <v>22</v>
      </c>
      <c r="D7" s="38" t="s">
        <v>47</v>
      </c>
      <c r="E7" s="95" t="s">
        <v>23</v>
      </c>
      <c r="F7" s="95" t="s">
        <v>42</v>
      </c>
      <c r="G7" s="38" t="s">
        <v>27</v>
      </c>
      <c r="H7" s="95" t="s">
        <v>168</v>
      </c>
      <c r="I7" s="95" t="s">
        <v>21</v>
      </c>
      <c r="J7" s="95" t="s">
        <v>43</v>
      </c>
      <c r="K7" s="37" t="s">
        <v>28</v>
      </c>
      <c r="L7" s="38" t="s">
        <v>50</v>
      </c>
      <c r="M7" s="39" t="s">
        <v>51</v>
      </c>
    </row>
    <row r="8" spans="1:13" x14ac:dyDescent="0.25">
      <c r="A8" s="40" t="s">
        <v>0</v>
      </c>
      <c r="B8" s="98">
        <v>179238.93</v>
      </c>
      <c r="C8" s="98">
        <v>41774.15</v>
      </c>
      <c r="D8" s="98">
        <v>167866.99</v>
      </c>
      <c r="E8" s="199">
        <v>45844.44</v>
      </c>
      <c r="F8" s="199">
        <v>25781.57</v>
      </c>
      <c r="G8" s="98">
        <v>198151.5</v>
      </c>
      <c r="H8" s="199">
        <v>637982.27</v>
      </c>
      <c r="I8" s="199">
        <v>4870</v>
      </c>
      <c r="J8" s="199">
        <v>15200</v>
      </c>
      <c r="K8" s="96">
        <f>SUM(B8:J8)</f>
        <v>1316709.8500000001</v>
      </c>
      <c r="L8" s="98">
        <f>SUM(B8,C8,D8,G8)</f>
        <v>587031.56999999995</v>
      </c>
      <c r="M8" s="99">
        <f>SUM(E8,F8,H8,I8,J8)</f>
        <v>729678.28</v>
      </c>
    </row>
    <row r="9" spans="1:13" x14ac:dyDescent="0.25">
      <c r="A9" s="40" t="s">
        <v>1</v>
      </c>
      <c r="B9" s="98">
        <v>253749.23</v>
      </c>
      <c r="C9" s="98">
        <v>27463.53</v>
      </c>
      <c r="D9" s="98">
        <v>130346.65</v>
      </c>
      <c r="E9" s="199">
        <v>40361.040000000001</v>
      </c>
      <c r="F9" s="199">
        <v>0</v>
      </c>
      <c r="G9" s="98">
        <v>219909.9</v>
      </c>
      <c r="H9" s="199">
        <v>906347.8</v>
      </c>
      <c r="I9" s="199">
        <v>13151</v>
      </c>
      <c r="J9" s="96">
        <v>0</v>
      </c>
      <c r="K9" s="96">
        <f t="shared" ref="K9:K19" si="0">SUM(B9:J9)</f>
        <v>1591329.15</v>
      </c>
      <c r="L9" s="98">
        <f t="shared" ref="L9:L19" si="1">SUM(B9,C9,D9,G9)</f>
        <v>631469.31000000006</v>
      </c>
      <c r="M9" s="99">
        <f t="shared" ref="M9:M19" si="2">SUM(E9,F9,H9,I9,J9)</f>
        <v>959859.84000000008</v>
      </c>
    </row>
    <row r="10" spans="1:13" x14ac:dyDescent="0.25">
      <c r="A10" s="40" t="s">
        <v>2</v>
      </c>
      <c r="B10" s="98">
        <v>332728.86</v>
      </c>
      <c r="C10" s="98">
        <v>43898.49</v>
      </c>
      <c r="D10" s="98">
        <v>128903.03999999999</v>
      </c>
      <c r="E10" s="199">
        <v>24327.53</v>
      </c>
      <c r="F10" s="199">
        <v>46161</v>
      </c>
      <c r="G10" s="98">
        <v>208628.6</v>
      </c>
      <c r="H10" s="199">
        <v>511495.57</v>
      </c>
      <c r="I10" s="199">
        <v>16912</v>
      </c>
      <c r="J10" s="199">
        <v>15775</v>
      </c>
      <c r="K10" s="96">
        <f t="shared" si="0"/>
        <v>1328830.0899999999</v>
      </c>
      <c r="L10" s="98">
        <f t="shared" si="1"/>
        <v>714158.99</v>
      </c>
      <c r="M10" s="99">
        <f t="shared" si="2"/>
        <v>614671.1</v>
      </c>
    </row>
    <row r="11" spans="1:13" x14ac:dyDescent="0.25">
      <c r="A11" s="40" t="s">
        <v>3</v>
      </c>
      <c r="B11" s="98">
        <v>313716.12</v>
      </c>
      <c r="C11" s="98">
        <v>37475.22</v>
      </c>
      <c r="D11" s="98">
        <v>134733.81</v>
      </c>
      <c r="E11" s="199">
        <v>33908.69</v>
      </c>
      <c r="F11" s="199">
        <v>100255.5</v>
      </c>
      <c r="G11" s="98">
        <v>197059.3</v>
      </c>
      <c r="H11" s="199">
        <v>837621.97</v>
      </c>
      <c r="I11" s="199">
        <v>17129</v>
      </c>
      <c r="J11" s="199">
        <v>17000</v>
      </c>
      <c r="K11" s="96">
        <f t="shared" si="0"/>
        <v>1688899.6099999999</v>
      </c>
      <c r="L11" s="98">
        <f t="shared" si="1"/>
        <v>682984.45</v>
      </c>
      <c r="M11" s="99">
        <f t="shared" si="2"/>
        <v>1005915.1599999999</v>
      </c>
    </row>
    <row r="12" spans="1:13" x14ac:dyDescent="0.25">
      <c r="A12" s="40" t="s">
        <v>4</v>
      </c>
      <c r="B12" s="98">
        <v>296767.71000000002</v>
      </c>
      <c r="C12" s="98">
        <v>34257.040000000001</v>
      </c>
      <c r="D12" s="98">
        <v>119038.87</v>
      </c>
      <c r="E12" s="199">
        <v>42037.3</v>
      </c>
      <c r="F12" s="199">
        <v>202427.9</v>
      </c>
      <c r="G12" s="98">
        <v>159303.29999999999</v>
      </c>
      <c r="H12" s="199">
        <v>746216.14</v>
      </c>
      <c r="I12" s="199">
        <v>12061</v>
      </c>
      <c r="J12" s="96">
        <v>0</v>
      </c>
      <c r="K12" s="96">
        <f t="shared" si="0"/>
        <v>1612109.2599999998</v>
      </c>
      <c r="L12" s="98">
        <f t="shared" si="1"/>
        <v>609366.91999999993</v>
      </c>
      <c r="M12" s="99">
        <f t="shared" si="2"/>
        <v>1002742.3400000001</v>
      </c>
    </row>
    <row r="13" spans="1:13" x14ac:dyDescent="0.25">
      <c r="A13" s="40" t="s">
        <v>5</v>
      </c>
      <c r="B13" s="98">
        <v>359875.17</v>
      </c>
      <c r="C13" s="98">
        <v>30342.49</v>
      </c>
      <c r="D13" s="98">
        <v>171941.27</v>
      </c>
      <c r="E13" s="199">
        <v>38872.39</v>
      </c>
      <c r="F13" s="199">
        <v>160699.29999999999</v>
      </c>
      <c r="G13" s="98">
        <v>252808.6</v>
      </c>
      <c r="H13" s="199">
        <v>555453.56999999995</v>
      </c>
      <c r="I13" s="199">
        <v>13843</v>
      </c>
      <c r="J13" s="96">
        <v>0</v>
      </c>
      <c r="K13" s="96">
        <f t="shared" si="0"/>
        <v>1583835.7899999998</v>
      </c>
      <c r="L13" s="98">
        <f t="shared" si="1"/>
        <v>814967.52999999991</v>
      </c>
      <c r="M13" s="99">
        <f t="shared" si="2"/>
        <v>768868.26</v>
      </c>
    </row>
    <row r="14" spans="1:13" x14ac:dyDescent="0.25">
      <c r="A14" s="40" t="s">
        <v>6</v>
      </c>
      <c r="B14" s="98">
        <v>238138.77</v>
      </c>
      <c r="C14" s="98">
        <v>13619.71</v>
      </c>
      <c r="D14" s="98">
        <v>115155.95</v>
      </c>
      <c r="E14" s="199">
        <v>62466.44</v>
      </c>
      <c r="F14" s="199">
        <v>190355.23</v>
      </c>
      <c r="G14" s="98">
        <v>267073</v>
      </c>
      <c r="H14" s="199">
        <v>637982.27</v>
      </c>
      <c r="I14" s="199">
        <v>10500.78</v>
      </c>
      <c r="J14" s="199">
        <v>32000</v>
      </c>
      <c r="K14" s="96">
        <f t="shared" si="0"/>
        <v>1567292.1500000001</v>
      </c>
      <c r="L14" s="98">
        <f t="shared" si="1"/>
        <v>633987.42999999993</v>
      </c>
      <c r="M14" s="99">
        <f t="shared" si="2"/>
        <v>933304.72000000009</v>
      </c>
    </row>
    <row r="15" spans="1:13" x14ac:dyDescent="0.25">
      <c r="A15" s="40" t="s">
        <v>7</v>
      </c>
      <c r="B15" s="98">
        <v>210042.44</v>
      </c>
      <c r="C15" s="98">
        <v>10019.64</v>
      </c>
      <c r="D15" s="98">
        <v>151858.31</v>
      </c>
      <c r="E15" s="199">
        <v>48575.48</v>
      </c>
      <c r="F15" s="199">
        <v>140000</v>
      </c>
      <c r="G15" s="98">
        <v>219857.7</v>
      </c>
      <c r="H15" s="199">
        <v>188009.87</v>
      </c>
      <c r="I15" s="199">
        <v>11059.2</v>
      </c>
      <c r="J15" s="96">
        <v>0</v>
      </c>
      <c r="K15" s="96">
        <f t="shared" si="0"/>
        <v>979422.64</v>
      </c>
      <c r="L15" s="98">
        <f t="shared" si="1"/>
        <v>591778.09000000008</v>
      </c>
      <c r="M15" s="99">
        <f t="shared" si="2"/>
        <v>387644.55</v>
      </c>
    </row>
    <row r="16" spans="1:13" x14ac:dyDescent="0.25">
      <c r="A16" s="40" t="s">
        <v>8</v>
      </c>
      <c r="B16" s="98">
        <v>208221.7</v>
      </c>
      <c r="C16" s="200">
        <v>25824.95</v>
      </c>
      <c r="D16" s="200">
        <v>243813.98</v>
      </c>
      <c r="E16" s="199">
        <v>71128.399999999994</v>
      </c>
      <c r="F16" s="96">
        <v>0</v>
      </c>
      <c r="G16" s="200">
        <v>214314.2</v>
      </c>
      <c r="H16" s="199">
        <v>347000</v>
      </c>
      <c r="I16" s="199">
        <v>12803.12</v>
      </c>
      <c r="J16" s="199">
        <v>32750</v>
      </c>
      <c r="K16" s="96">
        <f t="shared" si="0"/>
        <v>1155856.3500000001</v>
      </c>
      <c r="L16" s="98">
        <f t="shared" si="1"/>
        <v>692174.83000000007</v>
      </c>
      <c r="M16" s="99">
        <f t="shared" si="2"/>
        <v>463681.52</v>
      </c>
    </row>
    <row r="17" spans="1:13" x14ac:dyDescent="0.25">
      <c r="A17" s="40" t="s">
        <v>9</v>
      </c>
      <c r="B17" s="98">
        <v>220832.32</v>
      </c>
      <c r="C17" s="200">
        <v>61820.25</v>
      </c>
      <c r="D17" s="200">
        <v>179743.56</v>
      </c>
      <c r="E17" s="199">
        <v>104277.92</v>
      </c>
      <c r="F17" s="199">
        <v>56000</v>
      </c>
      <c r="G17" s="200">
        <v>275099.40000000002</v>
      </c>
      <c r="H17" s="199">
        <v>787110.95</v>
      </c>
      <c r="I17" s="199">
        <v>11827.94</v>
      </c>
      <c r="J17" s="199">
        <v>31800</v>
      </c>
      <c r="K17" s="96">
        <f t="shared" si="0"/>
        <v>1728512.3399999999</v>
      </c>
      <c r="L17" s="98">
        <f t="shared" si="1"/>
        <v>737495.53</v>
      </c>
      <c r="M17" s="99">
        <f t="shared" si="2"/>
        <v>991016.80999999982</v>
      </c>
    </row>
    <row r="18" spans="1:13" s="144" customFormat="1" x14ac:dyDescent="0.25">
      <c r="A18" s="40" t="s">
        <v>10</v>
      </c>
      <c r="B18" s="98">
        <v>167535</v>
      </c>
      <c r="C18" s="200">
        <v>39466</v>
      </c>
      <c r="D18" s="200">
        <v>86339</v>
      </c>
      <c r="E18" s="94">
        <v>52893</v>
      </c>
      <c r="F18" s="199">
        <v>0</v>
      </c>
      <c r="G18" s="200">
        <v>257434</v>
      </c>
      <c r="H18" s="94">
        <v>453000</v>
      </c>
      <c r="I18" s="94">
        <v>12446</v>
      </c>
      <c r="J18" s="94">
        <v>17600</v>
      </c>
      <c r="K18" s="96">
        <f t="shared" si="0"/>
        <v>1086713</v>
      </c>
      <c r="L18" s="98">
        <f t="shared" si="1"/>
        <v>550774</v>
      </c>
      <c r="M18" s="99">
        <f t="shared" si="2"/>
        <v>535939</v>
      </c>
    </row>
    <row r="19" spans="1:13" s="144" customFormat="1" x14ac:dyDescent="0.25">
      <c r="A19" s="40" t="s">
        <v>11</v>
      </c>
      <c r="B19" s="98">
        <v>170416</v>
      </c>
      <c r="C19" s="200">
        <v>20763</v>
      </c>
      <c r="D19" s="200">
        <v>107419</v>
      </c>
      <c r="E19" s="94">
        <v>40301</v>
      </c>
      <c r="F19" s="199">
        <v>0</v>
      </c>
      <c r="G19" s="200">
        <v>297023</v>
      </c>
      <c r="H19" s="94">
        <v>396051</v>
      </c>
      <c r="I19" s="94">
        <v>8870</v>
      </c>
      <c r="J19" s="199">
        <v>0</v>
      </c>
      <c r="K19" s="96">
        <f t="shared" si="0"/>
        <v>1040843</v>
      </c>
      <c r="L19" s="98">
        <f t="shared" si="1"/>
        <v>595621</v>
      </c>
      <c r="M19" s="99">
        <f t="shared" si="2"/>
        <v>445222</v>
      </c>
    </row>
    <row r="20" spans="1:13" x14ac:dyDescent="0.25">
      <c r="A20" s="37" t="s">
        <v>173</v>
      </c>
      <c r="B20" s="103">
        <f>SUM(B8:B19)</f>
        <v>2951262.25</v>
      </c>
      <c r="C20" s="103">
        <f t="shared" ref="C20:D20" si="3">SUM(C8:C19)</f>
        <v>386724.47</v>
      </c>
      <c r="D20" s="103">
        <f t="shared" si="3"/>
        <v>1737160.43</v>
      </c>
      <c r="E20" s="102">
        <f>SUM(E8:E19)</f>
        <v>604993.62999999989</v>
      </c>
      <c r="F20" s="102">
        <f>SUM(F8:F19)</f>
        <v>921680.5</v>
      </c>
      <c r="G20" s="103">
        <f>SUM(G8:G19)</f>
        <v>2766662.5</v>
      </c>
      <c r="H20" s="102">
        <f>SUM(H8:H19)</f>
        <v>7004271.4100000001</v>
      </c>
      <c r="I20" s="102">
        <f t="shared" ref="I20:K20" si="4">SUM(I8:I19)</f>
        <v>145473.03999999998</v>
      </c>
      <c r="J20" s="102">
        <f t="shared" si="4"/>
        <v>162125</v>
      </c>
      <c r="K20" s="102">
        <f t="shared" si="4"/>
        <v>16680353.229999999</v>
      </c>
      <c r="L20" s="103">
        <f>SUM(L8:L19)</f>
        <v>7841809.6499999994</v>
      </c>
      <c r="M20" s="104">
        <f>SUM(M8:M19)</f>
        <v>8838543.5799999982</v>
      </c>
    </row>
    <row r="21" spans="1:13" x14ac:dyDescent="0.25">
      <c r="A21" s="36"/>
      <c r="B21" s="51"/>
      <c r="C21" s="51"/>
      <c r="D21" s="51"/>
      <c r="E21" s="51"/>
      <c r="F21" s="51"/>
      <c r="G21" s="51"/>
      <c r="H21" s="51"/>
      <c r="I21" s="51"/>
      <c r="J21" s="51"/>
      <c r="K21" s="51"/>
      <c r="L21" s="36"/>
      <c r="M21" s="36"/>
    </row>
    <row r="22" spans="1:13" x14ac:dyDescent="0.25">
      <c r="A22" s="36"/>
      <c r="B22" s="51"/>
      <c r="C22" s="51"/>
      <c r="D22" s="51"/>
      <c r="E22" s="51"/>
      <c r="F22" s="51"/>
      <c r="G22" s="51"/>
      <c r="H22" s="51"/>
      <c r="I22" s="51"/>
      <c r="J22" s="51"/>
      <c r="K22" s="51"/>
      <c r="L22" s="36"/>
      <c r="M22" s="36"/>
    </row>
    <row r="23" spans="1:13" x14ac:dyDescent="0.25">
      <c r="A23" s="35" t="s">
        <v>45</v>
      </c>
      <c r="B23" s="51"/>
      <c r="C23" s="51"/>
      <c r="D23" s="51"/>
      <c r="E23" s="51"/>
      <c r="F23" s="51"/>
      <c r="G23" s="51"/>
      <c r="H23" s="51"/>
      <c r="I23" s="51"/>
      <c r="J23" s="51"/>
      <c r="K23" s="51"/>
      <c r="L23" s="36"/>
      <c r="M23" s="36"/>
    </row>
    <row r="24" spans="1:13" x14ac:dyDescent="0.25">
      <c r="A24" s="36"/>
      <c r="B24" s="36"/>
      <c r="C24" s="36"/>
      <c r="D24" s="36"/>
      <c r="E24" s="36"/>
      <c r="F24" s="36"/>
      <c r="G24" s="36"/>
      <c r="H24" s="36"/>
      <c r="I24" s="36"/>
      <c r="J24" s="36"/>
      <c r="K24" s="36"/>
      <c r="L24" s="36"/>
      <c r="M24" s="36"/>
    </row>
    <row r="25" spans="1:13" x14ac:dyDescent="0.25">
      <c r="A25" s="37" t="s">
        <v>16</v>
      </c>
      <c r="B25" s="38" t="s">
        <v>19</v>
      </c>
      <c r="C25" s="38" t="s">
        <v>22</v>
      </c>
      <c r="D25" s="38" t="s">
        <v>47</v>
      </c>
      <c r="E25" s="95" t="s">
        <v>23</v>
      </c>
      <c r="F25" s="95" t="s">
        <v>42</v>
      </c>
      <c r="G25" s="38" t="s">
        <v>27</v>
      </c>
      <c r="H25" s="95" t="s">
        <v>168</v>
      </c>
      <c r="I25" s="95" t="s">
        <v>21</v>
      </c>
      <c r="J25" s="95" t="s">
        <v>43</v>
      </c>
      <c r="K25" s="37" t="s">
        <v>28</v>
      </c>
      <c r="L25" s="38" t="s">
        <v>50</v>
      </c>
      <c r="M25" s="39" t="s">
        <v>51</v>
      </c>
    </row>
    <row r="26" spans="1:13" x14ac:dyDescent="0.25">
      <c r="A26" s="40" t="s">
        <v>0</v>
      </c>
      <c r="B26" s="199">
        <v>878397.78</v>
      </c>
      <c r="C26" s="199">
        <v>192310.5</v>
      </c>
      <c r="D26" s="202">
        <v>721045.7</v>
      </c>
      <c r="E26" s="199">
        <v>192648.59</v>
      </c>
      <c r="F26" s="199">
        <v>71506.259999999995</v>
      </c>
      <c r="G26" s="202">
        <v>691226.52</v>
      </c>
      <c r="H26" s="199">
        <v>1449808.33</v>
      </c>
      <c r="I26" s="199">
        <v>31556.57</v>
      </c>
      <c r="J26" s="199">
        <v>31160</v>
      </c>
      <c r="K26" s="96">
        <f>SUM(B26:J26)</f>
        <v>4259660.25</v>
      </c>
      <c r="L26" s="96">
        <f>SUM(B26,C26,D26,G26)</f>
        <v>2482980.5</v>
      </c>
      <c r="M26" s="96">
        <f>SUM(E26,F26,H26,I26,J26)</f>
        <v>1776679.7500000002</v>
      </c>
    </row>
    <row r="27" spans="1:13" x14ac:dyDescent="0.25">
      <c r="A27" s="40" t="s">
        <v>1</v>
      </c>
      <c r="B27" s="199">
        <v>1227334.7</v>
      </c>
      <c r="C27" s="199">
        <v>144455.78</v>
      </c>
      <c r="D27" s="199">
        <v>606721.81000000006</v>
      </c>
      <c r="E27" s="199">
        <v>235294.52</v>
      </c>
      <c r="F27" s="96">
        <v>0</v>
      </c>
      <c r="G27" s="199">
        <v>872097.83</v>
      </c>
      <c r="H27" s="199">
        <v>2223999.89</v>
      </c>
      <c r="I27" s="199">
        <v>82312.429999999993</v>
      </c>
      <c r="J27" s="96">
        <v>0</v>
      </c>
      <c r="K27" s="96">
        <f t="shared" ref="K27:K37" si="5">SUM(B27:J27)</f>
        <v>5392216.96</v>
      </c>
      <c r="L27" s="96">
        <f t="shared" ref="L27:L37" si="6">SUM(B27,C27,D27,G27)</f>
        <v>2850610.12</v>
      </c>
      <c r="M27" s="96">
        <f t="shared" ref="M27:M37" si="7">SUM(E27,F27,H27,I27,J27)</f>
        <v>2541606.8400000003</v>
      </c>
    </row>
    <row r="28" spans="1:13" x14ac:dyDescent="0.25">
      <c r="A28" s="40" t="s">
        <v>2</v>
      </c>
      <c r="B28" s="199">
        <v>1578253.44</v>
      </c>
      <c r="C28" s="202">
        <v>220414.11</v>
      </c>
      <c r="D28" s="199">
        <v>594957.82999999996</v>
      </c>
      <c r="E28" s="199">
        <v>120027.45</v>
      </c>
      <c r="F28" s="199">
        <v>113342.34</v>
      </c>
      <c r="G28" s="97">
        <v>715341.67</v>
      </c>
      <c r="H28" s="199">
        <v>1233145.6499999999</v>
      </c>
      <c r="I28" s="199">
        <v>113757.42</v>
      </c>
      <c r="J28" s="199">
        <v>33277.5</v>
      </c>
      <c r="K28" s="96">
        <f t="shared" si="5"/>
        <v>4722517.41</v>
      </c>
      <c r="L28" s="96">
        <f t="shared" si="6"/>
        <v>3108967.05</v>
      </c>
      <c r="M28" s="96">
        <f t="shared" si="7"/>
        <v>1613550.3599999999</v>
      </c>
    </row>
    <row r="29" spans="1:13" x14ac:dyDescent="0.25">
      <c r="A29" s="40" t="s">
        <v>3</v>
      </c>
      <c r="B29" s="199">
        <v>1585898.62</v>
      </c>
      <c r="C29" s="199">
        <v>209698.46</v>
      </c>
      <c r="D29" s="199">
        <v>633772.18999999994</v>
      </c>
      <c r="E29" s="199">
        <v>206338.19</v>
      </c>
      <c r="F29" s="199">
        <v>230701.5</v>
      </c>
      <c r="G29" s="199">
        <v>818034.62</v>
      </c>
      <c r="H29" s="199">
        <v>1917826.63</v>
      </c>
      <c r="I29" s="199">
        <v>120950.76</v>
      </c>
      <c r="J29" s="199">
        <v>35700</v>
      </c>
      <c r="K29" s="96">
        <f t="shared" si="5"/>
        <v>5758920.9699999997</v>
      </c>
      <c r="L29" s="96">
        <f t="shared" si="6"/>
        <v>3247403.89</v>
      </c>
      <c r="M29" s="96">
        <f t="shared" si="7"/>
        <v>2511517.0799999996</v>
      </c>
    </row>
    <row r="30" spans="1:13" x14ac:dyDescent="0.25">
      <c r="A30" s="40" t="s">
        <v>4</v>
      </c>
      <c r="B30" s="96">
        <v>1522965.81</v>
      </c>
      <c r="C30" s="202">
        <v>184166.72</v>
      </c>
      <c r="D30" s="199">
        <v>532642.31000000006</v>
      </c>
      <c r="E30" s="199">
        <v>186041.48</v>
      </c>
      <c r="F30" s="199">
        <v>452882.24</v>
      </c>
      <c r="G30" s="97">
        <v>650909.01</v>
      </c>
      <c r="H30" s="199">
        <v>1644935.82</v>
      </c>
      <c r="I30" s="199">
        <v>81530.3</v>
      </c>
      <c r="J30" s="96">
        <v>0</v>
      </c>
      <c r="K30" s="96">
        <f t="shared" si="5"/>
        <v>5256073.6899999995</v>
      </c>
      <c r="L30" s="96">
        <f t="shared" si="6"/>
        <v>2890683.8499999996</v>
      </c>
      <c r="M30" s="96">
        <f t="shared" si="7"/>
        <v>2365389.84</v>
      </c>
    </row>
    <row r="31" spans="1:13" x14ac:dyDescent="0.25">
      <c r="A31" s="40" t="s">
        <v>5</v>
      </c>
      <c r="B31" s="199">
        <v>1688884.56</v>
      </c>
      <c r="C31" s="199">
        <v>146610.89000000001</v>
      </c>
      <c r="D31" s="199">
        <v>728071.52</v>
      </c>
      <c r="E31" s="199">
        <v>208740.37</v>
      </c>
      <c r="F31" s="199">
        <v>409307.76</v>
      </c>
      <c r="G31" s="199">
        <v>904718</v>
      </c>
      <c r="H31" s="199">
        <v>1253556.6499999999</v>
      </c>
      <c r="I31" s="199">
        <v>96420.22</v>
      </c>
      <c r="J31" s="96">
        <v>0</v>
      </c>
      <c r="K31" s="96">
        <f t="shared" si="5"/>
        <v>5436309.9699999997</v>
      </c>
      <c r="L31" s="96">
        <f t="shared" si="6"/>
        <v>3468284.97</v>
      </c>
      <c r="M31" s="96">
        <f t="shared" si="7"/>
        <v>1968024.9999999998</v>
      </c>
    </row>
    <row r="32" spans="1:13" x14ac:dyDescent="0.25">
      <c r="A32" s="40" t="s">
        <v>6</v>
      </c>
      <c r="B32" s="199">
        <v>1202901.8</v>
      </c>
      <c r="C32" s="199">
        <v>84872.11</v>
      </c>
      <c r="D32" s="199">
        <v>437567.15</v>
      </c>
      <c r="E32" s="199">
        <v>284830.28000000003</v>
      </c>
      <c r="F32" s="199">
        <v>465451.94</v>
      </c>
      <c r="G32" s="199">
        <v>807667.76</v>
      </c>
      <c r="H32" s="199">
        <v>1449808.33</v>
      </c>
      <c r="I32" s="199">
        <v>70199.72</v>
      </c>
      <c r="J32" s="199">
        <v>72075</v>
      </c>
      <c r="K32" s="96">
        <f t="shared" si="5"/>
        <v>4875374.09</v>
      </c>
      <c r="L32" s="96">
        <f t="shared" si="6"/>
        <v>2533008.8200000003</v>
      </c>
      <c r="M32" s="96">
        <f t="shared" si="7"/>
        <v>2342365.27</v>
      </c>
    </row>
    <row r="33" spans="1:13" x14ac:dyDescent="0.25">
      <c r="A33" s="40" t="s">
        <v>7</v>
      </c>
      <c r="B33" s="199">
        <v>1051965.47</v>
      </c>
      <c r="C33" s="199">
        <v>59348.67</v>
      </c>
      <c r="D33" s="199">
        <v>623840.46</v>
      </c>
      <c r="E33" s="199">
        <v>217273.25</v>
      </c>
      <c r="F33" s="199">
        <v>327471</v>
      </c>
      <c r="G33" s="199">
        <v>664051.79</v>
      </c>
      <c r="H33" s="199">
        <v>435122.7</v>
      </c>
      <c r="I33" s="199">
        <v>76093.98</v>
      </c>
      <c r="J33" s="96">
        <v>0</v>
      </c>
      <c r="K33" s="96">
        <f t="shared" si="5"/>
        <v>3455167.32</v>
      </c>
      <c r="L33" s="96">
        <f t="shared" si="6"/>
        <v>2399206.3899999997</v>
      </c>
      <c r="M33" s="96">
        <f t="shared" si="7"/>
        <v>1055960.93</v>
      </c>
    </row>
    <row r="34" spans="1:13" x14ac:dyDescent="0.25">
      <c r="A34" s="40" t="s">
        <v>8</v>
      </c>
      <c r="B34" s="199">
        <v>955266.19</v>
      </c>
      <c r="C34" s="199">
        <v>142335.66</v>
      </c>
      <c r="D34" s="199">
        <v>913153.87</v>
      </c>
      <c r="E34" s="199">
        <v>318167.11</v>
      </c>
      <c r="F34" s="96">
        <v>0</v>
      </c>
      <c r="G34" s="201">
        <v>667702.06000000006</v>
      </c>
      <c r="H34" s="199">
        <v>661800</v>
      </c>
      <c r="I34" s="199">
        <v>87412</v>
      </c>
      <c r="J34" s="199">
        <v>73762.5</v>
      </c>
      <c r="K34" s="96">
        <f t="shared" si="5"/>
        <v>3819599.3899999997</v>
      </c>
      <c r="L34" s="96">
        <f t="shared" si="6"/>
        <v>2678457.7799999998</v>
      </c>
      <c r="M34" s="96">
        <f t="shared" si="7"/>
        <v>1141141.6099999999</v>
      </c>
    </row>
    <row r="35" spans="1:13" x14ac:dyDescent="0.25">
      <c r="A35" s="40" t="s">
        <v>9</v>
      </c>
      <c r="B35" s="199">
        <v>947108.64</v>
      </c>
      <c r="C35" s="201">
        <v>242160.76</v>
      </c>
      <c r="D35" s="199">
        <v>733360.93</v>
      </c>
      <c r="E35" s="199">
        <v>533988.48</v>
      </c>
      <c r="F35" s="199">
        <v>109200</v>
      </c>
      <c r="G35" s="199">
        <v>839589.92</v>
      </c>
      <c r="H35" s="199">
        <v>1497738.08</v>
      </c>
      <c r="I35" s="199">
        <v>80408.94</v>
      </c>
      <c r="J35" s="199">
        <v>69870</v>
      </c>
      <c r="K35" s="96">
        <f t="shared" si="5"/>
        <v>5053425.7500000009</v>
      </c>
      <c r="L35" s="96">
        <f t="shared" si="6"/>
        <v>2762220.25</v>
      </c>
      <c r="M35" s="96">
        <f t="shared" si="7"/>
        <v>2291205.5</v>
      </c>
    </row>
    <row r="36" spans="1:13" s="144" customFormat="1" x14ac:dyDescent="0.25">
      <c r="A36" s="40" t="s">
        <v>10</v>
      </c>
      <c r="B36" s="94">
        <v>808571</v>
      </c>
      <c r="C36" s="94">
        <v>207187</v>
      </c>
      <c r="D36" s="94">
        <v>425634</v>
      </c>
      <c r="E36" s="94">
        <v>277233</v>
      </c>
      <c r="F36" s="199">
        <v>0</v>
      </c>
      <c r="G36" s="94">
        <v>647425</v>
      </c>
      <c r="H36" s="94">
        <v>820020</v>
      </c>
      <c r="I36" s="94">
        <v>82650</v>
      </c>
      <c r="J36" s="94">
        <v>37260</v>
      </c>
      <c r="K36" s="96">
        <f t="shared" si="5"/>
        <v>3305980</v>
      </c>
      <c r="L36" s="96">
        <f t="shared" si="6"/>
        <v>2088817</v>
      </c>
      <c r="M36" s="96">
        <f t="shared" si="7"/>
        <v>1217163</v>
      </c>
    </row>
    <row r="37" spans="1:13" s="144" customFormat="1" x14ac:dyDescent="0.25">
      <c r="A37" s="40" t="s">
        <v>11</v>
      </c>
      <c r="B37" s="94">
        <v>834270</v>
      </c>
      <c r="C37" s="94">
        <v>122766</v>
      </c>
      <c r="D37" s="94">
        <v>483558</v>
      </c>
      <c r="E37" s="94">
        <v>221389</v>
      </c>
      <c r="F37" s="199">
        <v>0</v>
      </c>
      <c r="G37" s="94">
        <v>751639</v>
      </c>
      <c r="H37" s="94">
        <v>750609</v>
      </c>
      <c r="I37" s="94">
        <v>58798</v>
      </c>
      <c r="J37" s="199">
        <v>0</v>
      </c>
      <c r="K37" s="96">
        <f t="shared" si="5"/>
        <v>3223029</v>
      </c>
      <c r="L37" s="96">
        <f t="shared" si="6"/>
        <v>2192233</v>
      </c>
      <c r="M37" s="96">
        <f t="shared" si="7"/>
        <v>1030796</v>
      </c>
    </row>
    <row r="38" spans="1:13" x14ac:dyDescent="0.25">
      <c r="A38" s="37" t="s">
        <v>173</v>
      </c>
      <c r="B38" s="101">
        <f>SUM(B26:B37)</f>
        <v>14281818.010000002</v>
      </c>
      <c r="C38" s="101">
        <f t="shared" ref="C38:M38" si="8">SUM(C26:C37)</f>
        <v>1956326.66</v>
      </c>
      <c r="D38" s="101">
        <f t="shared" si="8"/>
        <v>7434325.7699999996</v>
      </c>
      <c r="E38" s="101">
        <f t="shared" si="8"/>
        <v>3001971.72</v>
      </c>
      <c r="F38" s="101">
        <f t="shared" si="8"/>
        <v>2179863.04</v>
      </c>
      <c r="G38" s="101">
        <f t="shared" si="8"/>
        <v>9030403.1799999997</v>
      </c>
      <c r="H38" s="101">
        <f t="shared" si="8"/>
        <v>15338371.08</v>
      </c>
      <c r="I38" s="101">
        <f t="shared" si="8"/>
        <v>982090.33999999985</v>
      </c>
      <c r="J38" s="101">
        <f t="shared" si="8"/>
        <v>353105</v>
      </c>
      <c r="K38" s="101">
        <f t="shared" si="8"/>
        <v>54558274.800000004</v>
      </c>
      <c r="L38" s="101">
        <f t="shared" si="8"/>
        <v>32702873.620000001</v>
      </c>
      <c r="M38" s="101">
        <f t="shared" si="8"/>
        <v>21855401.18</v>
      </c>
    </row>
    <row r="39" spans="1:13" x14ac:dyDescent="0.25">
      <c r="A39" s="14"/>
      <c r="B39" s="142"/>
      <c r="C39" s="142"/>
      <c r="D39" s="142"/>
      <c r="E39" s="142"/>
      <c r="F39" s="142"/>
      <c r="G39" s="142"/>
      <c r="H39" s="142"/>
      <c r="I39" s="142"/>
      <c r="J39" s="142"/>
      <c r="K39" s="142"/>
      <c r="L39" s="14"/>
      <c r="M39" s="14"/>
    </row>
    <row r="40" spans="1:13" x14ac:dyDescent="0.25">
      <c r="A40" s="14"/>
      <c r="B40" s="142"/>
      <c r="C40" s="142"/>
      <c r="D40" s="142"/>
      <c r="E40" s="142"/>
      <c r="F40" s="142"/>
      <c r="G40" s="142"/>
      <c r="H40" s="142"/>
      <c r="I40" s="142"/>
      <c r="J40" s="142"/>
      <c r="K40" s="142"/>
      <c r="L40" s="14"/>
      <c r="M40" s="14"/>
    </row>
    <row r="41" spans="1:13" x14ac:dyDescent="0.25">
      <c r="A41" s="91" t="s">
        <v>171</v>
      </c>
      <c r="B41" s="92"/>
      <c r="C41" s="92"/>
      <c r="D41" s="92"/>
      <c r="E41" s="92"/>
      <c r="F41" s="92"/>
      <c r="G41" s="92"/>
      <c r="H41" s="142"/>
      <c r="I41" s="142"/>
      <c r="J41" s="142"/>
      <c r="K41" s="142"/>
      <c r="L41" s="14"/>
      <c r="M41" s="14"/>
    </row>
    <row r="42" spans="1:13" x14ac:dyDescent="0.25">
      <c r="A42" s="91"/>
      <c r="B42" s="92"/>
      <c r="C42" s="92"/>
      <c r="D42" s="92"/>
      <c r="E42" s="92"/>
      <c r="F42" s="92"/>
      <c r="G42" s="92"/>
      <c r="H42" s="142"/>
      <c r="I42" s="142"/>
      <c r="J42" s="142"/>
      <c r="K42" s="142"/>
      <c r="L42" s="14"/>
      <c r="M42" s="14"/>
    </row>
    <row r="43" spans="1:13" x14ac:dyDescent="0.25">
      <c r="A43" s="91"/>
      <c r="B43" s="91"/>
      <c r="C43" s="91"/>
      <c r="D43" s="91"/>
      <c r="E43" s="91"/>
      <c r="F43" s="91"/>
      <c r="G43" s="91"/>
      <c r="H43" s="91"/>
      <c r="I43" s="91"/>
      <c r="J43" s="91"/>
      <c r="K43" s="91"/>
      <c r="L43" s="91"/>
      <c r="M43" s="91"/>
    </row>
    <row r="44" spans="1:13" x14ac:dyDescent="0.25">
      <c r="A44" s="91" t="s">
        <v>169</v>
      </c>
      <c r="B44" s="92"/>
      <c r="C44" s="92"/>
      <c r="D44" s="92"/>
      <c r="E44" s="92"/>
      <c r="F44" s="92"/>
      <c r="G44" s="92"/>
      <c r="H44" s="142"/>
      <c r="I44" s="142"/>
      <c r="J44" s="142"/>
      <c r="K44" s="142"/>
      <c r="L44" s="14"/>
      <c r="M44" s="14"/>
    </row>
    <row r="45" spans="1:13" x14ac:dyDescent="0.25">
      <c r="A45" s="91" t="s">
        <v>170</v>
      </c>
      <c r="B45" s="92"/>
      <c r="C45" s="92"/>
      <c r="D45" s="92"/>
      <c r="E45" s="92"/>
      <c r="F45" s="92"/>
      <c r="G45" s="92"/>
      <c r="H45" s="142"/>
      <c r="I45" s="142"/>
      <c r="J45" s="142"/>
      <c r="K45" s="142"/>
      <c r="L45" s="14"/>
      <c r="M45" s="14"/>
    </row>
  </sheetData>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topLeftCell="A18" workbookViewId="0">
      <selection activeCell="G7" sqref="G7:G37"/>
    </sheetView>
  </sheetViews>
  <sheetFormatPr defaultColWidth="9.140625" defaultRowHeight="15" x14ac:dyDescent="0.25"/>
  <cols>
    <col min="1" max="1" width="13.42578125" customWidth="1"/>
    <col min="2" max="2" width="10.28515625" customWidth="1"/>
    <col min="3" max="3" width="12.42578125" customWidth="1"/>
    <col min="6" max="6" width="12.42578125" customWidth="1"/>
    <col min="7" max="7" width="14.140625" customWidth="1"/>
    <col min="8" max="8" width="9.5703125" customWidth="1"/>
    <col min="9" max="9" width="15.5703125" customWidth="1"/>
    <col min="10" max="10" width="9.7109375" customWidth="1"/>
  </cols>
  <sheetData>
    <row r="1" spans="1:10" s="112" customFormat="1" x14ac:dyDescent="0.25">
      <c r="A1" s="3" t="s">
        <v>17</v>
      </c>
      <c r="J1" s="73"/>
    </row>
    <row r="2" spans="1:10" s="112" customFormat="1" x14ac:dyDescent="0.25">
      <c r="J2" s="73"/>
    </row>
    <row r="3" spans="1:10" s="112" customFormat="1" ht="26.25" x14ac:dyDescent="0.25">
      <c r="A3" s="41">
        <v>2004</v>
      </c>
      <c r="B3" s="14"/>
      <c r="C3" s="14"/>
      <c r="D3" s="14"/>
      <c r="E3" s="14"/>
      <c r="F3" s="14"/>
      <c r="G3" s="14"/>
      <c r="H3" s="14"/>
      <c r="I3" s="14"/>
      <c r="J3" s="73"/>
    </row>
    <row r="4" spans="1:10" s="112" customFormat="1" x14ac:dyDescent="0.25">
      <c r="A4" s="14"/>
      <c r="J4" s="73"/>
    </row>
    <row r="5" spans="1:10" s="112" customFormat="1" x14ac:dyDescent="0.25">
      <c r="A5" s="3" t="s">
        <v>29</v>
      </c>
      <c r="J5" s="73"/>
    </row>
    <row r="6" spans="1:10" s="112" customFormat="1" x14ac:dyDescent="0.25">
      <c r="A6" s="14"/>
      <c r="J6" s="73"/>
    </row>
    <row r="7" spans="1:10" s="112" customFormat="1" x14ac:dyDescent="0.25">
      <c r="A7" s="37" t="s">
        <v>16</v>
      </c>
      <c r="B7" s="57" t="s">
        <v>19</v>
      </c>
      <c r="C7" s="37" t="s">
        <v>21</v>
      </c>
      <c r="D7" s="57" t="s">
        <v>22</v>
      </c>
      <c r="E7" s="37" t="s">
        <v>23</v>
      </c>
      <c r="F7" s="57" t="s">
        <v>27</v>
      </c>
      <c r="G7" s="75" t="s">
        <v>129</v>
      </c>
      <c r="H7" s="59" t="s">
        <v>99</v>
      </c>
      <c r="I7" s="39" t="s">
        <v>100</v>
      </c>
      <c r="J7" s="79" t="s">
        <v>28</v>
      </c>
    </row>
    <row r="8" spans="1:10" s="112" customFormat="1" x14ac:dyDescent="0.25">
      <c r="A8" s="40" t="s">
        <v>0</v>
      </c>
      <c r="B8" s="60">
        <v>39318</v>
      </c>
      <c r="C8" s="45">
        <v>3916</v>
      </c>
      <c r="D8" s="60">
        <v>0</v>
      </c>
      <c r="E8" s="45">
        <v>0</v>
      </c>
      <c r="F8" s="60">
        <v>44332</v>
      </c>
      <c r="G8" s="77">
        <v>87566</v>
      </c>
      <c r="H8" s="62">
        <f t="shared" ref="H8:H19" si="0">SUM(B8,D8,F8)</f>
        <v>83650</v>
      </c>
      <c r="I8" s="63">
        <f>SUM(C8,E8)</f>
        <v>3916</v>
      </c>
      <c r="J8" s="80">
        <f>SUM(B8,C8,D8,E8,F8)</f>
        <v>87566</v>
      </c>
    </row>
    <row r="9" spans="1:10" s="112" customFormat="1" x14ac:dyDescent="0.25">
      <c r="A9" s="40" t="s">
        <v>1</v>
      </c>
      <c r="B9" s="60">
        <v>38691</v>
      </c>
      <c r="C9" s="45">
        <v>12665</v>
      </c>
      <c r="D9" s="60">
        <v>0</v>
      </c>
      <c r="E9" s="45">
        <v>12709</v>
      </c>
      <c r="F9" s="60">
        <v>43088</v>
      </c>
      <c r="G9" s="77">
        <v>107153</v>
      </c>
      <c r="H9" s="62">
        <f t="shared" si="0"/>
        <v>81779</v>
      </c>
      <c r="I9" s="63">
        <f t="shared" ref="I9:I19" si="1">SUM(C9,E9)</f>
        <v>25374</v>
      </c>
      <c r="J9" s="80">
        <f t="shared" ref="J9:J19" si="2">SUM(B9,C9,D9,E9,F9)</f>
        <v>107153</v>
      </c>
    </row>
    <row r="10" spans="1:10" s="112" customFormat="1" x14ac:dyDescent="0.25">
      <c r="A10" s="40" t="s">
        <v>2</v>
      </c>
      <c r="B10" s="60">
        <v>40120</v>
      </c>
      <c r="C10" s="45">
        <v>12122</v>
      </c>
      <c r="D10" s="60">
        <v>0</v>
      </c>
      <c r="E10" s="45">
        <v>0</v>
      </c>
      <c r="F10" s="60">
        <v>45434</v>
      </c>
      <c r="G10" s="77">
        <v>97676</v>
      </c>
      <c r="H10" s="62">
        <f t="shared" si="0"/>
        <v>85554</v>
      </c>
      <c r="I10" s="63">
        <f t="shared" si="1"/>
        <v>12122</v>
      </c>
      <c r="J10" s="80">
        <f t="shared" si="2"/>
        <v>97676</v>
      </c>
    </row>
    <row r="11" spans="1:10" s="112" customFormat="1" x14ac:dyDescent="0.25">
      <c r="A11" s="40" t="s">
        <v>3</v>
      </c>
      <c r="B11" s="60">
        <v>40573</v>
      </c>
      <c r="C11" s="45">
        <v>11225</v>
      </c>
      <c r="D11" s="60">
        <v>0</v>
      </c>
      <c r="E11" s="45">
        <v>17234</v>
      </c>
      <c r="F11" s="60">
        <v>72576</v>
      </c>
      <c r="G11" s="77">
        <v>141608</v>
      </c>
      <c r="H11" s="62">
        <f t="shared" si="0"/>
        <v>113149</v>
      </c>
      <c r="I11" s="63">
        <f t="shared" si="1"/>
        <v>28459</v>
      </c>
      <c r="J11" s="80">
        <f t="shared" si="2"/>
        <v>141608</v>
      </c>
    </row>
    <row r="12" spans="1:10" s="112" customFormat="1" x14ac:dyDescent="0.25">
      <c r="A12" s="40" t="s">
        <v>4</v>
      </c>
      <c r="B12" s="60">
        <v>33793</v>
      </c>
      <c r="C12" s="45">
        <v>10451</v>
      </c>
      <c r="D12" s="60">
        <v>0</v>
      </c>
      <c r="E12" s="45">
        <v>0</v>
      </c>
      <c r="F12" s="60">
        <v>22302</v>
      </c>
      <c r="G12" s="77">
        <v>66546</v>
      </c>
      <c r="H12" s="62">
        <f t="shared" si="0"/>
        <v>56095</v>
      </c>
      <c r="I12" s="63">
        <f t="shared" si="1"/>
        <v>10451</v>
      </c>
      <c r="J12" s="80">
        <f t="shared" si="2"/>
        <v>66546</v>
      </c>
    </row>
    <row r="13" spans="1:10" s="112" customFormat="1" x14ac:dyDescent="0.25">
      <c r="A13" s="40" t="s">
        <v>5</v>
      </c>
      <c r="B13" s="60">
        <v>39956</v>
      </c>
      <c r="C13" s="45">
        <v>8367</v>
      </c>
      <c r="D13" s="60">
        <v>4119</v>
      </c>
      <c r="E13" s="45">
        <v>16727</v>
      </c>
      <c r="F13" s="60">
        <v>18953</v>
      </c>
      <c r="G13" s="77">
        <v>88124</v>
      </c>
      <c r="H13" s="62">
        <f t="shared" si="0"/>
        <v>63028</v>
      </c>
      <c r="I13" s="63">
        <f t="shared" si="1"/>
        <v>25094</v>
      </c>
      <c r="J13" s="80">
        <f t="shared" si="2"/>
        <v>88122</v>
      </c>
    </row>
    <row r="14" spans="1:10" s="112" customFormat="1" x14ac:dyDescent="0.25">
      <c r="A14" s="40" t="s">
        <v>6</v>
      </c>
      <c r="B14" s="60">
        <v>32220</v>
      </c>
      <c r="C14" s="45">
        <v>5878</v>
      </c>
      <c r="D14" s="60">
        <v>1403</v>
      </c>
      <c r="E14" s="45">
        <v>0</v>
      </c>
      <c r="F14" s="60">
        <v>44052</v>
      </c>
      <c r="G14" s="77">
        <v>83554</v>
      </c>
      <c r="H14" s="62">
        <f t="shared" si="0"/>
        <v>77675</v>
      </c>
      <c r="I14" s="63">
        <f t="shared" si="1"/>
        <v>5878</v>
      </c>
      <c r="J14" s="80">
        <f t="shared" si="2"/>
        <v>83553</v>
      </c>
    </row>
    <row r="15" spans="1:10" s="112" customFormat="1" x14ac:dyDescent="0.25">
      <c r="A15" s="40" t="s">
        <v>7</v>
      </c>
      <c r="B15" s="60">
        <v>25334</v>
      </c>
      <c r="C15" s="45">
        <v>5551</v>
      </c>
      <c r="D15" s="60">
        <v>2889</v>
      </c>
      <c r="E15" s="45">
        <v>0</v>
      </c>
      <c r="F15" s="60">
        <v>24991</v>
      </c>
      <c r="G15" s="77">
        <v>58767</v>
      </c>
      <c r="H15" s="62">
        <f t="shared" si="0"/>
        <v>53214</v>
      </c>
      <c r="I15" s="63">
        <f t="shared" si="1"/>
        <v>5551</v>
      </c>
      <c r="J15" s="80">
        <f t="shared" si="2"/>
        <v>58765</v>
      </c>
    </row>
    <row r="16" spans="1:10" s="112" customFormat="1" x14ac:dyDescent="0.25">
      <c r="A16" s="40" t="s">
        <v>8</v>
      </c>
      <c r="B16" s="60">
        <v>30558</v>
      </c>
      <c r="C16" s="45">
        <v>2867</v>
      </c>
      <c r="D16" s="60">
        <v>1405</v>
      </c>
      <c r="E16" s="45">
        <v>14700</v>
      </c>
      <c r="F16" s="60">
        <v>44679</v>
      </c>
      <c r="G16" s="77">
        <v>94211</v>
      </c>
      <c r="H16" s="62">
        <f t="shared" si="0"/>
        <v>76642</v>
      </c>
      <c r="I16" s="63">
        <f t="shared" si="1"/>
        <v>17567</v>
      </c>
      <c r="J16" s="80">
        <f t="shared" si="2"/>
        <v>94209</v>
      </c>
    </row>
    <row r="17" spans="1:10" s="112" customFormat="1" x14ac:dyDescent="0.25">
      <c r="A17" s="40" t="s">
        <v>9</v>
      </c>
      <c r="B17" s="60">
        <v>48373</v>
      </c>
      <c r="C17" s="45">
        <v>5558</v>
      </c>
      <c r="D17" s="60">
        <v>2858</v>
      </c>
      <c r="E17" s="45">
        <v>0</v>
      </c>
      <c r="F17" s="60">
        <v>34957</v>
      </c>
      <c r="G17" s="77">
        <v>91748</v>
      </c>
      <c r="H17" s="62">
        <f t="shared" si="0"/>
        <v>86188</v>
      </c>
      <c r="I17" s="63">
        <f t="shared" si="1"/>
        <v>5558</v>
      </c>
      <c r="J17" s="80">
        <f t="shared" si="2"/>
        <v>91746</v>
      </c>
    </row>
    <row r="18" spans="1:10" s="112" customFormat="1" x14ac:dyDescent="0.25">
      <c r="A18" s="40" t="s">
        <v>10</v>
      </c>
      <c r="B18" s="60">
        <v>41679</v>
      </c>
      <c r="C18" s="45">
        <v>8410</v>
      </c>
      <c r="D18" s="60">
        <v>4429</v>
      </c>
      <c r="E18" s="45">
        <v>14257</v>
      </c>
      <c r="F18" s="60">
        <v>21446</v>
      </c>
      <c r="G18" s="77">
        <v>90222</v>
      </c>
      <c r="H18" s="62">
        <f t="shared" si="0"/>
        <v>67554</v>
      </c>
      <c r="I18" s="63">
        <f t="shared" si="1"/>
        <v>22667</v>
      </c>
      <c r="J18" s="80">
        <f t="shared" si="2"/>
        <v>90221</v>
      </c>
    </row>
    <row r="19" spans="1:10" s="112" customFormat="1" x14ac:dyDescent="0.25">
      <c r="A19" s="40" t="s">
        <v>11</v>
      </c>
      <c r="B19" s="60">
        <v>38044</v>
      </c>
      <c r="C19" s="45">
        <v>3244</v>
      </c>
      <c r="D19" s="60">
        <v>1563</v>
      </c>
      <c r="E19" s="45">
        <v>0</v>
      </c>
      <c r="F19" s="60">
        <v>50265</v>
      </c>
      <c r="G19" s="77">
        <v>93118</v>
      </c>
      <c r="H19" s="62">
        <f t="shared" si="0"/>
        <v>89872</v>
      </c>
      <c r="I19" s="63">
        <f t="shared" si="1"/>
        <v>3244</v>
      </c>
      <c r="J19" s="80">
        <f t="shared" si="2"/>
        <v>93116</v>
      </c>
    </row>
    <row r="20" spans="1:10" s="112" customFormat="1" x14ac:dyDescent="0.25">
      <c r="A20" s="37" t="s">
        <v>133</v>
      </c>
      <c r="B20" s="64">
        <f t="shared" ref="B20:J20" si="3">SUM(B8:B19)</f>
        <v>448659</v>
      </c>
      <c r="C20" s="65">
        <f t="shared" si="3"/>
        <v>90254</v>
      </c>
      <c r="D20" s="64">
        <f t="shared" si="3"/>
        <v>18666</v>
      </c>
      <c r="E20" s="65">
        <f t="shared" si="3"/>
        <v>75627</v>
      </c>
      <c r="F20" s="64">
        <f t="shared" si="3"/>
        <v>467075</v>
      </c>
      <c r="G20" s="78">
        <f t="shared" si="3"/>
        <v>1100293</v>
      </c>
      <c r="H20" s="67">
        <f t="shared" si="3"/>
        <v>934400</v>
      </c>
      <c r="I20" s="68">
        <f t="shared" si="3"/>
        <v>165881</v>
      </c>
      <c r="J20" s="81">
        <f t="shared" si="3"/>
        <v>1100281</v>
      </c>
    </row>
    <row r="21" spans="1:10" s="112" customFormat="1" x14ac:dyDescent="0.25">
      <c r="A21" s="14"/>
      <c r="B21" s="14"/>
      <c r="C21" s="14"/>
      <c r="D21" s="14"/>
      <c r="E21" s="14"/>
      <c r="F21" s="14"/>
      <c r="G21" s="14"/>
      <c r="H21" s="14"/>
      <c r="I21" s="14"/>
      <c r="J21" s="73"/>
    </row>
    <row r="22" spans="1:10" s="112" customFormat="1" x14ac:dyDescent="0.25">
      <c r="A22" s="93" t="s">
        <v>45</v>
      </c>
      <c r="J22" s="73"/>
    </row>
    <row r="23" spans="1:10" s="112" customFormat="1" x14ac:dyDescent="0.25">
      <c r="J23" s="73"/>
    </row>
    <row r="24" spans="1:10" s="112" customFormat="1" x14ac:dyDescent="0.25">
      <c r="A24" s="37" t="s">
        <v>16</v>
      </c>
      <c r="B24" s="57" t="s">
        <v>19</v>
      </c>
      <c r="C24" s="37" t="s">
        <v>21</v>
      </c>
      <c r="D24" s="57" t="s">
        <v>22</v>
      </c>
      <c r="E24" s="37" t="s">
        <v>23</v>
      </c>
      <c r="F24" s="57" t="s">
        <v>27</v>
      </c>
      <c r="G24" s="75" t="s">
        <v>129</v>
      </c>
      <c r="H24" s="59" t="s">
        <v>99</v>
      </c>
      <c r="I24" s="39" t="s">
        <v>100</v>
      </c>
      <c r="J24" s="79" t="s">
        <v>28</v>
      </c>
    </row>
    <row r="25" spans="1:10" s="112" customFormat="1" x14ac:dyDescent="0.25">
      <c r="A25" s="40" t="s">
        <v>0</v>
      </c>
      <c r="B25" s="45">
        <v>111220</v>
      </c>
      <c r="C25" s="45">
        <v>16410</v>
      </c>
      <c r="D25" s="45">
        <v>0</v>
      </c>
      <c r="E25" s="45">
        <v>0</v>
      </c>
      <c r="F25" s="45">
        <v>133341</v>
      </c>
      <c r="G25" s="45">
        <v>260971</v>
      </c>
      <c r="H25" s="45">
        <f t="shared" ref="H25:H36" si="4">SUM(B25,D25,F25)</f>
        <v>244561</v>
      </c>
      <c r="I25" s="45">
        <f>SUM(C25,E25,)</f>
        <v>16410</v>
      </c>
      <c r="J25" s="74">
        <f>SUM(B25,C25,D25,E25,F25)</f>
        <v>260971</v>
      </c>
    </row>
    <row r="26" spans="1:10" s="112" customFormat="1" x14ac:dyDescent="0.25">
      <c r="A26" s="40" t="s">
        <v>1</v>
      </c>
      <c r="B26" s="45">
        <v>106767</v>
      </c>
      <c r="C26" s="45">
        <v>50656</v>
      </c>
      <c r="D26" s="45">
        <v>0</v>
      </c>
      <c r="E26" s="45">
        <v>19326</v>
      </c>
      <c r="F26" s="45">
        <v>130070</v>
      </c>
      <c r="G26" s="45">
        <v>306819</v>
      </c>
      <c r="H26" s="45">
        <f t="shared" si="4"/>
        <v>236837</v>
      </c>
      <c r="I26" s="45">
        <f t="shared" ref="I26:I36" si="5">SUM(C26,E26,)</f>
        <v>69982</v>
      </c>
      <c r="J26" s="74">
        <f t="shared" ref="J26:J36" si="6">SUM(B26,C26,D26,E26,F26)</f>
        <v>306819</v>
      </c>
    </row>
    <row r="27" spans="1:10" s="112" customFormat="1" x14ac:dyDescent="0.25">
      <c r="A27" s="40" t="s">
        <v>2</v>
      </c>
      <c r="B27" s="45">
        <v>110377</v>
      </c>
      <c r="C27" s="45">
        <v>48417</v>
      </c>
      <c r="D27" s="45">
        <v>0</v>
      </c>
      <c r="E27" s="45">
        <v>0</v>
      </c>
      <c r="F27" s="45">
        <v>133632</v>
      </c>
      <c r="G27" s="45">
        <v>292426</v>
      </c>
      <c r="H27" s="45">
        <f t="shared" si="4"/>
        <v>244009</v>
      </c>
      <c r="I27" s="45">
        <f t="shared" si="5"/>
        <v>48417</v>
      </c>
      <c r="J27" s="74">
        <f t="shared" si="6"/>
        <v>292426</v>
      </c>
    </row>
    <row r="28" spans="1:10" s="112" customFormat="1" x14ac:dyDescent="0.25">
      <c r="A28" s="40" t="s">
        <v>3</v>
      </c>
      <c r="B28" s="45">
        <v>110806</v>
      </c>
      <c r="C28" s="45">
        <v>43814</v>
      </c>
      <c r="D28" s="45">
        <v>0</v>
      </c>
      <c r="E28" s="45">
        <v>25675</v>
      </c>
      <c r="F28" s="45">
        <v>212481</v>
      </c>
      <c r="G28" s="45">
        <v>392776</v>
      </c>
      <c r="H28" s="45">
        <f t="shared" si="4"/>
        <v>323287</v>
      </c>
      <c r="I28" s="45">
        <f t="shared" si="5"/>
        <v>69489</v>
      </c>
      <c r="J28" s="74">
        <f t="shared" si="6"/>
        <v>392776</v>
      </c>
    </row>
    <row r="29" spans="1:10" s="112" customFormat="1" x14ac:dyDescent="0.25">
      <c r="A29" s="40" t="s">
        <v>4</v>
      </c>
      <c r="B29" s="45">
        <v>91090</v>
      </c>
      <c r="C29" s="45">
        <v>39542</v>
      </c>
      <c r="D29" s="45">
        <v>0</v>
      </c>
      <c r="E29" s="45">
        <v>0</v>
      </c>
      <c r="F29" s="45">
        <v>69906</v>
      </c>
      <c r="G29" s="45">
        <v>200538</v>
      </c>
      <c r="H29" s="45">
        <f t="shared" si="4"/>
        <v>160996</v>
      </c>
      <c r="I29" s="45">
        <f t="shared" si="5"/>
        <v>39542</v>
      </c>
      <c r="J29" s="74">
        <f t="shared" si="6"/>
        <v>200538</v>
      </c>
    </row>
    <row r="30" spans="1:10" s="112" customFormat="1" x14ac:dyDescent="0.25">
      <c r="A30" s="40" t="s">
        <v>5</v>
      </c>
      <c r="B30" s="45">
        <v>111025</v>
      </c>
      <c r="C30" s="45">
        <v>37483</v>
      </c>
      <c r="D30" s="45">
        <v>15176</v>
      </c>
      <c r="E30" s="45">
        <v>25200</v>
      </c>
      <c r="F30" s="45">
        <v>63461</v>
      </c>
      <c r="G30" s="45">
        <v>252345</v>
      </c>
      <c r="H30" s="45">
        <f t="shared" si="4"/>
        <v>189662</v>
      </c>
      <c r="I30" s="45">
        <f t="shared" si="5"/>
        <v>62683</v>
      </c>
      <c r="J30" s="74">
        <f t="shared" si="6"/>
        <v>252345</v>
      </c>
    </row>
    <row r="31" spans="1:10" s="112" customFormat="1" x14ac:dyDescent="0.25">
      <c r="A31" s="40" t="s">
        <v>6</v>
      </c>
      <c r="B31" s="45">
        <v>93389</v>
      </c>
      <c r="C31" s="45">
        <v>26568</v>
      </c>
      <c r="D31" s="45">
        <v>5140</v>
      </c>
      <c r="E31" s="45">
        <v>0</v>
      </c>
      <c r="F31" s="45">
        <v>132903</v>
      </c>
      <c r="G31" s="45">
        <v>258000</v>
      </c>
      <c r="H31" s="45">
        <f t="shared" si="4"/>
        <v>231432</v>
      </c>
      <c r="I31" s="45">
        <f t="shared" si="5"/>
        <v>26568</v>
      </c>
      <c r="J31" s="74">
        <f t="shared" si="6"/>
        <v>258000</v>
      </c>
    </row>
    <row r="32" spans="1:10" s="112" customFormat="1" x14ac:dyDescent="0.25">
      <c r="A32" s="40" t="s">
        <v>7</v>
      </c>
      <c r="B32" s="45">
        <v>76905</v>
      </c>
      <c r="C32" s="45">
        <v>25252</v>
      </c>
      <c r="D32" s="45">
        <v>10622</v>
      </c>
      <c r="E32" s="45">
        <v>0</v>
      </c>
      <c r="F32" s="45">
        <v>77617</v>
      </c>
      <c r="G32" s="45">
        <v>190396</v>
      </c>
      <c r="H32" s="45">
        <f t="shared" si="4"/>
        <v>165144</v>
      </c>
      <c r="I32" s="45">
        <f t="shared" si="5"/>
        <v>25252</v>
      </c>
      <c r="J32" s="74">
        <f t="shared" si="6"/>
        <v>190396</v>
      </c>
    </row>
    <row r="33" spans="1:10" s="112" customFormat="1" x14ac:dyDescent="0.25">
      <c r="A33" s="40" t="s">
        <v>8</v>
      </c>
      <c r="B33" s="45">
        <v>89344</v>
      </c>
      <c r="C33" s="45">
        <v>12774</v>
      </c>
      <c r="D33" s="45">
        <v>5129</v>
      </c>
      <c r="E33" s="45">
        <v>22128</v>
      </c>
      <c r="F33" s="45">
        <v>130494</v>
      </c>
      <c r="G33" s="45">
        <v>259869</v>
      </c>
      <c r="H33" s="45">
        <f t="shared" si="4"/>
        <v>224967</v>
      </c>
      <c r="I33" s="45">
        <f t="shared" si="5"/>
        <v>34902</v>
      </c>
      <c r="J33" s="74">
        <f t="shared" si="6"/>
        <v>259869</v>
      </c>
    </row>
    <row r="34" spans="1:10" s="112" customFormat="1" x14ac:dyDescent="0.25">
      <c r="A34" s="40" t="s">
        <v>9</v>
      </c>
      <c r="B34" s="45">
        <v>141013</v>
      </c>
      <c r="C34" s="45">
        <v>24976</v>
      </c>
      <c r="D34" s="45">
        <v>10500</v>
      </c>
      <c r="E34" s="45">
        <v>0</v>
      </c>
      <c r="F34" s="45">
        <v>107127</v>
      </c>
      <c r="G34" s="45">
        <v>283616</v>
      </c>
      <c r="H34" s="45">
        <f t="shared" si="4"/>
        <v>258640</v>
      </c>
      <c r="I34" s="45">
        <f t="shared" si="5"/>
        <v>24976</v>
      </c>
      <c r="J34" s="74">
        <f t="shared" si="6"/>
        <v>283616</v>
      </c>
    </row>
    <row r="35" spans="1:10" s="112" customFormat="1" x14ac:dyDescent="0.25">
      <c r="A35" s="40" t="s">
        <v>10</v>
      </c>
      <c r="B35" s="45">
        <v>127034</v>
      </c>
      <c r="C35" s="45">
        <v>38121</v>
      </c>
      <c r="D35" s="45">
        <v>16283</v>
      </c>
      <c r="E35" s="45">
        <v>21616</v>
      </c>
      <c r="F35" s="45">
        <v>68028</v>
      </c>
      <c r="G35" s="45">
        <v>271082</v>
      </c>
      <c r="H35" s="45">
        <f t="shared" si="4"/>
        <v>211345</v>
      </c>
      <c r="I35" s="45">
        <f t="shared" si="5"/>
        <v>59737</v>
      </c>
      <c r="J35" s="74">
        <f t="shared" si="6"/>
        <v>271082</v>
      </c>
    </row>
    <row r="36" spans="1:10" s="112" customFormat="1" x14ac:dyDescent="0.25">
      <c r="A36" s="40" t="s">
        <v>11</v>
      </c>
      <c r="B36" s="45">
        <v>124936</v>
      </c>
      <c r="C36" s="45">
        <v>15090</v>
      </c>
      <c r="D36" s="45">
        <v>6060</v>
      </c>
      <c r="E36" s="45">
        <v>0</v>
      </c>
      <c r="F36" s="45">
        <v>161903</v>
      </c>
      <c r="G36" s="45">
        <v>307989</v>
      </c>
      <c r="H36" s="45">
        <f t="shared" si="4"/>
        <v>292899</v>
      </c>
      <c r="I36" s="45">
        <f t="shared" si="5"/>
        <v>15090</v>
      </c>
      <c r="J36" s="74">
        <f t="shared" si="6"/>
        <v>307989</v>
      </c>
    </row>
    <row r="37" spans="1:10" s="112" customFormat="1" x14ac:dyDescent="0.25">
      <c r="A37" s="37" t="s">
        <v>133</v>
      </c>
      <c r="B37" s="65">
        <f t="shared" ref="B37:I37" si="7">SUM(B25:B36)</f>
        <v>1293906</v>
      </c>
      <c r="C37" s="65">
        <f t="shared" si="7"/>
        <v>379103</v>
      </c>
      <c r="D37" s="65">
        <f t="shared" si="7"/>
        <v>68910</v>
      </c>
      <c r="E37" s="65">
        <f t="shared" si="7"/>
        <v>113945</v>
      </c>
      <c r="F37" s="65">
        <f t="shared" si="7"/>
        <v>1420963</v>
      </c>
      <c r="G37" s="65">
        <f t="shared" si="7"/>
        <v>3276827</v>
      </c>
      <c r="H37" s="65">
        <f t="shared" si="7"/>
        <v>2783779</v>
      </c>
      <c r="I37" s="65">
        <f t="shared" si="7"/>
        <v>493048</v>
      </c>
      <c r="J37" s="82">
        <f>SUM(J25:J36)</f>
        <v>3276827</v>
      </c>
    </row>
    <row r="38" spans="1:10" s="112" customFormat="1" x14ac:dyDescent="0.25">
      <c r="J38" s="73"/>
    </row>
    <row r="39" spans="1:10" s="112" customFormat="1" x14ac:dyDescent="0.25">
      <c r="J39" s="73"/>
    </row>
    <row r="40" spans="1:10" s="112" customFormat="1" x14ac:dyDescent="0.25">
      <c r="A40" s="112" t="s">
        <v>130</v>
      </c>
      <c r="J40" s="73"/>
    </row>
    <row r="41" spans="1:10" s="112" customFormat="1" x14ac:dyDescent="0.25">
      <c r="A41" s="112" t="s">
        <v>105</v>
      </c>
      <c r="J41" s="73"/>
    </row>
    <row r="42" spans="1:10" s="112" customFormat="1" x14ac:dyDescent="0.25">
      <c r="A42" s="112" t="s">
        <v>106</v>
      </c>
      <c r="J42" s="73"/>
    </row>
    <row r="43" spans="1:10" s="112" customFormat="1" x14ac:dyDescent="0.25">
      <c r="J43" s="73"/>
    </row>
    <row r="44" spans="1:10" s="112" customFormat="1" x14ac:dyDescent="0.25">
      <c r="A44" s="144" t="s">
        <v>163</v>
      </c>
      <c r="J44" s="73"/>
    </row>
    <row r="45" spans="1:10" s="112" customFormat="1" x14ac:dyDescent="0.25">
      <c r="I45" s="73"/>
    </row>
    <row r="46" spans="1:10" s="112" customFormat="1" x14ac:dyDescent="0.25">
      <c r="J46" s="73"/>
    </row>
  </sheetData>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topLeftCell="A13" workbookViewId="0">
      <selection activeCell="D7" sqref="D7:D37"/>
    </sheetView>
  </sheetViews>
  <sheetFormatPr defaultColWidth="9.140625" defaultRowHeight="15" x14ac:dyDescent="0.25"/>
  <cols>
    <col min="1" max="1" width="16" customWidth="1"/>
    <col min="2" max="2" width="13.28515625" customWidth="1"/>
    <col min="3" max="3" width="10.28515625" customWidth="1"/>
    <col min="4" max="4" width="9.85546875" customWidth="1"/>
  </cols>
  <sheetData>
    <row r="1" spans="1:4" s="112" customFormat="1" x14ac:dyDescent="0.25">
      <c r="A1" s="3" t="s">
        <v>17</v>
      </c>
      <c r="D1" s="73"/>
    </row>
    <row r="2" spans="1:4" s="112" customFormat="1" x14ac:dyDescent="0.25">
      <c r="D2" s="73"/>
    </row>
    <row r="3" spans="1:4" s="112" customFormat="1" ht="26.25" x14ac:dyDescent="0.25">
      <c r="A3" s="41">
        <v>2004</v>
      </c>
      <c r="B3" s="14"/>
      <c r="C3" s="14"/>
      <c r="D3" s="73"/>
    </row>
    <row r="4" spans="1:4" s="112" customFormat="1" x14ac:dyDescent="0.25">
      <c r="A4" s="14"/>
      <c r="D4" s="73"/>
    </row>
    <row r="5" spans="1:4" s="112" customFormat="1" x14ac:dyDescent="0.25">
      <c r="A5" s="3" t="s">
        <v>29</v>
      </c>
      <c r="D5" s="73"/>
    </row>
    <row r="6" spans="1:4" s="112" customFormat="1" x14ac:dyDescent="0.25">
      <c r="A6" s="14"/>
      <c r="D6" s="73"/>
    </row>
    <row r="7" spans="1:4" s="112" customFormat="1" x14ac:dyDescent="0.25">
      <c r="A7" s="37" t="s">
        <v>16</v>
      </c>
      <c r="B7" s="83" t="s">
        <v>25</v>
      </c>
      <c r="C7" s="58" t="s">
        <v>12</v>
      </c>
      <c r="D7" s="79" t="s">
        <v>28</v>
      </c>
    </row>
    <row r="8" spans="1:4" s="112" customFormat="1" x14ac:dyDescent="0.25">
      <c r="A8" s="40" t="s">
        <v>0</v>
      </c>
      <c r="B8" s="84">
        <v>295296</v>
      </c>
      <c r="C8" s="61">
        <v>149784</v>
      </c>
      <c r="D8" s="80">
        <f>SUM(B8:C8)</f>
        <v>445080</v>
      </c>
    </row>
    <row r="9" spans="1:4" s="112" customFormat="1" x14ac:dyDescent="0.25">
      <c r="A9" s="40" t="s">
        <v>1</v>
      </c>
      <c r="B9" s="84">
        <v>402372</v>
      </c>
      <c r="C9" s="61">
        <v>205934</v>
      </c>
      <c r="D9" s="80">
        <f t="shared" ref="D9:D19" si="0">SUM(B9:C9)</f>
        <v>608306</v>
      </c>
    </row>
    <row r="10" spans="1:4" s="112" customFormat="1" x14ac:dyDescent="0.25">
      <c r="A10" s="40" t="s">
        <v>2</v>
      </c>
      <c r="B10" s="84">
        <v>337470</v>
      </c>
      <c r="C10" s="61">
        <v>225455</v>
      </c>
      <c r="D10" s="80">
        <f t="shared" si="0"/>
        <v>562925</v>
      </c>
    </row>
    <row r="11" spans="1:4" s="112" customFormat="1" x14ac:dyDescent="0.25">
      <c r="A11" s="40" t="s">
        <v>3</v>
      </c>
      <c r="B11" s="84">
        <v>247235</v>
      </c>
      <c r="C11" s="61">
        <v>170016</v>
      </c>
      <c r="D11" s="80">
        <f t="shared" si="0"/>
        <v>417251</v>
      </c>
    </row>
    <row r="12" spans="1:4" s="112" customFormat="1" x14ac:dyDescent="0.25">
      <c r="A12" s="40" t="s">
        <v>4</v>
      </c>
      <c r="B12" s="84">
        <v>228970</v>
      </c>
      <c r="C12" s="61">
        <v>132380</v>
      </c>
      <c r="D12" s="80">
        <f t="shared" si="0"/>
        <v>361350</v>
      </c>
    </row>
    <row r="13" spans="1:4" s="112" customFormat="1" x14ac:dyDescent="0.25">
      <c r="A13" s="40" t="s">
        <v>5</v>
      </c>
      <c r="B13" s="84">
        <v>174058</v>
      </c>
      <c r="C13" s="61">
        <v>168518</v>
      </c>
      <c r="D13" s="80">
        <f t="shared" si="0"/>
        <v>342576</v>
      </c>
    </row>
    <row r="14" spans="1:4" s="112" customFormat="1" x14ac:dyDescent="0.25">
      <c r="A14" s="40" t="s">
        <v>6</v>
      </c>
      <c r="B14" s="84">
        <v>268311</v>
      </c>
      <c r="C14" s="61">
        <v>112747</v>
      </c>
      <c r="D14" s="80">
        <f t="shared" si="0"/>
        <v>381058</v>
      </c>
    </row>
    <row r="15" spans="1:4" s="112" customFormat="1" x14ac:dyDescent="0.25">
      <c r="A15" s="40" t="s">
        <v>7</v>
      </c>
      <c r="B15" s="84">
        <v>308167</v>
      </c>
      <c r="C15" s="61">
        <v>168765</v>
      </c>
      <c r="D15" s="80">
        <f t="shared" si="0"/>
        <v>476932</v>
      </c>
    </row>
    <row r="16" spans="1:4" s="112" customFormat="1" x14ac:dyDescent="0.25">
      <c r="A16" s="40" t="s">
        <v>8</v>
      </c>
      <c r="B16" s="84">
        <v>357684</v>
      </c>
      <c r="C16" s="61">
        <v>168933</v>
      </c>
      <c r="D16" s="80">
        <f t="shared" si="0"/>
        <v>526617</v>
      </c>
    </row>
    <row r="17" spans="1:4" s="112" customFormat="1" x14ac:dyDescent="0.25">
      <c r="A17" s="40" t="s">
        <v>9</v>
      </c>
      <c r="B17" s="84">
        <v>335974</v>
      </c>
      <c r="C17" s="61">
        <v>169970</v>
      </c>
      <c r="D17" s="80">
        <f t="shared" si="0"/>
        <v>505944</v>
      </c>
    </row>
    <row r="18" spans="1:4" s="112" customFormat="1" x14ac:dyDescent="0.25">
      <c r="A18" s="40" t="s">
        <v>10</v>
      </c>
      <c r="B18" s="84">
        <v>337912</v>
      </c>
      <c r="C18" s="61">
        <v>131957</v>
      </c>
      <c r="D18" s="80">
        <f t="shared" si="0"/>
        <v>469869</v>
      </c>
    </row>
    <row r="19" spans="1:4" s="112" customFormat="1" x14ac:dyDescent="0.25">
      <c r="A19" s="40" t="s">
        <v>11</v>
      </c>
      <c r="B19" s="84">
        <v>241063</v>
      </c>
      <c r="C19" s="61">
        <v>169646</v>
      </c>
      <c r="D19" s="80">
        <f t="shared" si="0"/>
        <v>410709</v>
      </c>
    </row>
    <row r="20" spans="1:4" s="112" customFormat="1" x14ac:dyDescent="0.25">
      <c r="A20" s="37" t="s">
        <v>133</v>
      </c>
      <c r="B20" s="85">
        <f t="shared" ref="B20:D20" si="1">SUM(B8:B19)</f>
        <v>3534512</v>
      </c>
      <c r="C20" s="66">
        <f t="shared" si="1"/>
        <v>1974105</v>
      </c>
      <c r="D20" s="81">
        <f t="shared" si="1"/>
        <v>5508617</v>
      </c>
    </row>
    <row r="21" spans="1:4" s="112" customFormat="1" x14ac:dyDescent="0.25">
      <c r="A21" s="14"/>
      <c r="B21" s="14"/>
      <c r="C21" s="14"/>
      <c r="D21" s="73"/>
    </row>
    <row r="22" spans="1:4" s="112" customFormat="1" x14ac:dyDescent="0.25">
      <c r="A22" s="93" t="s">
        <v>45</v>
      </c>
      <c r="D22" s="73"/>
    </row>
    <row r="23" spans="1:4" s="112" customFormat="1" x14ac:dyDescent="0.25">
      <c r="D23" s="73"/>
    </row>
    <row r="24" spans="1:4" s="112" customFormat="1" x14ac:dyDescent="0.25">
      <c r="A24" s="37" t="s">
        <v>16</v>
      </c>
      <c r="B24" s="83" t="s">
        <v>25</v>
      </c>
      <c r="C24" s="58" t="s">
        <v>12</v>
      </c>
      <c r="D24" s="79" t="s">
        <v>28</v>
      </c>
    </row>
    <row r="25" spans="1:4" s="112" customFormat="1" x14ac:dyDescent="0.25">
      <c r="A25" s="40" t="s">
        <v>0</v>
      </c>
      <c r="B25" s="45">
        <v>362301</v>
      </c>
      <c r="C25" s="45">
        <v>178820</v>
      </c>
      <c r="D25" s="74">
        <f>SUM(B25:C25)</f>
        <v>541121</v>
      </c>
    </row>
    <row r="26" spans="1:4" s="112" customFormat="1" x14ac:dyDescent="0.25">
      <c r="A26" s="40" t="s">
        <v>1</v>
      </c>
      <c r="B26" s="45">
        <v>494724</v>
      </c>
      <c r="C26" s="45">
        <v>265536</v>
      </c>
      <c r="D26" s="74">
        <f t="shared" ref="D26:D36" si="2">SUM(B26:C26)</f>
        <v>760260</v>
      </c>
    </row>
    <row r="27" spans="1:4" s="112" customFormat="1" x14ac:dyDescent="0.25">
      <c r="A27" s="40" t="s">
        <v>2</v>
      </c>
      <c r="B27" s="45">
        <v>493427</v>
      </c>
      <c r="C27" s="45">
        <v>319745</v>
      </c>
      <c r="D27" s="74">
        <f t="shared" si="2"/>
        <v>813172</v>
      </c>
    </row>
    <row r="28" spans="1:4" s="112" customFormat="1" x14ac:dyDescent="0.25">
      <c r="A28" s="40" t="s">
        <v>3</v>
      </c>
      <c r="B28" s="45">
        <v>351988</v>
      </c>
      <c r="C28" s="45">
        <v>261493</v>
      </c>
      <c r="D28" s="74">
        <f t="shared" si="2"/>
        <v>613481</v>
      </c>
    </row>
    <row r="29" spans="1:4" s="112" customFormat="1" x14ac:dyDescent="0.25">
      <c r="A29" s="40" t="s">
        <v>4</v>
      </c>
      <c r="B29" s="45">
        <v>323988</v>
      </c>
      <c r="C29" s="45">
        <v>201167</v>
      </c>
      <c r="D29" s="74">
        <f t="shared" si="2"/>
        <v>525155</v>
      </c>
    </row>
    <row r="30" spans="1:4" s="112" customFormat="1" x14ac:dyDescent="0.25">
      <c r="A30" s="40" t="s">
        <v>5</v>
      </c>
      <c r="B30" s="45">
        <v>245898</v>
      </c>
      <c r="C30" s="45">
        <v>264783</v>
      </c>
      <c r="D30" s="74">
        <f t="shared" si="2"/>
        <v>510681</v>
      </c>
    </row>
    <row r="31" spans="1:4" s="112" customFormat="1" x14ac:dyDescent="0.25">
      <c r="A31" s="40" t="s">
        <v>6</v>
      </c>
      <c r="B31" s="45">
        <v>398099</v>
      </c>
      <c r="C31" s="45">
        <v>181513</v>
      </c>
      <c r="D31" s="74">
        <f t="shared" si="2"/>
        <v>579612</v>
      </c>
    </row>
    <row r="32" spans="1:4" s="112" customFormat="1" x14ac:dyDescent="0.25">
      <c r="A32" s="40" t="s">
        <v>7</v>
      </c>
      <c r="B32" s="45">
        <v>484622</v>
      </c>
      <c r="C32" s="45">
        <v>281734</v>
      </c>
      <c r="D32" s="74">
        <f t="shared" si="2"/>
        <v>766356</v>
      </c>
    </row>
    <row r="33" spans="1:4" s="112" customFormat="1" x14ac:dyDescent="0.25">
      <c r="A33" s="40" t="s">
        <v>8</v>
      </c>
      <c r="B33" s="45">
        <v>557794</v>
      </c>
      <c r="C33" s="45">
        <v>279824</v>
      </c>
      <c r="D33" s="74">
        <f t="shared" si="2"/>
        <v>837618</v>
      </c>
    </row>
    <row r="34" spans="1:4" s="112" customFormat="1" x14ac:dyDescent="0.25">
      <c r="A34" s="40" t="s">
        <v>9</v>
      </c>
      <c r="B34" s="45">
        <v>528532</v>
      </c>
      <c r="C34" s="45">
        <v>292810</v>
      </c>
      <c r="D34" s="74">
        <f t="shared" si="2"/>
        <v>821342</v>
      </c>
    </row>
    <row r="35" spans="1:4" s="112" customFormat="1" x14ac:dyDescent="0.25">
      <c r="A35" s="40" t="s">
        <v>10</v>
      </c>
      <c r="B35" s="45">
        <v>533849</v>
      </c>
      <c r="C35" s="45">
        <v>221843</v>
      </c>
      <c r="D35" s="74">
        <f t="shared" si="2"/>
        <v>755692</v>
      </c>
    </row>
    <row r="36" spans="1:4" s="112" customFormat="1" x14ac:dyDescent="0.25">
      <c r="A36" s="40" t="s">
        <v>11</v>
      </c>
      <c r="B36" s="45">
        <v>380836</v>
      </c>
      <c r="C36" s="45">
        <v>276260</v>
      </c>
      <c r="D36" s="74">
        <f t="shared" si="2"/>
        <v>657096</v>
      </c>
    </row>
    <row r="37" spans="1:4" s="112" customFormat="1" x14ac:dyDescent="0.25">
      <c r="A37" s="37" t="s">
        <v>133</v>
      </c>
      <c r="B37" s="65">
        <f t="shared" ref="B37:C37" si="3">SUM(B25:B36)</f>
        <v>5156058</v>
      </c>
      <c r="C37" s="65">
        <f t="shared" si="3"/>
        <v>3025528</v>
      </c>
      <c r="D37" s="82">
        <f>SUM(D25:D36)</f>
        <v>8181586</v>
      </c>
    </row>
    <row r="38" spans="1:4" s="112" customFormat="1" x14ac:dyDescent="0.25">
      <c r="B38" s="1"/>
      <c r="D38" s="73"/>
    </row>
    <row r="39" spans="1:4" s="112" customFormat="1" x14ac:dyDescent="0.25">
      <c r="D39" s="73"/>
    </row>
    <row r="40" spans="1:4" s="112" customFormat="1" x14ac:dyDescent="0.25">
      <c r="A40" s="144" t="s">
        <v>163</v>
      </c>
      <c r="D40" s="73"/>
    </row>
    <row r="41" spans="1:4" s="112" customFormat="1" x14ac:dyDescent="0.25">
      <c r="D41" s="73"/>
    </row>
  </sheetData>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5"/>
  <sheetViews>
    <sheetView topLeftCell="A9" workbookViewId="0">
      <selection activeCell="H7" sqref="H7:H37"/>
    </sheetView>
  </sheetViews>
  <sheetFormatPr defaultColWidth="9.140625" defaultRowHeight="15" x14ac:dyDescent="0.25"/>
  <cols>
    <col min="1" max="1" width="11" customWidth="1"/>
    <col min="3" max="3" width="12" customWidth="1"/>
    <col min="6" max="6" width="17.140625" style="112" customWidth="1"/>
    <col min="7" max="7" width="12.42578125" customWidth="1"/>
    <col min="8" max="8" width="13.7109375" customWidth="1"/>
    <col min="9" max="9" width="10.42578125" customWidth="1"/>
    <col min="10" max="10" width="15" customWidth="1"/>
    <col min="11" max="11" width="10" customWidth="1"/>
  </cols>
  <sheetData>
    <row r="1" spans="1:11" s="112" customFormat="1" x14ac:dyDescent="0.25">
      <c r="A1" s="3" t="s">
        <v>17</v>
      </c>
      <c r="K1" s="73"/>
    </row>
    <row r="2" spans="1:11" s="112" customFormat="1" x14ac:dyDescent="0.25">
      <c r="K2" s="73"/>
    </row>
    <row r="3" spans="1:11" s="112" customFormat="1" ht="26.25" x14ac:dyDescent="0.25">
      <c r="A3" s="41">
        <v>2003</v>
      </c>
      <c r="B3" s="14"/>
      <c r="C3" s="14"/>
      <c r="D3" s="14"/>
      <c r="E3" s="14"/>
      <c r="F3" s="14"/>
      <c r="G3" s="14"/>
      <c r="H3" s="14"/>
      <c r="I3" s="14"/>
      <c r="J3" s="14"/>
      <c r="K3" s="73"/>
    </row>
    <row r="4" spans="1:11" s="112" customFormat="1" x14ac:dyDescent="0.25">
      <c r="A4" s="14"/>
      <c r="K4" s="73"/>
    </row>
    <row r="5" spans="1:11" s="112" customFormat="1" x14ac:dyDescent="0.25">
      <c r="A5" s="3" t="s">
        <v>29</v>
      </c>
      <c r="K5" s="73"/>
    </row>
    <row r="6" spans="1:11" s="112" customFormat="1" x14ac:dyDescent="0.25">
      <c r="A6" s="14"/>
      <c r="K6" s="73"/>
    </row>
    <row r="7" spans="1:11" s="112" customFormat="1" x14ac:dyDescent="0.25">
      <c r="A7" s="37" t="s">
        <v>16</v>
      </c>
      <c r="B7" s="57" t="s">
        <v>19</v>
      </c>
      <c r="C7" s="37" t="s">
        <v>21</v>
      </c>
      <c r="D7" s="57" t="s">
        <v>47</v>
      </c>
      <c r="E7" s="37" t="s">
        <v>23</v>
      </c>
      <c r="F7" s="37" t="s">
        <v>25</v>
      </c>
      <c r="G7" s="57" t="s">
        <v>27</v>
      </c>
      <c r="H7" s="75" t="s">
        <v>129</v>
      </c>
      <c r="I7" s="59" t="s">
        <v>99</v>
      </c>
      <c r="J7" s="39" t="s">
        <v>100</v>
      </c>
      <c r="K7" s="79" t="s">
        <v>28</v>
      </c>
    </row>
    <row r="8" spans="1:11" s="112" customFormat="1" x14ac:dyDescent="0.25">
      <c r="A8" s="40" t="s">
        <v>0</v>
      </c>
      <c r="B8" s="60">
        <v>30461</v>
      </c>
      <c r="C8" s="45">
        <v>0</v>
      </c>
      <c r="D8" s="60">
        <v>17789</v>
      </c>
      <c r="E8" s="45">
        <v>9455</v>
      </c>
      <c r="F8" s="45">
        <v>0</v>
      </c>
      <c r="G8" s="60">
        <v>36751</v>
      </c>
      <c r="H8" s="77">
        <v>94456</v>
      </c>
      <c r="I8" s="62">
        <f t="shared" ref="I8:I19" si="0">SUM(B8,D8,G8)</f>
        <v>85001</v>
      </c>
      <c r="J8" s="63">
        <f>SUM(C8,E8,F8)</f>
        <v>9455</v>
      </c>
      <c r="K8" s="80">
        <f>SUM(B8,C8,D8,E8,F8,G8)</f>
        <v>94456</v>
      </c>
    </row>
    <row r="9" spans="1:11" s="112" customFormat="1" x14ac:dyDescent="0.25">
      <c r="A9" s="40" t="s">
        <v>1</v>
      </c>
      <c r="B9" s="60">
        <v>58471</v>
      </c>
      <c r="C9" s="45">
        <v>0</v>
      </c>
      <c r="D9" s="60">
        <v>26925</v>
      </c>
      <c r="E9" s="45">
        <v>0</v>
      </c>
      <c r="F9" s="45">
        <v>0</v>
      </c>
      <c r="G9" s="60">
        <v>36476</v>
      </c>
      <c r="H9" s="77">
        <v>121872</v>
      </c>
      <c r="I9" s="62">
        <f t="shared" si="0"/>
        <v>121872</v>
      </c>
      <c r="J9" s="63">
        <f t="shared" ref="J9:J19" si="1">SUM(C9,E9,F9)</f>
        <v>0</v>
      </c>
      <c r="K9" s="80">
        <f t="shared" ref="K9:K19" si="2">SUM(B9,C9,D9,E9,F9,G9)</f>
        <v>121872</v>
      </c>
    </row>
    <row r="10" spans="1:11" s="112" customFormat="1" x14ac:dyDescent="0.25">
      <c r="A10" s="40" t="s">
        <v>2</v>
      </c>
      <c r="B10" s="60">
        <v>37701</v>
      </c>
      <c r="C10" s="45">
        <v>5539</v>
      </c>
      <c r="D10" s="60">
        <v>8643</v>
      </c>
      <c r="E10" s="45">
        <v>0</v>
      </c>
      <c r="F10" s="45">
        <v>0</v>
      </c>
      <c r="G10" s="60">
        <v>18007</v>
      </c>
      <c r="H10" s="77">
        <v>69890</v>
      </c>
      <c r="I10" s="62">
        <f t="shared" si="0"/>
        <v>64351</v>
      </c>
      <c r="J10" s="63">
        <f t="shared" si="1"/>
        <v>5539</v>
      </c>
      <c r="K10" s="80">
        <f t="shared" si="2"/>
        <v>69890</v>
      </c>
    </row>
    <row r="11" spans="1:11" s="112" customFormat="1" x14ac:dyDescent="0.25">
      <c r="A11" s="40" t="s">
        <v>3</v>
      </c>
      <c r="B11" s="60">
        <v>20445</v>
      </c>
      <c r="C11" s="45">
        <v>11522</v>
      </c>
      <c r="D11" s="60">
        <v>0</v>
      </c>
      <c r="E11" s="45">
        <v>0</v>
      </c>
      <c r="F11" s="45">
        <v>0</v>
      </c>
      <c r="G11" s="60">
        <v>35085</v>
      </c>
      <c r="H11" s="77">
        <v>67052</v>
      </c>
      <c r="I11" s="62">
        <f t="shared" si="0"/>
        <v>55530</v>
      </c>
      <c r="J11" s="63">
        <f t="shared" si="1"/>
        <v>11522</v>
      </c>
      <c r="K11" s="80">
        <f t="shared" si="2"/>
        <v>67052</v>
      </c>
    </row>
    <row r="12" spans="1:11" s="112" customFormat="1" x14ac:dyDescent="0.25">
      <c r="A12" s="40" t="s">
        <v>4</v>
      </c>
      <c r="B12" s="60">
        <v>36737</v>
      </c>
      <c r="C12" s="45">
        <v>6927</v>
      </c>
      <c r="D12" s="60">
        <v>0</v>
      </c>
      <c r="E12" s="45">
        <v>0</v>
      </c>
      <c r="F12" s="45">
        <v>0</v>
      </c>
      <c r="G12" s="60">
        <v>33925</v>
      </c>
      <c r="H12" s="77">
        <v>77589</v>
      </c>
      <c r="I12" s="62">
        <f t="shared" si="0"/>
        <v>70662</v>
      </c>
      <c r="J12" s="63">
        <f t="shared" si="1"/>
        <v>6927</v>
      </c>
      <c r="K12" s="80">
        <f t="shared" si="2"/>
        <v>77589</v>
      </c>
    </row>
    <row r="13" spans="1:11" s="112" customFormat="1" x14ac:dyDescent="0.25">
      <c r="A13" s="40" t="s">
        <v>5</v>
      </c>
      <c r="B13" s="60">
        <v>33919</v>
      </c>
      <c r="C13" s="45">
        <v>12271</v>
      </c>
      <c r="D13" s="60">
        <v>0</v>
      </c>
      <c r="E13" s="45">
        <v>0</v>
      </c>
      <c r="F13" s="45">
        <v>0</v>
      </c>
      <c r="G13" s="60">
        <v>16016</v>
      </c>
      <c r="H13" s="77">
        <v>62206</v>
      </c>
      <c r="I13" s="62">
        <f t="shared" si="0"/>
        <v>49935</v>
      </c>
      <c r="J13" s="63">
        <f t="shared" si="1"/>
        <v>12271</v>
      </c>
      <c r="K13" s="80">
        <f t="shared" si="2"/>
        <v>62206</v>
      </c>
    </row>
    <row r="14" spans="1:11" s="112" customFormat="1" x14ac:dyDescent="0.25">
      <c r="A14" s="40" t="s">
        <v>6</v>
      </c>
      <c r="B14" s="60">
        <v>16603</v>
      </c>
      <c r="C14" s="45">
        <v>0</v>
      </c>
      <c r="D14" s="60">
        <v>5730</v>
      </c>
      <c r="E14" s="45">
        <v>0</v>
      </c>
      <c r="F14" s="45">
        <v>14017</v>
      </c>
      <c r="G14" s="60">
        <v>19607</v>
      </c>
      <c r="H14" s="77">
        <v>55957</v>
      </c>
      <c r="I14" s="62">
        <f t="shared" si="0"/>
        <v>41940</v>
      </c>
      <c r="J14" s="63">
        <f t="shared" si="1"/>
        <v>14017</v>
      </c>
      <c r="K14" s="80">
        <f t="shared" si="2"/>
        <v>55957</v>
      </c>
    </row>
    <row r="15" spans="1:11" s="112" customFormat="1" x14ac:dyDescent="0.25">
      <c r="A15" s="40" t="s">
        <v>7</v>
      </c>
      <c r="B15" s="60">
        <v>46340</v>
      </c>
      <c r="C15" s="45">
        <v>5528</v>
      </c>
      <c r="D15" s="60">
        <v>0</v>
      </c>
      <c r="E15" s="45">
        <v>0</v>
      </c>
      <c r="F15" s="45">
        <v>0</v>
      </c>
      <c r="G15" s="60">
        <v>18260</v>
      </c>
      <c r="H15" s="77">
        <v>70128</v>
      </c>
      <c r="I15" s="62">
        <f t="shared" si="0"/>
        <v>64600</v>
      </c>
      <c r="J15" s="63">
        <f t="shared" si="1"/>
        <v>5528</v>
      </c>
      <c r="K15" s="80">
        <f t="shared" si="2"/>
        <v>70128</v>
      </c>
    </row>
    <row r="16" spans="1:11" s="112" customFormat="1" x14ac:dyDescent="0.25">
      <c r="A16" s="40" t="s">
        <v>8</v>
      </c>
      <c r="B16" s="60">
        <v>29143</v>
      </c>
      <c r="C16" s="45">
        <v>6620</v>
      </c>
      <c r="D16" s="60">
        <v>0</v>
      </c>
      <c r="E16" s="45">
        <v>0</v>
      </c>
      <c r="F16" s="45">
        <v>0</v>
      </c>
      <c r="G16" s="60">
        <v>21339</v>
      </c>
      <c r="H16" s="77">
        <v>57102</v>
      </c>
      <c r="I16" s="62">
        <f t="shared" si="0"/>
        <v>50482</v>
      </c>
      <c r="J16" s="63">
        <f t="shared" si="1"/>
        <v>6620</v>
      </c>
      <c r="K16" s="80">
        <f t="shared" si="2"/>
        <v>57102</v>
      </c>
    </row>
    <row r="17" spans="1:11" s="112" customFormat="1" x14ac:dyDescent="0.25">
      <c r="A17" s="40" t="s">
        <v>9</v>
      </c>
      <c r="B17" s="60">
        <v>32754</v>
      </c>
      <c r="C17" s="45">
        <v>12664</v>
      </c>
      <c r="D17" s="60">
        <v>0</v>
      </c>
      <c r="E17" s="45">
        <v>0</v>
      </c>
      <c r="F17" s="45">
        <v>0</v>
      </c>
      <c r="G17" s="60">
        <v>36144</v>
      </c>
      <c r="H17" s="77">
        <v>81562</v>
      </c>
      <c r="I17" s="62">
        <f t="shared" si="0"/>
        <v>68898</v>
      </c>
      <c r="J17" s="63">
        <f t="shared" si="1"/>
        <v>12664</v>
      </c>
      <c r="K17" s="80">
        <f t="shared" si="2"/>
        <v>81562</v>
      </c>
    </row>
    <row r="18" spans="1:11" s="112" customFormat="1" x14ac:dyDescent="0.25">
      <c r="A18" s="40" t="s">
        <v>10</v>
      </c>
      <c r="B18" s="60">
        <v>29750</v>
      </c>
      <c r="C18" s="45">
        <v>15025</v>
      </c>
      <c r="D18" s="60">
        <v>0</v>
      </c>
      <c r="E18" s="45">
        <v>14904</v>
      </c>
      <c r="F18" s="45">
        <v>0</v>
      </c>
      <c r="G18" s="60">
        <v>17120</v>
      </c>
      <c r="H18" s="77">
        <v>76799</v>
      </c>
      <c r="I18" s="62">
        <f t="shared" si="0"/>
        <v>46870</v>
      </c>
      <c r="J18" s="63">
        <f t="shared" si="1"/>
        <v>29929</v>
      </c>
      <c r="K18" s="80">
        <f t="shared" si="2"/>
        <v>76799</v>
      </c>
    </row>
    <row r="19" spans="1:11" s="112" customFormat="1" x14ac:dyDescent="0.25">
      <c r="A19" s="40" t="s">
        <v>11</v>
      </c>
      <c r="B19" s="60">
        <v>76853</v>
      </c>
      <c r="C19" s="45">
        <v>11082</v>
      </c>
      <c r="D19" s="60">
        <v>0</v>
      </c>
      <c r="E19" s="45">
        <v>0</v>
      </c>
      <c r="F19" s="45">
        <v>0</v>
      </c>
      <c r="G19" s="60">
        <v>17854</v>
      </c>
      <c r="H19" s="77">
        <v>105789</v>
      </c>
      <c r="I19" s="62">
        <f t="shared" si="0"/>
        <v>94707</v>
      </c>
      <c r="J19" s="63">
        <f t="shared" si="1"/>
        <v>11082</v>
      </c>
      <c r="K19" s="80">
        <f t="shared" si="2"/>
        <v>105789</v>
      </c>
    </row>
    <row r="20" spans="1:11" s="112" customFormat="1" x14ac:dyDescent="0.25">
      <c r="A20" s="37" t="s">
        <v>134</v>
      </c>
      <c r="B20" s="64">
        <f t="shared" ref="B20:K20" si="3">SUM(B8:B19)</f>
        <v>449177</v>
      </c>
      <c r="C20" s="65">
        <f t="shared" si="3"/>
        <v>87178</v>
      </c>
      <c r="D20" s="64">
        <f t="shared" si="3"/>
        <v>59087</v>
      </c>
      <c r="E20" s="65">
        <f t="shared" si="3"/>
        <v>24359</v>
      </c>
      <c r="F20" s="65">
        <f t="shared" si="3"/>
        <v>14017</v>
      </c>
      <c r="G20" s="64">
        <f t="shared" si="3"/>
        <v>306584</v>
      </c>
      <c r="H20" s="78">
        <f t="shared" si="3"/>
        <v>940402</v>
      </c>
      <c r="I20" s="67">
        <f t="shared" si="3"/>
        <v>814848</v>
      </c>
      <c r="J20" s="68">
        <f t="shared" si="3"/>
        <v>125554</v>
      </c>
      <c r="K20" s="81">
        <f t="shared" si="3"/>
        <v>940402</v>
      </c>
    </row>
    <row r="21" spans="1:11" s="112" customFormat="1" x14ac:dyDescent="0.25">
      <c r="A21" s="14"/>
      <c r="B21" s="14"/>
      <c r="C21" s="14"/>
      <c r="D21" s="14"/>
      <c r="E21" s="14"/>
      <c r="F21" s="14"/>
      <c r="G21" s="14"/>
      <c r="H21" s="14"/>
      <c r="I21" s="14"/>
      <c r="J21" s="14"/>
      <c r="K21" s="73"/>
    </row>
    <row r="22" spans="1:11" s="112" customFormat="1" x14ac:dyDescent="0.25">
      <c r="A22" s="93" t="s">
        <v>45</v>
      </c>
      <c r="K22" s="73"/>
    </row>
    <row r="23" spans="1:11" s="112" customFormat="1" x14ac:dyDescent="0.25">
      <c r="K23" s="73"/>
    </row>
    <row r="24" spans="1:11" s="112" customFormat="1" x14ac:dyDescent="0.25">
      <c r="A24" s="37" t="s">
        <v>16</v>
      </c>
      <c r="B24" s="57" t="s">
        <v>19</v>
      </c>
      <c r="C24" s="37" t="s">
        <v>21</v>
      </c>
      <c r="D24" s="57" t="s">
        <v>47</v>
      </c>
      <c r="E24" s="37" t="s">
        <v>23</v>
      </c>
      <c r="F24" s="37" t="s">
        <v>25</v>
      </c>
      <c r="G24" s="57" t="s">
        <v>27</v>
      </c>
      <c r="H24" s="75" t="s">
        <v>129</v>
      </c>
      <c r="I24" s="59" t="s">
        <v>99</v>
      </c>
      <c r="J24" s="39" t="s">
        <v>100</v>
      </c>
      <c r="K24" s="79" t="s">
        <v>28</v>
      </c>
    </row>
    <row r="25" spans="1:11" s="112" customFormat="1" x14ac:dyDescent="0.25">
      <c r="A25" s="40" t="s">
        <v>0</v>
      </c>
      <c r="B25" s="45">
        <v>89698</v>
      </c>
      <c r="C25" s="45">
        <v>0</v>
      </c>
      <c r="D25" s="45">
        <v>53346</v>
      </c>
      <c r="E25" s="45">
        <v>16831</v>
      </c>
      <c r="F25" s="45">
        <v>0</v>
      </c>
      <c r="G25" s="45">
        <v>99152</v>
      </c>
      <c r="H25" s="45">
        <v>259027</v>
      </c>
      <c r="I25" s="45">
        <f t="shared" ref="I25:I36" si="4">SUM(B25,D25,G25)</f>
        <v>242196</v>
      </c>
      <c r="J25" s="45">
        <f>SUM(C25,E25,F25)</f>
        <v>16831</v>
      </c>
      <c r="K25" s="74">
        <f>SUM(B25,C25,D25,E25,F25,G25)</f>
        <v>259027</v>
      </c>
    </row>
    <row r="26" spans="1:11" s="112" customFormat="1" x14ac:dyDescent="0.25">
      <c r="A26" s="40" t="s">
        <v>1</v>
      </c>
      <c r="B26" s="45">
        <v>148455</v>
      </c>
      <c r="C26" s="45">
        <v>0</v>
      </c>
      <c r="D26" s="45">
        <v>78701</v>
      </c>
      <c r="E26" s="45">
        <v>0</v>
      </c>
      <c r="F26" s="45">
        <v>0</v>
      </c>
      <c r="G26" s="45">
        <v>99700</v>
      </c>
      <c r="H26" s="45">
        <v>326856</v>
      </c>
      <c r="I26" s="45">
        <f t="shared" si="4"/>
        <v>326856</v>
      </c>
      <c r="J26" s="45">
        <f t="shared" ref="J26:J36" si="5">SUM(C26,E26,F26)</f>
        <v>0</v>
      </c>
      <c r="K26" s="74">
        <f t="shared" ref="K26:K36" si="6">SUM(B26,C26,D26,E26,F26,G26)</f>
        <v>326856</v>
      </c>
    </row>
    <row r="27" spans="1:11" s="112" customFormat="1" x14ac:dyDescent="0.25">
      <c r="A27" s="40" t="s">
        <v>2</v>
      </c>
      <c r="B27" s="45">
        <v>110248</v>
      </c>
      <c r="C27" s="45">
        <v>19330</v>
      </c>
      <c r="D27" s="45">
        <v>28277</v>
      </c>
      <c r="E27" s="45">
        <v>0</v>
      </c>
      <c r="F27" s="45">
        <v>0</v>
      </c>
      <c r="G27" s="45">
        <v>49227</v>
      </c>
      <c r="H27" s="45">
        <v>207082</v>
      </c>
      <c r="I27" s="45">
        <f t="shared" si="4"/>
        <v>187752</v>
      </c>
      <c r="J27" s="45">
        <f t="shared" si="5"/>
        <v>19330</v>
      </c>
      <c r="K27" s="74">
        <f t="shared" si="6"/>
        <v>207082</v>
      </c>
    </row>
    <row r="28" spans="1:11" s="112" customFormat="1" x14ac:dyDescent="0.25">
      <c r="A28" s="40" t="s">
        <v>3</v>
      </c>
      <c r="B28" s="45">
        <v>56622</v>
      </c>
      <c r="C28" s="45">
        <v>45735</v>
      </c>
      <c r="D28" s="45">
        <v>0</v>
      </c>
      <c r="E28" s="45">
        <v>0</v>
      </c>
      <c r="F28" s="45">
        <v>0</v>
      </c>
      <c r="G28" s="45">
        <v>93073</v>
      </c>
      <c r="H28" s="45">
        <v>195430</v>
      </c>
      <c r="I28" s="45">
        <f t="shared" si="4"/>
        <v>149695</v>
      </c>
      <c r="J28" s="45">
        <f t="shared" si="5"/>
        <v>45735</v>
      </c>
      <c r="K28" s="74">
        <f t="shared" si="6"/>
        <v>195430</v>
      </c>
    </row>
    <row r="29" spans="1:11" s="112" customFormat="1" x14ac:dyDescent="0.25">
      <c r="A29" s="40" t="s">
        <v>4</v>
      </c>
      <c r="B29" s="45">
        <v>108572</v>
      </c>
      <c r="C29" s="45">
        <v>222138</v>
      </c>
      <c r="D29" s="45">
        <v>0</v>
      </c>
      <c r="E29" s="45">
        <v>0</v>
      </c>
      <c r="F29" s="45">
        <v>0</v>
      </c>
      <c r="G29" s="45">
        <v>93071</v>
      </c>
      <c r="H29" s="45">
        <v>423781</v>
      </c>
      <c r="I29" s="45">
        <f t="shared" si="4"/>
        <v>201643</v>
      </c>
      <c r="J29" s="45">
        <f t="shared" si="5"/>
        <v>222138</v>
      </c>
      <c r="K29" s="74">
        <f t="shared" si="6"/>
        <v>423781</v>
      </c>
    </row>
    <row r="30" spans="1:11" s="112" customFormat="1" x14ac:dyDescent="0.25">
      <c r="A30" s="40" t="s">
        <v>5</v>
      </c>
      <c r="B30" s="45">
        <v>96911</v>
      </c>
      <c r="C30" s="45">
        <v>50641</v>
      </c>
      <c r="D30" s="45">
        <v>0</v>
      </c>
      <c r="E30" s="45">
        <v>0</v>
      </c>
      <c r="F30" s="45">
        <v>0</v>
      </c>
      <c r="G30" s="45">
        <v>41621</v>
      </c>
      <c r="H30" s="45">
        <v>189173</v>
      </c>
      <c r="I30" s="45">
        <f t="shared" si="4"/>
        <v>138532</v>
      </c>
      <c r="J30" s="45">
        <f t="shared" si="5"/>
        <v>50641</v>
      </c>
      <c r="K30" s="74">
        <f t="shared" si="6"/>
        <v>189173</v>
      </c>
    </row>
    <row r="31" spans="1:11" s="112" customFormat="1" x14ac:dyDescent="0.25">
      <c r="A31" s="40" t="s">
        <v>6</v>
      </c>
      <c r="B31" s="45">
        <v>47612</v>
      </c>
      <c r="C31" s="45">
        <v>0</v>
      </c>
      <c r="D31" s="45">
        <v>19977</v>
      </c>
      <c r="E31" s="45">
        <v>0</v>
      </c>
      <c r="F31" s="45">
        <v>205176</v>
      </c>
      <c r="G31" s="45">
        <v>52756</v>
      </c>
      <c r="H31" s="45">
        <v>325521</v>
      </c>
      <c r="I31" s="45">
        <f t="shared" si="4"/>
        <v>120345</v>
      </c>
      <c r="J31" s="45">
        <f t="shared" si="5"/>
        <v>205176</v>
      </c>
      <c r="K31" s="74">
        <f t="shared" si="6"/>
        <v>325521</v>
      </c>
    </row>
    <row r="32" spans="1:11" s="112" customFormat="1" x14ac:dyDescent="0.25">
      <c r="A32" s="40" t="s">
        <v>7</v>
      </c>
      <c r="B32" s="45">
        <v>133611</v>
      </c>
      <c r="C32" s="45">
        <v>23579</v>
      </c>
      <c r="D32" s="45">
        <v>0</v>
      </c>
      <c r="E32" s="45">
        <v>0</v>
      </c>
      <c r="F32" s="45">
        <v>0</v>
      </c>
      <c r="G32" s="45">
        <v>48766</v>
      </c>
      <c r="H32" s="45">
        <v>205956</v>
      </c>
      <c r="I32" s="45">
        <f t="shared" si="4"/>
        <v>182377</v>
      </c>
      <c r="J32" s="45">
        <f t="shared" si="5"/>
        <v>23579</v>
      </c>
      <c r="K32" s="74">
        <f t="shared" si="6"/>
        <v>205956</v>
      </c>
    </row>
    <row r="33" spans="1:11" s="112" customFormat="1" x14ac:dyDescent="0.25">
      <c r="A33" s="40" t="s">
        <v>8</v>
      </c>
      <c r="B33" s="45">
        <v>83737</v>
      </c>
      <c r="C33" s="45">
        <v>27043</v>
      </c>
      <c r="D33" s="45">
        <v>0</v>
      </c>
      <c r="E33" s="45">
        <v>0</v>
      </c>
      <c r="F33" s="45">
        <v>0</v>
      </c>
      <c r="G33" s="45">
        <v>56521</v>
      </c>
      <c r="H33" s="45">
        <v>167301</v>
      </c>
      <c r="I33" s="45">
        <f t="shared" si="4"/>
        <v>140258</v>
      </c>
      <c r="J33" s="45">
        <f t="shared" si="5"/>
        <v>27043</v>
      </c>
      <c r="K33" s="74">
        <f t="shared" si="6"/>
        <v>167301</v>
      </c>
    </row>
    <row r="34" spans="1:11" s="112" customFormat="1" x14ac:dyDescent="0.25">
      <c r="A34" s="40" t="s">
        <v>9</v>
      </c>
      <c r="B34" s="45">
        <v>92275</v>
      </c>
      <c r="C34" s="45">
        <v>45728</v>
      </c>
      <c r="D34" s="45">
        <v>0</v>
      </c>
      <c r="E34" s="45">
        <v>0</v>
      </c>
      <c r="F34" s="45">
        <v>0</v>
      </c>
      <c r="G34" s="45">
        <v>93768</v>
      </c>
      <c r="H34" s="45">
        <v>231771</v>
      </c>
      <c r="I34" s="45">
        <f t="shared" si="4"/>
        <v>186043</v>
      </c>
      <c r="J34" s="45">
        <f t="shared" si="5"/>
        <v>45728</v>
      </c>
      <c r="K34" s="74">
        <f t="shared" si="6"/>
        <v>231771</v>
      </c>
    </row>
    <row r="35" spans="1:11" s="112" customFormat="1" x14ac:dyDescent="0.25">
      <c r="A35" s="40" t="s">
        <v>10</v>
      </c>
      <c r="B35" s="45">
        <v>81729</v>
      </c>
      <c r="C35" s="45">
        <v>56038</v>
      </c>
      <c r="D35" s="45">
        <v>0</v>
      </c>
      <c r="E35" s="45">
        <v>22998</v>
      </c>
      <c r="F35" s="45">
        <v>0</v>
      </c>
      <c r="G35" s="45">
        <v>51200</v>
      </c>
      <c r="H35" s="45">
        <v>211965</v>
      </c>
      <c r="I35" s="45">
        <f t="shared" si="4"/>
        <v>132929</v>
      </c>
      <c r="J35" s="45">
        <f t="shared" si="5"/>
        <v>79036</v>
      </c>
      <c r="K35" s="74">
        <f t="shared" si="6"/>
        <v>211965</v>
      </c>
    </row>
    <row r="36" spans="1:11" s="112" customFormat="1" x14ac:dyDescent="0.25">
      <c r="A36" s="40" t="s">
        <v>11</v>
      </c>
      <c r="B36" s="45">
        <v>171054</v>
      </c>
      <c r="C36" s="45">
        <v>41517</v>
      </c>
      <c r="D36" s="45">
        <v>0</v>
      </c>
      <c r="E36" s="45">
        <v>0</v>
      </c>
      <c r="F36" s="45">
        <v>0</v>
      </c>
      <c r="G36" s="45">
        <v>55511</v>
      </c>
      <c r="H36" s="45">
        <v>268082</v>
      </c>
      <c r="I36" s="45">
        <f t="shared" si="4"/>
        <v>226565</v>
      </c>
      <c r="J36" s="45">
        <f t="shared" si="5"/>
        <v>41517</v>
      </c>
      <c r="K36" s="74">
        <f t="shared" si="6"/>
        <v>268082</v>
      </c>
    </row>
    <row r="37" spans="1:11" s="112" customFormat="1" x14ac:dyDescent="0.25">
      <c r="A37" s="37" t="s">
        <v>134</v>
      </c>
      <c r="B37" s="65">
        <f t="shared" ref="B37:J37" si="7">SUM(B25:B36)</f>
        <v>1220524</v>
      </c>
      <c r="C37" s="65">
        <f t="shared" si="7"/>
        <v>531749</v>
      </c>
      <c r="D37" s="65">
        <f t="shared" si="7"/>
        <v>180301</v>
      </c>
      <c r="E37" s="65">
        <f t="shared" si="7"/>
        <v>39829</v>
      </c>
      <c r="F37" s="65">
        <f t="shared" si="7"/>
        <v>205176</v>
      </c>
      <c r="G37" s="65">
        <f t="shared" si="7"/>
        <v>834366</v>
      </c>
      <c r="H37" s="65">
        <f t="shared" si="7"/>
        <v>3011945</v>
      </c>
      <c r="I37" s="65">
        <f t="shared" si="7"/>
        <v>2235191</v>
      </c>
      <c r="J37" s="65">
        <f t="shared" si="7"/>
        <v>776754</v>
      </c>
      <c r="K37" s="82">
        <f>SUM(K25:K36)</f>
        <v>3011945</v>
      </c>
    </row>
    <row r="38" spans="1:11" s="112" customFormat="1" x14ac:dyDescent="0.25">
      <c r="K38" s="73"/>
    </row>
    <row r="39" spans="1:11" s="112" customFormat="1" x14ac:dyDescent="0.25">
      <c r="K39" s="73"/>
    </row>
    <row r="40" spans="1:11" s="112" customFormat="1" x14ac:dyDescent="0.25">
      <c r="A40" s="112" t="s">
        <v>130</v>
      </c>
      <c r="K40" s="73"/>
    </row>
    <row r="41" spans="1:11" s="112" customFormat="1" x14ac:dyDescent="0.25">
      <c r="A41" s="112" t="s">
        <v>105</v>
      </c>
      <c r="K41" s="73"/>
    </row>
    <row r="42" spans="1:11" s="112" customFormat="1" x14ac:dyDescent="0.25">
      <c r="A42" s="112" t="s">
        <v>106</v>
      </c>
      <c r="K42" s="73"/>
    </row>
    <row r="43" spans="1:11" s="112" customFormat="1" x14ac:dyDescent="0.25">
      <c r="K43" s="73"/>
    </row>
    <row r="44" spans="1:11" s="112" customFormat="1" x14ac:dyDescent="0.25">
      <c r="A44" s="144" t="s">
        <v>163</v>
      </c>
      <c r="K44" s="73"/>
    </row>
    <row r="45" spans="1:11" s="112" customFormat="1" x14ac:dyDescent="0.25">
      <c r="J45" s="73"/>
    </row>
  </sheetData>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topLeftCell="A4" workbookViewId="0">
      <selection activeCell="D7" sqref="D7:D37"/>
    </sheetView>
  </sheetViews>
  <sheetFormatPr defaultColWidth="9.140625" defaultRowHeight="15" x14ac:dyDescent="0.25"/>
  <cols>
    <col min="1" max="1" width="14.42578125" customWidth="1"/>
    <col min="2" max="2" width="13.140625" customWidth="1"/>
    <col min="3" max="3" width="10.7109375" customWidth="1"/>
    <col min="4" max="4" width="9.5703125" customWidth="1"/>
  </cols>
  <sheetData>
    <row r="1" spans="1:4" s="112" customFormat="1" x14ac:dyDescent="0.25">
      <c r="A1" s="3" t="s">
        <v>17</v>
      </c>
      <c r="D1" s="73"/>
    </row>
    <row r="2" spans="1:4" s="112" customFormat="1" x14ac:dyDescent="0.25">
      <c r="D2" s="73"/>
    </row>
    <row r="3" spans="1:4" s="112" customFormat="1" ht="26.25" x14ac:dyDescent="0.25">
      <c r="A3" s="41">
        <v>2003</v>
      </c>
      <c r="B3" s="14"/>
      <c r="C3" s="14"/>
      <c r="D3" s="73"/>
    </row>
    <row r="4" spans="1:4" s="112" customFormat="1" x14ac:dyDescent="0.25">
      <c r="A4" s="14"/>
      <c r="D4" s="73"/>
    </row>
    <row r="5" spans="1:4" s="112" customFormat="1" x14ac:dyDescent="0.25">
      <c r="A5" s="3" t="s">
        <v>29</v>
      </c>
      <c r="D5" s="73"/>
    </row>
    <row r="6" spans="1:4" s="112" customFormat="1" x14ac:dyDescent="0.25">
      <c r="A6" s="14"/>
      <c r="D6" s="73"/>
    </row>
    <row r="7" spans="1:4" s="112" customFormat="1" x14ac:dyDescent="0.25">
      <c r="A7" s="37" t="s">
        <v>16</v>
      </c>
      <c r="B7" s="83" t="s">
        <v>25</v>
      </c>
      <c r="C7" s="58" t="s">
        <v>12</v>
      </c>
      <c r="D7" s="79" t="s">
        <v>28</v>
      </c>
    </row>
    <row r="8" spans="1:4" s="112" customFormat="1" x14ac:dyDescent="0.25">
      <c r="A8" s="40" t="s">
        <v>0</v>
      </c>
      <c r="B8" s="84">
        <v>134476</v>
      </c>
      <c r="C8" s="61">
        <v>201126</v>
      </c>
      <c r="D8" s="80">
        <f>SUM(B8:C8)</f>
        <v>335602</v>
      </c>
    </row>
    <row r="9" spans="1:4" s="112" customFormat="1" x14ac:dyDescent="0.25">
      <c r="A9" s="40" t="s">
        <v>1</v>
      </c>
      <c r="B9" s="84">
        <v>223311</v>
      </c>
      <c r="C9" s="61">
        <v>219950</v>
      </c>
      <c r="D9" s="80">
        <f t="shared" ref="D9:D19" si="0">SUM(B9:C9)</f>
        <v>443261</v>
      </c>
    </row>
    <row r="10" spans="1:4" s="112" customFormat="1" x14ac:dyDescent="0.25">
      <c r="A10" s="40" t="s">
        <v>2</v>
      </c>
      <c r="B10" s="84">
        <v>169121</v>
      </c>
      <c r="C10" s="61">
        <v>202046</v>
      </c>
      <c r="D10" s="80">
        <f t="shared" si="0"/>
        <v>371167</v>
      </c>
    </row>
    <row r="11" spans="1:4" s="112" customFormat="1" x14ac:dyDescent="0.25">
      <c r="A11" s="40" t="s">
        <v>3</v>
      </c>
      <c r="B11" s="84">
        <v>113031</v>
      </c>
      <c r="C11" s="61">
        <v>111111</v>
      </c>
      <c r="D11" s="80">
        <f t="shared" si="0"/>
        <v>224142</v>
      </c>
    </row>
    <row r="12" spans="1:4" s="112" customFormat="1" x14ac:dyDescent="0.25">
      <c r="A12" s="40" t="s">
        <v>4</v>
      </c>
      <c r="B12" s="84">
        <v>188860</v>
      </c>
      <c r="C12" s="61">
        <v>241813</v>
      </c>
      <c r="D12" s="80">
        <f t="shared" si="0"/>
        <v>430673</v>
      </c>
    </row>
    <row r="13" spans="1:4" s="112" customFormat="1" x14ac:dyDescent="0.25">
      <c r="A13" s="40" t="s">
        <v>5</v>
      </c>
      <c r="B13" s="84">
        <v>72435</v>
      </c>
      <c r="C13" s="61">
        <v>393724</v>
      </c>
      <c r="D13" s="80">
        <f t="shared" si="0"/>
        <v>466159</v>
      </c>
    </row>
    <row r="14" spans="1:4" s="112" customFormat="1" x14ac:dyDescent="0.25">
      <c r="A14" s="40" t="s">
        <v>6</v>
      </c>
      <c r="B14" s="84">
        <v>147365</v>
      </c>
      <c r="C14" s="61">
        <v>132364</v>
      </c>
      <c r="D14" s="80">
        <f t="shared" si="0"/>
        <v>279729</v>
      </c>
    </row>
    <row r="15" spans="1:4" s="112" customFormat="1" x14ac:dyDescent="0.25">
      <c r="A15" s="40" t="s">
        <v>7</v>
      </c>
      <c r="B15" s="84">
        <v>86798</v>
      </c>
      <c r="C15" s="61">
        <v>224878</v>
      </c>
      <c r="D15" s="80">
        <f t="shared" si="0"/>
        <v>311676</v>
      </c>
    </row>
    <row r="16" spans="1:4" s="112" customFormat="1" x14ac:dyDescent="0.25">
      <c r="A16" s="40" t="s">
        <v>8</v>
      </c>
      <c r="B16" s="84">
        <v>78192</v>
      </c>
      <c r="C16" s="61">
        <v>431845</v>
      </c>
      <c r="D16" s="80">
        <f t="shared" si="0"/>
        <v>510037</v>
      </c>
    </row>
    <row r="17" spans="1:4" s="112" customFormat="1" x14ac:dyDescent="0.25">
      <c r="A17" s="40" t="s">
        <v>9</v>
      </c>
      <c r="B17" s="84">
        <v>173158</v>
      </c>
      <c r="C17" s="61">
        <v>263411</v>
      </c>
      <c r="D17" s="80">
        <f t="shared" si="0"/>
        <v>436569</v>
      </c>
    </row>
    <row r="18" spans="1:4" s="112" customFormat="1" x14ac:dyDescent="0.25">
      <c r="A18" s="40" t="s">
        <v>10</v>
      </c>
      <c r="B18" s="84">
        <v>172907</v>
      </c>
      <c r="C18" s="61">
        <v>206584</v>
      </c>
      <c r="D18" s="80">
        <f t="shared" si="0"/>
        <v>379491</v>
      </c>
    </row>
    <row r="19" spans="1:4" s="112" customFormat="1" x14ac:dyDescent="0.25">
      <c r="A19" s="40" t="s">
        <v>11</v>
      </c>
      <c r="B19" s="84">
        <v>244651</v>
      </c>
      <c r="C19" s="61">
        <v>208583</v>
      </c>
      <c r="D19" s="80">
        <f t="shared" si="0"/>
        <v>453234</v>
      </c>
    </row>
    <row r="20" spans="1:4" s="112" customFormat="1" x14ac:dyDescent="0.25">
      <c r="A20" s="37" t="s">
        <v>134</v>
      </c>
      <c r="B20" s="85">
        <f t="shared" ref="B20:D20" si="1">SUM(B8:B19)</f>
        <v>1804305</v>
      </c>
      <c r="C20" s="66">
        <f t="shared" si="1"/>
        <v>2837435</v>
      </c>
      <c r="D20" s="81">
        <f t="shared" si="1"/>
        <v>4641740</v>
      </c>
    </row>
    <row r="21" spans="1:4" s="112" customFormat="1" x14ac:dyDescent="0.25">
      <c r="A21" s="14"/>
      <c r="B21" s="14"/>
      <c r="C21" s="14"/>
      <c r="D21" s="73"/>
    </row>
    <row r="22" spans="1:4" s="112" customFormat="1" x14ac:dyDescent="0.25">
      <c r="A22" s="93" t="s">
        <v>45</v>
      </c>
      <c r="D22" s="73"/>
    </row>
    <row r="23" spans="1:4" s="112" customFormat="1" x14ac:dyDescent="0.25">
      <c r="D23" s="73"/>
    </row>
    <row r="24" spans="1:4" s="112" customFormat="1" x14ac:dyDescent="0.25">
      <c r="A24" s="37" t="s">
        <v>16</v>
      </c>
      <c r="B24" s="83" t="s">
        <v>25</v>
      </c>
      <c r="C24" s="58" t="s">
        <v>12</v>
      </c>
      <c r="D24" s="79" t="s">
        <v>28</v>
      </c>
    </row>
    <row r="25" spans="1:4" s="112" customFormat="1" x14ac:dyDescent="0.25">
      <c r="A25" s="40" t="s">
        <v>0</v>
      </c>
      <c r="B25" s="45">
        <v>145413</v>
      </c>
      <c r="C25" s="45">
        <v>225998</v>
      </c>
      <c r="D25" s="74">
        <f>SUM(B25:C25)</f>
        <v>371411</v>
      </c>
    </row>
    <row r="26" spans="1:4" s="112" customFormat="1" x14ac:dyDescent="0.25">
      <c r="A26" s="40" t="s">
        <v>1</v>
      </c>
      <c r="B26" s="45">
        <v>236522</v>
      </c>
      <c r="C26" s="45">
        <v>237706</v>
      </c>
      <c r="D26" s="74">
        <f t="shared" ref="D26:D36" si="2">SUM(B26:C26)</f>
        <v>474228</v>
      </c>
    </row>
    <row r="27" spans="1:4" s="112" customFormat="1" x14ac:dyDescent="0.25">
      <c r="A27" s="40" t="s">
        <v>2</v>
      </c>
      <c r="B27" s="45">
        <v>185325</v>
      </c>
      <c r="C27" s="45">
        <v>221628</v>
      </c>
      <c r="D27" s="74">
        <f t="shared" si="2"/>
        <v>406953</v>
      </c>
    </row>
    <row r="28" spans="1:4" s="112" customFormat="1" x14ac:dyDescent="0.25">
      <c r="A28" s="40" t="s">
        <v>3</v>
      </c>
      <c r="B28" s="45">
        <v>130736</v>
      </c>
      <c r="C28" s="45">
        <v>125130</v>
      </c>
      <c r="D28" s="74">
        <f t="shared" si="2"/>
        <v>255866</v>
      </c>
    </row>
    <row r="29" spans="1:4" s="112" customFormat="1" x14ac:dyDescent="0.25">
      <c r="A29" s="40" t="s">
        <v>4</v>
      </c>
      <c r="B29" s="45">
        <v>193416</v>
      </c>
      <c r="C29" s="45">
        <v>263261</v>
      </c>
      <c r="D29" s="74">
        <f t="shared" si="2"/>
        <v>456677</v>
      </c>
    </row>
    <row r="30" spans="1:4" s="112" customFormat="1" x14ac:dyDescent="0.25">
      <c r="A30" s="40" t="s">
        <v>5</v>
      </c>
      <c r="B30" s="45">
        <v>82872</v>
      </c>
      <c r="C30" s="45">
        <v>406245</v>
      </c>
      <c r="D30" s="74">
        <f t="shared" si="2"/>
        <v>489117</v>
      </c>
    </row>
    <row r="31" spans="1:4" s="112" customFormat="1" x14ac:dyDescent="0.25">
      <c r="A31" s="40" t="s">
        <v>6</v>
      </c>
      <c r="B31" s="45">
        <v>150392</v>
      </c>
      <c r="C31" s="45">
        <v>162641</v>
      </c>
      <c r="D31" s="74">
        <f t="shared" si="2"/>
        <v>313033</v>
      </c>
    </row>
    <row r="32" spans="1:4" s="112" customFormat="1" x14ac:dyDescent="0.25">
      <c r="A32" s="40" t="s">
        <v>7</v>
      </c>
      <c r="B32" s="45">
        <v>99631</v>
      </c>
      <c r="C32" s="45">
        <v>245812</v>
      </c>
      <c r="D32" s="74">
        <f t="shared" si="2"/>
        <v>345443</v>
      </c>
    </row>
    <row r="33" spans="1:4" s="112" customFormat="1" x14ac:dyDescent="0.25">
      <c r="A33" s="40" t="s">
        <v>8</v>
      </c>
      <c r="B33" s="45">
        <v>86352</v>
      </c>
      <c r="C33" s="45">
        <v>441879</v>
      </c>
      <c r="D33" s="74">
        <f t="shared" si="2"/>
        <v>528231</v>
      </c>
    </row>
    <row r="34" spans="1:4" s="112" customFormat="1" x14ac:dyDescent="0.25">
      <c r="A34" s="40" t="s">
        <v>9</v>
      </c>
      <c r="B34" s="45">
        <v>199785</v>
      </c>
      <c r="C34" s="45">
        <v>278388</v>
      </c>
      <c r="D34" s="74">
        <f t="shared" si="2"/>
        <v>478173</v>
      </c>
    </row>
    <row r="35" spans="1:4" s="112" customFormat="1" x14ac:dyDescent="0.25">
      <c r="A35" s="40" t="s">
        <v>10</v>
      </c>
      <c r="B35" s="45">
        <v>206166</v>
      </c>
      <c r="C35" s="45">
        <v>230598</v>
      </c>
      <c r="D35" s="74">
        <f t="shared" si="2"/>
        <v>436764</v>
      </c>
    </row>
    <row r="36" spans="1:4" s="112" customFormat="1" x14ac:dyDescent="0.25">
      <c r="A36" s="40" t="s">
        <v>11</v>
      </c>
      <c r="B36" s="45">
        <v>271289</v>
      </c>
      <c r="C36" s="45">
        <v>244138</v>
      </c>
      <c r="D36" s="74">
        <f t="shared" si="2"/>
        <v>515427</v>
      </c>
    </row>
    <row r="37" spans="1:4" s="112" customFormat="1" x14ac:dyDescent="0.25">
      <c r="A37" s="37" t="s">
        <v>134</v>
      </c>
      <c r="B37" s="65">
        <f t="shared" ref="B37:C37" si="3">SUM(B25:B36)</f>
        <v>1987899</v>
      </c>
      <c r="C37" s="65">
        <f t="shared" si="3"/>
        <v>3083424</v>
      </c>
      <c r="D37" s="82">
        <f>SUM(D25:D36)</f>
        <v>5071323</v>
      </c>
    </row>
    <row r="38" spans="1:4" s="112" customFormat="1" x14ac:dyDescent="0.25">
      <c r="B38" s="1"/>
      <c r="D38" s="73"/>
    </row>
    <row r="39" spans="1:4" s="112" customFormat="1" x14ac:dyDescent="0.25">
      <c r="D39" s="73"/>
    </row>
    <row r="40" spans="1:4" s="112" customFormat="1" x14ac:dyDescent="0.25">
      <c r="A40" s="144" t="s">
        <v>163</v>
      </c>
      <c r="D40" s="73"/>
    </row>
    <row r="41" spans="1:4" s="112" customFormat="1" x14ac:dyDescent="0.25">
      <c r="D41" s="73"/>
    </row>
    <row r="42" spans="1:4" s="112" customFormat="1" x14ac:dyDescent="0.25"/>
  </sheetData>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
  <sheetViews>
    <sheetView workbookViewId="0">
      <selection activeCell="I27" sqref="I27"/>
    </sheetView>
  </sheetViews>
  <sheetFormatPr defaultColWidth="9.140625" defaultRowHeight="15" x14ac:dyDescent="0.25"/>
  <cols>
    <col min="1" max="1" width="11" customWidth="1"/>
    <col min="2" max="2" width="15.7109375" customWidth="1"/>
    <col min="3" max="3" width="12.7109375" customWidth="1"/>
    <col min="4" max="4" width="11.7109375" customWidth="1"/>
    <col min="5" max="5" width="10.28515625" customWidth="1"/>
    <col min="6" max="6" width="11.140625" customWidth="1"/>
    <col min="7" max="7" width="13.85546875" customWidth="1"/>
    <col min="8" max="8" width="13.42578125" customWidth="1"/>
    <col min="9" max="9" width="14.5703125" customWidth="1"/>
    <col min="10" max="10" width="14.42578125" customWidth="1"/>
    <col min="11" max="11" width="14.140625" customWidth="1"/>
    <col min="12" max="12" width="16.28515625" customWidth="1"/>
    <col min="13" max="13" width="18.28515625" customWidth="1"/>
  </cols>
  <sheetData>
    <row r="1" spans="1:14" x14ac:dyDescent="0.25">
      <c r="A1" s="3" t="s">
        <v>41</v>
      </c>
      <c r="B1" s="144"/>
      <c r="C1" s="144"/>
      <c r="D1" s="144"/>
      <c r="E1" s="144"/>
      <c r="F1" s="144"/>
      <c r="G1" s="144"/>
      <c r="H1" s="144"/>
      <c r="I1" s="144"/>
      <c r="J1" s="144"/>
      <c r="K1" s="144"/>
      <c r="L1" s="144"/>
      <c r="M1" s="144"/>
      <c r="N1" s="144"/>
    </row>
    <row r="2" spans="1:14" x14ac:dyDescent="0.25">
      <c r="A2" s="144"/>
      <c r="B2" s="144"/>
      <c r="C2" s="144"/>
      <c r="D2" s="144"/>
      <c r="E2" s="144"/>
      <c r="F2" s="144"/>
      <c r="G2" s="144"/>
      <c r="H2" s="144"/>
      <c r="I2" s="144"/>
      <c r="J2" s="144"/>
      <c r="K2" s="144"/>
      <c r="L2" s="144"/>
      <c r="M2" s="144"/>
      <c r="N2" s="144"/>
    </row>
    <row r="3" spans="1:14" ht="23.25" x14ac:dyDescent="0.35">
      <c r="A3" s="34">
        <v>2017</v>
      </c>
      <c r="B3" s="144"/>
      <c r="C3" s="144"/>
      <c r="D3" s="144"/>
      <c r="E3" s="144"/>
      <c r="F3" s="144"/>
      <c r="G3" s="144"/>
      <c r="H3" s="144"/>
      <c r="I3" s="144"/>
      <c r="J3" s="144"/>
      <c r="K3" s="144"/>
      <c r="L3" s="144"/>
      <c r="M3" s="144"/>
      <c r="N3" s="144"/>
    </row>
    <row r="4" spans="1:14" x14ac:dyDescent="0.25">
      <c r="A4" s="144"/>
      <c r="B4" s="144"/>
      <c r="C4" s="144"/>
      <c r="D4" s="144"/>
      <c r="E4" s="144"/>
      <c r="F4" s="144"/>
      <c r="G4" s="144"/>
      <c r="H4" s="144"/>
      <c r="I4" s="144"/>
      <c r="J4" s="144"/>
      <c r="K4" s="144"/>
      <c r="L4" s="144"/>
      <c r="M4" s="144"/>
      <c r="N4" s="144"/>
    </row>
    <row r="5" spans="1:14" x14ac:dyDescent="0.25">
      <c r="A5" s="3" t="s">
        <v>29</v>
      </c>
      <c r="B5" s="144"/>
      <c r="C5" s="144"/>
      <c r="D5" s="144"/>
      <c r="E5" s="144"/>
      <c r="F5" s="144"/>
      <c r="G5" s="144"/>
      <c r="H5" s="144"/>
      <c r="I5" s="144"/>
      <c r="J5" s="144"/>
      <c r="K5" s="144"/>
      <c r="L5" s="144"/>
      <c r="M5" s="144"/>
      <c r="N5" s="144"/>
    </row>
    <row r="6" spans="1:14" x14ac:dyDescent="0.25">
      <c r="A6" s="144"/>
      <c r="B6" s="144"/>
      <c r="C6" s="144"/>
      <c r="D6" s="144"/>
      <c r="E6" s="144"/>
      <c r="F6" s="144"/>
      <c r="G6" s="144"/>
      <c r="H6" s="144"/>
      <c r="I6" s="144"/>
      <c r="J6" s="144"/>
      <c r="K6" s="144"/>
      <c r="L6" s="144"/>
      <c r="M6" s="144"/>
      <c r="N6" s="144"/>
    </row>
    <row r="7" spans="1:14" x14ac:dyDescent="0.25">
      <c r="A7" s="37" t="s">
        <v>16</v>
      </c>
      <c r="B7" s="38" t="s">
        <v>88</v>
      </c>
      <c r="C7" s="107" t="s">
        <v>61</v>
      </c>
      <c r="D7" s="38" t="s">
        <v>89</v>
      </c>
      <c r="E7" s="95" t="s">
        <v>91</v>
      </c>
      <c r="F7" s="95" t="s">
        <v>92</v>
      </c>
      <c r="G7" s="95" t="s">
        <v>93</v>
      </c>
      <c r="H7" s="95" t="s">
        <v>13</v>
      </c>
      <c r="I7" s="38" t="s">
        <v>94</v>
      </c>
      <c r="J7" s="38" t="s">
        <v>95</v>
      </c>
      <c r="K7" s="37" t="s">
        <v>28</v>
      </c>
      <c r="L7" s="38" t="s">
        <v>50</v>
      </c>
      <c r="M7" s="39" t="s">
        <v>51</v>
      </c>
      <c r="N7" s="195"/>
    </row>
    <row r="8" spans="1:14" x14ac:dyDescent="0.25">
      <c r="A8" s="40" t="s">
        <v>0</v>
      </c>
      <c r="B8" s="98">
        <v>256119.06</v>
      </c>
      <c r="C8" s="108">
        <v>58044.800000000003</v>
      </c>
      <c r="D8" s="98">
        <v>0</v>
      </c>
      <c r="E8" s="97">
        <v>27925</v>
      </c>
      <c r="F8" s="97">
        <v>0</v>
      </c>
      <c r="G8" s="97">
        <v>120000</v>
      </c>
      <c r="H8" s="97">
        <v>123714.86</v>
      </c>
      <c r="I8" s="98">
        <v>7888</v>
      </c>
      <c r="J8" s="98">
        <v>133500</v>
      </c>
      <c r="K8" s="96">
        <f>SUM(B8:J8)</f>
        <v>727191.72</v>
      </c>
      <c r="L8" s="98">
        <f>SUM(B8,C8,D8,I8,J8)</f>
        <v>455551.86</v>
      </c>
      <c r="M8" s="99">
        <f>SUM(E8,F8,G8,H8)</f>
        <v>271639.86</v>
      </c>
      <c r="N8" s="195"/>
    </row>
    <row r="9" spans="1:14" x14ac:dyDescent="0.25">
      <c r="A9" s="40" t="s">
        <v>1</v>
      </c>
      <c r="B9" s="98">
        <v>680720.11</v>
      </c>
      <c r="C9" s="108">
        <v>77008</v>
      </c>
      <c r="D9" s="98">
        <v>0</v>
      </c>
      <c r="E9" s="97">
        <v>24750</v>
      </c>
      <c r="F9" s="97">
        <v>1900</v>
      </c>
      <c r="G9" s="97">
        <v>160000</v>
      </c>
      <c r="H9" s="97">
        <v>124416.93</v>
      </c>
      <c r="I9" s="98">
        <v>0</v>
      </c>
      <c r="J9" s="98">
        <v>81500</v>
      </c>
      <c r="K9" s="96">
        <f t="shared" ref="K9:K11" si="0">SUM(B9:J9)</f>
        <v>1150295.04</v>
      </c>
      <c r="L9" s="98">
        <f t="shared" ref="L9:L11" si="1">SUM(B9,C9,D9,I9,J9)</f>
        <v>839228.11</v>
      </c>
      <c r="M9" s="99">
        <f t="shared" ref="M9:M11" si="2">SUM(E9,F9,G9,H9)</f>
        <v>311066.93</v>
      </c>
      <c r="N9" s="195"/>
    </row>
    <row r="10" spans="1:14" s="144" customFormat="1" x14ac:dyDescent="0.25">
      <c r="A10" s="40" t="s">
        <v>2</v>
      </c>
      <c r="B10" s="98">
        <v>524062.76</v>
      </c>
      <c r="C10" s="108">
        <v>59350.400000000001</v>
      </c>
      <c r="D10" s="98">
        <v>0</v>
      </c>
      <c r="E10" s="97">
        <v>0</v>
      </c>
      <c r="F10" s="97">
        <v>20860</v>
      </c>
      <c r="G10" s="97">
        <v>200000</v>
      </c>
      <c r="H10" s="97">
        <v>123636.23</v>
      </c>
      <c r="I10" s="98">
        <v>0</v>
      </c>
      <c r="J10" s="98">
        <v>272000</v>
      </c>
      <c r="K10" s="96">
        <f t="shared" si="0"/>
        <v>1199909.3900000001</v>
      </c>
      <c r="L10" s="98">
        <f t="shared" si="1"/>
        <v>855413.16</v>
      </c>
      <c r="M10" s="99">
        <f t="shared" si="2"/>
        <v>344496.23</v>
      </c>
      <c r="N10" s="195"/>
    </row>
    <row r="11" spans="1:14" s="144" customFormat="1" x14ac:dyDescent="0.25">
      <c r="A11" s="40" t="s">
        <v>3</v>
      </c>
      <c r="B11" s="98">
        <v>795759.99</v>
      </c>
      <c r="C11" s="108">
        <v>60928</v>
      </c>
      <c r="D11" s="98">
        <v>0</v>
      </c>
      <c r="E11" s="97">
        <v>0</v>
      </c>
      <c r="F11" s="97">
        <v>0</v>
      </c>
      <c r="G11" s="97">
        <v>80000</v>
      </c>
      <c r="H11" s="97">
        <v>99874.92</v>
      </c>
      <c r="I11" s="98">
        <v>0</v>
      </c>
      <c r="J11" s="98">
        <v>215000</v>
      </c>
      <c r="K11" s="96">
        <f t="shared" si="0"/>
        <v>1251562.9100000001</v>
      </c>
      <c r="L11" s="98">
        <f t="shared" si="1"/>
        <v>1071687.99</v>
      </c>
      <c r="M11" s="99">
        <f t="shared" si="2"/>
        <v>179874.91999999998</v>
      </c>
      <c r="N11" s="195"/>
    </row>
    <row r="12" spans="1:14" x14ac:dyDescent="0.25">
      <c r="A12" s="37" t="s">
        <v>15</v>
      </c>
      <c r="B12" s="103">
        <f>SUM(B8:B11)</f>
        <v>2256661.92</v>
      </c>
      <c r="C12" s="103">
        <f t="shared" ref="C12:D12" si="3">SUM(C8:C11)</f>
        <v>255331.19999999998</v>
      </c>
      <c r="D12" s="103">
        <f t="shared" si="3"/>
        <v>0</v>
      </c>
      <c r="E12" s="102">
        <f>SUM(E8:E11)</f>
        <v>52675</v>
      </c>
      <c r="F12" s="102">
        <f t="shared" ref="F12:H12" si="4">SUM(F8:F11)</f>
        <v>22760</v>
      </c>
      <c r="G12" s="102">
        <f t="shared" si="4"/>
        <v>560000</v>
      </c>
      <c r="H12" s="102">
        <f t="shared" si="4"/>
        <v>471642.93999999994</v>
      </c>
      <c r="I12" s="103">
        <f>SUM(I8:I11)</f>
        <v>7888</v>
      </c>
      <c r="J12" s="103">
        <f>SUM(J8:J11)</f>
        <v>702000</v>
      </c>
      <c r="K12" s="101">
        <f>SUM(K8:K11)</f>
        <v>4328959.0600000005</v>
      </c>
      <c r="L12" s="103">
        <f>SUM(L8:L11)</f>
        <v>3221881.12</v>
      </c>
      <c r="M12" s="104">
        <f>SUM(M8:M11)</f>
        <v>1107077.94</v>
      </c>
      <c r="N12" s="195"/>
    </row>
    <row r="13" spans="1:14" x14ac:dyDescent="0.25">
      <c r="A13" s="40"/>
      <c r="B13" s="45"/>
      <c r="C13" s="45"/>
      <c r="D13" s="45"/>
      <c r="E13" s="45"/>
      <c r="F13" s="45"/>
      <c r="G13" s="45"/>
      <c r="H13" s="45"/>
      <c r="I13" s="45"/>
      <c r="J13" s="45"/>
      <c r="K13" s="45"/>
      <c r="L13" s="40"/>
      <c r="M13" s="40"/>
      <c r="N13" s="195"/>
    </row>
    <row r="14" spans="1:14" x14ac:dyDescent="0.25">
      <c r="A14" s="40"/>
      <c r="B14" s="45"/>
      <c r="C14" s="45"/>
      <c r="D14" s="45"/>
      <c r="E14" s="45"/>
      <c r="F14" s="45"/>
      <c r="G14" s="45"/>
      <c r="H14" s="45"/>
      <c r="I14" s="45"/>
      <c r="J14" s="45"/>
      <c r="K14" s="45"/>
      <c r="L14" s="40"/>
      <c r="M14" s="40"/>
      <c r="N14" s="195"/>
    </row>
    <row r="15" spans="1:14" x14ac:dyDescent="0.25">
      <c r="A15" s="40"/>
      <c r="B15" s="45"/>
      <c r="C15" s="45"/>
      <c r="D15" s="45"/>
      <c r="E15" s="45"/>
      <c r="F15" s="45"/>
      <c r="G15" s="45"/>
      <c r="H15" s="45"/>
      <c r="I15" s="45"/>
      <c r="J15" s="45"/>
      <c r="K15" s="45"/>
      <c r="L15" s="40"/>
      <c r="M15" s="40"/>
      <c r="N15" s="195"/>
    </row>
    <row r="16" spans="1:14" x14ac:dyDescent="0.25">
      <c r="A16" s="37" t="s">
        <v>45</v>
      </c>
      <c r="B16" s="45"/>
      <c r="C16" s="45"/>
      <c r="D16" s="45"/>
      <c r="E16" s="45"/>
      <c r="F16" s="45"/>
      <c r="G16" s="45"/>
      <c r="H16" s="45"/>
      <c r="I16" s="45"/>
      <c r="J16" s="45"/>
      <c r="K16" s="45"/>
      <c r="L16" s="40"/>
      <c r="M16" s="40"/>
      <c r="N16" s="195"/>
    </row>
    <row r="17" spans="1:14" x14ac:dyDescent="0.25">
      <c r="A17" s="40"/>
      <c r="B17" s="40"/>
      <c r="C17" s="40"/>
      <c r="D17" s="40"/>
      <c r="E17" s="40"/>
      <c r="F17" s="40"/>
      <c r="G17" s="40"/>
      <c r="H17" s="40"/>
      <c r="I17" s="40"/>
      <c r="J17" s="40"/>
      <c r="K17" s="40"/>
      <c r="L17" s="40"/>
      <c r="M17" s="40"/>
      <c r="N17" s="195"/>
    </row>
    <row r="18" spans="1:14" x14ac:dyDescent="0.25">
      <c r="A18" s="40"/>
      <c r="B18" s="40"/>
      <c r="C18" s="40"/>
      <c r="D18" s="40"/>
      <c r="E18" s="40"/>
      <c r="F18" s="40"/>
      <c r="G18" s="40"/>
      <c r="H18" s="40"/>
      <c r="I18" s="40"/>
      <c r="J18" s="40"/>
      <c r="K18" s="40"/>
      <c r="L18" s="40"/>
      <c r="M18" s="40"/>
      <c r="N18" s="195"/>
    </row>
    <row r="19" spans="1:14" x14ac:dyDescent="0.25">
      <c r="A19" s="37" t="s">
        <v>16</v>
      </c>
      <c r="B19" s="38" t="s">
        <v>88</v>
      </c>
      <c r="C19" s="38" t="s">
        <v>61</v>
      </c>
      <c r="D19" s="38" t="s">
        <v>89</v>
      </c>
      <c r="E19" s="95" t="s">
        <v>91</v>
      </c>
      <c r="F19" s="95" t="s">
        <v>92</v>
      </c>
      <c r="G19" s="37" t="s">
        <v>93</v>
      </c>
      <c r="H19" s="37" t="s">
        <v>13</v>
      </c>
      <c r="I19" s="38" t="s">
        <v>94</v>
      </c>
      <c r="J19" s="38" t="s">
        <v>95</v>
      </c>
      <c r="K19" s="37" t="s">
        <v>28</v>
      </c>
      <c r="L19" s="59" t="s">
        <v>50</v>
      </c>
      <c r="M19" s="39" t="s">
        <v>51</v>
      </c>
      <c r="N19" s="195"/>
    </row>
    <row r="20" spans="1:14" x14ac:dyDescent="0.25">
      <c r="A20" s="40" t="s">
        <v>0</v>
      </c>
      <c r="B20" s="96">
        <v>546756.44999999995</v>
      </c>
      <c r="C20" s="96">
        <v>119103.36</v>
      </c>
      <c r="D20" s="96">
        <v>0</v>
      </c>
      <c r="E20" s="96">
        <v>43856.82</v>
      </c>
      <c r="F20" s="96">
        <v>0</v>
      </c>
      <c r="G20" s="96">
        <v>278627.09999999998</v>
      </c>
      <c r="H20" s="96">
        <v>362365.2</v>
      </c>
      <c r="I20" s="96">
        <v>14198.4</v>
      </c>
      <c r="J20" s="96">
        <v>306762.52</v>
      </c>
      <c r="K20" s="96">
        <f>SUM(B20:J20)</f>
        <v>1671669.8499999999</v>
      </c>
      <c r="L20" s="96">
        <f>SUM(B20,C20,D20,I20,J20)</f>
        <v>986820.73</v>
      </c>
      <c r="M20" s="96">
        <f>SUM(E20,F20,G20,H20)</f>
        <v>684849.12</v>
      </c>
      <c r="N20" s="195"/>
    </row>
    <row r="21" spans="1:14" x14ac:dyDescent="0.25">
      <c r="A21" s="40" t="s">
        <v>1</v>
      </c>
      <c r="B21" s="96">
        <v>1457331.77</v>
      </c>
      <c r="C21" s="96">
        <v>153680.79999999999</v>
      </c>
      <c r="D21" s="96">
        <v>0</v>
      </c>
      <c r="E21" s="96">
        <v>44797.5</v>
      </c>
      <c r="F21" s="96">
        <v>4518.08</v>
      </c>
      <c r="G21" s="96">
        <v>376881.94</v>
      </c>
      <c r="H21" s="96">
        <v>302879.82</v>
      </c>
      <c r="I21" s="96">
        <v>0</v>
      </c>
      <c r="J21" s="96">
        <v>185400</v>
      </c>
      <c r="K21" s="96">
        <f t="shared" ref="K21:K23" si="5">SUM(B21:J21)</f>
        <v>2525489.91</v>
      </c>
      <c r="L21" s="96">
        <f t="shared" ref="L21:L23" si="6">SUM(B21,C21,D21,I21,J21)</f>
        <v>1796412.57</v>
      </c>
      <c r="M21" s="96">
        <f t="shared" ref="M21:M23" si="7">SUM(E21,F21,G21,H21)</f>
        <v>729077.34000000008</v>
      </c>
      <c r="N21" s="195"/>
    </row>
    <row r="22" spans="1:14" s="144" customFormat="1" x14ac:dyDescent="0.25">
      <c r="A22" s="40" t="s">
        <v>2</v>
      </c>
      <c r="B22" s="96">
        <v>1192484.32</v>
      </c>
      <c r="C22" s="96">
        <v>125479.03999999999</v>
      </c>
      <c r="D22" s="96">
        <v>0</v>
      </c>
      <c r="E22" s="96">
        <v>0</v>
      </c>
      <c r="F22" s="96">
        <v>50019.65</v>
      </c>
      <c r="G22" s="96">
        <v>478573.16</v>
      </c>
      <c r="H22" s="96">
        <v>321154.15999999997</v>
      </c>
      <c r="I22" s="96">
        <v>0</v>
      </c>
      <c r="J22" s="96">
        <v>624050</v>
      </c>
      <c r="K22" s="96">
        <f t="shared" si="5"/>
        <v>2791760.33</v>
      </c>
      <c r="L22" s="96">
        <f t="shared" si="6"/>
        <v>1942013.36</v>
      </c>
      <c r="M22" s="96">
        <f t="shared" si="7"/>
        <v>849746.97</v>
      </c>
      <c r="N22" s="195"/>
    </row>
    <row r="23" spans="1:14" s="144" customFormat="1" x14ac:dyDescent="0.25">
      <c r="A23" s="40" t="s">
        <v>3</v>
      </c>
      <c r="B23" s="96">
        <v>1839854.55</v>
      </c>
      <c r="C23" s="96">
        <v>124916</v>
      </c>
      <c r="D23" s="96">
        <v>0</v>
      </c>
      <c r="E23" s="96">
        <v>0</v>
      </c>
      <c r="F23" s="96">
        <v>0</v>
      </c>
      <c r="G23" s="96">
        <v>196545.97</v>
      </c>
      <c r="H23" s="96">
        <v>277853.18</v>
      </c>
      <c r="I23" s="96">
        <v>0</v>
      </c>
      <c r="J23" s="96">
        <v>476010</v>
      </c>
      <c r="K23" s="96">
        <f t="shared" si="5"/>
        <v>2915179.7</v>
      </c>
      <c r="L23" s="96">
        <f t="shared" si="6"/>
        <v>2440780.5499999998</v>
      </c>
      <c r="M23" s="96">
        <f t="shared" si="7"/>
        <v>474399.15</v>
      </c>
      <c r="N23" s="195"/>
    </row>
    <row r="24" spans="1:14" x14ac:dyDescent="0.25">
      <c r="A24" s="37" t="s">
        <v>15</v>
      </c>
      <c r="B24" s="101">
        <f>SUM(B20:B23)</f>
        <v>5036427.09</v>
      </c>
      <c r="C24" s="101">
        <f t="shared" ref="C24:M24" si="8">SUM(C20:C23)</f>
        <v>523179.19999999995</v>
      </c>
      <c r="D24" s="101">
        <f t="shared" si="8"/>
        <v>0</v>
      </c>
      <c r="E24" s="101">
        <f t="shared" si="8"/>
        <v>88654.32</v>
      </c>
      <c r="F24" s="101">
        <f t="shared" si="8"/>
        <v>54537.73</v>
      </c>
      <c r="G24" s="101">
        <f t="shared" si="8"/>
        <v>1330628.17</v>
      </c>
      <c r="H24" s="101">
        <f t="shared" si="8"/>
        <v>1264252.3599999999</v>
      </c>
      <c r="I24" s="101">
        <f t="shared" si="8"/>
        <v>14198.4</v>
      </c>
      <c r="J24" s="101">
        <f t="shared" si="8"/>
        <v>1592222.52</v>
      </c>
      <c r="K24" s="101">
        <f t="shared" si="8"/>
        <v>9904099.7899999991</v>
      </c>
      <c r="L24" s="101">
        <f t="shared" si="8"/>
        <v>7166027.21</v>
      </c>
      <c r="M24" s="101">
        <f t="shared" si="8"/>
        <v>2738072.5799999996</v>
      </c>
      <c r="N24" s="195"/>
    </row>
    <row r="25" spans="1:14" x14ac:dyDescent="0.25">
      <c r="A25" s="40"/>
      <c r="B25" s="45"/>
      <c r="C25" s="45"/>
      <c r="D25" s="45"/>
      <c r="E25" s="45"/>
      <c r="F25" s="45"/>
      <c r="G25" s="45"/>
      <c r="H25" s="45"/>
      <c r="I25" s="45"/>
      <c r="J25" s="45"/>
      <c r="K25" s="45"/>
      <c r="L25" s="40"/>
      <c r="M25" s="40"/>
      <c r="N25" s="195"/>
    </row>
    <row r="26" spans="1:14" x14ac:dyDescent="0.25">
      <c r="A26" s="14"/>
      <c r="B26" s="142"/>
      <c r="C26" s="142"/>
      <c r="D26" s="142"/>
      <c r="E26" s="142"/>
      <c r="F26" s="142"/>
      <c r="G26" s="142"/>
      <c r="H26" s="142"/>
      <c r="I26" s="142"/>
      <c r="J26" s="142"/>
      <c r="K26" s="142"/>
      <c r="L26" s="14"/>
      <c r="M26" s="14"/>
      <c r="N26" s="144"/>
    </row>
    <row r="27" spans="1:14" x14ac:dyDescent="0.25">
      <c r="A27" s="91" t="s">
        <v>87</v>
      </c>
      <c r="B27" s="92"/>
      <c r="C27" s="92"/>
      <c r="D27" s="92"/>
      <c r="E27" s="92"/>
      <c r="F27" s="92"/>
      <c r="G27" s="92"/>
      <c r="H27" s="92"/>
      <c r="I27" s="92"/>
      <c r="J27" s="142"/>
      <c r="K27" s="142"/>
      <c r="L27" s="14"/>
      <c r="M27" s="14"/>
      <c r="N27" s="144"/>
    </row>
    <row r="28" spans="1:14" x14ac:dyDescent="0.25">
      <c r="A28" s="91"/>
      <c r="B28" s="92"/>
      <c r="C28" s="92"/>
      <c r="D28" s="92"/>
      <c r="E28" s="92"/>
      <c r="F28" s="92"/>
      <c r="G28" s="92"/>
      <c r="H28" s="92"/>
      <c r="I28" s="92"/>
      <c r="J28" s="142"/>
      <c r="K28" s="142"/>
      <c r="L28" s="14"/>
      <c r="M28" s="14"/>
      <c r="N28" s="144"/>
    </row>
    <row r="29" spans="1:14" x14ac:dyDescent="0.25">
      <c r="A29" s="91"/>
      <c r="B29" s="92"/>
      <c r="C29" s="92"/>
      <c r="D29" s="92"/>
      <c r="E29" s="92"/>
      <c r="F29" s="92"/>
      <c r="G29" s="92"/>
      <c r="H29" s="92"/>
      <c r="I29" s="92"/>
      <c r="J29" s="142"/>
      <c r="K29" s="142"/>
      <c r="L29" s="14"/>
      <c r="M29" s="14"/>
      <c r="N29" s="144"/>
    </row>
    <row r="30" spans="1:14" x14ac:dyDescent="0.25">
      <c r="A30" s="91" t="s">
        <v>97</v>
      </c>
      <c r="B30" s="92"/>
      <c r="C30" s="92"/>
      <c r="D30" s="92"/>
      <c r="E30" s="92"/>
      <c r="F30" s="92"/>
      <c r="G30" s="92"/>
      <c r="H30" s="92"/>
      <c r="I30" s="92"/>
      <c r="J30" s="142"/>
      <c r="K30" s="142"/>
      <c r="L30" s="14"/>
      <c r="M30" s="14"/>
      <c r="N30" s="144"/>
    </row>
    <row r="31" spans="1:14" x14ac:dyDescent="0.25">
      <c r="A31" s="91" t="s">
        <v>96</v>
      </c>
      <c r="B31" s="92"/>
      <c r="C31" s="92"/>
      <c r="D31" s="92"/>
      <c r="E31" s="92"/>
      <c r="F31" s="92"/>
      <c r="G31" s="92"/>
      <c r="H31" s="92"/>
      <c r="I31" s="92"/>
      <c r="J31" s="142"/>
      <c r="K31" s="142"/>
      <c r="L31" s="14"/>
      <c r="M31" s="14"/>
      <c r="N31" s="144"/>
    </row>
    <row r="32" spans="1:14" x14ac:dyDescent="0.25">
      <c r="A32" s="91"/>
      <c r="B32" s="92"/>
      <c r="C32" s="92"/>
      <c r="D32" s="92"/>
      <c r="E32" s="92"/>
      <c r="F32" s="92"/>
      <c r="G32" s="92"/>
      <c r="H32" s="92"/>
      <c r="I32" s="92"/>
      <c r="J32" s="142"/>
      <c r="K32" s="142"/>
      <c r="L32" s="14"/>
      <c r="M32" s="14"/>
      <c r="N32" s="144"/>
    </row>
    <row r="33" spans="1:14" x14ac:dyDescent="0.25">
      <c r="A33" s="144"/>
      <c r="B33" s="144"/>
      <c r="C33" s="144"/>
      <c r="D33" s="144"/>
      <c r="E33" s="144"/>
      <c r="F33" s="144"/>
      <c r="G33" s="144"/>
      <c r="H33" s="144"/>
      <c r="I33" s="144"/>
      <c r="J33" s="144"/>
      <c r="K33" s="144"/>
      <c r="L33" s="144"/>
      <c r="M33" s="144"/>
      <c r="N33" s="144"/>
    </row>
    <row r="34" spans="1:14" x14ac:dyDescent="0.25">
      <c r="A34" s="144"/>
      <c r="B34" s="144"/>
      <c r="C34" s="144"/>
      <c r="D34" s="144"/>
      <c r="E34" s="144"/>
      <c r="F34" s="144"/>
      <c r="G34" s="144"/>
      <c r="H34" s="144"/>
      <c r="I34" s="144"/>
      <c r="J34" s="144"/>
      <c r="K34" s="144"/>
      <c r="L34" s="144"/>
      <c r="M34" s="144"/>
      <c r="N34" s="144"/>
    </row>
    <row r="35" spans="1:14" x14ac:dyDescent="0.25">
      <c r="A35" s="144"/>
      <c r="B35" s="144"/>
      <c r="C35" s="144"/>
      <c r="D35" s="144"/>
      <c r="E35" s="144"/>
      <c r="F35" s="144"/>
      <c r="G35" s="144"/>
      <c r="H35" s="144"/>
      <c r="I35" s="144"/>
      <c r="J35" s="144"/>
      <c r="K35" s="144"/>
      <c r="L35" s="144"/>
      <c r="M35" s="144"/>
      <c r="N35" s="144"/>
    </row>
  </sheetData>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8"/>
  <sheetViews>
    <sheetView topLeftCell="A4" workbookViewId="0">
      <selection sqref="A1:N51"/>
    </sheetView>
  </sheetViews>
  <sheetFormatPr defaultColWidth="9.140625" defaultRowHeight="15" x14ac:dyDescent="0.25"/>
  <cols>
    <col min="1" max="1" width="12.28515625" customWidth="1"/>
    <col min="2" max="2" width="14.28515625" customWidth="1"/>
    <col min="3" max="3" width="13.85546875" customWidth="1"/>
    <col min="4" max="4" width="12" customWidth="1"/>
    <col min="5" max="5" width="15" style="144" customWidth="1"/>
    <col min="6" max="6" width="15" customWidth="1"/>
    <col min="7" max="7" width="14.42578125" customWidth="1"/>
    <col min="8" max="8" width="12.28515625" customWidth="1"/>
    <col min="9" max="9" width="12.28515625" style="144" customWidth="1"/>
    <col min="10" max="10" width="14.85546875" customWidth="1"/>
    <col min="11" max="11" width="16.5703125" customWidth="1"/>
    <col min="12" max="12" width="16.85546875" customWidth="1"/>
    <col min="13" max="13" width="17.42578125" customWidth="1"/>
  </cols>
  <sheetData>
    <row r="1" spans="1:14" x14ac:dyDescent="0.25">
      <c r="A1" s="3" t="s">
        <v>41</v>
      </c>
      <c r="B1" s="144"/>
      <c r="C1" s="144"/>
      <c r="D1" s="144"/>
      <c r="F1" s="144"/>
      <c r="G1" s="144"/>
      <c r="H1" s="144"/>
      <c r="J1" s="144"/>
      <c r="K1" s="144"/>
      <c r="L1" s="144"/>
      <c r="M1" s="144"/>
      <c r="N1" s="144"/>
    </row>
    <row r="2" spans="1:14" x14ac:dyDescent="0.25">
      <c r="A2" s="144"/>
      <c r="B2" s="144"/>
      <c r="C2" s="144"/>
      <c r="D2" s="144"/>
      <c r="F2" s="144"/>
      <c r="G2" s="144"/>
      <c r="H2" s="144"/>
      <c r="J2" s="144"/>
      <c r="K2" s="144"/>
      <c r="L2" s="144"/>
      <c r="M2" s="144"/>
      <c r="N2" s="144"/>
    </row>
    <row r="3" spans="1:14" ht="23.25" x14ac:dyDescent="0.35">
      <c r="A3" s="34">
        <v>2016</v>
      </c>
      <c r="B3" s="144"/>
      <c r="C3" s="144"/>
      <c r="D3" s="144"/>
      <c r="F3" s="144"/>
      <c r="G3" s="144"/>
      <c r="H3" s="144"/>
      <c r="J3" s="144"/>
      <c r="K3" s="144"/>
      <c r="L3" s="144"/>
      <c r="M3" s="144"/>
      <c r="N3" s="144"/>
    </row>
    <row r="4" spans="1:14" x14ac:dyDescent="0.25">
      <c r="A4" s="144"/>
      <c r="B4" s="144"/>
      <c r="C4" s="144"/>
      <c r="D4" s="144"/>
      <c r="F4" s="144"/>
      <c r="G4" s="144"/>
      <c r="H4" s="144"/>
      <c r="J4" s="144"/>
      <c r="K4" s="144"/>
      <c r="L4" s="144"/>
      <c r="M4" s="144"/>
      <c r="N4" s="144"/>
    </row>
    <row r="5" spans="1:14" x14ac:dyDescent="0.25">
      <c r="A5" s="3" t="s">
        <v>29</v>
      </c>
      <c r="B5" s="144"/>
      <c r="C5" s="144"/>
      <c r="D5" s="144"/>
      <c r="F5" s="144"/>
      <c r="G5" s="144"/>
      <c r="H5" s="144"/>
      <c r="J5" s="144"/>
      <c r="K5" s="144"/>
      <c r="L5" s="144"/>
      <c r="M5" s="144"/>
      <c r="N5" s="144"/>
    </row>
    <row r="6" spans="1:14" x14ac:dyDescent="0.25">
      <c r="A6" s="144"/>
      <c r="B6" s="144"/>
      <c r="C6" s="144"/>
      <c r="D6" s="144"/>
      <c r="F6" s="144"/>
      <c r="G6" s="144"/>
      <c r="H6" s="144"/>
      <c r="J6" s="144"/>
      <c r="K6" s="144"/>
      <c r="L6" s="144"/>
      <c r="M6" s="144"/>
      <c r="N6" s="144"/>
    </row>
    <row r="7" spans="1:14" x14ac:dyDescent="0.25">
      <c r="A7" s="37" t="s">
        <v>16</v>
      </c>
      <c r="B7" s="38" t="s">
        <v>88</v>
      </c>
      <c r="C7" s="107" t="s">
        <v>61</v>
      </c>
      <c r="D7" s="38" t="s">
        <v>89</v>
      </c>
      <c r="E7" s="95" t="s">
        <v>91</v>
      </c>
      <c r="F7" s="95" t="s">
        <v>92</v>
      </c>
      <c r="G7" s="95" t="s">
        <v>93</v>
      </c>
      <c r="H7" s="95" t="s">
        <v>13</v>
      </c>
      <c r="I7" s="38" t="s">
        <v>94</v>
      </c>
      <c r="J7" s="38" t="s">
        <v>95</v>
      </c>
      <c r="K7" s="37" t="s">
        <v>28</v>
      </c>
      <c r="L7" s="38" t="s">
        <v>50</v>
      </c>
      <c r="M7" s="39" t="s">
        <v>51</v>
      </c>
      <c r="N7" s="195"/>
    </row>
    <row r="8" spans="1:14" x14ac:dyDescent="0.25">
      <c r="A8" s="40" t="s">
        <v>0</v>
      </c>
      <c r="B8" s="98">
        <v>293000</v>
      </c>
      <c r="C8" s="108">
        <v>71704</v>
      </c>
      <c r="D8" s="98">
        <v>22032.57</v>
      </c>
      <c r="E8" s="97">
        <v>0</v>
      </c>
      <c r="F8" s="97">
        <v>0</v>
      </c>
      <c r="G8" s="97">
        <v>40000</v>
      </c>
      <c r="H8" s="97">
        <v>97851</v>
      </c>
      <c r="I8" s="98">
        <v>0</v>
      </c>
      <c r="J8" s="98">
        <v>0</v>
      </c>
      <c r="K8" s="96">
        <f>SUM(B8:J8)</f>
        <v>524587.57000000007</v>
      </c>
      <c r="L8" s="98">
        <f>SUM(B8,C8,D8,I8,J8)</f>
        <v>386736.57</v>
      </c>
      <c r="M8" s="99">
        <f>SUM(E8,F8,G8,H8)</f>
        <v>137851</v>
      </c>
      <c r="N8" s="195"/>
    </row>
    <row r="9" spans="1:14" x14ac:dyDescent="0.25">
      <c r="A9" s="40" t="s">
        <v>1</v>
      </c>
      <c r="B9" s="98">
        <v>292051.7</v>
      </c>
      <c r="C9" s="108">
        <v>17500</v>
      </c>
      <c r="D9" s="98">
        <v>0</v>
      </c>
      <c r="E9" s="97">
        <v>0</v>
      </c>
      <c r="F9" s="97">
        <v>15430</v>
      </c>
      <c r="G9" s="97">
        <v>220000</v>
      </c>
      <c r="H9" s="97">
        <v>94797.95</v>
      </c>
      <c r="I9" s="98">
        <v>0</v>
      </c>
      <c r="J9" s="98">
        <v>156000</v>
      </c>
      <c r="K9" s="96">
        <f t="shared" ref="K9:K19" si="0">SUM(B9:J9)</f>
        <v>795779.64999999991</v>
      </c>
      <c r="L9" s="98">
        <f t="shared" ref="L9:L19" si="1">SUM(B9,C9,D9,I9,J9)</f>
        <v>465551.7</v>
      </c>
      <c r="M9" s="99">
        <f t="shared" ref="M9:M19" si="2">SUM(E9,F9,G9,H9)</f>
        <v>330227.95</v>
      </c>
      <c r="N9" s="195"/>
    </row>
    <row r="10" spans="1:14" s="144" customFormat="1" x14ac:dyDescent="0.25">
      <c r="A10" s="40" t="s">
        <v>2</v>
      </c>
      <c r="B10" s="98">
        <v>592026.80000000005</v>
      </c>
      <c r="C10" s="108">
        <v>71566.55</v>
      </c>
      <c r="D10" s="98">
        <v>0</v>
      </c>
      <c r="E10" s="97">
        <v>0</v>
      </c>
      <c r="F10" s="97">
        <v>0</v>
      </c>
      <c r="G10" s="97">
        <v>500000</v>
      </c>
      <c r="H10" s="97">
        <v>24330</v>
      </c>
      <c r="I10" s="98">
        <v>0</v>
      </c>
      <c r="J10" s="98">
        <v>52000</v>
      </c>
      <c r="K10" s="96">
        <f t="shared" si="0"/>
        <v>1239923.3500000001</v>
      </c>
      <c r="L10" s="98">
        <f t="shared" si="1"/>
        <v>715593.35000000009</v>
      </c>
      <c r="M10" s="99">
        <f t="shared" si="2"/>
        <v>524330</v>
      </c>
      <c r="N10" s="195"/>
    </row>
    <row r="11" spans="1:14" s="144" customFormat="1" x14ac:dyDescent="0.25">
      <c r="A11" s="40" t="s">
        <v>3</v>
      </c>
      <c r="B11" s="98">
        <v>504852.4</v>
      </c>
      <c r="C11" s="108">
        <v>19584</v>
      </c>
      <c r="D11" s="98">
        <v>0</v>
      </c>
      <c r="E11" s="97">
        <v>0</v>
      </c>
      <c r="F11" s="97">
        <v>0</v>
      </c>
      <c r="G11" s="97">
        <v>240000</v>
      </c>
      <c r="H11" s="97">
        <v>49252</v>
      </c>
      <c r="I11" s="98">
        <v>0</v>
      </c>
      <c r="J11" s="98">
        <v>121989</v>
      </c>
      <c r="K11" s="96">
        <f t="shared" si="0"/>
        <v>935677.4</v>
      </c>
      <c r="L11" s="98">
        <f t="shared" si="1"/>
        <v>646425.4</v>
      </c>
      <c r="M11" s="99">
        <f t="shared" si="2"/>
        <v>289252</v>
      </c>
      <c r="N11" s="195"/>
    </row>
    <row r="12" spans="1:14" s="144" customFormat="1" x14ac:dyDescent="0.25">
      <c r="A12" s="40" t="s">
        <v>4</v>
      </c>
      <c r="B12" s="98">
        <v>848639.21</v>
      </c>
      <c r="C12" s="108">
        <v>92308</v>
      </c>
      <c r="D12" s="98">
        <v>0</v>
      </c>
      <c r="E12" s="97">
        <v>25500</v>
      </c>
      <c r="F12" s="97">
        <v>0</v>
      </c>
      <c r="G12" s="97">
        <v>97460</v>
      </c>
      <c r="H12" s="97">
        <v>24500</v>
      </c>
      <c r="I12" s="98">
        <v>0</v>
      </c>
      <c r="J12" s="98">
        <v>163308</v>
      </c>
      <c r="K12" s="96">
        <f t="shared" si="0"/>
        <v>1251715.21</v>
      </c>
      <c r="L12" s="98">
        <f t="shared" si="1"/>
        <v>1104255.21</v>
      </c>
      <c r="M12" s="99">
        <f t="shared" si="2"/>
        <v>147460</v>
      </c>
      <c r="N12" s="195"/>
    </row>
    <row r="13" spans="1:14" s="144" customFormat="1" x14ac:dyDescent="0.25">
      <c r="A13" s="40" t="s">
        <v>5</v>
      </c>
      <c r="B13" s="98">
        <v>491889.63</v>
      </c>
      <c r="C13" s="108">
        <v>92912</v>
      </c>
      <c r="D13" s="98">
        <v>0</v>
      </c>
      <c r="E13" s="97">
        <v>0</v>
      </c>
      <c r="F13" s="97">
        <v>18550</v>
      </c>
      <c r="G13" s="97">
        <v>193278.5</v>
      </c>
      <c r="H13" s="97">
        <v>146982</v>
      </c>
      <c r="I13" s="98">
        <v>17761.599999999999</v>
      </c>
      <c r="J13" s="98">
        <v>220650</v>
      </c>
      <c r="K13" s="96">
        <f t="shared" si="0"/>
        <v>1182023.73</v>
      </c>
      <c r="L13" s="98">
        <f t="shared" si="1"/>
        <v>823213.23</v>
      </c>
      <c r="M13" s="99">
        <f t="shared" si="2"/>
        <v>358810.5</v>
      </c>
      <c r="N13" s="195"/>
    </row>
    <row r="14" spans="1:14" s="144" customFormat="1" x14ac:dyDescent="0.25">
      <c r="A14" s="40" t="s">
        <v>6</v>
      </c>
      <c r="B14" s="98">
        <v>312322.33</v>
      </c>
      <c r="C14" s="108">
        <v>74319.199999999997</v>
      </c>
      <c r="D14" s="98">
        <v>0</v>
      </c>
      <c r="E14" s="97">
        <v>0</v>
      </c>
      <c r="F14" s="97">
        <v>4000</v>
      </c>
      <c r="G14" s="97">
        <v>40000</v>
      </c>
      <c r="H14" s="97">
        <v>24474.45</v>
      </c>
      <c r="I14" s="98">
        <v>17054.400000000001</v>
      </c>
      <c r="J14" s="98">
        <v>22375</v>
      </c>
      <c r="K14" s="96">
        <f t="shared" si="0"/>
        <v>494545.38000000006</v>
      </c>
      <c r="L14" s="98">
        <f t="shared" si="1"/>
        <v>426070.93000000005</v>
      </c>
      <c r="M14" s="99">
        <f t="shared" si="2"/>
        <v>68474.45</v>
      </c>
      <c r="N14" s="195"/>
    </row>
    <row r="15" spans="1:14" s="144" customFormat="1" x14ac:dyDescent="0.25">
      <c r="A15" s="40" t="s">
        <v>7</v>
      </c>
      <c r="B15" s="98">
        <v>611100</v>
      </c>
      <c r="C15" s="108">
        <v>64388.800000000003</v>
      </c>
      <c r="D15" s="98">
        <v>0</v>
      </c>
      <c r="E15" s="97">
        <v>0</v>
      </c>
      <c r="F15" s="97">
        <v>3250</v>
      </c>
      <c r="G15" s="97">
        <v>36000</v>
      </c>
      <c r="H15" s="97">
        <v>49317.42</v>
      </c>
      <c r="I15" s="98">
        <v>18115.2</v>
      </c>
      <c r="J15" s="98">
        <v>215508</v>
      </c>
      <c r="K15" s="96">
        <f t="shared" si="0"/>
        <v>997679.42</v>
      </c>
      <c r="L15" s="98">
        <f t="shared" si="1"/>
        <v>909112</v>
      </c>
      <c r="M15" s="99">
        <f t="shared" si="2"/>
        <v>88567.42</v>
      </c>
      <c r="N15" s="195"/>
    </row>
    <row r="16" spans="1:14" s="144" customFormat="1" x14ac:dyDescent="0.25">
      <c r="A16" s="40" t="s">
        <v>8</v>
      </c>
      <c r="B16" s="98">
        <v>641728.49</v>
      </c>
      <c r="C16" s="108">
        <v>0</v>
      </c>
      <c r="D16" s="98">
        <v>0</v>
      </c>
      <c r="E16" s="97">
        <v>0</v>
      </c>
      <c r="F16" s="97">
        <v>18350</v>
      </c>
      <c r="G16" s="97">
        <v>20000</v>
      </c>
      <c r="H16" s="97">
        <v>24075.15</v>
      </c>
      <c r="I16" s="98">
        <v>0</v>
      </c>
      <c r="J16" s="98">
        <v>99000</v>
      </c>
      <c r="K16" s="96">
        <f t="shared" si="0"/>
        <v>803153.64</v>
      </c>
      <c r="L16" s="98">
        <f t="shared" si="1"/>
        <v>740728.49</v>
      </c>
      <c r="M16" s="99">
        <f t="shared" si="2"/>
        <v>62425.15</v>
      </c>
      <c r="N16" s="195"/>
    </row>
    <row r="17" spans="1:14" s="144" customFormat="1" x14ac:dyDescent="0.25">
      <c r="A17" s="40" t="s">
        <v>9</v>
      </c>
      <c r="B17" s="98">
        <v>424896.13</v>
      </c>
      <c r="C17" s="108">
        <v>93884.800000000003</v>
      </c>
      <c r="D17" s="98">
        <v>0</v>
      </c>
      <c r="E17" s="97">
        <v>0</v>
      </c>
      <c r="F17" s="97">
        <v>29985</v>
      </c>
      <c r="G17" s="97">
        <v>360000</v>
      </c>
      <c r="H17" s="97">
        <v>147616.68</v>
      </c>
      <c r="I17" s="98">
        <v>0</v>
      </c>
      <c r="J17" s="98">
        <v>81750</v>
      </c>
      <c r="K17" s="96">
        <f t="shared" si="0"/>
        <v>1138132.6099999999</v>
      </c>
      <c r="L17" s="98">
        <f t="shared" si="1"/>
        <v>600530.92999999993</v>
      </c>
      <c r="M17" s="99">
        <f t="shared" si="2"/>
        <v>537601.67999999993</v>
      </c>
      <c r="N17" s="195"/>
    </row>
    <row r="18" spans="1:14" s="144" customFormat="1" x14ac:dyDescent="0.25">
      <c r="A18" s="40" t="s">
        <v>10</v>
      </c>
      <c r="B18" s="98">
        <v>473725.18</v>
      </c>
      <c r="C18" s="108">
        <v>73668</v>
      </c>
      <c r="D18" s="98">
        <v>0</v>
      </c>
      <c r="E18" s="97">
        <v>0</v>
      </c>
      <c r="F18" s="97">
        <v>15870</v>
      </c>
      <c r="G18" s="97">
        <v>160000</v>
      </c>
      <c r="H18" s="97">
        <v>73673.2</v>
      </c>
      <c r="I18" s="98">
        <v>17116.400000000001</v>
      </c>
      <c r="J18" s="98">
        <v>245504</v>
      </c>
      <c r="K18" s="96">
        <f t="shared" si="0"/>
        <v>1059556.7799999998</v>
      </c>
      <c r="L18" s="98">
        <f t="shared" si="1"/>
        <v>810013.58</v>
      </c>
      <c r="M18" s="99">
        <f t="shared" si="2"/>
        <v>249543.2</v>
      </c>
      <c r="N18" s="195"/>
    </row>
    <row r="19" spans="1:14" s="144" customFormat="1" x14ac:dyDescent="0.25">
      <c r="A19" s="40" t="s">
        <v>11</v>
      </c>
      <c r="B19" s="98">
        <v>311693.01</v>
      </c>
      <c r="C19" s="108">
        <v>112905.60000000001</v>
      </c>
      <c r="D19" s="98">
        <v>0</v>
      </c>
      <c r="E19" s="97">
        <v>0</v>
      </c>
      <c r="F19" s="97">
        <v>28030</v>
      </c>
      <c r="G19" s="97">
        <v>160000</v>
      </c>
      <c r="H19" s="97">
        <v>147545.9</v>
      </c>
      <c r="I19" s="98">
        <v>0</v>
      </c>
      <c r="J19" s="98">
        <v>131500</v>
      </c>
      <c r="K19" s="96">
        <f t="shared" si="0"/>
        <v>891674.51</v>
      </c>
      <c r="L19" s="98">
        <f t="shared" si="1"/>
        <v>556098.61</v>
      </c>
      <c r="M19" s="99">
        <f t="shared" si="2"/>
        <v>335575.9</v>
      </c>
      <c r="N19" s="195"/>
    </row>
    <row r="20" spans="1:14" x14ac:dyDescent="0.25">
      <c r="A20" s="37" t="s">
        <v>15</v>
      </c>
      <c r="B20" s="103">
        <f>SUM(B8:B19)</f>
        <v>5797924.879999999</v>
      </c>
      <c r="C20" s="103">
        <f t="shared" ref="C20:D20" si="3">SUM(C8:C19)</f>
        <v>784740.95</v>
      </c>
      <c r="D20" s="103">
        <f t="shared" si="3"/>
        <v>22032.57</v>
      </c>
      <c r="E20" s="102">
        <f>SUM(E8:E19)</f>
        <v>25500</v>
      </c>
      <c r="F20" s="102">
        <f t="shared" ref="F20:H20" si="4">SUM(F8:F19)</f>
        <v>133465</v>
      </c>
      <c r="G20" s="102">
        <f t="shared" si="4"/>
        <v>2066738.5</v>
      </c>
      <c r="H20" s="102">
        <f t="shared" si="4"/>
        <v>904415.74999999988</v>
      </c>
      <c r="I20" s="103">
        <f>SUM(I8:I19)</f>
        <v>70047.600000000006</v>
      </c>
      <c r="J20" s="103">
        <f>SUM(J8:J19)</f>
        <v>1509584</v>
      </c>
      <c r="K20" s="101">
        <f>SUM(K8:K19)</f>
        <v>11314449.249999998</v>
      </c>
      <c r="L20" s="103">
        <f>SUM(L8:L19)</f>
        <v>8184330</v>
      </c>
      <c r="M20" s="104">
        <f>SUM(M8:M19)</f>
        <v>3130119.2499999995</v>
      </c>
      <c r="N20" s="195"/>
    </row>
    <row r="21" spans="1:14" x14ac:dyDescent="0.25">
      <c r="A21" s="40"/>
      <c r="B21" s="45"/>
      <c r="C21" s="45"/>
      <c r="D21" s="45"/>
      <c r="E21" s="45"/>
      <c r="F21" s="45"/>
      <c r="G21" s="45"/>
      <c r="H21" s="45"/>
      <c r="I21" s="45"/>
      <c r="J21" s="45"/>
      <c r="K21" s="45"/>
      <c r="L21" s="40"/>
      <c r="M21" s="40"/>
      <c r="N21" s="195"/>
    </row>
    <row r="22" spans="1:14" x14ac:dyDescent="0.25">
      <c r="A22" s="40"/>
      <c r="B22" s="45"/>
      <c r="C22" s="45"/>
      <c r="D22" s="45"/>
      <c r="E22" s="45"/>
      <c r="F22" s="45"/>
      <c r="G22" s="45"/>
      <c r="H22" s="45"/>
      <c r="I22" s="45"/>
      <c r="J22" s="45"/>
      <c r="K22" s="45"/>
      <c r="L22" s="40"/>
      <c r="M22" s="40"/>
      <c r="N22" s="195"/>
    </row>
    <row r="23" spans="1:14" x14ac:dyDescent="0.25">
      <c r="A23" s="40"/>
      <c r="B23" s="45"/>
      <c r="C23" s="45"/>
      <c r="D23" s="45"/>
      <c r="E23" s="45"/>
      <c r="F23" s="45"/>
      <c r="G23" s="45"/>
      <c r="H23" s="45"/>
      <c r="I23" s="45"/>
      <c r="J23" s="45"/>
      <c r="K23" s="45"/>
      <c r="L23" s="40"/>
      <c r="M23" s="40"/>
      <c r="N23" s="195"/>
    </row>
    <row r="24" spans="1:14" x14ac:dyDescent="0.25">
      <c r="A24" s="37" t="s">
        <v>45</v>
      </c>
      <c r="B24" s="45"/>
      <c r="C24" s="45"/>
      <c r="D24" s="45"/>
      <c r="E24" s="45"/>
      <c r="F24" s="45"/>
      <c r="G24" s="45"/>
      <c r="H24" s="45"/>
      <c r="I24" s="45"/>
      <c r="J24" s="45"/>
      <c r="K24" s="45"/>
      <c r="L24" s="40"/>
      <c r="M24" s="40"/>
      <c r="N24" s="195"/>
    </row>
    <row r="25" spans="1:14" x14ac:dyDescent="0.25">
      <c r="A25" s="40"/>
      <c r="B25" s="40"/>
      <c r="C25" s="40"/>
      <c r="D25" s="40"/>
      <c r="E25" s="40"/>
      <c r="F25" s="40"/>
      <c r="G25" s="40"/>
      <c r="H25" s="40"/>
      <c r="I25" s="40"/>
      <c r="J25" s="40"/>
      <c r="K25" s="40"/>
      <c r="L25" s="40"/>
      <c r="M25" s="40"/>
      <c r="N25" s="195"/>
    </row>
    <row r="26" spans="1:14" x14ac:dyDescent="0.25">
      <c r="A26" s="40"/>
      <c r="B26" s="40"/>
      <c r="C26" s="40"/>
      <c r="D26" s="40"/>
      <c r="E26" s="40"/>
      <c r="F26" s="40"/>
      <c r="G26" s="40"/>
      <c r="H26" s="40"/>
      <c r="I26" s="40"/>
      <c r="J26" s="40"/>
      <c r="K26" s="40"/>
      <c r="L26" s="40"/>
      <c r="M26" s="40"/>
      <c r="N26" s="195"/>
    </row>
    <row r="27" spans="1:14" x14ac:dyDescent="0.25">
      <c r="A27" s="37" t="s">
        <v>16</v>
      </c>
      <c r="B27" s="38" t="s">
        <v>88</v>
      </c>
      <c r="C27" s="38" t="s">
        <v>61</v>
      </c>
      <c r="D27" s="38" t="s">
        <v>89</v>
      </c>
      <c r="E27" s="95" t="s">
        <v>91</v>
      </c>
      <c r="F27" s="95" t="s">
        <v>92</v>
      </c>
      <c r="G27" s="37" t="s">
        <v>93</v>
      </c>
      <c r="H27" s="37" t="s">
        <v>13</v>
      </c>
      <c r="I27" s="38" t="s">
        <v>94</v>
      </c>
      <c r="J27" s="38" t="s">
        <v>95</v>
      </c>
      <c r="K27" s="37" t="s">
        <v>28</v>
      </c>
      <c r="L27" s="59" t="s">
        <v>50</v>
      </c>
      <c r="M27" s="39" t="s">
        <v>51</v>
      </c>
      <c r="N27" s="195"/>
    </row>
    <row r="28" spans="1:14" x14ac:dyDescent="0.25">
      <c r="A28" s="40" t="s">
        <v>0</v>
      </c>
      <c r="B28" s="96">
        <v>652086</v>
      </c>
      <c r="C28" s="96">
        <v>156061.92000000001</v>
      </c>
      <c r="D28" s="96">
        <v>50732.82</v>
      </c>
      <c r="E28" s="96">
        <v>0</v>
      </c>
      <c r="F28" s="96">
        <v>0</v>
      </c>
      <c r="G28" s="96">
        <v>72096.47</v>
      </c>
      <c r="H28" s="96">
        <v>212817</v>
      </c>
      <c r="I28" s="96">
        <v>0</v>
      </c>
      <c r="J28" s="96">
        <v>0</v>
      </c>
      <c r="K28" s="96">
        <f>SUM(B28:J28)</f>
        <v>1143794.21</v>
      </c>
      <c r="L28" s="96">
        <f>SUM(B28,C28,D28,I28,J28)</f>
        <v>858880.74</v>
      </c>
      <c r="M28" s="96">
        <f>SUM(E28,F28,G28,H28)</f>
        <v>284913.46999999997</v>
      </c>
      <c r="N28" s="195"/>
    </row>
    <row r="29" spans="1:14" x14ac:dyDescent="0.25">
      <c r="A29" s="40" t="s">
        <v>1</v>
      </c>
      <c r="B29" s="96">
        <v>657478.80000000005</v>
      </c>
      <c r="C29" s="96">
        <v>39725</v>
      </c>
      <c r="D29" s="96">
        <v>0</v>
      </c>
      <c r="E29" s="96">
        <v>0</v>
      </c>
      <c r="F29" s="96">
        <v>29384.49</v>
      </c>
      <c r="G29" s="96">
        <v>395238.95</v>
      </c>
      <c r="H29" s="96">
        <v>234241.95</v>
      </c>
      <c r="I29" s="96">
        <v>0</v>
      </c>
      <c r="J29" s="96">
        <v>466692.95</v>
      </c>
      <c r="K29" s="96">
        <f t="shared" ref="K29:K39" si="5">SUM(B29:J29)</f>
        <v>1822762.14</v>
      </c>
      <c r="L29" s="96">
        <f t="shared" ref="L29:L39" si="6">SUM(B29,C29,D29,I29,J29)</f>
        <v>1163896.75</v>
      </c>
      <c r="M29" s="96">
        <f t="shared" ref="M29:M39" si="7">SUM(E29,F29,G29,H29)</f>
        <v>658865.39</v>
      </c>
      <c r="N29" s="195"/>
    </row>
    <row r="30" spans="1:14" s="144" customFormat="1" x14ac:dyDescent="0.25">
      <c r="A30" s="40" t="s">
        <v>2</v>
      </c>
      <c r="B30" s="96">
        <v>1093424.32</v>
      </c>
      <c r="C30" s="96">
        <v>140588.70000000001</v>
      </c>
      <c r="D30" s="96">
        <v>0</v>
      </c>
      <c r="E30" s="96">
        <v>0</v>
      </c>
      <c r="F30" s="96">
        <v>0</v>
      </c>
      <c r="G30" s="96">
        <v>994332.38</v>
      </c>
      <c r="H30" s="96">
        <v>44037.3</v>
      </c>
      <c r="I30" s="96">
        <v>0</v>
      </c>
      <c r="J30" s="96">
        <v>104000</v>
      </c>
      <c r="K30" s="96">
        <f t="shared" si="5"/>
        <v>2376382.6999999997</v>
      </c>
      <c r="L30" s="96">
        <f t="shared" si="6"/>
        <v>1338013.02</v>
      </c>
      <c r="M30" s="96">
        <f t="shared" si="7"/>
        <v>1038369.68</v>
      </c>
      <c r="N30" s="195"/>
    </row>
    <row r="31" spans="1:14" s="144" customFormat="1" x14ac:dyDescent="0.25">
      <c r="A31" s="40" t="s">
        <v>3</v>
      </c>
      <c r="B31" s="96">
        <v>1040326.56</v>
      </c>
      <c r="C31" s="96">
        <v>39168</v>
      </c>
      <c r="D31" s="96">
        <v>0</v>
      </c>
      <c r="E31" s="96">
        <v>0</v>
      </c>
      <c r="F31" s="96">
        <v>0</v>
      </c>
      <c r="G31" s="96">
        <v>504161.63</v>
      </c>
      <c r="H31" s="96">
        <v>89146.12</v>
      </c>
      <c r="I31" s="96">
        <v>0</v>
      </c>
      <c r="J31" s="96">
        <v>347425.5</v>
      </c>
      <c r="K31" s="96">
        <f t="shared" si="5"/>
        <v>2020227.81</v>
      </c>
      <c r="L31" s="96">
        <f t="shared" si="6"/>
        <v>1426920.06</v>
      </c>
      <c r="M31" s="96">
        <f t="shared" si="7"/>
        <v>593307.75</v>
      </c>
      <c r="N31" s="195"/>
    </row>
    <row r="32" spans="1:14" s="144" customFormat="1" x14ac:dyDescent="0.25">
      <c r="A32" s="40" t="s">
        <v>4</v>
      </c>
      <c r="B32" s="96">
        <v>1612252.95</v>
      </c>
      <c r="C32" s="96">
        <v>176618.32</v>
      </c>
      <c r="D32" s="96">
        <v>0</v>
      </c>
      <c r="E32" s="96">
        <v>40800</v>
      </c>
      <c r="F32" s="96">
        <v>0</v>
      </c>
      <c r="G32" s="96">
        <v>206017.97</v>
      </c>
      <c r="H32" s="96">
        <v>44345</v>
      </c>
      <c r="I32" s="96">
        <v>0</v>
      </c>
      <c r="J32" s="96">
        <v>334175.63</v>
      </c>
      <c r="K32" s="96">
        <f t="shared" si="5"/>
        <v>2414209.87</v>
      </c>
      <c r="L32" s="96">
        <f t="shared" si="6"/>
        <v>2123046.9</v>
      </c>
      <c r="M32" s="96">
        <f t="shared" si="7"/>
        <v>291162.96999999997</v>
      </c>
      <c r="N32" s="195"/>
    </row>
    <row r="33" spans="1:14" s="144" customFormat="1" x14ac:dyDescent="0.25">
      <c r="A33" s="40" t="s">
        <v>5</v>
      </c>
      <c r="B33" s="96">
        <v>957594.98</v>
      </c>
      <c r="C33" s="96">
        <v>182467.04</v>
      </c>
      <c r="D33" s="96">
        <v>0</v>
      </c>
      <c r="E33" s="96">
        <v>0</v>
      </c>
      <c r="F33" s="96">
        <v>38717.71</v>
      </c>
      <c r="G33" s="96">
        <v>411776.42</v>
      </c>
      <c r="H33" s="96">
        <v>304747.42</v>
      </c>
      <c r="I33" s="96">
        <v>31970.880000000001</v>
      </c>
      <c r="J33" s="96">
        <v>529725</v>
      </c>
      <c r="K33" s="96">
        <f t="shared" si="5"/>
        <v>2456999.4499999997</v>
      </c>
      <c r="L33" s="96">
        <f t="shared" si="6"/>
        <v>1701757.9</v>
      </c>
      <c r="M33" s="96">
        <f t="shared" si="7"/>
        <v>755241.55</v>
      </c>
      <c r="N33" s="195"/>
    </row>
    <row r="34" spans="1:14" s="144" customFormat="1" x14ac:dyDescent="0.25">
      <c r="A34" s="40" t="s">
        <v>6</v>
      </c>
      <c r="B34" s="96">
        <v>599284.32999999996</v>
      </c>
      <c r="C34" s="96">
        <v>143505.72</v>
      </c>
      <c r="D34" s="96">
        <v>0</v>
      </c>
      <c r="E34" s="96">
        <v>0</v>
      </c>
      <c r="F34" s="96">
        <v>8548.4</v>
      </c>
      <c r="G34" s="96">
        <v>87547.520000000004</v>
      </c>
      <c r="H34" s="96">
        <v>51396.35</v>
      </c>
      <c r="I34" s="96">
        <v>34108.800000000003</v>
      </c>
      <c r="J34" s="96">
        <v>42512.5</v>
      </c>
      <c r="K34" s="96">
        <f t="shared" si="5"/>
        <v>966903.62</v>
      </c>
      <c r="L34" s="96">
        <f t="shared" si="6"/>
        <v>819411.35</v>
      </c>
      <c r="M34" s="96">
        <f t="shared" si="7"/>
        <v>147492.26999999999</v>
      </c>
      <c r="N34" s="195"/>
    </row>
    <row r="35" spans="1:14" s="144" customFormat="1" x14ac:dyDescent="0.25">
      <c r="A35" s="40" t="s">
        <v>7</v>
      </c>
      <c r="B35" s="96">
        <v>1106974.81</v>
      </c>
      <c r="C35" s="96">
        <v>131609.69</v>
      </c>
      <c r="D35" s="96">
        <v>0</v>
      </c>
      <c r="E35" s="96">
        <v>0</v>
      </c>
      <c r="F35" s="96">
        <v>6769.37</v>
      </c>
      <c r="G35" s="96">
        <v>75514.880000000005</v>
      </c>
      <c r="H35" s="96">
        <v>154184.73000000001</v>
      </c>
      <c r="I35" s="96">
        <v>37136.160000000003</v>
      </c>
      <c r="J35" s="96">
        <v>453435</v>
      </c>
      <c r="K35" s="96">
        <f t="shared" si="5"/>
        <v>1965624.64</v>
      </c>
      <c r="L35" s="96">
        <f t="shared" si="6"/>
        <v>1729155.66</v>
      </c>
      <c r="M35" s="96">
        <f t="shared" si="7"/>
        <v>236468.98</v>
      </c>
      <c r="N35" s="195"/>
    </row>
    <row r="36" spans="1:14" s="144" customFormat="1" x14ac:dyDescent="0.25">
      <c r="A36" s="40" t="s">
        <v>8</v>
      </c>
      <c r="B36" s="96">
        <v>1249552.27</v>
      </c>
      <c r="C36" s="96">
        <v>0</v>
      </c>
      <c r="D36" s="96">
        <v>0</v>
      </c>
      <c r="E36" s="96">
        <v>0</v>
      </c>
      <c r="F36" s="96">
        <v>38930.74</v>
      </c>
      <c r="G36" s="96">
        <v>42945.82</v>
      </c>
      <c r="H36" s="96">
        <v>50557.83</v>
      </c>
      <c r="I36" s="96">
        <v>0</v>
      </c>
      <c r="J36" s="96">
        <v>192350</v>
      </c>
      <c r="K36" s="96">
        <f t="shared" si="5"/>
        <v>1574336.6600000001</v>
      </c>
      <c r="L36" s="96">
        <f t="shared" si="6"/>
        <v>1441902.27</v>
      </c>
      <c r="M36" s="96">
        <f t="shared" si="7"/>
        <v>132434.39000000001</v>
      </c>
      <c r="N36" s="195"/>
    </row>
    <row r="37" spans="1:14" s="144" customFormat="1" x14ac:dyDescent="0.25">
      <c r="A37" s="40" t="s">
        <v>9</v>
      </c>
      <c r="B37" s="96">
        <v>802421.87</v>
      </c>
      <c r="C37" s="96">
        <v>180499.5</v>
      </c>
      <c r="D37" s="96">
        <v>0</v>
      </c>
      <c r="E37" s="96">
        <v>0</v>
      </c>
      <c r="F37" s="96">
        <v>64294.85</v>
      </c>
      <c r="G37" s="96">
        <v>790986.87</v>
      </c>
      <c r="H37" s="96">
        <v>414012.26</v>
      </c>
      <c r="I37" s="96">
        <v>0</v>
      </c>
      <c r="J37" s="96">
        <v>174700</v>
      </c>
      <c r="K37" s="96">
        <f t="shared" si="5"/>
        <v>2426915.3499999996</v>
      </c>
      <c r="L37" s="96">
        <f t="shared" si="6"/>
        <v>1157621.3700000001</v>
      </c>
      <c r="M37" s="96">
        <f t="shared" si="7"/>
        <v>1269293.98</v>
      </c>
      <c r="N37" s="195"/>
    </row>
    <row r="38" spans="1:14" s="144" customFormat="1" x14ac:dyDescent="0.25">
      <c r="A38" s="40" t="s">
        <v>10</v>
      </c>
      <c r="B38" s="96">
        <v>988155.75</v>
      </c>
      <c r="C38" s="96">
        <v>137922.04</v>
      </c>
      <c r="D38" s="96">
        <v>0</v>
      </c>
      <c r="E38" s="96">
        <v>0</v>
      </c>
      <c r="F38" s="96">
        <v>32805.03</v>
      </c>
      <c r="G38" s="96">
        <v>343577.68</v>
      </c>
      <c r="H38" s="96">
        <v>211219.3</v>
      </c>
      <c r="I38" s="96">
        <v>35088.620000000003</v>
      </c>
      <c r="J38" s="96">
        <v>553760</v>
      </c>
      <c r="K38" s="96">
        <f t="shared" si="5"/>
        <v>2302528.42</v>
      </c>
      <c r="L38" s="96">
        <f t="shared" si="6"/>
        <v>1714926.4100000001</v>
      </c>
      <c r="M38" s="96">
        <f t="shared" si="7"/>
        <v>587602.01</v>
      </c>
      <c r="N38" s="195"/>
    </row>
    <row r="39" spans="1:14" s="144" customFormat="1" x14ac:dyDescent="0.25">
      <c r="A39" s="40" t="s">
        <v>11</v>
      </c>
      <c r="B39" s="96">
        <v>679613.46</v>
      </c>
      <c r="C39" s="96">
        <v>233828.16</v>
      </c>
      <c r="D39" s="96">
        <v>0</v>
      </c>
      <c r="E39" s="96">
        <v>0</v>
      </c>
      <c r="F39" s="96">
        <v>60251.56</v>
      </c>
      <c r="G39" s="96">
        <v>353253.72</v>
      </c>
      <c r="H39" s="96">
        <v>463485.96</v>
      </c>
      <c r="I39" s="96">
        <v>0</v>
      </c>
      <c r="J39" s="96">
        <v>292249.92</v>
      </c>
      <c r="K39" s="96">
        <f t="shared" si="5"/>
        <v>2082682.7799999998</v>
      </c>
      <c r="L39" s="96">
        <f t="shared" si="6"/>
        <v>1205691.54</v>
      </c>
      <c r="M39" s="96">
        <f t="shared" si="7"/>
        <v>876991.24</v>
      </c>
      <c r="N39" s="195"/>
    </row>
    <row r="40" spans="1:14" x14ac:dyDescent="0.25">
      <c r="A40" s="37" t="s">
        <v>15</v>
      </c>
      <c r="B40" s="101">
        <f>SUM(B28:B39)</f>
        <v>11439166.099999998</v>
      </c>
      <c r="C40" s="101">
        <f t="shared" ref="C40:M40" si="8">SUM(C28:C39)</f>
        <v>1561994.0899999999</v>
      </c>
      <c r="D40" s="101">
        <f t="shared" si="8"/>
        <v>50732.82</v>
      </c>
      <c r="E40" s="101">
        <f t="shared" si="8"/>
        <v>40800</v>
      </c>
      <c r="F40" s="101">
        <f t="shared" si="8"/>
        <v>279702.15000000002</v>
      </c>
      <c r="G40" s="101">
        <f t="shared" si="8"/>
        <v>4277450.3100000005</v>
      </c>
      <c r="H40" s="101">
        <f t="shared" si="8"/>
        <v>2274191.2200000002</v>
      </c>
      <c r="I40" s="101">
        <f t="shared" si="8"/>
        <v>138304.46000000002</v>
      </c>
      <c r="J40" s="101">
        <f t="shared" si="8"/>
        <v>3491026.5</v>
      </c>
      <c r="K40" s="101">
        <f t="shared" si="8"/>
        <v>23553367.649999999</v>
      </c>
      <c r="L40" s="101">
        <f t="shared" si="8"/>
        <v>16681223.969999999</v>
      </c>
      <c r="M40" s="101">
        <f t="shared" si="8"/>
        <v>6872143.6799999997</v>
      </c>
      <c r="N40" s="195"/>
    </row>
    <row r="41" spans="1:14" x14ac:dyDescent="0.25">
      <c r="A41" s="40"/>
      <c r="B41" s="45"/>
      <c r="C41" s="45"/>
      <c r="D41" s="45"/>
      <c r="E41" s="45"/>
      <c r="F41" s="45"/>
      <c r="G41" s="45"/>
      <c r="H41" s="45"/>
      <c r="I41" s="45"/>
      <c r="J41" s="45"/>
      <c r="K41" s="45"/>
      <c r="L41" s="40"/>
      <c r="M41" s="40"/>
      <c r="N41" s="195"/>
    </row>
    <row r="42" spans="1:14" x14ac:dyDescent="0.25">
      <c r="A42" s="14"/>
      <c r="B42" s="142"/>
      <c r="C42" s="142"/>
      <c r="D42" s="142"/>
      <c r="E42" s="142"/>
      <c r="F42" s="142"/>
      <c r="G42" s="142"/>
      <c r="H42" s="142"/>
      <c r="I42" s="142"/>
      <c r="J42" s="142"/>
      <c r="K42" s="142"/>
      <c r="L42" s="14"/>
      <c r="M42" s="14"/>
      <c r="N42" s="144"/>
    </row>
    <row r="43" spans="1:14" x14ac:dyDescent="0.25">
      <c r="A43" s="91" t="s">
        <v>87</v>
      </c>
      <c r="B43" s="92"/>
      <c r="C43" s="92"/>
      <c r="D43" s="92"/>
      <c r="E43" s="92"/>
      <c r="F43" s="92"/>
      <c r="G43" s="92"/>
      <c r="H43" s="92"/>
      <c r="I43" s="92"/>
      <c r="J43" s="142"/>
      <c r="K43" s="142"/>
      <c r="L43" s="14"/>
      <c r="M43" s="14"/>
      <c r="N43" s="144"/>
    </row>
    <row r="44" spans="1:14" x14ac:dyDescent="0.25">
      <c r="A44" s="91"/>
      <c r="B44" s="92"/>
      <c r="C44" s="92"/>
      <c r="D44" s="92"/>
      <c r="E44" s="92"/>
      <c r="F44" s="92"/>
      <c r="G44" s="92"/>
      <c r="H44" s="92"/>
      <c r="I44" s="92"/>
      <c r="J44" s="142"/>
      <c r="K44" s="142"/>
      <c r="L44" s="14"/>
      <c r="M44" s="14"/>
      <c r="N44" s="144"/>
    </row>
    <row r="45" spans="1:14" x14ac:dyDescent="0.25">
      <c r="A45" s="91"/>
      <c r="B45" s="92"/>
      <c r="C45" s="92"/>
      <c r="D45" s="92"/>
      <c r="E45" s="92"/>
      <c r="F45" s="92"/>
      <c r="G45" s="92"/>
      <c r="H45" s="92"/>
      <c r="I45" s="92"/>
      <c r="J45" s="142"/>
      <c r="K45" s="142"/>
      <c r="L45" s="14"/>
      <c r="M45" s="14"/>
      <c r="N45" s="144"/>
    </row>
    <row r="46" spans="1:14" x14ac:dyDescent="0.25">
      <c r="A46" s="91" t="s">
        <v>97</v>
      </c>
      <c r="B46" s="92"/>
      <c r="C46" s="92"/>
      <c r="D46" s="92"/>
      <c r="E46" s="92"/>
      <c r="F46" s="92"/>
      <c r="G46" s="92"/>
      <c r="H46" s="92"/>
      <c r="I46" s="92"/>
      <c r="J46" s="142"/>
      <c r="K46" s="142"/>
      <c r="L46" s="14"/>
      <c r="M46" s="14"/>
      <c r="N46" s="144"/>
    </row>
    <row r="47" spans="1:14" x14ac:dyDescent="0.25">
      <c r="A47" s="91" t="s">
        <v>96</v>
      </c>
      <c r="B47" s="92"/>
      <c r="C47" s="92"/>
      <c r="D47" s="92"/>
      <c r="E47" s="92"/>
      <c r="F47" s="92"/>
      <c r="G47" s="92"/>
      <c r="H47" s="92"/>
      <c r="I47" s="92"/>
      <c r="J47" s="142"/>
      <c r="K47" s="142"/>
      <c r="L47" s="14"/>
      <c r="M47" s="14"/>
      <c r="N47" s="144"/>
    </row>
    <row r="48" spans="1:14" x14ac:dyDescent="0.25">
      <c r="A48" s="91"/>
      <c r="B48" s="92"/>
      <c r="C48" s="92"/>
      <c r="D48" s="92"/>
      <c r="E48" s="92"/>
      <c r="F48" s="92"/>
      <c r="G48" s="92"/>
      <c r="H48" s="92"/>
      <c r="I48" s="92"/>
      <c r="J48" s="142"/>
      <c r="K48" s="142"/>
      <c r="L48" s="14"/>
      <c r="M48" s="14"/>
      <c r="N48" s="144"/>
    </row>
  </sheetData>
  <pageMargins left="0.7" right="0.7" top="0.75" bottom="0.75" header="0.3" footer="0.3"/>
  <pageSetup paperSize="9" orientation="portrait" horizontalDpi="200" verticalDpi="200" copies="0"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1"/>
  <sheetViews>
    <sheetView topLeftCell="A5" workbookViewId="0">
      <selection sqref="A1:N48"/>
    </sheetView>
  </sheetViews>
  <sheetFormatPr defaultColWidth="9.140625" defaultRowHeight="15" x14ac:dyDescent="0.25"/>
  <cols>
    <col min="1" max="1" width="15.140625" customWidth="1"/>
    <col min="2" max="2" width="13.28515625" customWidth="1"/>
    <col min="3" max="3" width="13.140625" customWidth="1"/>
    <col min="4" max="4" width="11.85546875" customWidth="1"/>
    <col min="5" max="5" width="11.85546875" style="112" customWidth="1"/>
    <col min="6" max="6" width="11.85546875" style="144" customWidth="1"/>
    <col min="7" max="7" width="16.5703125" customWidth="1"/>
    <col min="8" max="8" width="14.28515625" customWidth="1"/>
    <col min="9" max="9" width="13.42578125" customWidth="1"/>
    <col min="10" max="10" width="13.140625" customWidth="1"/>
    <col min="11" max="11" width="13.28515625" customWidth="1"/>
    <col min="12" max="12" width="15.28515625" customWidth="1"/>
    <col min="13" max="13" width="14.85546875" customWidth="1"/>
    <col min="14" max="14" width="13.7109375" customWidth="1"/>
    <col min="15" max="15" width="15.7109375" customWidth="1"/>
  </cols>
  <sheetData>
    <row r="1" spans="1:14" x14ac:dyDescent="0.25">
      <c r="A1" s="3" t="s">
        <v>41</v>
      </c>
      <c r="B1" s="112"/>
      <c r="C1" s="112"/>
      <c r="D1" s="112"/>
      <c r="G1" s="112"/>
      <c r="H1" s="112"/>
      <c r="I1" s="112"/>
      <c r="J1" s="112"/>
      <c r="K1" s="112"/>
      <c r="L1" s="112"/>
      <c r="M1" s="112"/>
    </row>
    <row r="2" spans="1:14" x14ac:dyDescent="0.25">
      <c r="A2" s="112"/>
      <c r="B2" s="112"/>
      <c r="C2" s="112"/>
      <c r="D2" s="112"/>
      <c r="G2" s="112"/>
      <c r="H2" s="112"/>
      <c r="I2" s="112"/>
      <c r="J2" s="112"/>
      <c r="K2" s="112"/>
      <c r="L2" s="112"/>
      <c r="M2" s="112"/>
    </row>
    <row r="3" spans="1:14" ht="23.25" x14ac:dyDescent="0.35">
      <c r="A3" s="34">
        <v>2015</v>
      </c>
      <c r="B3" s="112"/>
      <c r="C3" s="112"/>
      <c r="D3" s="112"/>
      <c r="G3" s="112"/>
      <c r="H3" s="112"/>
      <c r="I3" s="112"/>
      <c r="J3" s="112"/>
      <c r="K3" s="112"/>
      <c r="L3" s="112"/>
      <c r="M3" s="112"/>
    </row>
    <row r="4" spans="1:14" x14ac:dyDescent="0.25">
      <c r="A4" s="112"/>
      <c r="B4" s="112"/>
      <c r="C4" s="112"/>
      <c r="D4" s="112"/>
      <c r="G4" s="112"/>
      <c r="H4" s="112"/>
      <c r="I4" s="112"/>
      <c r="J4" s="112"/>
      <c r="K4" s="112"/>
      <c r="L4" s="112"/>
      <c r="M4" s="112"/>
    </row>
    <row r="5" spans="1:14" x14ac:dyDescent="0.25">
      <c r="A5" s="3" t="s">
        <v>29</v>
      </c>
      <c r="B5" s="112"/>
      <c r="C5" s="112"/>
      <c r="D5" s="112"/>
      <c r="G5" s="112"/>
      <c r="H5" s="112"/>
      <c r="I5" s="112"/>
      <c r="J5" s="112"/>
      <c r="K5" s="112"/>
      <c r="L5" s="112"/>
      <c r="M5" s="112"/>
    </row>
    <row r="6" spans="1:14" x14ac:dyDescent="0.25">
      <c r="A6" s="112"/>
      <c r="B6" s="112"/>
      <c r="C6" s="112"/>
      <c r="D6" s="112"/>
      <c r="G6" s="112"/>
      <c r="H6" s="112"/>
      <c r="I6" s="112"/>
      <c r="J6" s="112"/>
      <c r="K6" s="112"/>
      <c r="L6" s="112"/>
      <c r="M6" s="112"/>
    </row>
    <row r="7" spans="1:14" x14ac:dyDescent="0.25">
      <c r="A7" s="37" t="s">
        <v>16</v>
      </c>
      <c r="B7" s="38" t="s">
        <v>88</v>
      </c>
      <c r="C7" s="107" t="s">
        <v>61</v>
      </c>
      <c r="D7" s="38" t="s">
        <v>89</v>
      </c>
      <c r="E7" s="95" t="s">
        <v>91</v>
      </c>
      <c r="F7" s="95" t="s">
        <v>92</v>
      </c>
      <c r="G7" s="95" t="s">
        <v>93</v>
      </c>
      <c r="H7" s="95" t="s">
        <v>13</v>
      </c>
      <c r="I7" s="38" t="s">
        <v>94</v>
      </c>
      <c r="J7" s="38" t="s">
        <v>95</v>
      </c>
      <c r="K7" s="37" t="s">
        <v>28</v>
      </c>
      <c r="L7" s="38" t="s">
        <v>50</v>
      </c>
      <c r="M7" s="39" t="s">
        <v>51</v>
      </c>
      <c r="N7" s="195"/>
    </row>
    <row r="8" spans="1:14" x14ac:dyDescent="0.25">
      <c r="A8" s="40" t="s">
        <v>0</v>
      </c>
      <c r="B8" s="98">
        <v>405990</v>
      </c>
      <c r="C8" s="108">
        <v>92421.2</v>
      </c>
      <c r="D8" s="98">
        <v>22508.799999999999</v>
      </c>
      <c r="E8" s="97">
        <v>0</v>
      </c>
      <c r="F8" s="97">
        <v>0</v>
      </c>
      <c r="G8" s="97">
        <v>40000</v>
      </c>
      <c r="H8" s="97">
        <v>48150</v>
      </c>
      <c r="I8" s="98">
        <v>17641.2</v>
      </c>
      <c r="J8" s="98">
        <v>149644</v>
      </c>
      <c r="K8" s="96">
        <f>SUM(B8:J8)</f>
        <v>776355.2</v>
      </c>
      <c r="L8" s="98">
        <f t="shared" ref="L8:L19" si="0">SUM(B8,C8,D8,I8,J8)</f>
        <v>688205.2</v>
      </c>
      <c r="M8" s="99">
        <f>SUM(E8,F8,G8,H8)</f>
        <v>88150</v>
      </c>
      <c r="N8" s="195"/>
    </row>
    <row r="9" spans="1:14" s="112" customFormat="1" x14ac:dyDescent="0.25">
      <c r="A9" s="40" t="s">
        <v>1</v>
      </c>
      <c r="B9" s="98">
        <v>330065.69</v>
      </c>
      <c r="C9" s="108">
        <v>37782.36</v>
      </c>
      <c r="D9" s="98">
        <v>50007.6</v>
      </c>
      <c r="E9" s="97">
        <v>49377</v>
      </c>
      <c r="F9" s="97">
        <v>0</v>
      </c>
      <c r="G9" s="97">
        <v>213066</v>
      </c>
      <c r="H9" s="97">
        <v>43807</v>
      </c>
      <c r="I9" s="98">
        <v>0</v>
      </c>
      <c r="J9" s="98">
        <v>176100</v>
      </c>
      <c r="K9" s="96">
        <f t="shared" ref="K9:K19" si="1">SUM(B9:J9)</f>
        <v>900205.64999999991</v>
      </c>
      <c r="L9" s="98">
        <f t="shared" si="0"/>
        <v>593955.64999999991</v>
      </c>
      <c r="M9" s="99">
        <f t="shared" ref="M9:M19" si="2">SUM(E9,F9,G9,H9)</f>
        <v>306250</v>
      </c>
      <c r="N9" s="195"/>
    </row>
    <row r="10" spans="1:14" s="112" customFormat="1" x14ac:dyDescent="0.25">
      <c r="A10" s="40" t="s">
        <v>2</v>
      </c>
      <c r="B10" s="98">
        <v>546566.03</v>
      </c>
      <c r="C10" s="108">
        <v>126608.74</v>
      </c>
      <c r="D10" s="98">
        <v>0</v>
      </c>
      <c r="E10" s="97">
        <v>42775</v>
      </c>
      <c r="F10" s="97">
        <v>0</v>
      </c>
      <c r="G10" s="97">
        <v>540000</v>
      </c>
      <c r="H10" s="97">
        <v>70506.8</v>
      </c>
      <c r="I10" s="98">
        <v>35911.040000000001</v>
      </c>
      <c r="J10" s="98">
        <v>56000</v>
      </c>
      <c r="K10" s="96">
        <f t="shared" si="1"/>
        <v>1418367.61</v>
      </c>
      <c r="L10" s="98">
        <f t="shared" si="0"/>
        <v>765085.81</v>
      </c>
      <c r="M10" s="99">
        <f t="shared" si="2"/>
        <v>653281.80000000005</v>
      </c>
      <c r="N10" s="195"/>
    </row>
    <row r="11" spans="1:14" s="112" customFormat="1" x14ac:dyDescent="0.25">
      <c r="A11" s="40" t="s">
        <v>3</v>
      </c>
      <c r="B11" s="98">
        <v>574401.43000000005</v>
      </c>
      <c r="C11" s="108">
        <v>73548.600000000006</v>
      </c>
      <c r="D11" s="98">
        <v>101443.83</v>
      </c>
      <c r="E11" s="97">
        <v>0</v>
      </c>
      <c r="F11" s="97">
        <v>0</v>
      </c>
      <c r="G11" s="97">
        <v>231955</v>
      </c>
      <c r="H11" s="97">
        <v>264244.59999999998</v>
      </c>
      <c r="I11" s="98">
        <v>17956.02</v>
      </c>
      <c r="J11" s="98">
        <v>165000</v>
      </c>
      <c r="K11" s="96">
        <f t="shared" si="1"/>
        <v>1428549.48</v>
      </c>
      <c r="L11" s="98">
        <f t="shared" si="0"/>
        <v>932349.88</v>
      </c>
      <c r="M11" s="99">
        <f t="shared" si="2"/>
        <v>496199.6</v>
      </c>
      <c r="N11" s="195"/>
    </row>
    <row r="12" spans="1:14" s="141" customFormat="1" x14ac:dyDescent="0.25">
      <c r="A12" s="40" t="s">
        <v>4</v>
      </c>
      <c r="B12" s="98">
        <v>610958.76</v>
      </c>
      <c r="C12" s="108">
        <v>93231.86</v>
      </c>
      <c r="D12" s="98">
        <v>0</v>
      </c>
      <c r="E12" s="97">
        <v>0</v>
      </c>
      <c r="F12" s="97">
        <v>0</v>
      </c>
      <c r="G12" s="97">
        <v>0</v>
      </c>
      <c r="H12" s="97">
        <v>144424.54999999999</v>
      </c>
      <c r="I12" s="98">
        <v>35055.199999999997</v>
      </c>
      <c r="J12" s="98">
        <v>55000</v>
      </c>
      <c r="K12" s="96">
        <f t="shared" si="1"/>
        <v>938670.36999999988</v>
      </c>
      <c r="L12" s="98">
        <f t="shared" si="0"/>
        <v>794245.82</v>
      </c>
      <c r="M12" s="99">
        <f t="shared" si="2"/>
        <v>144424.54999999999</v>
      </c>
      <c r="N12" s="195"/>
    </row>
    <row r="13" spans="1:14" s="144" customFormat="1" x14ac:dyDescent="0.25">
      <c r="A13" s="40" t="s">
        <v>5</v>
      </c>
      <c r="B13" s="98">
        <v>1011018.71</v>
      </c>
      <c r="C13" s="108">
        <v>68663.98</v>
      </c>
      <c r="D13" s="98">
        <v>0</v>
      </c>
      <c r="E13" s="97">
        <v>0</v>
      </c>
      <c r="F13" s="97">
        <v>12650</v>
      </c>
      <c r="G13" s="97">
        <v>0</v>
      </c>
      <c r="H13" s="97">
        <v>73329.350000000006</v>
      </c>
      <c r="I13" s="98">
        <v>34114.44</v>
      </c>
      <c r="J13" s="98">
        <v>244210</v>
      </c>
      <c r="K13" s="96">
        <f t="shared" si="1"/>
        <v>1443986.48</v>
      </c>
      <c r="L13" s="98">
        <f t="shared" si="0"/>
        <v>1358007.13</v>
      </c>
      <c r="M13" s="99">
        <f t="shared" si="2"/>
        <v>85979.35</v>
      </c>
      <c r="N13" s="195"/>
    </row>
    <row r="14" spans="1:14" s="144" customFormat="1" x14ac:dyDescent="0.25">
      <c r="A14" s="40" t="s">
        <v>6</v>
      </c>
      <c r="B14" s="98">
        <v>650473.42000000004</v>
      </c>
      <c r="C14" s="108">
        <v>56368</v>
      </c>
      <c r="D14" s="98">
        <v>0</v>
      </c>
      <c r="E14" s="97">
        <v>0</v>
      </c>
      <c r="F14" s="97">
        <v>11204</v>
      </c>
      <c r="G14" s="97">
        <v>40000</v>
      </c>
      <c r="H14" s="97">
        <v>123517.5</v>
      </c>
      <c r="I14" s="98">
        <v>0</v>
      </c>
      <c r="J14" s="98">
        <v>78000</v>
      </c>
      <c r="K14" s="96">
        <f t="shared" si="1"/>
        <v>959562.92</v>
      </c>
      <c r="L14" s="98">
        <f t="shared" si="0"/>
        <v>784841.42</v>
      </c>
      <c r="M14" s="99">
        <f t="shared" si="2"/>
        <v>174721.5</v>
      </c>
      <c r="N14" s="195"/>
    </row>
    <row r="15" spans="1:14" s="144" customFormat="1" x14ac:dyDescent="0.25">
      <c r="A15" s="40" t="s">
        <v>7</v>
      </c>
      <c r="B15" s="98">
        <v>558799.55000000005</v>
      </c>
      <c r="C15" s="108">
        <v>89120.595000000001</v>
      </c>
      <c r="D15" s="98">
        <v>25000</v>
      </c>
      <c r="E15" s="97">
        <v>0</v>
      </c>
      <c r="F15" s="97">
        <v>16575</v>
      </c>
      <c r="G15" s="97">
        <v>20000</v>
      </c>
      <c r="H15" s="97">
        <v>96012.78</v>
      </c>
      <c r="I15" s="98">
        <v>48760.22</v>
      </c>
      <c r="J15" s="98">
        <v>45000</v>
      </c>
      <c r="K15" s="96">
        <f t="shared" si="1"/>
        <v>899268.14500000002</v>
      </c>
      <c r="L15" s="98">
        <f t="shared" si="0"/>
        <v>766680.36499999999</v>
      </c>
      <c r="M15" s="99">
        <f t="shared" si="2"/>
        <v>132587.78</v>
      </c>
      <c r="N15" s="195"/>
    </row>
    <row r="16" spans="1:14" s="144" customFormat="1" x14ac:dyDescent="0.25">
      <c r="A16" s="40" t="s">
        <v>8</v>
      </c>
      <c r="B16" s="98">
        <v>425992.14</v>
      </c>
      <c r="C16" s="108">
        <v>102437.58</v>
      </c>
      <c r="D16" s="98">
        <v>0</v>
      </c>
      <c r="E16" s="97">
        <v>0</v>
      </c>
      <c r="F16" s="97">
        <v>15184</v>
      </c>
      <c r="G16" s="97">
        <v>40000</v>
      </c>
      <c r="H16" s="97">
        <v>72746.149999999994</v>
      </c>
      <c r="I16" s="98">
        <v>0</v>
      </c>
      <c r="J16" s="98">
        <v>50000</v>
      </c>
      <c r="K16" s="96">
        <f t="shared" si="1"/>
        <v>706359.87</v>
      </c>
      <c r="L16" s="98">
        <f t="shared" si="0"/>
        <v>578429.72</v>
      </c>
      <c r="M16" s="99">
        <f t="shared" si="2"/>
        <v>127930.15</v>
      </c>
      <c r="N16" s="195"/>
    </row>
    <row r="17" spans="1:14" s="144" customFormat="1" x14ac:dyDescent="0.25">
      <c r="A17" s="40" t="s">
        <v>9</v>
      </c>
      <c r="B17" s="98">
        <v>295000</v>
      </c>
      <c r="C17" s="108">
        <v>126908</v>
      </c>
      <c r="D17" s="98">
        <v>0</v>
      </c>
      <c r="E17" s="97">
        <v>0</v>
      </c>
      <c r="F17" s="97">
        <v>7890</v>
      </c>
      <c r="G17" s="97">
        <v>240000</v>
      </c>
      <c r="H17" s="97">
        <v>25172</v>
      </c>
      <c r="I17" s="98">
        <v>0</v>
      </c>
      <c r="J17" s="98">
        <v>53000</v>
      </c>
      <c r="K17" s="96">
        <f t="shared" si="1"/>
        <v>747970</v>
      </c>
      <c r="L17" s="98">
        <f t="shared" si="0"/>
        <v>474908</v>
      </c>
      <c r="M17" s="99">
        <f t="shared" si="2"/>
        <v>273062</v>
      </c>
      <c r="N17" s="195"/>
    </row>
    <row r="18" spans="1:14" s="144" customFormat="1" x14ac:dyDescent="0.25">
      <c r="A18" s="40" t="s">
        <v>10</v>
      </c>
      <c r="B18" s="98">
        <v>423047.3</v>
      </c>
      <c r="C18" s="108">
        <v>52260</v>
      </c>
      <c r="D18" s="98">
        <v>0</v>
      </c>
      <c r="E18" s="97">
        <v>25500</v>
      </c>
      <c r="F18" s="97">
        <v>20657</v>
      </c>
      <c r="G18" s="97">
        <v>20000</v>
      </c>
      <c r="H18" s="97">
        <v>47343.55</v>
      </c>
      <c r="I18" s="98">
        <v>0</v>
      </c>
      <c r="J18" s="98">
        <v>50000</v>
      </c>
      <c r="K18" s="96">
        <f t="shared" si="1"/>
        <v>638807.85000000009</v>
      </c>
      <c r="L18" s="98">
        <f t="shared" si="0"/>
        <v>525307.30000000005</v>
      </c>
      <c r="M18" s="99">
        <f t="shared" si="2"/>
        <v>113500.55</v>
      </c>
      <c r="N18" s="195"/>
    </row>
    <row r="19" spans="1:14" s="144" customFormat="1" x14ac:dyDescent="0.25">
      <c r="A19" s="40" t="s">
        <v>11</v>
      </c>
      <c r="B19" s="98">
        <v>869063.65</v>
      </c>
      <c r="C19" s="108">
        <v>16320</v>
      </c>
      <c r="D19" s="98">
        <v>22084.77</v>
      </c>
      <c r="E19" s="97">
        <v>18750</v>
      </c>
      <c r="F19" s="97">
        <v>0</v>
      </c>
      <c r="G19" s="97">
        <v>80000</v>
      </c>
      <c r="H19" s="97">
        <v>145612.65</v>
      </c>
      <c r="I19" s="98">
        <v>0</v>
      </c>
      <c r="J19" s="98">
        <v>24000</v>
      </c>
      <c r="K19" s="96">
        <f t="shared" si="1"/>
        <v>1175831.07</v>
      </c>
      <c r="L19" s="98">
        <f t="shared" si="0"/>
        <v>931468.42</v>
      </c>
      <c r="M19" s="99">
        <f t="shared" si="2"/>
        <v>244362.65</v>
      </c>
      <c r="N19" s="195"/>
    </row>
    <row r="20" spans="1:14" x14ac:dyDescent="0.25">
      <c r="A20" s="37" t="s">
        <v>173</v>
      </c>
      <c r="B20" s="103">
        <f>SUM(B8:B19)</f>
        <v>6701376.6799999997</v>
      </c>
      <c r="C20" s="103">
        <f t="shared" ref="C20:D20" si="3">SUM(C8:C19)</f>
        <v>935670.91499999992</v>
      </c>
      <c r="D20" s="103">
        <f t="shared" si="3"/>
        <v>221044.99999999997</v>
      </c>
      <c r="E20" s="102">
        <f>SUM(E8:E19)</f>
        <v>136402</v>
      </c>
      <c r="F20" s="102">
        <f t="shared" ref="F20:H20" si="4">SUM(F8:F19)</f>
        <v>84160</v>
      </c>
      <c r="G20" s="102">
        <f t="shared" si="4"/>
        <v>1465021</v>
      </c>
      <c r="H20" s="102">
        <f t="shared" si="4"/>
        <v>1154866.93</v>
      </c>
      <c r="I20" s="103">
        <f>SUM(I8:I19)</f>
        <v>189438.12000000002</v>
      </c>
      <c r="J20" s="103">
        <f>SUM(J8:J19)</f>
        <v>1145954</v>
      </c>
      <c r="K20" s="101">
        <f>SUM(K8:K19)</f>
        <v>12033934.644999998</v>
      </c>
      <c r="L20" s="103">
        <f>SUM(L8:L19)</f>
        <v>9193484.7149999999</v>
      </c>
      <c r="M20" s="104">
        <f>SUM(M8:M19)</f>
        <v>2840449.9299999997</v>
      </c>
      <c r="N20" s="195"/>
    </row>
    <row r="21" spans="1:14" x14ac:dyDescent="0.25">
      <c r="A21" s="40"/>
      <c r="B21" s="45"/>
      <c r="C21" s="45"/>
      <c r="D21" s="45"/>
      <c r="E21" s="45"/>
      <c r="F21" s="45"/>
      <c r="G21" s="45"/>
      <c r="H21" s="45"/>
      <c r="I21" s="45"/>
      <c r="J21" s="45"/>
      <c r="K21" s="45"/>
      <c r="L21" s="40"/>
      <c r="M21" s="40"/>
      <c r="N21" s="195"/>
    </row>
    <row r="22" spans="1:14" x14ac:dyDescent="0.25">
      <c r="A22" s="40"/>
      <c r="B22" s="45"/>
      <c r="C22" s="45"/>
      <c r="D22" s="45"/>
      <c r="E22" s="45"/>
      <c r="F22" s="45"/>
      <c r="G22" s="45"/>
      <c r="H22" s="45"/>
      <c r="I22" s="45"/>
      <c r="J22" s="45"/>
      <c r="K22" s="45"/>
      <c r="L22" s="40"/>
      <c r="M22" s="40"/>
      <c r="N22" s="195"/>
    </row>
    <row r="23" spans="1:14" x14ac:dyDescent="0.25">
      <c r="A23" s="40"/>
      <c r="B23" s="45"/>
      <c r="C23" s="45"/>
      <c r="D23" s="45"/>
      <c r="E23" s="45"/>
      <c r="F23" s="45"/>
      <c r="G23" s="45"/>
      <c r="H23" s="45"/>
      <c r="I23" s="45"/>
      <c r="J23" s="45"/>
      <c r="K23" s="45"/>
      <c r="L23" s="40"/>
      <c r="M23" s="40"/>
      <c r="N23" s="195"/>
    </row>
    <row r="24" spans="1:14" x14ac:dyDescent="0.25">
      <c r="A24" s="37" t="s">
        <v>45</v>
      </c>
      <c r="B24" s="45"/>
      <c r="C24" s="45"/>
      <c r="D24" s="45"/>
      <c r="E24" s="45"/>
      <c r="F24" s="45"/>
      <c r="G24" s="45"/>
      <c r="H24" s="45"/>
      <c r="I24" s="45"/>
      <c r="J24" s="45"/>
      <c r="K24" s="45"/>
      <c r="L24" s="40"/>
      <c r="M24" s="40"/>
      <c r="N24" s="195"/>
    </row>
    <row r="25" spans="1:14" x14ac:dyDescent="0.25">
      <c r="A25" s="40"/>
      <c r="B25" s="40"/>
      <c r="C25" s="40"/>
      <c r="D25" s="40"/>
      <c r="E25" s="40"/>
      <c r="F25" s="40"/>
      <c r="G25" s="40"/>
      <c r="H25" s="40"/>
      <c r="I25" s="40"/>
      <c r="J25" s="40"/>
      <c r="K25" s="40"/>
      <c r="L25" s="40"/>
      <c r="M25" s="40"/>
      <c r="N25" s="195"/>
    </row>
    <row r="26" spans="1:14" x14ac:dyDescent="0.25">
      <c r="A26" s="40"/>
      <c r="B26" s="40"/>
      <c r="C26" s="40"/>
      <c r="D26" s="40"/>
      <c r="E26" s="40"/>
      <c r="F26" s="40"/>
      <c r="G26" s="40"/>
      <c r="H26" s="40"/>
      <c r="I26" s="40"/>
      <c r="J26" s="40"/>
      <c r="K26" s="40"/>
      <c r="L26" s="40"/>
      <c r="M26" s="40"/>
      <c r="N26" s="195"/>
    </row>
    <row r="27" spans="1:14" x14ac:dyDescent="0.25">
      <c r="A27" s="37" t="s">
        <v>16</v>
      </c>
      <c r="B27" s="38" t="s">
        <v>88</v>
      </c>
      <c r="C27" s="38" t="s">
        <v>61</v>
      </c>
      <c r="D27" s="38" t="s">
        <v>89</v>
      </c>
      <c r="E27" s="95" t="s">
        <v>91</v>
      </c>
      <c r="F27" s="95" t="s">
        <v>92</v>
      </c>
      <c r="G27" s="37" t="s">
        <v>93</v>
      </c>
      <c r="H27" s="37" t="s">
        <v>13</v>
      </c>
      <c r="I27" s="38" t="s">
        <v>94</v>
      </c>
      <c r="J27" s="38" t="s">
        <v>95</v>
      </c>
      <c r="K27" s="37" t="s">
        <v>28</v>
      </c>
      <c r="L27" s="59" t="s">
        <v>50</v>
      </c>
      <c r="M27" s="39" t="s">
        <v>51</v>
      </c>
      <c r="N27" s="195"/>
    </row>
    <row r="28" spans="1:14" x14ac:dyDescent="0.25">
      <c r="A28" s="40" t="s">
        <v>0</v>
      </c>
      <c r="B28" s="96">
        <v>1575267.6</v>
      </c>
      <c r="C28" s="96">
        <v>191492.82</v>
      </c>
      <c r="D28" s="96">
        <v>86084.14</v>
      </c>
      <c r="E28" s="96">
        <v>0</v>
      </c>
      <c r="F28" s="96">
        <v>0</v>
      </c>
      <c r="G28" s="96">
        <v>74136.58</v>
      </c>
      <c r="H28" s="96">
        <v>143085</v>
      </c>
      <c r="I28" s="96">
        <v>37970.160000000003</v>
      </c>
      <c r="J28" s="96">
        <v>524663.6</v>
      </c>
      <c r="K28" s="96">
        <f>SUM(B28:J28)</f>
        <v>2632699.9000000004</v>
      </c>
      <c r="L28" s="96">
        <f t="shared" ref="L28:L39" si="5">SUM(B28,C28,D28,I28,J28)</f>
        <v>2415478.3199999998</v>
      </c>
      <c r="M28" s="96">
        <f>SUM(E28,F28,G28,H28)</f>
        <v>217221.58000000002</v>
      </c>
      <c r="N28" s="195"/>
    </row>
    <row r="29" spans="1:14" s="112" customFormat="1" x14ac:dyDescent="0.25">
      <c r="A29" s="40" t="s">
        <v>1</v>
      </c>
      <c r="B29" s="96">
        <v>1151896.27</v>
      </c>
      <c r="C29" s="96">
        <v>75945.009999999995</v>
      </c>
      <c r="D29" s="96">
        <v>191529.49</v>
      </c>
      <c r="E29" s="96">
        <v>154356.69</v>
      </c>
      <c r="F29" s="96">
        <v>0</v>
      </c>
      <c r="G29" s="96">
        <v>428786.18</v>
      </c>
      <c r="H29" s="96">
        <v>132981.56</v>
      </c>
      <c r="I29" s="96">
        <v>0</v>
      </c>
      <c r="J29" s="96">
        <v>657228</v>
      </c>
      <c r="K29" s="96">
        <f t="shared" ref="K29:K35" si="6">SUM(B29:J29)</f>
        <v>2792723.1999999997</v>
      </c>
      <c r="L29" s="96">
        <f t="shared" si="5"/>
        <v>2076598.77</v>
      </c>
      <c r="M29" s="96">
        <f t="shared" ref="M29:M39" si="7">SUM(E29,F29,G29,H29)</f>
        <v>716124.42999999993</v>
      </c>
      <c r="N29" s="195"/>
    </row>
    <row r="30" spans="1:14" s="112" customFormat="1" x14ac:dyDescent="0.25">
      <c r="A30" s="40" t="s">
        <v>2</v>
      </c>
      <c r="B30" s="96">
        <v>1934722.56</v>
      </c>
      <c r="C30" s="96">
        <v>261280.53</v>
      </c>
      <c r="D30" s="96">
        <v>0</v>
      </c>
      <c r="E30" s="96">
        <v>97751.73</v>
      </c>
      <c r="F30" s="96">
        <v>0</v>
      </c>
      <c r="G30" s="96">
        <v>1160306.29</v>
      </c>
      <c r="H30" s="96">
        <v>235112.65</v>
      </c>
      <c r="I30" s="96">
        <v>77247.17</v>
      </c>
      <c r="J30" s="96">
        <v>184368.8</v>
      </c>
      <c r="K30" s="96">
        <f t="shared" si="6"/>
        <v>3950789.7299999995</v>
      </c>
      <c r="L30" s="96">
        <f t="shared" si="5"/>
        <v>2457619.0599999996</v>
      </c>
      <c r="M30" s="96">
        <f t="shared" si="7"/>
        <v>1493170.67</v>
      </c>
      <c r="N30" s="195"/>
    </row>
    <row r="31" spans="1:14" s="112" customFormat="1" x14ac:dyDescent="0.25">
      <c r="A31" s="40" t="s">
        <v>3</v>
      </c>
      <c r="B31" s="96">
        <v>1946525.01</v>
      </c>
      <c r="C31" s="96">
        <v>151228.72</v>
      </c>
      <c r="D31" s="96">
        <v>405832.95</v>
      </c>
      <c r="E31" s="96">
        <v>0</v>
      </c>
      <c r="F31" s="96">
        <v>0</v>
      </c>
      <c r="G31" s="96">
        <v>552178.07999999996</v>
      </c>
      <c r="H31" s="96">
        <v>671068.93000000005</v>
      </c>
      <c r="I31" s="96">
        <v>38524.04</v>
      </c>
      <c r="J31" s="96">
        <v>481740</v>
      </c>
      <c r="K31" s="96">
        <f t="shared" si="6"/>
        <v>4247097.7300000004</v>
      </c>
      <c r="L31" s="96">
        <f t="shared" si="5"/>
        <v>3023850.72</v>
      </c>
      <c r="M31" s="96">
        <f t="shared" si="7"/>
        <v>1223247.01</v>
      </c>
      <c r="N31" s="195"/>
    </row>
    <row r="32" spans="1:14" s="141" customFormat="1" x14ac:dyDescent="0.25">
      <c r="A32" s="40" t="s">
        <v>4</v>
      </c>
      <c r="B32" s="96">
        <v>1795308.93</v>
      </c>
      <c r="C32" s="96">
        <v>192101.58</v>
      </c>
      <c r="D32" s="96">
        <v>0</v>
      </c>
      <c r="E32" s="96">
        <v>0</v>
      </c>
      <c r="F32" s="96">
        <v>0</v>
      </c>
      <c r="G32" s="96">
        <v>0</v>
      </c>
      <c r="H32" s="96">
        <v>407440.62</v>
      </c>
      <c r="I32" s="96">
        <v>73700.22</v>
      </c>
      <c r="J32" s="96">
        <v>151300</v>
      </c>
      <c r="K32" s="96">
        <f t="shared" si="6"/>
        <v>2619851.35</v>
      </c>
      <c r="L32" s="96">
        <f t="shared" si="5"/>
        <v>2212410.73</v>
      </c>
      <c r="M32" s="96">
        <f t="shared" si="7"/>
        <v>407440.62</v>
      </c>
      <c r="N32" s="195"/>
    </row>
    <row r="33" spans="1:14" s="144" customFormat="1" x14ac:dyDescent="0.25">
      <c r="A33" s="40" t="s">
        <v>5</v>
      </c>
      <c r="B33" s="96">
        <v>3220134.72</v>
      </c>
      <c r="C33" s="96">
        <v>142235.96</v>
      </c>
      <c r="D33" s="96">
        <v>0</v>
      </c>
      <c r="E33" s="96">
        <v>0</v>
      </c>
      <c r="F33" s="96">
        <v>31465.439999999999</v>
      </c>
      <c r="G33" s="96">
        <v>0</v>
      </c>
      <c r="H33" s="96">
        <v>222957.61</v>
      </c>
      <c r="I33" s="96">
        <v>68570.02</v>
      </c>
      <c r="J33" s="96">
        <v>773514</v>
      </c>
      <c r="K33" s="96">
        <f t="shared" si="6"/>
        <v>4458877.75</v>
      </c>
      <c r="L33" s="96">
        <f t="shared" si="5"/>
        <v>4204454.7</v>
      </c>
      <c r="M33" s="96">
        <f t="shared" si="7"/>
        <v>254423.05</v>
      </c>
      <c r="N33" s="195"/>
    </row>
    <row r="34" spans="1:14" s="144" customFormat="1" x14ac:dyDescent="0.25">
      <c r="A34" s="40" t="s">
        <v>6</v>
      </c>
      <c r="B34" s="96">
        <v>1932809.52</v>
      </c>
      <c r="C34" s="96">
        <v>114651.84</v>
      </c>
      <c r="D34" s="96">
        <v>0</v>
      </c>
      <c r="E34" s="96">
        <v>0</v>
      </c>
      <c r="F34" s="96">
        <v>23812.39</v>
      </c>
      <c r="G34" s="96">
        <v>90719.87</v>
      </c>
      <c r="H34" s="96">
        <v>371013.31</v>
      </c>
      <c r="I34" s="96">
        <v>0</v>
      </c>
      <c r="J34" s="96">
        <v>241990</v>
      </c>
      <c r="K34" s="96">
        <f t="shared" si="6"/>
        <v>2774996.93</v>
      </c>
      <c r="L34" s="96">
        <f t="shared" si="5"/>
        <v>2289451.3600000003</v>
      </c>
      <c r="M34" s="96">
        <f t="shared" si="7"/>
        <v>485545.57</v>
      </c>
      <c r="N34" s="195"/>
    </row>
    <row r="35" spans="1:14" s="144" customFormat="1" x14ac:dyDescent="0.25">
      <c r="A35" s="40" t="s">
        <v>7</v>
      </c>
      <c r="B35" s="96">
        <v>1718072.06</v>
      </c>
      <c r="C35" s="96">
        <v>187505.67</v>
      </c>
      <c r="D35" s="96">
        <v>68750</v>
      </c>
      <c r="E35" s="96">
        <v>0</v>
      </c>
      <c r="F35" s="96">
        <v>32806.81</v>
      </c>
      <c r="G35" s="96">
        <v>41694.300000000003</v>
      </c>
      <c r="H35" s="96">
        <v>353849.13</v>
      </c>
      <c r="I35" s="96">
        <v>102376.48</v>
      </c>
      <c r="J35" s="96">
        <v>134530</v>
      </c>
      <c r="K35" s="96">
        <f t="shared" si="6"/>
        <v>2639584.4500000002</v>
      </c>
      <c r="L35" s="96">
        <f t="shared" si="5"/>
        <v>2211234.21</v>
      </c>
      <c r="M35" s="96">
        <f t="shared" si="7"/>
        <v>428350.24</v>
      </c>
      <c r="N35" s="195"/>
    </row>
    <row r="36" spans="1:14" s="144" customFormat="1" x14ac:dyDescent="0.25">
      <c r="A36" s="40" t="s">
        <v>8</v>
      </c>
      <c r="B36" s="96">
        <v>1170752.82</v>
      </c>
      <c r="C36" s="96">
        <v>209563.48</v>
      </c>
      <c r="D36" s="96">
        <v>0</v>
      </c>
      <c r="E36" s="96">
        <v>0</v>
      </c>
      <c r="F36" s="96">
        <v>30377.39</v>
      </c>
      <c r="G36" s="96">
        <v>85159.22</v>
      </c>
      <c r="H36" s="96">
        <v>160041.53</v>
      </c>
      <c r="I36" s="96">
        <v>0</v>
      </c>
      <c r="J36" s="96">
        <v>105000</v>
      </c>
      <c r="K36" s="96">
        <f>SUM(B36:J36)</f>
        <v>1760894.44</v>
      </c>
      <c r="L36" s="96">
        <f t="shared" si="5"/>
        <v>1485316.3</v>
      </c>
      <c r="M36" s="96">
        <f t="shared" si="7"/>
        <v>275578.14</v>
      </c>
      <c r="N36" s="195"/>
    </row>
    <row r="37" spans="1:14" s="144" customFormat="1" x14ac:dyDescent="0.25">
      <c r="A37" s="40" t="s">
        <v>9</v>
      </c>
      <c r="B37" s="96">
        <v>754236</v>
      </c>
      <c r="C37" s="96">
        <v>262590</v>
      </c>
      <c r="D37" s="96">
        <v>0</v>
      </c>
      <c r="E37" s="96">
        <v>0</v>
      </c>
      <c r="F37" s="96">
        <v>17599.919999999998</v>
      </c>
      <c r="G37" s="96">
        <v>519991.69</v>
      </c>
      <c r="H37" s="96">
        <v>55378.400000000001</v>
      </c>
      <c r="I37" s="96">
        <v>0</v>
      </c>
      <c r="J37" s="96">
        <v>132300</v>
      </c>
      <c r="K37" s="96">
        <f>SUM(B37:J37)</f>
        <v>1742096.01</v>
      </c>
      <c r="L37" s="96">
        <f t="shared" si="5"/>
        <v>1149126</v>
      </c>
      <c r="M37" s="96">
        <f t="shared" si="7"/>
        <v>592970.01</v>
      </c>
      <c r="N37" s="195"/>
    </row>
    <row r="38" spans="1:14" s="144" customFormat="1" x14ac:dyDescent="0.25">
      <c r="A38" s="40" t="s">
        <v>10</v>
      </c>
      <c r="B38" s="96">
        <v>1027231.19</v>
      </c>
      <c r="C38" s="96">
        <v>109746</v>
      </c>
      <c r="D38" s="96">
        <v>0</v>
      </c>
      <c r="E38" s="96">
        <v>100436.65</v>
      </c>
      <c r="F38" s="96">
        <v>43647.45</v>
      </c>
      <c r="G38" s="96">
        <v>42074.62</v>
      </c>
      <c r="H38" s="96">
        <v>157309.82999999999</v>
      </c>
      <c r="I38" s="96">
        <v>0</v>
      </c>
      <c r="J38" s="96">
        <v>107500</v>
      </c>
      <c r="K38" s="96">
        <f>SUM(B38:J38)</f>
        <v>1587945.74</v>
      </c>
      <c r="L38" s="96">
        <f t="shared" si="5"/>
        <v>1244477.19</v>
      </c>
      <c r="M38" s="96">
        <f t="shared" si="7"/>
        <v>343468.54999999993</v>
      </c>
      <c r="N38" s="195"/>
    </row>
    <row r="39" spans="1:14" s="144" customFormat="1" x14ac:dyDescent="0.25">
      <c r="A39" s="40" t="s">
        <v>11</v>
      </c>
      <c r="B39" s="96">
        <v>2095760.29</v>
      </c>
      <c r="C39" s="96">
        <v>34272</v>
      </c>
      <c r="D39" s="96">
        <v>55697.59</v>
      </c>
      <c r="E39" s="96">
        <v>73853.56</v>
      </c>
      <c r="F39" s="96">
        <v>0</v>
      </c>
      <c r="G39" s="96">
        <v>161191.48000000001</v>
      </c>
      <c r="H39" s="96">
        <v>372088.36</v>
      </c>
      <c r="I39" s="96">
        <v>0</v>
      </c>
      <c r="J39" s="96">
        <v>50400</v>
      </c>
      <c r="K39" s="96">
        <f>SUM(B39:J39)</f>
        <v>2843263.28</v>
      </c>
      <c r="L39" s="96">
        <f t="shared" si="5"/>
        <v>2236129.88</v>
      </c>
      <c r="M39" s="96">
        <f t="shared" si="7"/>
        <v>607133.4</v>
      </c>
      <c r="N39" s="195"/>
    </row>
    <row r="40" spans="1:14" x14ac:dyDescent="0.25">
      <c r="A40" s="37" t="s">
        <v>173</v>
      </c>
      <c r="B40" s="101">
        <f>SUM(B28:B39)</f>
        <v>20322716.970000003</v>
      </c>
      <c r="C40" s="101">
        <f t="shared" ref="C40:M40" si="8">SUM(C28:C39)</f>
        <v>1932613.6099999999</v>
      </c>
      <c r="D40" s="101">
        <f t="shared" si="8"/>
        <v>807894.17</v>
      </c>
      <c r="E40" s="101">
        <f t="shared" si="8"/>
        <v>426398.62999999995</v>
      </c>
      <c r="F40" s="101">
        <f t="shared" si="8"/>
        <v>179709.40000000002</v>
      </c>
      <c r="G40" s="101">
        <f t="shared" si="8"/>
        <v>3156238.31</v>
      </c>
      <c r="H40" s="101">
        <f t="shared" si="8"/>
        <v>3282326.9299999997</v>
      </c>
      <c r="I40" s="101">
        <f t="shared" si="8"/>
        <v>398388.08999999997</v>
      </c>
      <c r="J40" s="101">
        <f t="shared" si="8"/>
        <v>3544534.4000000004</v>
      </c>
      <c r="K40" s="101">
        <f t="shared" si="8"/>
        <v>34050820.509999998</v>
      </c>
      <c r="L40" s="101">
        <f t="shared" si="8"/>
        <v>27006147.240000002</v>
      </c>
      <c r="M40" s="101">
        <f t="shared" si="8"/>
        <v>7044673.2699999996</v>
      </c>
      <c r="N40" s="195"/>
    </row>
    <row r="41" spans="1:14" x14ac:dyDescent="0.25">
      <c r="A41" s="40"/>
      <c r="B41" s="45"/>
      <c r="C41" s="45"/>
      <c r="D41" s="45"/>
      <c r="E41" s="45"/>
      <c r="F41" s="45"/>
      <c r="G41" s="45"/>
      <c r="H41" s="45"/>
      <c r="I41" s="45"/>
      <c r="J41" s="45"/>
      <c r="K41" s="45"/>
      <c r="L41" s="40"/>
      <c r="M41" s="40"/>
      <c r="N41" s="195"/>
    </row>
    <row r="42" spans="1:14" x14ac:dyDescent="0.25">
      <c r="A42" s="14"/>
      <c r="B42" s="15"/>
      <c r="C42" s="15"/>
      <c r="D42" s="15"/>
      <c r="E42" s="15"/>
      <c r="F42" s="142"/>
      <c r="G42" s="15"/>
      <c r="H42" s="15"/>
      <c r="I42" s="15"/>
      <c r="J42" s="15"/>
      <c r="K42" s="15"/>
      <c r="L42" s="14"/>
      <c r="M42" s="14"/>
    </row>
    <row r="43" spans="1:14" x14ac:dyDescent="0.25">
      <c r="A43" s="91" t="s">
        <v>87</v>
      </c>
      <c r="B43" s="92"/>
      <c r="C43" s="92"/>
      <c r="D43" s="92"/>
      <c r="E43" s="92"/>
      <c r="F43" s="92"/>
      <c r="G43" s="92"/>
      <c r="H43" s="92"/>
      <c r="I43" s="92"/>
      <c r="J43" s="15"/>
      <c r="K43" s="15"/>
      <c r="L43" s="14"/>
      <c r="M43" s="14"/>
    </row>
    <row r="44" spans="1:14" x14ac:dyDescent="0.25">
      <c r="A44" s="91"/>
      <c r="B44" s="92"/>
      <c r="C44" s="92"/>
      <c r="D44" s="92"/>
      <c r="E44" s="92"/>
      <c r="F44" s="92"/>
      <c r="G44" s="92"/>
      <c r="H44" s="92"/>
      <c r="I44" s="92"/>
      <c r="J44" s="15"/>
      <c r="K44" s="15"/>
      <c r="L44" s="14"/>
      <c r="M44" s="14"/>
    </row>
    <row r="45" spans="1:14" x14ac:dyDescent="0.25">
      <c r="A45" s="91"/>
      <c r="B45" s="92"/>
      <c r="C45" s="92"/>
      <c r="D45" s="92"/>
      <c r="E45" s="92"/>
      <c r="F45" s="92"/>
      <c r="G45" s="92"/>
      <c r="H45" s="92"/>
      <c r="I45" s="92"/>
      <c r="J45" s="15"/>
      <c r="K45" s="15"/>
      <c r="L45" s="14"/>
      <c r="M45" s="14"/>
    </row>
    <row r="46" spans="1:14" x14ac:dyDescent="0.25">
      <c r="A46" s="91" t="s">
        <v>97</v>
      </c>
      <c r="B46" s="92"/>
      <c r="C46" s="92"/>
      <c r="D46" s="92"/>
      <c r="E46" s="92"/>
      <c r="F46" s="92"/>
      <c r="G46" s="92"/>
      <c r="H46" s="92"/>
      <c r="I46" s="92"/>
      <c r="J46" s="15"/>
      <c r="K46" s="15"/>
      <c r="L46" s="14"/>
      <c r="M46" s="14"/>
    </row>
    <row r="47" spans="1:14" x14ac:dyDescent="0.25">
      <c r="A47" s="91" t="s">
        <v>96</v>
      </c>
      <c r="B47" s="92"/>
      <c r="C47" s="92"/>
      <c r="D47" s="92"/>
      <c r="E47" s="92"/>
      <c r="F47" s="92"/>
      <c r="G47" s="92"/>
      <c r="H47" s="92"/>
      <c r="I47" s="92"/>
      <c r="J47" s="15"/>
      <c r="K47" s="15"/>
      <c r="L47" s="14"/>
      <c r="M47" s="14"/>
    </row>
    <row r="48" spans="1:14" x14ac:dyDescent="0.25">
      <c r="A48" s="91"/>
      <c r="B48" s="92"/>
      <c r="C48" s="92"/>
      <c r="D48" s="92"/>
      <c r="E48" s="92"/>
      <c r="F48" s="92"/>
      <c r="G48" s="92"/>
      <c r="H48" s="92"/>
      <c r="I48" s="92"/>
      <c r="J48" s="15"/>
      <c r="K48" s="15"/>
      <c r="L48" s="14"/>
      <c r="M48" s="14"/>
    </row>
    <row r="49" spans="1:13" x14ac:dyDescent="0.25">
      <c r="A49" s="91"/>
      <c r="B49" s="92"/>
      <c r="C49" s="92"/>
      <c r="D49" s="92"/>
      <c r="E49" s="92"/>
      <c r="F49" s="92"/>
      <c r="G49" s="92"/>
      <c r="H49" s="92"/>
      <c r="I49" s="92"/>
      <c r="J49" s="15"/>
      <c r="K49" s="15"/>
      <c r="L49" s="14"/>
      <c r="M49" s="14"/>
    </row>
    <row r="50" spans="1:13" x14ac:dyDescent="0.25">
      <c r="A50" s="91"/>
      <c r="B50" s="92"/>
      <c r="C50" s="92"/>
      <c r="D50" s="92"/>
      <c r="E50" s="92"/>
      <c r="F50" s="92"/>
      <c r="G50" s="92"/>
      <c r="H50" s="92"/>
      <c r="I50" s="92"/>
      <c r="J50" s="15"/>
      <c r="K50" s="15"/>
      <c r="L50" s="14"/>
      <c r="M50" s="14"/>
    </row>
    <row r="51" spans="1:13" x14ac:dyDescent="0.25">
      <c r="A51" s="91"/>
      <c r="B51" s="92"/>
      <c r="C51" s="92"/>
      <c r="D51" s="92"/>
      <c r="E51" s="92"/>
      <c r="F51" s="92"/>
      <c r="G51" s="92"/>
      <c r="H51" s="92"/>
      <c r="I51" s="92"/>
      <c r="J51" s="15"/>
      <c r="K51" s="15"/>
      <c r="L51" s="14"/>
      <c r="M51" s="14"/>
    </row>
  </sheetData>
  <pageMargins left="0.7" right="0.7" top="0.75" bottom="0.75" header="0.3" footer="0.3"/>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1"/>
  <sheetViews>
    <sheetView workbookViewId="0">
      <selection activeCell="A38" sqref="A38"/>
    </sheetView>
  </sheetViews>
  <sheetFormatPr defaultColWidth="9.140625" defaultRowHeight="15" x14ac:dyDescent="0.25"/>
  <cols>
    <col min="1" max="1" width="13.140625" customWidth="1"/>
    <col min="2" max="2" width="13.28515625" customWidth="1"/>
    <col min="3" max="3" width="12.140625" customWidth="1"/>
    <col min="4" max="4" width="12.7109375" customWidth="1"/>
    <col min="5" max="5" width="11.85546875" customWidth="1"/>
    <col min="6" max="6" width="14" customWidth="1"/>
    <col min="7" max="7" width="14.7109375" customWidth="1"/>
    <col min="8" max="8" width="11.42578125" customWidth="1"/>
    <col min="9" max="9" width="12.42578125" customWidth="1"/>
    <col min="10" max="10" width="13" customWidth="1"/>
    <col min="11" max="11" width="14.42578125" customWidth="1"/>
    <col min="12" max="12" width="13.85546875" customWidth="1"/>
    <col min="13" max="13" width="14.140625" customWidth="1"/>
    <col min="14" max="14" width="15.140625" customWidth="1"/>
    <col min="15" max="15" width="18.140625" customWidth="1"/>
  </cols>
  <sheetData>
    <row r="1" spans="1:16" x14ac:dyDescent="0.25">
      <c r="A1" s="3" t="s">
        <v>41</v>
      </c>
    </row>
    <row r="3" spans="1:16" ht="23.25" x14ac:dyDescent="0.35">
      <c r="A3" s="34">
        <v>2014</v>
      </c>
    </row>
    <row r="5" spans="1:16" x14ac:dyDescent="0.25">
      <c r="A5" s="3" t="s">
        <v>29</v>
      </c>
    </row>
    <row r="7" spans="1:16" x14ac:dyDescent="0.25">
      <c r="A7" s="37" t="s">
        <v>16</v>
      </c>
      <c r="B7" s="38" t="s">
        <v>88</v>
      </c>
      <c r="C7" s="107" t="s">
        <v>61</v>
      </c>
      <c r="D7" s="38" t="s">
        <v>19</v>
      </c>
      <c r="E7" s="38" t="s">
        <v>89</v>
      </c>
      <c r="F7" s="95" t="s">
        <v>90</v>
      </c>
      <c r="G7" s="95" t="s">
        <v>91</v>
      </c>
      <c r="H7" s="95" t="s">
        <v>92</v>
      </c>
      <c r="I7" s="95" t="s">
        <v>93</v>
      </c>
      <c r="J7" s="95" t="s">
        <v>13</v>
      </c>
      <c r="K7" s="38" t="s">
        <v>94</v>
      </c>
      <c r="L7" s="38" t="s">
        <v>95</v>
      </c>
      <c r="M7" s="37" t="s">
        <v>28</v>
      </c>
      <c r="N7" s="38" t="s">
        <v>50</v>
      </c>
      <c r="O7" s="39" t="s">
        <v>51</v>
      </c>
      <c r="P7" s="14"/>
    </row>
    <row r="8" spans="1:16" x14ac:dyDescent="0.25">
      <c r="A8" s="40" t="s">
        <v>0</v>
      </c>
      <c r="B8" s="106">
        <v>593781.15</v>
      </c>
      <c r="C8" s="108">
        <v>106116.5</v>
      </c>
      <c r="D8" s="98">
        <v>0</v>
      </c>
      <c r="E8" s="98">
        <v>25845</v>
      </c>
      <c r="F8" s="94">
        <v>0</v>
      </c>
      <c r="G8" s="97">
        <v>0</v>
      </c>
      <c r="H8" s="97">
        <v>14540</v>
      </c>
      <c r="I8" s="97">
        <v>60000</v>
      </c>
      <c r="J8" s="97">
        <v>0</v>
      </c>
      <c r="K8" s="98">
        <v>17979.2</v>
      </c>
      <c r="L8" s="98">
        <v>179860</v>
      </c>
      <c r="M8" s="96">
        <f>SUM(B8:L8)</f>
        <v>998121.85</v>
      </c>
      <c r="N8" s="98">
        <f>SUM(B8,C8,D8,E8,K8,L8)</f>
        <v>923581.85</v>
      </c>
      <c r="O8" s="99">
        <f>SUM(F8,G8,H8,I8,J8)</f>
        <v>74540</v>
      </c>
      <c r="P8" s="14"/>
    </row>
    <row r="9" spans="1:16" x14ac:dyDescent="0.25">
      <c r="A9" s="40" t="s">
        <v>1</v>
      </c>
      <c r="B9" s="98">
        <v>469346.91</v>
      </c>
      <c r="C9" s="108">
        <v>101497.1</v>
      </c>
      <c r="D9" s="98">
        <v>0</v>
      </c>
      <c r="E9" s="98">
        <v>51231.05</v>
      </c>
      <c r="F9" s="97">
        <v>0</v>
      </c>
      <c r="G9" s="97">
        <v>0</v>
      </c>
      <c r="H9" s="97">
        <v>0</v>
      </c>
      <c r="I9" s="97">
        <v>100000</v>
      </c>
      <c r="J9" s="97">
        <v>0</v>
      </c>
      <c r="K9" s="98">
        <v>0</v>
      </c>
      <c r="L9" s="98">
        <v>240921</v>
      </c>
      <c r="M9" s="96">
        <f t="shared" ref="M9:M19" si="0">SUM(B9:L9)</f>
        <v>962996.06</v>
      </c>
      <c r="N9" s="98">
        <f t="shared" ref="N9:N19" si="1">SUM(B9,C9,D9,E9,K9,L9)</f>
        <v>862996.06</v>
      </c>
      <c r="O9" s="99">
        <f t="shared" ref="O9:O19" si="2">SUM(F9,G9,H9,I9,J9)</f>
        <v>100000</v>
      </c>
      <c r="P9" s="14"/>
    </row>
    <row r="10" spans="1:16" x14ac:dyDescent="0.25">
      <c r="A10" s="40" t="s">
        <v>2</v>
      </c>
      <c r="B10" s="98">
        <v>837606.94</v>
      </c>
      <c r="C10" s="108">
        <v>64433.22</v>
      </c>
      <c r="D10" s="98">
        <v>0</v>
      </c>
      <c r="E10" s="98">
        <v>0</v>
      </c>
      <c r="F10" s="97">
        <v>75609</v>
      </c>
      <c r="G10" s="97">
        <v>59250.37</v>
      </c>
      <c r="H10" s="97">
        <v>0</v>
      </c>
      <c r="I10" s="97">
        <v>80000</v>
      </c>
      <c r="J10" s="97">
        <v>0</v>
      </c>
      <c r="K10" s="98">
        <v>0</v>
      </c>
      <c r="L10" s="98">
        <v>181494</v>
      </c>
      <c r="M10" s="96">
        <f t="shared" si="0"/>
        <v>1298393.5299999998</v>
      </c>
      <c r="N10" s="98">
        <f t="shared" si="1"/>
        <v>1083534.1599999999</v>
      </c>
      <c r="O10" s="99">
        <f t="shared" si="2"/>
        <v>214859.37</v>
      </c>
      <c r="P10" s="14"/>
    </row>
    <row r="11" spans="1:16" x14ac:dyDescent="0.25">
      <c r="A11" s="40" t="s">
        <v>3</v>
      </c>
      <c r="B11" s="98">
        <v>858194.61</v>
      </c>
      <c r="C11" s="108">
        <v>162851.79999999999</v>
      </c>
      <c r="D11" s="98">
        <v>0</v>
      </c>
      <c r="E11" s="98">
        <v>132521.65</v>
      </c>
      <c r="F11" s="97">
        <v>8219</v>
      </c>
      <c r="G11" s="97">
        <v>0</v>
      </c>
      <c r="H11" s="97">
        <v>0</v>
      </c>
      <c r="I11" s="97">
        <v>40000</v>
      </c>
      <c r="J11" s="97">
        <v>0</v>
      </c>
      <c r="K11" s="98">
        <v>16567</v>
      </c>
      <c r="L11" s="98">
        <v>238809</v>
      </c>
      <c r="M11" s="96">
        <f t="shared" si="0"/>
        <v>1457163.0599999998</v>
      </c>
      <c r="N11" s="98">
        <f t="shared" si="1"/>
        <v>1408944.0599999998</v>
      </c>
      <c r="O11" s="99">
        <f t="shared" si="2"/>
        <v>48219</v>
      </c>
      <c r="P11" s="14"/>
    </row>
    <row r="12" spans="1:16" x14ac:dyDescent="0.25">
      <c r="A12" s="40" t="s">
        <v>4</v>
      </c>
      <c r="B12" s="98">
        <v>927627.66</v>
      </c>
      <c r="C12" s="108">
        <v>199692.72</v>
      </c>
      <c r="D12" s="98">
        <v>0</v>
      </c>
      <c r="E12" s="98">
        <v>76789.100000000006</v>
      </c>
      <c r="F12" s="97">
        <v>0</v>
      </c>
      <c r="G12" s="97">
        <v>0</v>
      </c>
      <c r="H12" s="97">
        <v>2694</v>
      </c>
      <c r="I12" s="97">
        <v>0</v>
      </c>
      <c r="J12" s="97">
        <v>0</v>
      </c>
      <c r="K12" s="98">
        <v>52580.28</v>
      </c>
      <c r="L12" s="98">
        <v>209834</v>
      </c>
      <c r="M12" s="96">
        <f t="shared" si="0"/>
        <v>1469217.7600000002</v>
      </c>
      <c r="N12" s="98">
        <f t="shared" si="1"/>
        <v>1466523.7600000002</v>
      </c>
      <c r="O12" s="99">
        <f t="shared" si="2"/>
        <v>2694</v>
      </c>
      <c r="P12" s="14"/>
    </row>
    <row r="13" spans="1:16" x14ac:dyDescent="0.25">
      <c r="A13" s="40" t="s">
        <v>5</v>
      </c>
      <c r="B13" s="98">
        <v>714857.72</v>
      </c>
      <c r="C13" s="108">
        <v>122566.54</v>
      </c>
      <c r="D13" s="98">
        <v>0</v>
      </c>
      <c r="E13" s="98">
        <v>98753.65</v>
      </c>
      <c r="F13" s="97">
        <v>0</v>
      </c>
      <c r="G13" s="97">
        <v>32746.62</v>
      </c>
      <c r="H13" s="97">
        <v>23430</v>
      </c>
      <c r="I13" s="97">
        <v>0</v>
      </c>
      <c r="J13" s="97">
        <v>0</v>
      </c>
      <c r="K13" s="98">
        <v>0</v>
      </c>
      <c r="L13" s="98">
        <v>362000</v>
      </c>
      <c r="M13" s="96">
        <f t="shared" si="0"/>
        <v>1354354.53</v>
      </c>
      <c r="N13" s="98">
        <f t="shared" si="1"/>
        <v>1298177.9100000001</v>
      </c>
      <c r="O13" s="99">
        <f t="shared" si="2"/>
        <v>56176.619999999995</v>
      </c>
      <c r="P13" s="14"/>
    </row>
    <row r="14" spans="1:16" x14ac:dyDescent="0.25">
      <c r="A14" s="40" t="s">
        <v>6</v>
      </c>
      <c r="B14" s="98">
        <v>1154846.6399999999</v>
      </c>
      <c r="C14" s="108">
        <v>133258.23999999999</v>
      </c>
      <c r="D14" s="98">
        <v>0</v>
      </c>
      <c r="E14" s="98">
        <v>67812.899999999994</v>
      </c>
      <c r="F14" s="97">
        <v>0</v>
      </c>
      <c r="G14" s="97">
        <v>24607.95</v>
      </c>
      <c r="H14" s="97">
        <v>16071</v>
      </c>
      <c r="I14" s="97">
        <v>0</v>
      </c>
      <c r="J14" s="97">
        <v>0</v>
      </c>
      <c r="K14" s="98">
        <v>33673.599999999999</v>
      </c>
      <c r="L14" s="98">
        <v>484126</v>
      </c>
      <c r="M14" s="96">
        <f t="shared" si="0"/>
        <v>1914396.3299999998</v>
      </c>
      <c r="N14" s="98">
        <f t="shared" si="1"/>
        <v>1873717.38</v>
      </c>
      <c r="O14" s="99">
        <f t="shared" si="2"/>
        <v>40678.949999999997</v>
      </c>
      <c r="P14" s="14"/>
    </row>
    <row r="15" spans="1:16" x14ac:dyDescent="0.25">
      <c r="A15" s="40" t="s">
        <v>7</v>
      </c>
      <c r="B15" s="98">
        <v>1050046.93</v>
      </c>
      <c r="C15" s="108">
        <v>64573.52</v>
      </c>
      <c r="D15" s="98">
        <v>0</v>
      </c>
      <c r="E15" s="98">
        <v>50017.8</v>
      </c>
      <c r="F15" s="97">
        <v>0</v>
      </c>
      <c r="G15" s="97">
        <v>44752</v>
      </c>
      <c r="H15" s="97">
        <v>5303</v>
      </c>
      <c r="I15" s="97">
        <v>0</v>
      </c>
      <c r="J15" s="97">
        <v>0</v>
      </c>
      <c r="K15" s="98">
        <v>34534.46</v>
      </c>
      <c r="L15" s="98">
        <v>404486</v>
      </c>
      <c r="M15" s="96">
        <f t="shared" si="0"/>
        <v>1653713.71</v>
      </c>
      <c r="N15" s="98">
        <f t="shared" si="1"/>
        <v>1603658.71</v>
      </c>
      <c r="O15" s="99">
        <f t="shared" si="2"/>
        <v>50055</v>
      </c>
      <c r="P15" s="14"/>
    </row>
    <row r="16" spans="1:16" x14ac:dyDescent="0.25">
      <c r="A16" s="40" t="s">
        <v>8</v>
      </c>
      <c r="B16" s="98">
        <v>1156445.26</v>
      </c>
      <c r="C16" s="108">
        <v>81855.42</v>
      </c>
      <c r="D16" s="98">
        <v>0</v>
      </c>
      <c r="E16" s="98">
        <v>75125.95</v>
      </c>
      <c r="F16" s="97">
        <v>0</v>
      </c>
      <c r="G16" s="97">
        <v>24577</v>
      </c>
      <c r="H16" s="97">
        <v>19431</v>
      </c>
      <c r="I16" s="97">
        <v>140000</v>
      </c>
      <c r="J16" s="97">
        <v>0</v>
      </c>
      <c r="K16" s="98">
        <v>16749.14</v>
      </c>
      <c r="L16" s="98">
        <v>327450</v>
      </c>
      <c r="M16" s="96">
        <f t="shared" si="0"/>
        <v>1841633.7699999998</v>
      </c>
      <c r="N16" s="98">
        <f t="shared" si="1"/>
        <v>1657625.7699999998</v>
      </c>
      <c r="O16" s="99">
        <f t="shared" si="2"/>
        <v>184008</v>
      </c>
      <c r="P16" s="14"/>
    </row>
    <row r="17" spans="1:16" x14ac:dyDescent="0.25">
      <c r="A17" s="40" t="s">
        <v>9</v>
      </c>
      <c r="B17" s="98">
        <v>741334.91</v>
      </c>
      <c r="C17" s="108">
        <v>179232.9</v>
      </c>
      <c r="D17" s="98">
        <v>0</v>
      </c>
      <c r="E17" s="98">
        <v>172354.3</v>
      </c>
      <c r="F17" s="97">
        <v>0</v>
      </c>
      <c r="G17" s="100">
        <v>23250</v>
      </c>
      <c r="H17" s="97">
        <v>23479</v>
      </c>
      <c r="I17" s="97">
        <v>680000</v>
      </c>
      <c r="J17" s="97">
        <v>24023.9</v>
      </c>
      <c r="K17" s="98">
        <v>17616.060000000001</v>
      </c>
      <c r="L17" s="98">
        <v>210263</v>
      </c>
      <c r="M17" s="96">
        <f t="shared" si="0"/>
        <v>2071554.07</v>
      </c>
      <c r="N17" s="98">
        <f t="shared" si="1"/>
        <v>1320801.1700000002</v>
      </c>
      <c r="O17" s="99">
        <f t="shared" si="2"/>
        <v>750752.9</v>
      </c>
      <c r="P17" s="14"/>
    </row>
    <row r="18" spans="1:16" x14ac:dyDescent="0.25">
      <c r="A18" s="40" t="s">
        <v>10</v>
      </c>
      <c r="B18" s="98">
        <v>818071.95</v>
      </c>
      <c r="C18" s="108">
        <v>136027.96</v>
      </c>
      <c r="D18" s="98">
        <v>18625</v>
      </c>
      <c r="E18" s="98">
        <v>149871.54999999999</v>
      </c>
      <c r="F18" s="97">
        <v>0</v>
      </c>
      <c r="G18" s="97">
        <v>20250</v>
      </c>
      <c r="H18" s="97">
        <v>0</v>
      </c>
      <c r="I18" s="97">
        <v>280000</v>
      </c>
      <c r="J18" s="97">
        <v>145672.1</v>
      </c>
      <c r="K18" s="98">
        <v>17654.5</v>
      </c>
      <c r="L18" s="98">
        <v>242255</v>
      </c>
      <c r="M18" s="96">
        <f t="shared" si="0"/>
        <v>1828428.06</v>
      </c>
      <c r="N18" s="98">
        <f t="shared" si="1"/>
        <v>1382505.96</v>
      </c>
      <c r="O18" s="99">
        <f t="shared" si="2"/>
        <v>445922.1</v>
      </c>
      <c r="P18" s="14"/>
    </row>
    <row r="19" spans="1:16" x14ac:dyDescent="0.25">
      <c r="A19" s="40" t="s">
        <v>11</v>
      </c>
      <c r="B19" s="98">
        <v>601535.09</v>
      </c>
      <c r="C19" s="108">
        <v>97363.24</v>
      </c>
      <c r="D19" s="98">
        <v>0</v>
      </c>
      <c r="E19" s="98">
        <v>75484.899999999994</v>
      </c>
      <c r="F19" s="97">
        <v>0</v>
      </c>
      <c r="G19" s="97">
        <v>32500</v>
      </c>
      <c r="H19" s="97">
        <v>0</v>
      </c>
      <c r="I19" s="97">
        <v>160000</v>
      </c>
      <c r="J19" s="97">
        <v>458360</v>
      </c>
      <c r="K19" s="98">
        <v>17993.060000000001</v>
      </c>
      <c r="L19" s="98">
        <v>208780</v>
      </c>
      <c r="M19" s="96">
        <f t="shared" si="0"/>
        <v>1652016.29</v>
      </c>
      <c r="N19" s="98">
        <f t="shared" si="1"/>
        <v>1001156.29</v>
      </c>
      <c r="O19" s="99">
        <f t="shared" si="2"/>
        <v>650860</v>
      </c>
      <c r="P19" s="14"/>
    </row>
    <row r="20" spans="1:16" x14ac:dyDescent="0.25">
      <c r="A20" s="37" t="s">
        <v>86</v>
      </c>
      <c r="B20" s="103">
        <f t="shared" ref="B20:O20" si="3">SUM(B8:B19)</f>
        <v>9923695.7699999977</v>
      </c>
      <c r="C20" s="109">
        <f t="shared" si="3"/>
        <v>1449469.16</v>
      </c>
      <c r="D20" s="103">
        <f t="shared" si="3"/>
        <v>18625</v>
      </c>
      <c r="E20" s="103">
        <f t="shared" si="3"/>
        <v>975807.85000000021</v>
      </c>
      <c r="F20" s="102">
        <f>SUM(F8:F19)</f>
        <v>83828</v>
      </c>
      <c r="G20" s="102">
        <f t="shared" si="3"/>
        <v>261933.94</v>
      </c>
      <c r="H20" s="102">
        <f t="shared" si="3"/>
        <v>104948</v>
      </c>
      <c r="I20" s="102">
        <f t="shared" si="3"/>
        <v>1540000</v>
      </c>
      <c r="J20" s="102">
        <f t="shared" si="3"/>
        <v>628056</v>
      </c>
      <c r="K20" s="103">
        <f t="shared" si="3"/>
        <v>225347.3</v>
      </c>
      <c r="L20" s="103">
        <f t="shared" si="3"/>
        <v>3290278</v>
      </c>
      <c r="M20" s="101">
        <f t="shared" si="3"/>
        <v>18501989.019999996</v>
      </c>
      <c r="N20" s="103">
        <f t="shared" si="3"/>
        <v>15883223.079999998</v>
      </c>
      <c r="O20" s="104">
        <f t="shared" si="3"/>
        <v>2618765.94</v>
      </c>
      <c r="P20" s="14"/>
    </row>
    <row r="21" spans="1:16" x14ac:dyDescent="0.25">
      <c r="A21" s="14"/>
      <c r="B21" s="15"/>
      <c r="C21" s="15"/>
      <c r="D21" s="15"/>
      <c r="E21" s="15"/>
      <c r="F21" s="15"/>
      <c r="G21" s="15"/>
      <c r="H21" s="15"/>
      <c r="I21" s="15"/>
      <c r="J21" s="15"/>
      <c r="K21" s="15"/>
      <c r="L21" s="15"/>
      <c r="M21" s="15"/>
      <c r="N21" s="14"/>
      <c r="O21" s="14"/>
      <c r="P21" s="14"/>
    </row>
    <row r="22" spans="1:16" x14ac:dyDescent="0.25">
      <c r="A22" s="14"/>
      <c r="B22" s="15"/>
      <c r="C22" s="15"/>
      <c r="D22" s="15"/>
      <c r="E22" s="15"/>
      <c r="F22" s="15"/>
      <c r="G22" s="15"/>
      <c r="H22" s="15"/>
      <c r="I22" s="15"/>
      <c r="J22" s="15"/>
      <c r="K22" s="15"/>
      <c r="L22" s="15"/>
      <c r="M22" s="15"/>
      <c r="N22" s="14"/>
      <c r="O22" s="14"/>
      <c r="P22" s="14"/>
    </row>
    <row r="23" spans="1:16" x14ac:dyDescent="0.25">
      <c r="A23" s="93" t="s">
        <v>45</v>
      </c>
      <c r="B23" s="15"/>
      <c r="C23" s="15"/>
      <c r="D23" s="15"/>
      <c r="E23" s="15"/>
      <c r="F23" s="15"/>
      <c r="G23" s="15"/>
      <c r="H23" s="15"/>
      <c r="I23" s="15"/>
      <c r="J23" s="15"/>
      <c r="K23" s="15"/>
      <c r="L23" s="15"/>
      <c r="M23" s="15"/>
      <c r="N23" s="14"/>
      <c r="O23" s="14"/>
      <c r="P23" s="14"/>
    </row>
    <row r="24" spans="1:16" x14ac:dyDescent="0.25">
      <c r="A24" s="14"/>
      <c r="B24" s="14"/>
      <c r="C24" s="14"/>
      <c r="D24" s="14"/>
      <c r="E24" s="14"/>
      <c r="F24" s="14"/>
      <c r="G24" s="14"/>
      <c r="H24" s="14"/>
      <c r="I24" s="14"/>
      <c r="J24" s="14"/>
      <c r="K24" s="14"/>
      <c r="L24" s="14"/>
      <c r="M24" s="14"/>
      <c r="N24" s="14"/>
      <c r="O24" s="14"/>
      <c r="P24" s="14"/>
    </row>
    <row r="25" spans="1:16" x14ac:dyDescent="0.25">
      <c r="A25" s="35" t="s">
        <v>16</v>
      </c>
      <c r="B25" s="38" t="s">
        <v>88</v>
      </c>
      <c r="C25" s="110" t="s">
        <v>61</v>
      </c>
      <c r="D25" s="38" t="s">
        <v>19</v>
      </c>
      <c r="E25" s="110" t="s">
        <v>89</v>
      </c>
      <c r="F25" s="93" t="s">
        <v>90</v>
      </c>
      <c r="G25" s="93" t="s">
        <v>91</v>
      </c>
      <c r="H25" s="93" t="s">
        <v>92</v>
      </c>
      <c r="I25" s="93" t="s">
        <v>93</v>
      </c>
      <c r="J25" s="93" t="s">
        <v>13</v>
      </c>
      <c r="K25" s="110" t="s">
        <v>94</v>
      </c>
      <c r="L25" s="110" t="s">
        <v>95</v>
      </c>
      <c r="M25" s="37" t="s">
        <v>28</v>
      </c>
      <c r="N25" s="22" t="s">
        <v>50</v>
      </c>
      <c r="O25" s="23" t="s">
        <v>51</v>
      </c>
      <c r="P25" s="14"/>
    </row>
    <row r="26" spans="1:16" x14ac:dyDescent="0.25">
      <c r="A26" s="36" t="s">
        <v>0</v>
      </c>
      <c r="B26" s="94">
        <v>2146105.7200000002</v>
      </c>
      <c r="C26" s="94">
        <v>223937.02</v>
      </c>
      <c r="D26" s="94">
        <v>0</v>
      </c>
      <c r="E26" s="94">
        <v>99149.23</v>
      </c>
      <c r="F26" s="94">
        <v>0</v>
      </c>
      <c r="G26" s="94">
        <v>0</v>
      </c>
      <c r="H26" s="94">
        <v>42308.77</v>
      </c>
      <c r="I26" s="94">
        <v>172161.64</v>
      </c>
      <c r="J26" s="94">
        <v>0</v>
      </c>
      <c r="K26" s="94">
        <v>70658.259999999995</v>
      </c>
      <c r="L26" s="94">
        <v>626404.18000000005</v>
      </c>
      <c r="M26" s="94">
        <f>SUM(B26:L26)</f>
        <v>3380724.8200000003</v>
      </c>
      <c r="N26" s="94">
        <f>SUM(B26,C26,D26,E26,K26,L26)</f>
        <v>3166254.41</v>
      </c>
      <c r="O26" s="94">
        <f>SUM(F26,G26,H26,I26,J26)</f>
        <v>214470.41</v>
      </c>
      <c r="P26" s="14"/>
    </row>
    <row r="27" spans="1:16" x14ac:dyDescent="0.25">
      <c r="A27" s="36" t="s">
        <v>1</v>
      </c>
      <c r="B27" s="94">
        <v>1699007.03</v>
      </c>
      <c r="C27" s="94">
        <v>259684.08</v>
      </c>
      <c r="D27" s="94">
        <v>0</v>
      </c>
      <c r="E27" s="94">
        <v>199391.53</v>
      </c>
      <c r="F27" s="94">
        <v>0</v>
      </c>
      <c r="G27" s="94">
        <v>0</v>
      </c>
      <c r="H27" s="94">
        <v>0</v>
      </c>
      <c r="I27" s="94">
        <v>286848.68</v>
      </c>
      <c r="J27" s="94">
        <v>0</v>
      </c>
      <c r="K27" s="94">
        <v>0</v>
      </c>
      <c r="L27" s="94">
        <v>951876.51</v>
      </c>
      <c r="M27" s="94">
        <f t="shared" ref="M27:M37" si="4">SUM(B27:L27)</f>
        <v>3396807.83</v>
      </c>
      <c r="N27" s="94">
        <f t="shared" ref="N27:N37" si="5">SUM(B27,C27,D27,E27,K27,L27)</f>
        <v>3109959.1500000004</v>
      </c>
      <c r="O27" s="94">
        <f t="shared" ref="O27:O37" si="6">SUM(F27,G27,H27,I27,J27)</f>
        <v>286848.68</v>
      </c>
      <c r="P27" s="14"/>
    </row>
    <row r="28" spans="1:16" x14ac:dyDescent="0.25">
      <c r="A28" s="36" t="s">
        <v>2</v>
      </c>
      <c r="B28" s="94">
        <v>3000809.27</v>
      </c>
      <c r="C28" s="94">
        <v>126897.86</v>
      </c>
      <c r="D28" s="94">
        <v>0</v>
      </c>
      <c r="E28" s="94">
        <v>0</v>
      </c>
      <c r="F28" s="94">
        <v>354802</v>
      </c>
      <c r="G28" s="94">
        <v>59250.37</v>
      </c>
      <c r="H28" s="94">
        <v>0</v>
      </c>
      <c r="I28" s="94">
        <v>229442.38</v>
      </c>
      <c r="J28" s="94">
        <v>0</v>
      </c>
      <c r="K28" s="94">
        <v>0</v>
      </c>
      <c r="L28" s="94">
        <v>676859.63</v>
      </c>
      <c r="M28" s="94">
        <f t="shared" si="4"/>
        <v>4448061.51</v>
      </c>
      <c r="N28" s="94">
        <f t="shared" si="5"/>
        <v>3804566.76</v>
      </c>
      <c r="O28" s="94">
        <f t="shared" si="6"/>
        <v>643494.75</v>
      </c>
      <c r="P28" s="14"/>
    </row>
    <row r="29" spans="1:16" x14ac:dyDescent="0.25">
      <c r="A29" s="36" t="s">
        <v>3</v>
      </c>
      <c r="B29" s="94">
        <v>2901132.84</v>
      </c>
      <c r="C29" s="94">
        <v>350497.88</v>
      </c>
      <c r="D29" s="94">
        <v>0</v>
      </c>
      <c r="E29" s="94">
        <v>523995.19</v>
      </c>
      <c r="F29" s="94">
        <v>39242.19</v>
      </c>
      <c r="G29" s="94">
        <v>0</v>
      </c>
      <c r="H29" s="94">
        <v>0</v>
      </c>
      <c r="I29" s="94">
        <v>114727.29</v>
      </c>
      <c r="J29" s="94">
        <v>0</v>
      </c>
      <c r="K29" s="94">
        <v>33299.67</v>
      </c>
      <c r="L29" s="94">
        <v>853548.88</v>
      </c>
      <c r="M29" s="94">
        <f t="shared" si="4"/>
        <v>4816443.9399999995</v>
      </c>
      <c r="N29" s="94">
        <f t="shared" si="5"/>
        <v>4662474.46</v>
      </c>
      <c r="O29" s="94">
        <f t="shared" si="6"/>
        <v>153969.47999999998</v>
      </c>
      <c r="P29" s="14"/>
    </row>
    <row r="30" spans="1:16" x14ac:dyDescent="0.25">
      <c r="A30" s="36" t="s">
        <v>4</v>
      </c>
      <c r="B30" s="94">
        <v>3018292.14</v>
      </c>
      <c r="C30" s="94">
        <v>439742.29</v>
      </c>
      <c r="D30" s="94">
        <v>0</v>
      </c>
      <c r="E30" s="94">
        <v>300275.55</v>
      </c>
      <c r="F30" s="94">
        <v>0</v>
      </c>
      <c r="G30" s="94">
        <v>0</v>
      </c>
      <c r="H30" s="94">
        <v>7338.51</v>
      </c>
      <c r="I30" s="94">
        <v>0</v>
      </c>
      <c r="J30" s="94">
        <v>0</v>
      </c>
      <c r="K30" s="94">
        <v>109260.69</v>
      </c>
      <c r="L30" s="94">
        <v>708083.8</v>
      </c>
      <c r="M30" s="94">
        <f t="shared" si="4"/>
        <v>4582992.9799999995</v>
      </c>
      <c r="N30" s="94">
        <f t="shared" si="5"/>
        <v>4575654.47</v>
      </c>
      <c r="O30" s="94">
        <f t="shared" si="6"/>
        <v>7338.51</v>
      </c>
      <c r="P30" s="14"/>
    </row>
    <row r="31" spans="1:16" x14ac:dyDescent="0.25">
      <c r="A31" s="36" t="s">
        <v>5</v>
      </c>
      <c r="B31" s="94">
        <v>2272360.8199999998</v>
      </c>
      <c r="C31" s="94">
        <v>286285.03000000003</v>
      </c>
      <c r="D31" s="94">
        <v>0</v>
      </c>
      <c r="E31" s="94">
        <v>387805.87</v>
      </c>
      <c r="F31" s="94">
        <v>0</v>
      </c>
      <c r="G31" s="94">
        <v>129998.19</v>
      </c>
      <c r="H31" s="94">
        <v>72196.61</v>
      </c>
      <c r="I31" s="94">
        <v>0</v>
      </c>
      <c r="J31" s="94">
        <v>0</v>
      </c>
      <c r="K31" s="94">
        <v>0</v>
      </c>
      <c r="L31" s="94">
        <v>1391695.16</v>
      </c>
      <c r="M31" s="94">
        <f t="shared" si="4"/>
        <v>4540341.68</v>
      </c>
      <c r="N31" s="94">
        <f t="shared" si="5"/>
        <v>4338146.88</v>
      </c>
      <c r="O31" s="94">
        <f t="shared" si="6"/>
        <v>202194.8</v>
      </c>
      <c r="P31" s="14"/>
    </row>
    <row r="32" spans="1:16" x14ac:dyDescent="0.25">
      <c r="A32" s="36" t="s">
        <v>6</v>
      </c>
      <c r="B32" s="94">
        <v>4093577.26</v>
      </c>
      <c r="C32" s="94">
        <v>282770.53000000003</v>
      </c>
      <c r="D32" s="94">
        <v>0</v>
      </c>
      <c r="E32" s="94">
        <v>262274.32</v>
      </c>
      <c r="F32" s="94">
        <v>0</v>
      </c>
      <c r="G32" s="94">
        <v>96709.25</v>
      </c>
      <c r="H32" s="94">
        <v>48603.27</v>
      </c>
      <c r="I32" s="94">
        <v>0</v>
      </c>
      <c r="J32" s="94">
        <v>0</v>
      </c>
      <c r="K32" s="94">
        <v>70876.75</v>
      </c>
      <c r="L32" s="94">
        <v>1772102.45</v>
      </c>
      <c r="M32" s="94">
        <f t="shared" si="4"/>
        <v>6626913.8300000001</v>
      </c>
      <c r="N32" s="94">
        <f t="shared" si="5"/>
        <v>6481601.3100000005</v>
      </c>
      <c r="O32" s="94">
        <f t="shared" si="6"/>
        <v>145312.51999999999</v>
      </c>
      <c r="P32" s="14"/>
    </row>
    <row r="33" spans="1:16" x14ac:dyDescent="0.25">
      <c r="A33" s="36" t="s">
        <v>7</v>
      </c>
      <c r="B33" s="94">
        <v>3668789.27</v>
      </c>
      <c r="C33" s="94">
        <v>188795.34</v>
      </c>
      <c r="D33" s="94">
        <v>0</v>
      </c>
      <c r="E33" s="94">
        <v>190040.85</v>
      </c>
      <c r="F33" s="94">
        <v>0</v>
      </c>
      <c r="G33" s="94">
        <v>175938.42</v>
      </c>
      <c r="H33" s="94">
        <v>14568.36</v>
      </c>
      <c r="I33" s="94">
        <v>0</v>
      </c>
      <c r="J33" s="94">
        <v>0</v>
      </c>
      <c r="K33" s="94">
        <v>69414.27</v>
      </c>
      <c r="L33" s="94">
        <v>1440454.86</v>
      </c>
      <c r="M33" s="94">
        <f t="shared" si="4"/>
        <v>5748001.3700000001</v>
      </c>
      <c r="N33" s="94">
        <f t="shared" si="5"/>
        <v>5557494.5899999999</v>
      </c>
      <c r="O33" s="94">
        <f t="shared" si="6"/>
        <v>190506.78000000003</v>
      </c>
      <c r="P33" s="14"/>
    </row>
    <row r="34" spans="1:16" x14ac:dyDescent="0.25">
      <c r="A34" s="36" t="s">
        <v>8</v>
      </c>
      <c r="B34" s="94">
        <v>4091242.39</v>
      </c>
      <c r="C34" s="94">
        <v>198341.74</v>
      </c>
      <c r="D34" s="94">
        <v>0</v>
      </c>
      <c r="E34" s="94">
        <v>206169.31</v>
      </c>
      <c r="F34" s="94">
        <v>0</v>
      </c>
      <c r="G34" s="94">
        <v>96351.24</v>
      </c>
      <c r="H34" s="94">
        <v>56473.41</v>
      </c>
      <c r="I34" s="94">
        <v>394625.48</v>
      </c>
      <c r="J34" s="94">
        <v>0</v>
      </c>
      <c r="K34" s="94">
        <v>36848.11</v>
      </c>
      <c r="L34" s="94">
        <v>1244116</v>
      </c>
      <c r="M34" s="94">
        <f t="shared" si="4"/>
        <v>6324167.6800000006</v>
      </c>
      <c r="N34" s="94">
        <f t="shared" si="5"/>
        <v>5776717.5499999998</v>
      </c>
      <c r="O34" s="94">
        <f t="shared" si="6"/>
        <v>547450.13</v>
      </c>
      <c r="P34" s="14"/>
    </row>
    <row r="35" spans="1:16" x14ac:dyDescent="0.25">
      <c r="A35" s="36" t="s">
        <v>9</v>
      </c>
      <c r="B35" s="94">
        <v>2634487.81</v>
      </c>
      <c r="C35" s="94">
        <v>382108.22</v>
      </c>
      <c r="D35" s="94">
        <v>0</v>
      </c>
      <c r="E35" s="94">
        <v>450499.97</v>
      </c>
      <c r="F35" s="94">
        <v>0</v>
      </c>
      <c r="G35" s="94">
        <v>91810</v>
      </c>
      <c r="H35" s="94">
        <v>67335.960000000006</v>
      </c>
      <c r="I35" s="94">
        <v>1907075.68</v>
      </c>
      <c r="J35" s="94">
        <v>96095.6</v>
      </c>
      <c r="K35" s="94">
        <v>37909.410000000003</v>
      </c>
      <c r="L35" s="94">
        <v>780612.92</v>
      </c>
      <c r="M35" s="94">
        <f t="shared" si="4"/>
        <v>6447935.5699999994</v>
      </c>
      <c r="N35" s="94">
        <f t="shared" si="5"/>
        <v>4285618.33</v>
      </c>
      <c r="O35" s="94">
        <f t="shared" si="6"/>
        <v>2162317.2399999998</v>
      </c>
      <c r="P35" s="14"/>
    </row>
    <row r="36" spans="1:16" x14ac:dyDescent="0.25">
      <c r="A36" s="36" t="s">
        <v>10</v>
      </c>
      <c r="B36" s="94">
        <v>2945389.32</v>
      </c>
      <c r="C36" s="94">
        <v>284493.95</v>
      </c>
      <c r="D36" s="94">
        <v>64665.94</v>
      </c>
      <c r="E36" s="94">
        <v>541294.17000000004</v>
      </c>
      <c r="F36" s="94">
        <v>0</v>
      </c>
      <c r="G36" s="94">
        <v>62966.57</v>
      </c>
      <c r="H36" s="94">
        <v>0</v>
      </c>
      <c r="I36" s="94">
        <v>774015.2</v>
      </c>
      <c r="J36" s="94">
        <v>568470.32999999996</v>
      </c>
      <c r="K36" s="94">
        <v>35485.550000000003</v>
      </c>
      <c r="L36" s="94">
        <v>919081.9</v>
      </c>
      <c r="M36" s="94">
        <f t="shared" si="4"/>
        <v>6195862.9299999997</v>
      </c>
      <c r="N36" s="94">
        <f t="shared" si="5"/>
        <v>4790410.83</v>
      </c>
      <c r="O36" s="94">
        <f t="shared" si="6"/>
        <v>1405452.0999999999</v>
      </c>
      <c r="P36" s="14"/>
    </row>
    <row r="37" spans="1:16" x14ac:dyDescent="0.25">
      <c r="A37" s="36" t="s">
        <v>11</v>
      </c>
      <c r="B37" s="94">
        <v>2221556.71</v>
      </c>
      <c r="C37" s="94">
        <v>200147.04</v>
      </c>
      <c r="D37" s="94">
        <v>0</v>
      </c>
      <c r="E37" s="94">
        <v>295709.86</v>
      </c>
      <c r="F37" s="94">
        <v>0</v>
      </c>
      <c r="G37" s="94">
        <v>122063.13</v>
      </c>
      <c r="H37" s="94">
        <v>0</v>
      </c>
      <c r="I37" s="94">
        <v>353387.58</v>
      </c>
      <c r="J37" s="94">
        <v>1732198.07</v>
      </c>
      <c r="K37" s="94">
        <v>36166.050000000003</v>
      </c>
      <c r="L37" s="94">
        <v>716140.4</v>
      </c>
      <c r="M37" s="94">
        <f t="shared" si="4"/>
        <v>5677368.8399999999</v>
      </c>
      <c r="N37" s="94">
        <f t="shared" si="5"/>
        <v>3469720.0599999996</v>
      </c>
      <c r="O37" s="94">
        <f t="shared" si="6"/>
        <v>2207648.7800000003</v>
      </c>
      <c r="P37" s="14"/>
    </row>
    <row r="38" spans="1:16" x14ac:dyDescent="0.25">
      <c r="A38" s="37" t="s">
        <v>86</v>
      </c>
      <c r="B38" s="105">
        <f t="shared" ref="B38:O38" si="7">SUM(B26:B37)</f>
        <v>34692750.579999998</v>
      </c>
      <c r="C38" s="105">
        <f t="shared" si="7"/>
        <v>3223700.9799999995</v>
      </c>
      <c r="D38" s="105">
        <f t="shared" si="7"/>
        <v>64665.94</v>
      </c>
      <c r="E38" s="105">
        <f t="shared" si="7"/>
        <v>3456605.85</v>
      </c>
      <c r="F38" s="105">
        <f>SUM(F26:F37)</f>
        <v>394044.19</v>
      </c>
      <c r="G38" s="105">
        <f t="shared" si="7"/>
        <v>835087.16999999993</v>
      </c>
      <c r="H38" s="105">
        <f t="shared" si="7"/>
        <v>308824.89</v>
      </c>
      <c r="I38" s="105">
        <f t="shared" si="7"/>
        <v>4232283.93</v>
      </c>
      <c r="J38" s="105">
        <f t="shared" si="7"/>
        <v>2396764</v>
      </c>
      <c r="K38" s="105">
        <f t="shared" si="7"/>
        <v>499918.76</v>
      </c>
      <c r="L38" s="105">
        <f t="shared" si="7"/>
        <v>12080976.690000001</v>
      </c>
      <c r="M38" s="105">
        <f t="shared" si="7"/>
        <v>62185622.979999989</v>
      </c>
      <c r="N38" s="105">
        <f t="shared" si="7"/>
        <v>54018618.799999997</v>
      </c>
      <c r="O38" s="105">
        <f t="shared" si="7"/>
        <v>8167004.1799999997</v>
      </c>
      <c r="P38" s="14"/>
    </row>
    <row r="39" spans="1:16" x14ac:dyDescent="0.25">
      <c r="A39" s="14"/>
      <c r="B39" s="15"/>
      <c r="C39" s="15"/>
      <c r="D39" s="15"/>
      <c r="E39" s="15"/>
      <c r="F39" s="15"/>
      <c r="G39" s="15"/>
      <c r="H39" s="15"/>
      <c r="I39" s="15"/>
      <c r="J39" s="15"/>
      <c r="K39" s="15"/>
      <c r="L39" s="15"/>
      <c r="M39" s="15"/>
      <c r="N39" s="14"/>
      <c r="O39" s="14"/>
      <c r="P39" s="14"/>
    </row>
    <row r="40" spans="1:16" x14ac:dyDescent="0.25">
      <c r="A40" s="14"/>
      <c r="B40" s="15"/>
      <c r="C40" s="15"/>
      <c r="D40" s="15"/>
      <c r="E40" s="15"/>
      <c r="F40" s="15"/>
      <c r="G40" s="15"/>
      <c r="H40" s="15"/>
      <c r="I40" s="15"/>
      <c r="J40" s="15"/>
      <c r="K40" s="15"/>
      <c r="L40" s="15"/>
      <c r="M40" s="15"/>
      <c r="N40" s="14"/>
      <c r="O40" s="14"/>
      <c r="P40" s="14"/>
    </row>
    <row r="41" spans="1:16" x14ac:dyDescent="0.25">
      <c r="A41" s="91" t="s">
        <v>87</v>
      </c>
      <c r="B41" s="92"/>
      <c r="C41" s="92"/>
      <c r="D41" s="92"/>
      <c r="E41" s="92"/>
      <c r="F41" s="92"/>
      <c r="G41" s="92"/>
      <c r="H41" s="92"/>
      <c r="I41" s="92"/>
      <c r="J41" s="92"/>
      <c r="K41" s="92"/>
      <c r="L41" s="15"/>
      <c r="M41" s="15"/>
      <c r="N41" s="14"/>
      <c r="O41" s="14"/>
      <c r="P41" s="14"/>
    </row>
    <row r="42" spans="1:16" x14ac:dyDescent="0.25">
      <c r="A42" s="91"/>
      <c r="B42" s="92"/>
      <c r="C42" s="92"/>
      <c r="D42" s="92"/>
      <c r="E42" s="92"/>
      <c r="F42" s="92"/>
      <c r="G42" s="92"/>
      <c r="H42" s="92"/>
      <c r="I42" s="92"/>
      <c r="J42" s="92"/>
      <c r="K42" s="92"/>
      <c r="L42" s="15"/>
      <c r="M42" s="15"/>
      <c r="N42" s="14"/>
      <c r="O42" s="14"/>
      <c r="P42" s="14"/>
    </row>
    <row r="43" spans="1:16" x14ac:dyDescent="0.25">
      <c r="A43" s="91"/>
      <c r="B43" s="92"/>
      <c r="C43" s="92"/>
      <c r="D43" s="92"/>
      <c r="E43" s="92"/>
      <c r="F43" s="92"/>
      <c r="G43" s="92"/>
      <c r="H43" s="92"/>
      <c r="I43" s="92"/>
      <c r="J43" s="92"/>
      <c r="K43" s="92"/>
      <c r="L43" s="15"/>
      <c r="M43" s="15"/>
      <c r="N43" s="14"/>
      <c r="O43" s="14"/>
      <c r="P43" s="14"/>
    </row>
    <row r="44" spans="1:16" x14ac:dyDescent="0.25">
      <c r="A44" s="91" t="s">
        <v>97</v>
      </c>
      <c r="B44" s="92"/>
      <c r="C44" s="92"/>
      <c r="D44" s="92"/>
      <c r="E44" s="92"/>
      <c r="F44" s="92"/>
      <c r="G44" s="92"/>
      <c r="H44" s="92"/>
      <c r="I44" s="92"/>
      <c r="J44" s="92"/>
      <c r="K44" s="92"/>
      <c r="L44" s="15"/>
      <c r="M44" s="15"/>
      <c r="N44" s="14"/>
      <c r="O44" s="14"/>
      <c r="P44" s="14"/>
    </row>
    <row r="45" spans="1:16" x14ac:dyDescent="0.25">
      <c r="A45" s="91" t="s">
        <v>96</v>
      </c>
      <c r="B45" s="92"/>
      <c r="C45" s="92"/>
      <c r="D45" s="92"/>
      <c r="E45" s="92"/>
      <c r="F45" s="92"/>
      <c r="G45" s="92"/>
      <c r="H45" s="92"/>
      <c r="I45" s="92"/>
      <c r="J45" s="92"/>
      <c r="K45" s="92"/>
      <c r="L45" s="15"/>
      <c r="M45" s="15"/>
      <c r="N45" s="14"/>
      <c r="O45" s="14"/>
      <c r="P45" s="14"/>
    </row>
    <row r="46" spans="1:16" x14ac:dyDescent="0.25">
      <c r="A46" s="91"/>
      <c r="B46" s="92"/>
      <c r="C46" s="92"/>
      <c r="D46" s="92"/>
      <c r="E46" s="92"/>
      <c r="F46" s="92"/>
      <c r="G46" s="92"/>
      <c r="H46" s="92"/>
      <c r="I46" s="92"/>
      <c r="J46" s="92"/>
      <c r="K46" s="92"/>
      <c r="L46" s="15"/>
      <c r="M46" s="15"/>
      <c r="N46" s="14"/>
      <c r="O46" s="14"/>
      <c r="P46" s="14"/>
    </row>
    <row r="47" spans="1:16" x14ac:dyDescent="0.25">
      <c r="A47" s="91"/>
      <c r="B47" s="92"/>
      <c r="C47" s="92"/>
      <c r="D47" s="92"/>
      <c r="E47" s="92"/>
      <c r="F47" s="92"/>
      <c r="G47" s="92"/>
      <c r="H47" s="92"/>
      <c r="I47" s="92"/>
      <c r="J47" s="92"/>
      <c r="K47" s="92"/>
      <c r="L47" s="15"/>
      <c r="M47" s="15"/>
      <c r="N47" s="14"/>
      <c r="O47" s="14"/>
      <c r="P47" s="14"/>
    </row>
    <row r="48" spans="1:16" x14ac:dyDescent="0.25">
      <c r="A48" s="91"/>
      <c r="B48" s="92"/>
      <c r="C48" s="92"/>
      <c r="D48" s="92"/>
      <c r="E48" s="92"/>
      <c r="F48" s="92"/>
      <c r="G48" s="92"/>
      <c r="H48" s="92"/>
      <c r="I48" s="92"/>
      <c r="J48" s="92"/>
      <c r="K48" s="92"/>
      <c r="L48" s="15"/>
      <c r="M48" s="15"/>
      <c r="N48" s="14"/>
      <c r="O48" s="14"/>
      <c r="P48" s="14"/>
    </row>
    <row r="49" spans="1:16" x14ac:dyDescent="0.25">
      <c r="A49" s="91"/>
      <c r="B49" s="92"/>
      <c r="C49" s="92"/>
      <c r="D49" s="92"/>
      <c r="E49" s="92"/>
      <c r="F49" s="92"/>
      <c r="G49" s="92"/>
      <c r="H49" s="92"/>
      <c r="I49" s="92"/>
      <c r="J49" s="92"/>
      <c r="K49" s="92"/>
      <c r="L49" s="15"/>
      <c r="M49" s="15"/>
      <c r="N49" s="14"/>
      <c r="O49" s="14"/>
      <c r="P49" s="14"/>
    </row>
    <row r="50" spans="1:16" x14ac:dyDescent="0.25">
      <c r="A50" s="14"/>
      <c r="B50" s="15"/>
      <c r="C50" s="15"/>
      <c r="D50" s="15"/>
      <c r="E50" s="15"/>
      <c r="F50" s="15"/>
      <c r="G50" s="15"/>
      <c r="H50" s="15"/>
      <c r="I50" s="15"/>
      <c r="J50" s="15"/>
      <c r="K50" s="15"/>
      <c r="L50" s="15"/>
      <c r="M50" s="15"/>
      <c r="N50" s="14"/>
      <c r="O50" s="14"/>
      <c r="P50" s="14"/>
    </row>
    <row r="51" spans="1:16" x14ac:dyDescent="0.25">
      <c r="A51" s="14"/>
      <c r="B51" s="87"/>
      <c r="C51" s="87"/>
      <c r="D51" s="87"/>
      <c r="E51" s="87"/>
      <c r="F51" s="87"/>
      <c r="G51" s="87"/>
      <c r="H51" s="14"/>
      <c r="I51" s="14"/>
      <c r="J51" s="14"/>
      <c r="K51" s="14"/>
      <c r="L51" s="14"/>
      <c r="M51" s="14"/>
      <c r="N51" s="14"/>
      <c r="O51" s="14"/>
      <c r="P51" s="14"/>
    </row>
    <row r="52" spans="1:16" x14ac:dyDescent="0.25">
      <c r="B52" s="86"/>
      <c r="C52" s="86"/>
      <c r="D52" s="86"/>
      <c r="E52" s="86"/>
      <c r="F52" s="86"/>
      <c r="G52" s="86"/>
    </row>
    <row r="53" spans="1:16" x14ac:dyDescent="0.25">
      <c r="B53" s="86"/>
      <c r="C53" s="86"/>
      <c r="D53" s="86"/>
      <c r="E53" s="86"/>
      <c r="F53" s="86"/>
      <c r="G53" s="86"/>
    </row>
    <row r="54" spans="1:16" x14ac:dyDescent="0.25">
      <c r="B54" s="86"/>
      <c r="C54" s="86"/>
      <c r="D54" s="86"/>
      <c r="E54" s="86"/>
      <c r="F54" s="86"/>
      <c r="G54" s="86"/>
    </row>
    <row r="55" spans="1:16" x14ac:dyDescent="0.25">
      <c r="B55" s="86"/>
      <c r="C55" s="86"/>
      <c r="D55" s="86"/>
      <c r="E55" s="86"/>
      <c r="F55" s="86"/>
      <c r="G55" s="86"/>
    </row>
    <row r="56" spans="1:16" x14ac:dyDescent="0.25">
      <c r="B56" s="86"/>
      <c r="C56" s="86"/>
      <c r="D56" s="86"/>
      <c r="E56" s="86"/>
      <c r="F56" s="86"/>
      <c r="G56" s="86"/>
    </row>
    <row r="57" spans="1:16" x14ac:dyDescent="0.25">
      <c r="B57" s="86"/>
      <c r="C57" s="86"/>
      <c r="D57" s="86"/>
      <c r="E57" s="86"/>
      <c r="F57" s="86"/>
      <c r="G57" s="86"/>
    </row>
    <row r="58" spans="1:16" x14ac:dyDescent="0.25">
      <c r="B58" s="86"/>
      <c r="C58" s="86"/>
      <c r="D58" s="86"/>
      <c r="E58" s="86"/>
      <c r="F58" s="86"/>
      <c r="G58" s="86"/>
    </row>
    <row r="59" spans="1:16" x14ac:dyDescent="0.25">
      <c r="B59" s="86"/>
      <c r="C59" s="86"/>
      <c r="D59" s="86"/>
      <c r="E59" s="86"/>
      <c r="F59" s="86"/>
      <c r="G59" s="86"/>
    </row>
    <row r="60" spans="1:16" x14ac:dyDescent="0.25">
      <c r="B60" s="86"/>
      <c r="C60" s="86"/>
      <c r="D60" s="86"/>
      <c r="E60" s="86"/>
      <c r="F60" s="86"/>
      <c r="G60" s="86"/>
    </row>
    <row r="61" spans="1:16" x14ac:dyDescent="0.25">
      <c r="B61" s="86"/>
      <c r="C61" s="86"/>
      <c r="D61" s="86"/>
      <c r="E61" s="86"/>
      <c r="F61" s="86"/>
      <c r="G61" s="86"/>
    </row>
    <row r="62" spans="1:16" x14ac:dyDescent="0.25">
      <c r="B62" s="86"/>
      <c r="C62" s="86"/>
      <c r="D62" s="86"/>
      <c r="E62" s="86"/>
      <c r="F62" s="86"/>
      <c r="G62" s="86"/>
    </row>
    <row r="63" spans="1:16" x14ac:dyDescent="0.25">
      <c r="B63" s="86"/>
      <c r="C63" s="86"/>
      <c r="D63" s="86"/>
      <c r="E63" s="86"/>
      <c r="F63" s="86"/>
      <c r="G63" s="86"/>
    </row>
    <row r="64" spans="1:16" x14ac:dyDescent="0.25">
      <c r="B64" s="86"/>
      <c r="C64" s="86"/>
      <c r="D64" s="86"/>
      <c r="E64" s="86"/>
      <c r="F64" s="86"/>
      <c r="G64" s="86"/>
    </row>
    <row r="65" spans="2:7" x14ac:dyDescent="0.25">
      <c r="B65" s="86"/>
      <c r="C65" s="86"/>
      <c r="D65" s="86"/>
      <c r="E65" s="86"/>
      <c r="F65" s="86"/>
      <c r="G65" s="86"/>
    </row>
    <row r="66" spans="2:7" x14ac:dyDescent="0.25">
      <c r="B66" s="86"/>
      <c r="C66" s="86"/>
      <c r="D66" s="86"/>
      <c r="E66" s="86"/>
      <c r="F66" s="86"/>
      <c r="G66" s="86"/>
    </row>
    <row r="67" spans="2:7" x14ac:dyDescent="0.25">
      <c r="B67" s="86"/>
      <c r="C67" s="86"/>
      <c r="D67" s="86"/>
      <c r="E67" s="86"/>
      <c r="F67" s="86"/>
      <c r="G67" s="86"/>
    </row>
    <row r="68" spans="2:7" x14ac:dyDescent="0.25">
      <c r="B68" s="86"/>
      <c r="C68" s="86"/>
      <c r="D68" s="86"/>
      <c r="E68" s="86"/>
      <c r="F68" s="86"/>
      <c r="G68" s="86"/>
    </row>
    <row r="69" spans="2:7" x14ac:dyDescent="0.25">
      <c r="B69" s="86"/>
      <c r="C69" s="86"/>
      <c r="D69" s="86"/>
      <c r="E69" s="86"/>
      <c r="F69" s="86"/>
      <c r="G69" s="86"/>
    </row>
    <row r="70" spans="2:7" x14ac:dyDescent="0.25">
      <c r="B70" s="86"/>
      <c r="C70" s="86"/>
      <c r="D70" s="86"/>
      <c r="E70" s="86"/>
      <c r="F70" s="86"/>
      <c r="G70" s="86"/>
    </row>
    <row r="71" spans="2:7" x14ac:dyDescent="0.25">
      <c r="B71" s="86"/>
      <c r="C71" s="86"/>
      <c r="D71" s="86"/>
      <c r="E71" s="86"/>
      <c r="F71" s="86"/>
      <c r="G71" s="86"/>
    </row>
    <row r="72" spans="2:7" x14ac:dyDescent="0.25">
      <c r="B72" s="86"/>
      <c r="C72" s="86"/>
      <c r="D72" s="86"/>
      <c r="E72" s="86"/>
      <c r="F72" s="86"/>
      <c r="G72" s="86"/>
    </row>
    <row r="73" spans="2:7" x14ac:dyDescent="0.25">
      <c r="B73" s="86"/>
      <c r="C73" s="86"/>
      <c r="D73" s="86"/>
      <c r="E73" s="86"/>
      <c r="F73" s="86"/>
      <c r="G73" s="86"/>
    </row>
    <row r="74" spans="2:7" x14ac:dyDescent="0.25">
      <c r="B74" s="86"/>
      <c r="C74" s="86"/>
      <c r="D74" s="86"/>
      <c r="E74" s="86"/>
      <c r="F74" s="86"/>
      <c r="G74" s="86"/>
    </row>
    <row r="75" spans="2:7" x14ac:dyDescent="0.25">
      <c r="B75" s="86"/>
      <c r="C75" s="86"/>
      <c r="D75" s="86"/>
      <c r="E75" s="86"/>
      <c r="F75" s="86"/>
      <c r="G75" s="86"/>
    </row>
    <row r="76" spans="2:7" x14ac:dyDescent="0.25">
      <c r="B76" s="86"/>
      <c r="C76" s="86"/>
      <c r="D76" s="86"/>
      <c r="E76" s="86"/>
      <c r="F76" s="86"/>
      <c r="G76" s="86"/>
    </row>
    <row r="77" spans="2:7" x14ac:dyDescent="0.25">
      <c r="B77" s="86"/>
      <c r="C77" s="86"/>
      <c r="D77" s="86"/>
      <c r="E77" s="86"/>
      <c r="F77" s="86"/>
      <c r="G77" s="86"/>
    </row>
    <row r="78" spans="2:7" x14ac:dyDescent="0.25">
      <c r="B78" s="86"/>
      <c r="C78" s="86"/>
      <c r="D78" s="86"/>
      <c r="E78" s="86"/>
      <c r="F78" s="86"/>
      <c r="G78" s="86"/>
    </row>
    <row r="79" spans="2:7" x14ac:dyDescent="0.25">
      <c r="B79" s="86"/>
      <c r="C79" s="86"/>
      <c r="D79" s="86"/>
      <c r="E79" s="86"/>
      <c r="F79" s="86"/>
      <c r="G79" s="86"/>
    </row>
    <row r="80" spans="2:7" x14ac:dyDescent="0.25">
      <c r="B80" s="86"/>
      <c r="C80" s="86"/>
      <c r="D80" s="86"/>
      <c r="E80" s="86"/>
      <c r="F80" s="86"/>
      <c r="G80" s="86"/>
    </row>
    <row r="81" spans="2:7" x14ac:dyDescent="0.25">
      <c r="B81" s="86"/>
      <c r="C81" s="86"/>
      <c r="D81" s="86"/>
      <c r="E81" s="86"/>
      <c r="F81" s="86"/>
      <c r="G81" s="86"/>
    </row>
    <row r="82" spans="2:7" x14ac:dyDescent="0.25">
      <c r="B82" s="86"/>
      <c r="C82" s="86"/>
      <c r="D82" s="86"/>
      <c r="E82" s="86"/>
      <c r="F82" s="86"/>
      <c r="G82" s="86"/>
    </row>
    <row r="83" spans="2:7" x14ac:dyDescent="0.25">
      <c r="B83" s="86"/>
      <c r="C83" s="86"/>
      <c r="D83" s="86"/>
      <c r="E83" s="86"/>
      <c r="F83" s="86"/>
      <c r="G83" s="86"/>
    </row>
    <row r="84" spans="2:7" x14ac:dyDescent="0.25">
      <c r="B84" s="86"/>
      <c r="C84" s="86"/>
      <c r="D84" s="86"/>
      <c r="E84" s="86"/>
      <c r="F84" s="86"/>
      <c r="G84" s="86"/>
    </row>
    <row r="85" spans="2:7" x14ac:dyDescent="0.25">
      <c r="B85" s="86"/>
      <c r="C85" s="86"/>
      <c r="D85" s="86"/>
      <c r="E85" s="86"/>
      <c r="F85" s="86"/>
      <c r="G85" s="86"/>
    </row>
    <row r="86" spans="2:7" x14ac:dyDescent="0.25">
      <c r="B86" s="86"/>
      <c r="C86" s="86"/>
      <c r="D86" s="86"/>
      <c r="E86" s="86"/>
      <c r="F86" s="86"/>
      <c r="G86" s="86"/>
    </row>
    <row r="87" spans="2:7" x14ac:dyDescent="0.25">
      <c r="B87" s="86"/>
      <c r="C87" s="86"/>
      <c r="D87" s="86"/>
      <c r="E87" s="86"/>
      <c r="F87" s="86"/>
      <c r="G87" s="86"/>
    </row>
    <row r="88" spans="2:7" x14ac:dyDescent="0.25">
      <c r="B88" s="86"/>
      <c r="C88" s="86"/>
      <c r="D88" s="86"/>
      <c r="E88" s="86"/>
      <c r="F88" s="86"/>
      <c r="G88" s="86"/>
    </row>
    <row r="89" spans="2:7" x14ac:dyDescent="0.25">
      <c r="B89" s="86"/>
      <c r="C89" s="86"/>
      <c r="D89" s="86"/>
      <c r="E89" s="86"/>
      <c r="F89" s="86"/>
      <c r="G89" s="86"/>
    </row>
    <row r="90" spans="2:7" x14ac:dyDescent="0.25">
      <c r="B90" s="86"/>
      <c r="C90" s="86"/>
      <c r="D90" s="86"/>
      <c r="E90" s="86"/>
      <c r="F90" s="86"/>
      <c r="G90" s="86"/>
    </row>
    <row r="91" spans="2:7" x14ac:dyDescent="0.25">
      <c r="B91" s="86"/>
      <c r="C91" s="86"/>
      <c r="D91" s="86"/>
      <c r="E91" s="86"/>
      <c r="F91" s="86"/>
      <c r="G91" s="86"/>
    </row>
    <row r="92" spans="2:7" x14ac:dyDescent="0.25">
      <c r="B92" s="86"/>
      <c r="C92" s="86"/>
      <c r="D92" s="86"/>
      <c r="E92" s="86"/>
      <c r="F92" s="86"/>
      <c r="G92" s="86"/>
    </row>
    <row r="93" spans="2:7" x14ac:dyDescent="0.25">
      <c r="B93" s="86"/>
      <c r="C93" s="86"/>
      <c r="D93" s="86"/>
      <c r="E93" s="86"/>
      <c r="F93" s="86"/>
      <c r="G93" s="86"/>
    </row>
    <row r="94" spans="2:7" x14ac:dyDescent="0.25">
      <c r="B94" s="86"/>
      <c r="C94" s="86"/>
      <c r="D94" s="86"/>
      <c r="E94" s="86"/>
      <c r="F94" s="86"/>
      <c r="G94" s="86"/>
    </row>
    <row r="95" spans="2:7" x14ac:dyDescent="0.25">
      <c r="B95" s="86"/>
      <c r="C95" s="86"/>
      <c r="D95" s="86"/>
      <c r="E95" s="86"/>
      <c r="F95" s="86"/>
      <c r="G95" s="86"/>
    </row>
    <row r="96" spans="2:7" x14ac:dyDescent="0.25">
      <c r="B96" s="86"/>
      <c r="C96" s="86"/>
      <c r="D96" s="86"/>
      <c r="E96" s="86"/>
      <c r="F96" s="86"/>
      <c r="G96" s="86"/>
    </row>
    <row r="97" spans="2:7" x14ac:dyDescent="0.25">
      <c r="B97" s="86"/>
      <c r="C97" s="86"/>
      <c r="D97" s="86"/>
      <c r="E97" s="86"/>
      <c r="F97" s="86"/>
      <c r="G97" s="86"/>
    </row>
    <row r="98" spans="2:7" x14ac:dyDescent="0.25">
      <c r="B98" s="86"/>
      <c r="C98" s="86"/>
      <c r="D98" s="86"/>
      <c r="E98" s="86"/>
      <c r="F98" s="86"/>
      <c r="G98" s="86"/>
    </row>
    <row r="99" spans="2:7" x14ac:dyDescent="0.25">
      <c r="B99" s="86"/>
      <c r="C99" s="86"/>
      <c r="D99" s="86"/>
      <c r="E99" s="86"/>
      <c r="F99" s="86"/>
      <c r="G99" s="86"/>
    </row>
    <row r="100" spans="2:7" x14ac:dyDescent="0.25">
      <c r="B100" s="86"/>
      <c r="C100" s="86"/>
      <c r="D100" s="86"/>
      <c r="E100" s="86"/>
      <c r="F100" s="86"/>
      <c r="G100" s="86"/>
    </row>
    <row r="101" spans="2:7" x14ac:dyDescent="0.25">
      <c r="B101" s="86"/>
      <c r="C101" s="86"/>
      <c r="D101" s="86"/>
      <c r="E101" s="86"/>
      <c r="F101" s="86"/>
      <c r="G101" s="86"/>
    </row>
  </sheetData>
  <pageMargins left="0.7" right="0.7" top="0.75" bottom="0.75" header="0.3" footer="0.3"/>
  <pageSetup paperSize="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51"/>
  <sheetViews>
    <sheetView topLeftCell="B1" workbookViewId="0">
      <selection activeCell="B39" sqref="B39"/>
    </sheetView>
  </sheetViews>
  <sheetFormatPr defaultColWidth="9.140625" defaultRowHeight="15" x14ac:dyDescent="0.25"/>
  <cols>
    <col min="2" max="2" width="12.42578125" customWidth="1"/>
    <col min="3" max="3" width="12.42578125" style="86" customWidth="1"/>
    <col min="4" max="4" width="13.85546875" customWidth="1"/>
    <col min="5" max="5" width="12.140625" customWidth="1"/>
    <col min="6" max="6" width="10.7109375" customWidth="1"/>
    <col min="7" max="7" width="13.5703125" customWidth="1"/>
    <col min="8" max="8" width="12" customWidth="1"/>
    <col min="9" max="9" width="12.42578125" customWidth="1"/>
    <col min="10" max="10" width="11.5703125" customWidth="1"/>
    <col min="11" max="11" width="13.140625" customWidth="1"/>
    <col min="12" max="12" width="12.7109375" customWidth="1"/>
    <col min="13" max="13" width="13.85546875" customWidth="1"/>
    <col min="14" max="14" width="14.28515625" customWidth="1"/>
    <col min="15" max="15" width="17.140625" customWidth="1"/>
    <col min="16" max="16" width="15.42578125" customWidth="1"/>
  </cols>
  <sheetData>
    <row r="1" spans="2:16" x14ac:dyDescent="0.25">
      <c r="B1" s="3" t="s">
        <v>41</v>
      </c>
      <c r="C1" s="111"/>
    </row>
    <row r="3" spans="2:16" ht="23.25" x14ac:dyDescent="0.35">
      <c r="B3" s="34">
        <v>2013</v>
      </c>
      <c r="C3" s="113"/>
    </row>
    <row r="5" spans="2:16" x14ac:dyDescent="0.25">
      <c r="B5" s="3" t="s">
        <v>29</v>
      </c>
      <c r="C5" s="111"/>
    </row>
    <row r="7" spans="2:16" x14ac:dyDescent="0.25">
      <c r="B7" s="37" t="s">
        <v>16</v>
      </c>
      <c r="C7" s="101" t="s">
        <v>98</v>
      </c>
      <c r="D7" s="38" t="s">
        <v>88</v>
      </c>
      <c r="E7" s="107" t="s">
        <v>61</v>
      </c>
      <c r="F7" s="38" t="s">
        <v>19</v>
      </c>
      <c r="G7" s="38" t="s">
        <v>89</v>
      </c>
      <c r="H7" s="95" t="s">
        <v>91</v>
      </c>
      <c r="I7" s="95" t="s">
        <v>92</v>
      </c>
      <c r="J7" s="95" t="s">
        <v>93</v>
      </c>
      <c r="K7" s="95" t="s">
        <v>13</v>
      </c>
      <c r="L7" s="38" t="s">
        <v>94</v>
      </c>
      <c r="M7" s="38" t="s">
        <v>95</v>
      </c>
      <c r="N7" s="37" t="s">
        <v>28</v>
      </c>
      <c r="O7" s="38" t="s">
        <v>99</v>
      </c>
      <c r="P7" s="39" t="s">
        <v>100</v>
      </c>
    </row>
    <row r="8" spans="2:16" x14ac:dyDescent="0.25">
      <c r="B8" s="40" t="s">
        <v>0</v>
      </c>
      <c r="C8" s="114">
        <v>0</v>
      </c>
      <c r="D8" s="106">
        <v>799007.61</v>
      </c>
      <c r="E8" s="108">
        <v>133798.06</v>
      </c>
      <c r="F8" s="98">
        <v>0</v>
      </c>
      <c r="G8" s="98">
        <v>0</v>
      </c>
      <c r="H8" s="97">
        <v>96979.27</v>
      </c>
      <c r="I8" s="97">
        <v>88977</v>
      </c>
      <c r="J8" s="97">
        <v>80000</v>
      </c>
      <c r="K8" s="97">
        <v>720877.55</v>
      </c>
      <c r="L8" s="98">
        <v>0</v>
      </c>
      <c r="M8" s="98">
        <v>330980.5</v>
      </c>
      <c r="N8" s="96">
        <f>SUM(C8:M8)</f>
        <v>2250619.9900000002</v>
      </c>
      <c r="O8" s="98">
        <f t="shared" ref="O8:O19" si="0">SUM(D8,E8,F8,G8,L8,M8)</f>
        <v>1263786.17</v>
      </c>
      <c r="P8" s="99">
        <f>SUM(C8,H8,I8,J8,K8)</f>
        <v>986833.82000000007</v>
      </c>
    </row>
    <row r="9" spans="2:16" x14ac:dyDescent="0.25">
      <c r="B9" s="40" t="s">
        <v>1</v>
      </c>
      <c r="C9" s="96">
        <v>19000</v>
      </c>
      <c r="D9" s="98">
        <v>566135.62</v>
      </c>
      <c r="E9" s="108">
        <v>113296.6</v>
      </c>
      <c r="F9" s="98">
        <v>0</v>
      </c>
      <c r="G9" s="98">
        <v>0</v>
      </c>
      <c r="H9" s="97">
        <v>22409.37</v>
      </c>
      <c r="I9" s="97">
        <v>80566</v>
      </c>
      <c r="J9" s="97">
        <v>40000</v>
      </c>
      <c r="K9" s="97">
        <v>610663.6</v>
      </c>
      <c r="L9" s="98">
        <v>18196.8</v>
      </c>
      <c r="M9" s="98">
        <v>127861.75</v>
      </c>
      <c r="N9" s="96">
        <f t="shared" ref="N9:N19" si="1">SUM(C9:M9)</f>
        <v>1598129.74</v>
      </c>
      <c r="O9" s="98">
        <f t="shared" si="0"/>
        <v>825490.77</v>
      </c>
      <c r="P9" s="99">
        <f t="shared" ref="P9:P19" si="2">SUM(C9,H9,I9,J9,K9)</f>
        <v>772638.97</v>
      </c>
    </row>
    <row r="10" spans="2:16" x14ac:dyDescent="0.25">
      <c r="B10" s="40" t="s">
        <v>2</v>
      </c>
      <c r="C10" s="96">
        <v>0</v>
      </c>
      <c r="D10" s="98">
        <v>669450.06000000006</v>
      </c>
      <c r="E10" s="108">
        <v>48960</v>
      </c>
      <c r="F10" s="98">
        <v>0</v>
      </c>
      <c r="G10" s="98">
        <v>0</v>
      </c>
      <c r="H10" s="97">
        <v>23750</v>
      </c>
      <c r="I10" s="97">
        <v>28220</v>
      </c>
      <c r="J10" s="97">
        <v>0</v>
      </c>
      <c r="K10" s="97">
        <v>837031.57</v>
      </c>
      <c r="L10" s="98">
        <v>16265.6</v>
      </c>
      <c r="M10" s="98">
        <v>240323.3</v>
      </c>
      <c r="N10" s="96">
        <f t="shared" si="1"/>
        <v>1864000.53</v>
      </c>
      <c r="O10" s="98">
        <f t="shared" si="0"/>
        <v>974998.96</v>
      </c>
      <c r="P10" s="99">
        <f t="shared" si="2"/>
        <v>889001.57</v>
      </c>
    </row>
    <row r="11" spans="2:16" x14ac:dyDescent="0.25">
      <c r="B11" s="40" t="s">
        <v>3</v>
      </c>
      <c r="C11" s="96">
        <v>0</v>
      </c>
      <c r="D11" s="98">
        <v>685854.73</v>
      </c>
      <c r="E11" s="108">
        <v>174859.66</v>
      </c>
      <c r="F11" s="98">
        <v>0</v>
      </c>
      <c r="G11" s="98">
        <v>0</v>
      </c>
      <c r="H11" s="97">
        <v>25000</v>
      </c>
      <c r="I11" s="97">
        <v>38292</v>
      </c>
      <c r="J11" s="97">
        <v>0</v>
      </c>
      <c r="K11" s="97">
        <v>821776.6</v>
      </c>
      <c r="L11" s="98">
        <v>0</v>
      </c>
      <c r="M11" s="98">
        <v>109191.9</v>
      </c>
      <c r="N11" s="96">
        <f t="shared" si="1"/>
        <v>1854974.89</v>
      </c>
      <c r="O11" s="98">
        <f t="shared" si="0"/>
        <v>969906.29</v>
      </c>
      <c r="P11" s="99">
        <f t="shared" si="2"/>
        <v>885068.6</v>
      </c>
    </row>
    <row r="12" spans="2:16" x14ac:dyDescent="0.25">
      <c r="B12" s="40" t="s">
        <v>4</v>
      </c>
      <c r="C12" s="96">
        <v>0</v>
      </c>
      <c r="D12" s="98">
        <v>208000</v>
      </c>
      <c r="E12" s="108">
        <v>74396.38</v>
      </c>
      <c r="F12" s="98">
        <v>0</v>
      </c>
      <c r="G12" s="98">
        <v>0</v>
      </c>
      <c r="H12" s="117">
        <v>0</v>
      </c>
      <c r="I12" s="97">
        <v>18239</v>
      </c>
      <c r="J12" s="97">
        <v>0</v>
      </c>
      <c r="K12" s="97">
        <v>187833.25</v>
      </c>
      <c r="L12" s="98">
        <v>24480</v>
      </c>
      <c r="M12" s="98">
        <v>83000</v>
      </c>
      <c r="N12" s="96">
        <f t="shared" si="1"/>
        <v>595948.63</v>
      </c>
      <c r="O12" s="98">
        <f t="shared" si="0"/>
        <v>389876.38</v>
      </c>
      <c r="P12" s="99">
        <f t="shared" si="2"/>
        <v>206072.25</v>
      </c>
    </row>
    <row r="13" spans="2:16" x14ac:dyDescent="0.25">
      <c r="B13" s="40" t="s">
        <v>5</v>
      </c>
      <c r="C13" s="96">
        <v>0</v>
      </c>
      <c r="D13" s="98">
        <v>813883</v>
      </c>
      <c r="E13" s="108">
        <v>82814.3</v>
      </c>
      <c r="F13" s="98">
        <v>0</v>
      </c>
      <c r="G13" s="98">
        <v>0</v>
      </c>
      <c r="H13" s="97">
        <v>214.68</v>
      </c>
      <c r="I13" s="97">
        <v>10654</v>
      </c>
      <c r="J13" s="97">
        <v>0</v>
      </c>
      <c r="K13" s="97">
        <v>20000</v>
      </c>
      <c r="L13" s="98">
        <v>18115.2</v>
      </c>
      <c r="M13" s="98">
        <v>55500</v>
      </c>
      <c r="N13" s="96">
        <f t="shared" si="1"/>
        <v>1001181.18</v>
      </c>
      <c r="O13" s="98">
        <f t="shared" si="0"/>
        <v>970312.5</v>
      </c>
      <c r="P13" s="99">
        <f t="shared" si="2"/>
        <v>30868.68</v>
      </c>
    </row>
    <row r="14" spans="2:16" x14ac:dyDescent="0.25">
      <c r="B14" s="40" t="s">
        <v>6</v>
      </c>
      <c r="C14" s="96">
        <v>0</v>
      </c>
      <c r="D14" s="98">
        <v>884616.15</v>
      </c>
      <c r="E14" s="108">
        <v>104544.4</v>
      </c>
      <c r="F14" s="98">
        <v>0</v>
      </c>
      <c r="G14" s="98">
        <v>0</v>
      </c>
      <c r="H14" s="97">
        <v>0</v>
      </c>
      <c r="I14" s="97">
        <v>26385</v>
      </c>
      <c r="J14" s="97">
        <v>0</v>
      </c>
      <c r="K14" s="97">
        <v>64759.85</v>
      </c>
      <c r="L14" s="98">
        <v>0</v>
      </c>
      <c r="M14" s="98">
        <v>204477</v>
      </c>
      <c r="N14" s="96">
        <f t="shared" si="1"/>
        <v>1284782.4000000001</v>
      </c>
      <c r="O14" s="98">
        <f t="shared" si="0"/>
        <v>1193637.55</v>
      </c>
      <c r="P14" s="99">
        <f t="shared" si="2"/>
        <v>91144.85</v>
      </c>
    </row>
    <row r="15" spans="2:16" x14ac:dyDescent="0.25">
      <c r="B15" s="40" t="s">
        <v>7</v>
      </c>
      <c r="C15" s="96">
        <v>18500</v>
      </c>
      <c r="D15" s="98">
        <v>734266.28</v>
      </c>
      <c r="E15" s="108">
        <v>161163.38</v>
      </c>
      <c r="F15" s="98">
        <v>0</v>
      </c>
      <c r="G15" s="98">
        <v>0</v>
      </c>
      <c r="H15" s="97">
        <v>0</v>
      </c>
      <c r="I15" s="97">
        <v>29552</v>
      </c>
      <c r="J15" s="97">
        <v>0</v>
      </c>
      <c r="K15" s="97">
        <v>0</v>
      </c>
      <c r="L15" s="98">
        <v>37225.26</v>
      </c>
      <c r="M15" s="98">
        <v>52064</v>
      </c>
      <c r="N15" s="96">
        <f t="shared" si="1"/>
        <v>1032770.92</v>
      </c>
      <c r="O15" s="98">
        <f t="shared" si="0"/>
        <v>984718.92</v>
      </c>
      <c r="P15" s="99">
        <f t="shared" si="2"/>
        <v>48052</v>
      </c>
    </row>
    <row r="16" spans="2:16" x14ac:dyDescent="0.25">
      <c r="B16" s="40" t="s">
        <v>8</v>
      </c>
      <c r="C16" s="96">
        <v>0</v>
      </c>
      <c r="D16" s="98">
        <v>857160.96</v>
      </c>
      <c r="E16" s="108">
        <v>163474.78</v>
      </c>
      <c r="F16" s="98">
        <v>0</v>
      </c>
      <c r="G16" s="98">
        <v>0</v>
      </c>
      <c r="H16" s="97">
        <v>0</v>
      </c>
      <c r="I16" s="97">
        <v>10606</v>
      </c>
      <c r="J16" s="97">
        <v>20000</v>
      </c>
      <c r="K16" s="97">
        <v>0</v>
      </c>
      <c r="L16" s="98">
        <v>25024</v>
      </c>
      <c r="M16" s="98">
        <v>109000</v>
      </c>
      <c r="N16" s="96">
        <f t="shared" si="1"/>
        <v>1185265.74</v>
      </c>
      <c r="O16" s="98">
        <f t="shared" si="0"/>
        <v>1154659.74</v>
      </c>
      <c r="P16" s="99">
        <f t="shared" si="2"/>
        <v>30606</v>
      </c>
    </row>
    <row r="17" spans="2:16" x14ac:dyDescent="0.25">
      <c r="B17" s="40" t="s">
        <v>9</v>
      </c>
      <c r="C17" s="96">
        <v>0</v>
      </c>
      <c r="D17" s="98">
        <v>572110.16</v>
      </c>
      <c r="E17" s="108">
        <v>96629.04</v>
      </c>
      <c r="F17" s="98">
        <v>0</v>
      </c>
      <c r="G17" s="98">
        <v>0</v>
      </c>
      <c r="H17" s="97">
        <v>0</v>
      </c>
      <c r="I17" s="97">
        <v>31822</v>
      </c>
      <c r="J17" s="97">
        <v>60000</v>
      </c>
      <c r="K17" s="97">
        <v>0</v>
      </c>
      <c r="L17" s="98">
        <v>0</v>
      </c>
      <c r="M17" s="98">
        <v>223000</v>
      </c>
      <c r="N17" s="96">
        <f t="shared" si="1"/>
        <v>983561.20000000007</v>
      </c>
      <c r="O17" s="98">
        <f t="shared" si="0"/>
        <v>891739.20000000007</v>
      </c>
      <c r="P17" s="99">
        <f t="shared" si="2"/>
        <v>91822</v>
      </c>
    </row>
    <row r="18" spans="2:16" x14ac:dyDescent="0.25">
      <c r="B18" s="40" t="s">
        <v>10</v>
      </c>
      <c r="C18" s="96">
        <v>0</v>
      </c>
      <c r="D18" s="98">
        <v>628353.44999999995</v>
      </c>
      <c r="E18" s="108">
        <v>162935.70000000001</v>
      </c>
      <c r="F18" s="98">
        <v>18625</v>
      </c>
      <c r="G18" s="98">
        <v>0</v>
      </c>
      <c r="H18" s="97">
        <v>25000</v>
      </c>
      <c r="I18" s="97">
        <v>30617</v>
      </c>
      <c r="J18" s="97">
        <v>80000</v>
      </c>
      <c r="K18" s="97">
        <v>0</v>
      </c>
      <c r="L18" s="98">
        <v>0</v>
      </c>
      <c r="M18" s="98">
        <v>44767</v>
      </c>
      <c r="N18" s="96">
        <f t="shared" si="1"/>
        <v>990298.14999999991</v>
      </c>
      <c r="O18" s="98">
        <f t="shared" si="0"/>
        <v>854681.14999999991</v>
      </c>
      <c r="P18" s="99">
        <f t="shared" si="2"/>
        <v>135617</v>
      </c>
    </row>
    <row r="19" spans="2:16" x14ac:dyDescent="0.25">
      <c r="B19" s="40" t="s">
        <v>11</v>
      </c>
      <c r="C19" s="96">
        <v>0</v>
      </c>
      <c r="D19" s="98">
        <v>738027.96</v>
      </c>
      <c r="E19" s="108">
        <v>164179.28</v>
      </c>
      <c r="F19" s="98">
        <v>0</v>
      </c>
      <c r="G19" s="98">
        <v>26750</v>
      </c>
      <c r="H19" s="97">
        <v>25000</v>
      </c>
      <c r="I19" s="97">
        <v>61101</v>
      </c>
      <c r="J19" s="97">
        <v>120000</v>
      </c>
      <c r="K19" s="97">
        <v>0</v>
      </c>
      <c r="L19" s="98">
        <v>0</v>
      </c>
      <c r="M19" s="98">
        <v>241013</v>
      </c>
      <c r="N19" s="96">
        <f t="shared" si="1"/>
        <v>1376071.24</v>
      </c>
      <c r="O19" s="98">
        <f t="shared" si="0"/>
        <v>1169970.24</v>
      </c>
      <c r="P19" s="99">
        <f t="shared" si="2"/>
        <v>206101</v>
      </c>
    </row>
    <row r="20" spans="2:16" x14ac:dyDescent="0.25">
      <c r="B20" s="37" t="s">
        <v>63</v>
      </c>
      <c r="C20" s="101">
        <f>SUM(C8:C19)</f>
        <v>37500</v>
      </c>
      <c r="D20" s="103">
        <f t="shared" ref="D20:P20" si="3">SUM(D8:D19)</f>
        <v>8156865.9800000004</v>
      </c>
      <c r="E20" s="109">
        <f t="shared" si="3"/>
        <v>1481051.58</v>
      </c>
      <c r="F20" s="103">
        <f t="shared" si="3"/>
        <v>18625</v>
      </c>
      <c r="G20" s="103">
        <f t="shared" si="3"/>
        <v>26750</v>
      </c>
      <c r="H20" s="102">
        <f t="shared" si="3"/>
        <v>218353.32</v>
      </c>
      <c r="I20" s="102">
        <f t="shared" si="3"/>
        <v>455031</v>
      </c>
      <c r="J20" s="102">
        <f t="shared" si="3"/>
        <v>400000</v>
      </c>
      <c r="K20" s="102">
        <f t="shared" si="3"/>
        <v>3262942.42</v>
      </c>
      <c r="L20" s="103">
        <f t="shared" si="3"/>
        <v>139306.86000000002</v>
      </c>
      <c r="M20" s="103">
        <f t="shared" si="3"/>
        <v>1821178.4500000002</v>
      </c>
      <c r="N20" s="101">
        <f t="shared" si="3"/>
        <v>16017604.610000001</v>
      </c>
      <c r="O20" s="103">
        <f t="shared" si="3"/>
        <v>11643777.869999999</v>
      </c>
      <c r="P20" s="104">
        <f t="shared" si="3"/>
        <v>4373826.74</v>
      </c>
    </row>
    <row r="21" spans="2:16" x14ac:dyDescent="0.25">
      <c r="B21" s="14"/>
      <c r="C21" s="94"/>
      <c r="D21" s="15"/>
      <c r="E21" s="15"/>
      <c r="F21" s="15"/>
      <c r="G21" s="15"/>
      <c r="H21" s="15"/>
      <c r="I21" s="15"/>
      <c r="J21" s="15"/>
      <c r="K21" s="15"/>
      <c r="L21" s="15"/>
      <c r="M21" s="15"/>
      <c r="N21" s="15"/>
      <c r="O21" s="14"/>
      <c r="P21" s="14"/>
    </row>
    <row r="22" spans="2:16" x14ac:dyDescent="0.25">
      <c r="B22" s="14"/>
      <c r="C22" s="94"/>
      <c r="D22" s="15"/>
      <c r="E22" s="15"/>
      <c r="F22" s="15"/>
      <c r="G22" s="15"/>
      <c r="H22" s="15"/>
      <c r="I22" s="15"/>
      <c r="J22" s="15"/>
      <c r="K22" s="15"/>
      <c r="L22" s="15"/>
      <c r="M22" s="15"/>
      <c r="N22" s="15"/>
      <c r="O22" s="14"/>
      <c r="P22" s="14"/>
    </row>
    <row r="23" spans="2:16" x14ac:dyDescent="0.25">
      <c r="B23" s="14"/>
      <c r="C23" s="94"/>
      <c r="D23" s="15"/>
      <c r="E23" s="15"/>
      <c r="F23" s="15"/>
      <c r="G23" s="15"/>
      <c r="H23" s="15"/>
      <c r="I23" s="15"/>
      <c r="J23" s="15"/>
      <c r="K23" s="15"/>
      <c r="L23" s="15"/>
      <c r="M23" s="15"/>
      <c r="N23" s="15"/>
      <c r="O23" s="14"/>
      <c r="P23" s="14"/>
    </row>
    <row r="24" spans="2:16" x14ac:dyDescent="0.25">
      <c r="B24" s="93" t="s">
        <v>45</v>
      </c>
      <c r="C24" s="105"/>
      <c r="D24" s="15"/>
      <c r="E24" s="15"/>
      <c r="F24" s="15"/>
      <c r="G24" s="15"/>
      <c r="H24" s="15"/>
      <c r="I24" s="15"/>
      <c r="J24" s="15"/>
      <c r="K24" s="15"/>
      <c r="L24" s="15"/>
      <c r="M24" s="15"/>
      <c r="N24" s="15"/>
      <c r="O24" s="14"/>
      <c r="P24" s="14"/>
    </row>
    <row r="25" spans="2:16" x14ac:dyDescent="0.25">
      <c r="B25" s="14"/>
      <c r="C25" s="94"/>
      <c r="D25" s="14"/>
      <c r="E25" s="14"/>
      <c r="F25" s="14"/>
      <c r="G25" s="14"/>
      <c r="H25" s="14"/>
      <c r="I25" s="14"/>
      <c r="J25" s="14"/>
      <c r="K25" s="14"/>
      <c r="L25" s="14"/>
      <c r="M25" s="14"/>
      <c r="N25" s="14"/>
      <c r="O25" s="14"/>
      <c r="P25" s="14"/>
    </row>
    <row r="26" spans="2:16" x14ac:dyDescent="0.25">
      <c r="B26" s="35" t="s">
        <v>16</v>
      </c>
      <c r="C26" s="101" t="s">
        <v>98</v>
      </c>
      <c r="D26" s="38" t="s">
        <v>88</v>
      </c>
      <c r="E26" s="110" t="s">
        <v>61</v>
      </c>
      <c r="F26" s="38" t="s">
        <v>19</v>
      </c>
      <c r="G26" s="110" t="s">
        <v>89</v>
      </c>
      <c r="H26" s="93" t="s">
        <v>91</v>
      </c>
      <c r="I26" s="93" t="s">
        <v>92</v>
      </c>
      <c r="J26" s="93" t="s">
        <v>93</v>
      </c>
      <c r="K26" s="93" t="s">
        <v>13</v>
      </c>
      <c r="L26" s="110" t="s">
        <v>94</v>
      </c>
      <c r="M26" s="110" t="s">
        <v>95</v>
      </c>
      <c r="N26" s="37" t="s">
        <v>28</v>
      </c>
      <c r="O26" s="22" t="s">
        <v>99</v>
      </c>
      <c r="P26" s="23" t="s">
        <v>100</v>
      </c>
    </row>
    <row r="27" spans="2:16" x14ac:dyDescent="0.25">
      <c r="B27" s="36" t="s">
        <v>0</v>
      </c>
      <c r="C27" s="114">
        <v>0</v>
      </c>
      <c r="D27" s="94">
        <v>3116415.44</v>
      </c>
      <c r="E27" s="94">
        <v>318862.5</v>
      </c>
      <c r="F27" s="94">
        <v>0</v>
      </c>
      <c r="G27" s="94">
        <v>0</v>
      </c>
      <c r="H27" s="94">
        <v>293367.59999999998</v>
      </c>
      <c r="I27" s="94">
        <v>294831.51</v>
      </c>
      <c r="J27" s="94">
        <v>273454.84999999998</v>
      </c>
      <c r="K27" s="94">
        <v>2625952.6800000002</v>
      </c>
      <c r="L27" s="94">
        <v>0</v>
      </c>
      <c r="M27" s="94">
        <v>1314194.79</v>
      </c>
      <c r="N27" s="94">
        <f>SUM(C27:M27)</f>
        <v>8237079.3700000001</v>
      </c>
      <c r="O27" s="94">
        <f t="shared" ref="O27:O38" si="4">SUM(D27,E27,F27,G27,L27,M27)</f>
        <v>4749472.7300000004</v>
      </c>
      <c r="P27" s="94">
        <f>SUM(C27,H27,I27,J27,K27)</f>
        <v>3487606.64</v>
      </c>
    </row>
    <row r="28" spans="2:16" x14ac:dyDescent="0.25">
      <c r="B28" s="36" t="s">
        <v>1</v>
      </c>
      <c r="C28" s="114">
        <v>63002.57</v>
      </c>
      <c r="D28" s="94">
        <v>2054749.29</v>
      </c>
      <c r="E28" s="94">
        <v>280768.84000000003</v>
      </c>
      <c r="F28" s="94">
        <v>0</v>
      </c>
      <c r="G28" s="94">
        <v>0</v>
      </c>
      <c r="H28" s="94">
        <v>67452.2</v>
      </c>
      <c r="I28" s="94">
        <v>267044.92</v>
      </c>
      <c r="J28" s="94">
        <v>136799.42000000001</v>
      </c>
      <c r="K28" s="94">
        <v>2222470.7400000002</v>
      </c>
      <c r="L28" s="94">
        <v>72241.3</v>
      </c>
      <c r="M28" s="94">
        <v>485323.57</v>
      </c>
      <c r="N28" s="94">
        <f t="shared" ref="N28:N38" si="5">SUM(C28:M28)</f>
        <v>5649852.8500000006</v>
      </c>
      <c r="O28" s="94">
        <f t="shared" si="4"/>
        <v>2893082.9999999995</v>
      </c>
      <c r="P28" s="94">
        <f t="shared" ref="P28:P38" si="6">SUM(C28,H28,I28,J28,K28)</f>
        <v>2756769.85</v>
      </c>
    </row>
    <row r="29" spans="2:16" x14ac:dyDescent="0.25">
      <c r="B29" s="36" t="s">
        <v>2</v>
      </c>
      <c r="C29" s="114">
        <v>0</v>
      </c>
      <c r="D29" s="94">
        <v>2535223.35</v>
      </c>
      <c r="E29" s="94">
        <v>88128</v>
      </c>
      <c r="F29" s="94">
        <v>0</v>
      </c>
      <c r="G29" s="94">
        <v>0</v>
      </c>
      <c r="H29" s="94">
        <v>71962.5</v>
      </c>
      <c r="I29" s="94">
        <v>93213.72</v>
      </c>
      <c r="J29" s="94">
        <v>0</v>
      </c>
      <c r="K29" s="94">
        <v>3025704.5</v>
      </c>
      <c r="L29" s="94">
        <v>32693.86</v>
      </c>
      <c r="M29" s="94">
        <v>947921.5</v>
      </c>
      <c r="N29" s="94">
        <f t="shared" si="5"/>
        <v>6794847.4300000006</v>
      </c>
      <c r="O29" s="94">
        <f t="shared" si="4"/>
        <v>3603966.71</v>
      </c>
      <c r="P29" s="94">
        <f t="shared" si="6"/>
        <v>3190880.72</v>
      </c>
    </row>
    <row r="30" spans="2:16" x14ac:dyDescent="0.25">
      <c r="B30" s="36" t="s">
        <v>3</v>
      </c>
      <c r="C30" s="114">
        <v>0</v>
      </c>
      <c r="D30" s="94">
        <v>2660753.42</v>
      </c>
      <c r="E30" s="94">
        <v>396966.97</v>
      </c>
      <c r="F30" s="94">
        <v>0</v>
      </c>
      <c r="G30" s="94">
        <v>0</v>
      </c>
      <c r="H30" s="94">
        <v>75500</v>
      </c>
      <c r="I30" s="94">
        <v>112237.15</v>
      </c>
      <c r="J30" s="94">
        <v>0</v>
      </c>
      <c r="K30" s="94">
        <v>2921504.98</v>
      </c>
      <c r="L30" s="94">
        <v>0</v>
      </c>
      <c r="M30" s="94">
        <v>429920.4</v>
      </c>
      <c r="N30" s="94">
        <f t="shared" si="5"/>
        <v>6596882.9199999999</v>
      </c>
      <c r="O30" s="94">
        <f t="shared" si="4"/>
        <v>3487640.7899999996</v>
      </c>
      <c r="P30" s="94">
        <f t="shared" si="6"/>
        <v>3109242.13</v>
      </c>
    </row>
    <row r="31" spans="2:16" x14ac:dyDescent="0.25">
      <c r="B31" s="36" t="s">
        <v>4</v>
      </c>
      <c r="C31" s="114">
        <v>0</v>
      </c>
      <c r="D31" s="94">
        <v>818483.54</v>
      </c>
      <c r="E31" s="94">
        <v>151060.92000000001</v>
      </c>
      <c r="F31" s="94">
        <v>0</v>
      </c>
      <c r="G31" s="94">
        <v>0</v>
      </c>
      <c r="H31" s="94">
        <v>0</v>
      </c>
      <c r="I31" s="94">
        <v>54423.24</v>
      </c>
      <c r="J31" s="94">
        <v>0</v>
      </c>
      <c r="K31" s="94">
        <v>565992.63</v>
      </c>
      <c r="L31" s="94">
        <v>97185.600000000006</v>
      </c>
      <c r="M31" s="94">
        <v>326412.58</v>
      </c>
      <c r="N31" s="94">
        <f t="shared" si="5"/>
        <v>2013558.5100000002</v>
      </c>
      <c r="O31" s="94">
        <f t="shared" si="4"/>
        <v>1393142.6400000001</v>
      </c>
      <c r="P31" s="94">
        <f t="shared" si="6"/>
        <v>620415.87</v>
      </c>
    </row>
    <row r="32" spans="2:16" x14ac:dyDescent="0.25">
      <c r="B32" s="36" t="s">
        <v>5</v>
      </c>
      <c r="C32" s="114">
        <v>0</v>
      </c>
      <c r="D32" s="94">
        <v>3022221.27</v>
      </c>
      <c r="E32" s="94">
        <v>159457.20000000001</v>
      </c>
      <c r="F32" s="94">
        <v>0</v>
      </c>
      <c r="G32" s="94">
        <v>0</v>
      </c>
      <c r="H32" s="94">
        <v>3588.2</v>
      </c>
      <c r="I32" s="94">
        <v>30912.57</v>
      </c>
      <c r="J32" s="94">
        <v>0</v>
      </c>
      <c r="K32" s="94">
        <v>44000</v>
      </c>
      <c r="L32" s="94">
        <v>36411.550000000003</v>
      </c>
      <c r="M32" s="94">
        <v>192260</v>
      </c>
      <c r="N32" s="94">
        <f t="shared" si="5"/>
        <v>3488850.79</v>
      </c>
      <c r="O32" s="94">
        <f t="shared" si="4"/>
        <v>3410350.02</v>
      </c>
      <c r="P32" s="94">
        <f t="shared" si="6"/>
        <v>78500.76999999999</v>
      </c>
    </row>
    <row r="33" spans="2:16" x14ac:dyDescent="0.25">
      <c r="B33" s="36" t="s">
        <v>6</v>
      </c>
      <c r="C33" s="114">
        <v>0</v>
      </c>
      <c r="D33" s="94">
        <v>3377054.39</v>
      </c>
      <c r="E33" s="94">
        <v>203695.63</v>
      </c>
      <c r="F33" s="94">
        <v>0</v>
      </c>
      <c r="G33" s="94">
        <v>0</v>
      </c>
      <c r="H33" s="94">
        <v>0</v>
      </c>
      <c r="I33" s="94">
        <v>75589.600000000006</v>
      </c>
      <c r="J33" s="94">
        <v>0</v>
      </c>
      <c r="K33" s="94">
        <v>137995.69</v>
      </c>
      <c r="L33" s="94">
        <v>0</v>
      </c>
      <c r="M33" s="94">
        <v>807041.29</v>
      </c>
      <c r="N33" s="94">
        <f t="shared" si="5"/>
        <v>4601376.5999999996</v>
      </c>
      <c r="O33" s="94">
        <f t="shared" si="4"/>
        <v>4387791.3100000005</v>
      </c>
      <c r="P33" s="94">
        <f t="shared" si="6"/>
        <v>213585.29</v>
      </c>
    </row>
    <row r="34" spans="2:16" x14ac:dyDescent="0.25">
      <c r="B34" s="36" t="s">
        <v>7</v>
      </c>
      <c r="C34" s="114">
        <v>58329.9</v>
      </c>
      <c r="D34" s="94">
        <v>2678471.17</v>
      </c>
      <c r="E34" s="94">
        <v>320531.84999999998</v>
      </c>
      <c r="F34" s="94">
        <v>0</v>
      </c>
      <c r="G34" s="94">
        <v>0</v>
      </c>
      <c r="H34" s="94">
        <v>0</v>
      </c>
      <c r="I34" s="94">
        <v>81927.38</v>
      </c>
      <c r="J34" s="94">
        <v>0</v>
      </c>
      <c r="K34" s="94">
        <v>0</v>
      </c>
      <c r="L34" s="94">
        <v>148548.97</v>
      </c>
      <c r="M34" s="94">
        <v>138123</v>
      </c>
      <c r="N34" s="94">
        <f t="shared" si="5"/>
        <v>3425932.27</v>
      </c>
      <c r="O34" s="94">
        <f t="shared" si="4"/>
        <v>3285674.99</v>
      </c>
      <c r="P34" s="94">
        <f t="shared" si="6"/>
        <v>140257.28</v>
      </c>
    </row>
    <row r="35" spans="2:16" x14ac:dyDescent="0.25">
      <c r="B35" s="36" t="s">
        <v>8</v>
      </c>
      <c r="C35" s="114">
        <v>0</v>
      </c>
      <c r="D35" s="94">
        <v>3138918.16</v>
      </c>
      <c r="E35" s="94">
        <v>375995.68</v>
      </c>
      <c r="F35" s="94">
        <v>0</v>
      </c>
      <c r="G35" s="94">
        <v>0</v>
      </c>
      <c r="H35" s="94">
        <v>0</v>
      </c>
      <c r="I35" s="94">
        <v>30478.91</v>
      </c>
      <c r="J35" s="94">
        <v>56358.92</v>
      </c>
      <c r="K35" s="94">
        <v>0</v>
      </c>
      <c r="L35" s="94">
        <v>98344.320000000007</v>
      </c>
      <c r="M35" s="94">
        <v>423739.22</v>
      </c>
      <c r="N35" s="94">
        <f t="shared" si="5"/>
        <v>4123835.21</v>
      </c>
      <c r="O35" s="94">
        <f t="shared" si="4"/>
        <v>4036997.38</v>
      </c>
      <c r="P35" s="94">
        <f t="shared" si="6"/>
        <v>86837.83</v>
      </c>
    </row>
    <row r="36" spans="2:16" x14ac:dyDescent="0.25">
      <c r="B36" s="36" t="s">
        <v>9</v>
      </c>
      <c r="C36" s="114">
        <v>0</v>
      </c>
      <c r="D36" s="94">
        <v>2165554.27</v>
      </c>
      <c r="E36" s="94">
        <v>196419.11</v>
      </c>
      <c r="F36" s="94">
        <v>0</v>
      </c>
      <c r="G36" s="94">
        <v>0</v>
      </c>
      <c r="H36" s="94">
        <v>0</v>
      </c>
      <c r="I36" s="94">
        <v>96383.11</v>
      </c>
      <c r="J36" s="94">
        <v>169119.1</v>
      </c>
      <c r="K36" s="94">
        <v>0</v>
      </c>
      <c r="L36" s="94">
        <v>0</v>
      </c>
      <c r="M36" s="94">
        <v>870330</v>
      </c>
      <c r="N36" s="94">
        <f t="shared" si="5"/>
        <v>3497805.59</v>
      </c>
      <c r="O36" s="94">
        <f t="shared" si="4"/>
        <v>3232303.38</v>
      </c>
      <c r="P36" s="94">
        <f t="shared" si="6"/>
        <v>265502.21000000002</v>
      </c>
    </row>
    <row r="37" spans="2:16" x14ac:dyDescent="0.25">
      <c r="B37" s="36" t="s">
        <v>10</v>
      </c>
      <c r="C37" s="114">
        <v>0</v>
      </c>
      <c r="D37" s="94">
        <v>2258495.48</v>
      </c>
      <c r="E37" s="94">
        <v>331253.5</v>
      </c>
      <c r="F37" s="94">
        <v>64665.94</v>
      </c>
      <c r="G37" s="94">
        <v>0</v>
      </c>
      <c r="H37" s="94">
        <v>98656.25</v>
      </c>
      <c r="I37" s="94">
        <v>89380.09</v>
      </c>
      <c r="J37" s="94">
        <v>225474.48</v>
      </c>
      <c r="K37" s="94">
        <v>0</v>
      </c>
      <c r="L37" s="94">
        <v>0</v>
      </c>
      <c r="M37" s="94">
        <v>187939.67</v>
      </c>
      <c r="N37" s="94">
        <f t="shared" si="5"/>
        <v>3255865.4099999997</v>
      </c>
      <c r="O37" s="94">
        <f t="shared" si="4"/>
        <v>2842354.59</v>
      </c>
      <c r="P37" s="94">
        <f t="shared" si="6"/>
        <v>413510.82</v>
      </c>
    </row>
    <row r="38" spans="2:16" x14ac:dyDescent="0.25">
      <c r="B38" s="36" t="s">
        <v>11</v>
      </c>
      <c r="C38" s="114">
        <v>0</v>
      </c>
      <c r="D38" s="94">
        <v>2712899.97</v>
      </c>
      <c r="E38" s="94">
        <v>392681.92</v>
      </c>
      <c r="F38" s="94">
        <v>0</v>
      </c>
      <c r="G38" s="94">
        <v>103989.32</v>
      </c>
      <c r="H38" s="94">
        <v>77016.86</v>
      </c>
      <c r="I38" s="94">
        <v>180954.48</v>
      </c>
      <c r="J38" s="94">
        <v>340239.58</v>
      </c>
      <c r="K38" s="94">
        <v>0</v>
      </c>
      <c r="L38" s="94">
        <v>0</v>
      </c>
      <c r="M38" s="94">
        <v>946157.89</v>
      </c>
      <c r="N38" s="94">
        <f t="shared" si="5"/>
        <v>4753940.0199999996</v>
      </c>
      <c r="O38" s="94">
        <f t="shared" si="4"/>
        <v>4155729.1</v>
      </c>
      <c r="P38" s="94">
        <f t="shared" si="6"/>
        <v>598210.92000000004</v>
      </c>
    </row>
    <row r="39" spans="2:16" x14ac:dyDescent="0.25">
      <c r="B39" s="37" t="s">
        <v>63</v>
      </c>
      <c r="C39" s="115">
        <f>SUM(C27:C38)</f>
        <v>121332.47</v>
      </c>
      <c r="D39" s="105">
        <f t="shared" ref="D39:P39" si="7">SUM(D27:D38)</f>
        <v>30539239.749999996</v>
      </c>
      <c r="E39" s="105">
        <f t="shared" si="7"/>
        <v>3215822.12</v>
      </c>
      <c r="F39" s="105">
        <f t="shared" si="7"/>
        <v>64665.94</v>
      </c>
      <c r="G39" s="105">
        <f t="shared" si="7"/>
        <v>103989.32</v>
      </c>
      <c r="H39" s="105">
        <f t="shared" si="7"/>
        <v>687543.61</v>
      </c>
      <c r="I39" s="105">
        <f t="shared" si="7"/>
        <v>1407376.68</v>
      </c>
      <c r="J39" s="105">
        <f t="shared" si="7"/>
        <v>1201446.3500000001</v>
      </c>
      <c r="K39" s="105">
        <f t="shared" si="7"/>
        <v>11543621.220000001</v>
      </c>
      <c r="L39" s="105">
        <f t="shared" si="7"/>
        <v>485425.60000000003</v>
      </c>
      <c r="M39" s="105">
        <f t="shared" si="7"/>
        <v>7069363.9100000001</v>
      </c>
      <c r="N39" s="105">
        <f t="shared" si="7"/>
        <v>56439826.969999999</v>
      </c>
      <c r="O39" s="105">
        <f t="shared" si="7"/>
        <v>41478506.640000008</v>
      </c>
      <c r="P39" s="105">
        <f t="shared" si="7"/>
        <v>14961320.329999998</v>
      </c>
    </row>
    <row r="40" spans="2:16" x14ac:dyDescent="0.25">
      <c r="B40" s="14"/>
      <c r="C40" s="94"/>
      <c r="D40" s="15"/>
      <c r="E40" s="15"/>
      <c r="F40" s="15"/>
      <c r="G40" s="15"/>
      <c r="H40" s="15"/>
      <c r="I40" s="15"/>
      <c r="J40" s="15"/>
      <c r="K40" s="15"/>
      <c r="L40" s="15"/>
      <c r="M40" s="15"/>
      <c r="N40" s="15"/>
      <c r="O40" s="14"/>
      <c r="P40" s="14"/>
    </row>
    <row r="41" spans="2:16" x14ac:dyDescent="0.25">
      <c r="B41" s="14"/>
      <c r="C41" s="94"/>
      <c r="D41" s="15"/>
      <c r="E41" s="15"/>
      <c r="F41" s="15"/>
      <c r="G41" s="15"/>
      <c r="H41" s="15"/>
      <c r="I41" s="15"/>
      <c r="J41" s="15"/>
      <c r="K41" s="15"/>
      <c r="L41" s="15"/>
      <c r="M41" s="15"/>
      <c r="N41" s="15"/>
      <c r="O41" s="14"/>
      <c r="P41" s="14"/>
    </row>
    <row r="42" spans="2:16" x14ac:dyDescent="0.25">
      <c r="B42" s="91" t="s">
        <v>87</v>
      </c>
      <c r="C42" s="116"/>
      <c r="D42" s="92"/>
      <c r="E42" s="92"/>
      <c r="F42" s="92"/>
      <c r="G42" s="92"/>
      <c r="H42" s="92"/>
      <c r="I42" s="92"/>
      <c r="J42" s="92"/>
      <c r="K42" s="92"/>
      <c r="L42" s="92"/>
      <c r="M42" s="15"/>
      <c r="N42" s="15"/>
      <c r="O42" s="14"/>
      <c r="P42" s="14"/>
    </row>
    <row r="43" spans="2:16" x14ac:dyDescent="0.25">
      <c r="B43" s="91"/>
      <c r="C43" s="116"/>
      <c r="D43" s="92"/>
      <c r="E43" s="92"/>
      <c r="F43" s="92"/>
      <c r="G43" s="92"/>
      <c r="H43" s="92"/>
      <c r="I43" s="92"/>
      <c r="J43" s="92"/>
      <c r="K43" s="92"/>
      <c r="L43" s="92"/>
      <c r="M43" s="15"/>
      <c r="N43" s="15"/>
      <c r="O43" s="14"/>
      <c r="P43" s="14"/>
    </row>
    <row r="44" spans="2:16" x14ac:dyDescent="0.25">
      <c r="B44" s="91"/>
      <c r="C44" s="116"/>
      <c r="D44" s="92"/>
      <c r="E44" s="92"/>
      <c r="F44" s="92"/>
      <c r="G44" s="92"/>
      <c r="H44" s="92"/>
      <c r="I44" s="92"/>
      <c r="J44" s="92"/>
      <c r="K44" s="92"/>
      <c r="L44" s="92"/>
      <c r="M44" s="15"/>
      <c r="N44" s="15"/>
      <c r="O44" s="14"/>
      <c r="P44" s="14"/>
    </row>
    <row r="45" spans="2:16" x14ac:dyDescent="0.25">
      <c r="B45" s="91" t="s">
        <v>103</v>
      </c>
      <c r="C45" s="116"/>
      <c r="D45" s="92"/>
      <c r="E45" s="92"/>
      <c r="F45" s="92"/>
      <c r="G45" s="92"/>
      <c r="H45" s="92"/>
      <c r="I45" s="92"/>
      <c r="J45" s="92"/>
      <c r="K45" s="92"/>
      <c r="L45" s="92"/>
      <c r="M45" s="15"/>
      <c r="N45" s="15"/>
      <c r="O45" s="14"/>
      <c r="P45" s="14"/>
    </row>
    <row r="46" spans="2:16" x14ac:dyDescent="0.25">
      <c r="B46" s="91" t="s">
        <v>101</v>
      </c>
      <c r="C46" s="116"/>
      <c r="D46" s="92"/>
      <c r="E46" s="92"/>
      <c r="F46" s="92"/>
      <c r="G46" s="92"/>
      <c r="H46" s="92"/>
      <c r="I46" s="92"/>
      <c r="J46" s="92"/>
      <c r="K46" s="92"/>
      <c r="L46" s="92"/>
      <c r="M46" s="15"/>
      <c r="N46" s="15"/>
      <c r="O46" s="14"/>
      <c r="P46" s="14"/>
    </row>
    <row r="47" spans="2:16" x14ac:dyDescent="0.25">
      <c r="B47" s="91" t="s">
        <v>102</v>
      </c>
      <c r="C47" s="116"/>
      <c r="D47" s="92"/>
      <c r="E47" s="92"/>
      <c r="F47" s="92"/>
      <c r="G47" s="92"/>
      <c r="H47" s="92"/>
      <c r="I47" s="92"/>
      <c r="J47" s="92"/>
      <c r="K47" s="92"/>
      <c r="L47" s="92"/>
      <c r="M47" s="15"/>
      <c r="N47" s="15"/>
      <c r="O47" s="14"/>
      <c r="P47" s="14"/>
    </row>
    <row r="48" spans="2:16" x14ac:dyDescent="0.25">
      <c r="B48" s="91"/>
      <c r="C48" s="116"/>
      <c r="D48" s="92"/>
      <c r="E48" s="92"/>
      <c r="F48" s="92"/>
      <c r="G48" s="92"/>
      <c r="H48" s="92"/>
      <c r="I48" s="92"/>
      <c r="J48" s="92"/>
      <c r="K48" s="92"/>
      <c r="L48" s="92"/>
      <c r="M48" s="15"/>
      <c r="N48" s="15"/>
      <c r="O48" s="14"/>
      <c r="P48" s="14"/>
    </row>
    <row r="49" spans="2:16" x14ac:dyDescent="0.25">
      <c r="B49" s="91"/>
      <c r="C49" s="116"/>
      <c r="D49" s="92"/>
      <c r="E49" s="92"/>
      <c r="F49" s="92"/>
      <c r="G49" s="92"/>
      <c r="H49" s="92"/>
      <c r="I49" s="92"/>
      <c r="J49" s="92"/>
      <c r="K49" s="92"/>
      <c r="L49" s="92"/>
      <c r="M49" s="15"/>
      <c r="N49" s="15"/>
      <c r="O49" s="14"/>
      <c r="P49" s="14"/>
    </row>
    <row r="50" spans="2:16" x14ac:dyDescent="0.25">
      <c r="B50" s="91"/>
      <c r="C50" s="116"/>
      <c r="D50" s="92"/>
      <c r="E50" s="92"/>
      <c r="F50" s="92"/>
      <c r="G50" s="92"/>
      <c r="H50" s="92"/>
      <c r="I50" s="92"/>
      <c r="J50" s="92"/>
      <c r="K50" s="92"/>
      <c r="L50" s="92"/>
      <c r="M50" s="15"/>
      <c r="N50" s="15"/>
      <c r="O50" s="14"/>
      <c r="P50" s="14"/>
    </row>
    <row r="51" spans="2:16" x14ac:dyDescent="0.25">
      <c r="B51" s="91"/>
      <c r="C51" s="116"/>
      <c r="D51" s="92"/>
      <c r="E51" s="92"/>
      <c r="F51" s="92"/>
      <c r="G51" s="92"/>
      <c r="H51" s="92"/>
      <c r="I51" s="92"/>
      <c r="J51" s="92"/>
      <c r="K51" s="92"/>
      <c r="L51" s="92"/>
      <c r="M51" s="15"/>
      <c r="N51" s="15"/>
      <c r="O51" s="14"/>
      <c r="P51" s="14"/>
    </row>
  </sheetData>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9"/>
  <sheetViews>
    <sheetView topLeftCell="A13" workbookViewId="0">
      <selection activeCell="A38" sqref="A38"/>
    </sheetView>
  </sheetViews>
  <sheetFormatPr defaultColWidth="9.140625" defaultRowHeight="15" x14ac:dyDescent="0.25"/>
  <cols>
    <col min="1" max="1" width="12.5703125" customWidth="1"/>
    <col min="2" max="2" width="13.28515625" customWidth="1"/>
    <col min="3" max="3" width="13" customWidth="1"/>
    <col min="4" max="4" width="12.42578125" customWidth="1"/>
    <col min="5" max="5" width="11.42578125" customWidth="1"/>
    <col min="6" max="6" width="11.85546875" customWidth="1"/>
    <col min="7" max="7" width="12.7109375" customWidth="1"/>
    <col min="8" max="8" width="13.5703125" customWidth="1"/>
    <col min="9" max="9" width="12.5703125" customWidth="1"/>
    <col min="10" max="10" width="12.42578125" customWidth="1"/>
    <col min="11" max="11" width="12.85546875" customWidth="1"/>
    <col min="12" max="12" width="14" customWidth="1"/>
    <col min="13" max="13" width="14.5703125" customWidth="1"/>
  </cols>
  <sheetData>
    <row r="1" spans="1:14" x14ac:dyDescent="0.25">
      <c r="A1" s="3" t="s">
        <v>41</v>
      </c>
      <c r="B1" s="112"/>
      <c r="C1" s="112"/>
      <c r="D1" s="112"/>
      <c r="E1" s="112"/>
      <c r="F1" s="112"/>
      <c r="G1" s="112"/>
      <c r="H1" s="112"/>
      <c r="I1" s="112"/>
      <c r="J1" s="112"/>
      <c r="K1" s="112"/>
      <c r="L1" s="112"/>
      <c r="M1" s="112"/>
      <c r="N1" s="112"/>
    </row>
    <row r="2" spans="1:14" x14ac:dyDescent="0.25">
      <c r="A2" s="112"/>
      <c r="B2" s="112"/>
      <c r="C2" s="112"/>
      <c r="D2" s="112"/>
      <c r="E2" s="112"/>
      <c r="F2" s="112"/>
      <c r="G2" s="112"/>
      <c r="H2" s="112"/>
      <c r="I2" s="112"/>
      <c r="J2" s="112"/>
      <c r="K2" s="112"/>
      <c r="L2" s="112"/>
      <c r="M2" s="112"/>
      <c r="N2" s="112"/>
    </row>
    <row r="3" spans="1:14" ht="23.25" x14ac:dyDescent="0.35">
      <c r="A3" s="34">
        <v>2012</v>
      </c>
      <c r="B3" s="112"/>
      <c r="C3" s="112"/>
      <c r="D3" s="112"/>
      <c r="E3" s="112"/>
      <c r="F3" s="112"/>
      <c r="G3" s="112"/>
      <c r="H3" s="112"/>
      <c r="I3" s="112"/>
      <c r="J3" s="112"/>
      <c r="K3" s="112"/>
      <c r="L3" s="112"/>
      <c r="M3" s="112"/>
      <c r="N3" s="112"/>
    </row>
    <row r="4" spans="1:14" x14ac:dyDescent="0.25">
      <c r="A4" s="112"/>
      <c r="B4" s="112"/>
      <c r="C4" s="112"/>
      <c r="D4" s="112"/>
      <c r="E4" s="112"/>
      <c r="F4" s="112"/>
      <c r="G4" s="112"/>
      <c r="H4" s="112"/>
      <c r="I4" s="112"/>
      <c r="J4" s="112"/>
      <c r="K4" s="112"/>
      <c r="L4" s="112"/>
      <c r="M4" s="112"/>
      <c r="N4" s="112"/>
    </row>
    <row r="5" spans="1:14" x14ac:dyDescent="0.25">
      <c r="A5" s="3" t="s">
        <v>29</v>
      </c>
      <c r="B5" s="112"/>
      <c r="C5" s="112"/>
      <c r="D5" s="112"/>
      <c r="E5" s="112"/>
      <c r="F5" s="112"/>
      <c r="G5" s="112"/>
      <c r="H5" s="112"/>
      <c r="I5" s="112"/>
      <c r="J5" s="112"/>
      <c r="K5" s="112"/>
      <c r="L5" s="112"/>
      <c r="M5" s="112"/>
      <c r="N5" s="112"/>
    </row>
    <row r="6" spans="1:14" x14ac:dyDescent="0.25">
      <c r="A6" s="112"/>
      <c r="B6" s="112"/>
      <c r="C6" s="112"/>
      <c r="D6" s="112"/>
      <c r="E6" s="112"/>
      <c r="F6" s="112"/>
      <c r="G6" s="112"/>
      <c r="H6" s="112"/>
      <c r="I6" s="112"/>
      <c r="J6" s="112"/>
      <c r="K6" s="112"/>
      <c r="L6" s="112"/>
      <c r="M6" s="112"/>
      <c r="N6" s="112"/>
    </row>
    <row r="7" spans="1:14" x14ac:dyDescent="0.25">
      <c r="A7" s="37" t="s">
        <v>16</v>
      </c>
      <c r="B7" s="38" t="s">
        <v>88</v>
      </c>
      <c r="C7" s="107" t="s">
        <v>61</v>
      </c>
      <c r="D7" s="38" t="s">
        <v>75</v>
      </c>
      <c r="E7" s="95" t="s">
        <v>91</v>
      </c>
      <c r="F7" s="95" t="s">
        <v>92</v>
      </c>
      <c r="G7" s="95" t="s">
        <v>93</v>
      </c>
      <c r="H7" s="95" t="s">
        <v>13</v>
      </c>
      <c r="I7" s="38" t="s">
        <v>94</v>
      </c>
      <c r="J7" s="38" t="s">
        <v>95</v>
      </c>
      <c r="K7" s="37" t="s">
        <v>28</v>
      </c>
      <c r="L7" s="38" t="s">
        <v>50</v>
      </c>
      <c r="M7" s="39" t="s">
        <v>51</v>
      </c>
      <c r="N7" s="112"/>
    </row>
    <row r="8" spans="1:14" x14ac:dyDescent="0.25">
      <c r="A8" s="40" t="s">
        <v>0</v>
      </c>
      <c r="B8" s="106">
        <v>417285</v>
      </c>
      <c r="C8" s="108">
        <v>175987.20000000001</v>
      </c>
      <c r="D8" s="98">
        <v>0</v>
      </c>
      <c r="E8" s="97">
        <v>24341.96</v>
      </c>
      <c r="F8" s="97">
        <v>13177</v>
      </c>
      <c r="G8" s="97">
        <v>88562.5</v>
      </c>
      <c r="H8" s="97">
        <v>301130.59999999998</v>
      </c>
      <c r="I8" s="98">
        <v>17761.599999999999</v>
      </c>
      <c r="J8" s="98">
        <v>375219</v>
      </c>
      <c r="K8" s="96">
        <f t="shared" ref="K8:K19" si="0">SUM(B8:J8)</f>
        <v>1413464.8599999999</v>
      </c>
      <c r="L8" s="98">
        <f>SUM(B8,C8,D8,I8,J8)</f>
        <v>986252.79999999993</v>
      </c>
      <c r="M8" s="99">
        <f>SUM(E8,F8,G8,H8)</f>
        <v>427212.05999999994</v>
      </c>
      <c r="N8" s="112"/>
    </row>
    <row r="9" spans="1:14" x14ac:dyDescent="0.25">
      <c r="A9" s="40" t="s">
        <v>1</v>
      </c>
      <c r="B9" s="98">
        <v>990495.04</v>
      </c>
      <c r="C9" s="108">
        <v>86653.16</v>
      </c>
      <c r="D9" s="98">
        <v>183540.23</v>
      </c>
      <c r="E9" s="97">
        <v>47500</v>
      </c>
      <c r="F9" s="97">
        <v>5491</v>
      </c>
      <c r="G9" s="97">
        <v>116115</v>
      </c>
      <c r="H9" s="97">
        <v>464954.05</v>
      </c>
      <c r="I9" s="98">
        <v>17952</v>
      </c>
      <c r="J9" s="98">
        <v>71301.600000000006</v>
      </c>
      <c r="K9" s="96">
        <f t="shared" si="0"/>
        <v>1984002.08</v>
      </c>
      <c r="L9" s="98">
        <f t="shared" ref="L9:L19" si="1">SUM(B9,C9,D9,I9,J9)</f>
        <v>1349942.03</v>
      </c>
      <c r="M9" s="99">
        <f t="shared" ref="M9:M19" si="2">SUM(E9,F9,G9,H9)</f>
        <v>634060.05000000005</v>
      </c>
      <c r="N9" s="112"/>
    </row>
    <row r="10" spans="1:14" x14ac:dyDescent="0.25">
      <c r="A10" s="40" t="s">
        <v>2</v>
      </c>
      <c r="B10" s="98">
        <v>1017151.77</v>
      </c>
      <c r="C10" s="108">
        <v>109464.44</v>
      </c>
      <c r="D10" s="98">
        <v>274335.8</v>
      </c>
      <c r="E10" s="97">
        <v>71800.81</v>
      </c>
      <c r="F10" s="97">
        <v>10000</v>
      </c>
      <c r="G10" s="97">
        <v>0</v>
      </c>
      <c r="H10" s="97">
        <v>570971.35</v>
      </c>
      <c r="I10" s="98">
        <v>17380.8</v>
      </c>
      <c r="J10" s="98">
        <v>450257.4</v>
      </c>
      <c r="K10" s="96">
        <f t="shared" si="0"/>
        <v>2521362.37</v>
      </c>
      <c r="L10" s="98">
        <f t="shared" si="1"/>
        <v>1868590.21</v>
      </c>
      <c r="M10" s="99">
        <f t="shared" si="2"/>
        <v>652772.15999999992</v>
      </c>
      <c r="N10" s="112"/>
    </row>
    <row r="11" spans="1:14" x14ac:dyDescent="0.25">
      <c r="A11" s="40" t="s">
        <v>3</v>
      </c>
      <c r="B11" s="98">
        <v>697674.44</v>
      </c>
      <c r="C11" s="108">
        <v>142411.20000000001</v>
      </c>
      <c r="D11" s="98">
        <v>127965.7</v>
      </c>
      <c r="E11" s="97">
        <v>44141.55</v>
      </c>
      <c r="F11" s="97">
        <v>13000</v>
      </c>
      <c r="G11" s="97">
        <v>0</v>
      </c>
      <c r="H11" s="97">
        <v>554825.44999999995</v>
      </c>
      <c r="I11" s="98">
        <v>16793.560000000001</v>
      </c>
      <c r="J11" s="98">
        <v>267000</v>
      </c>
      <c r="K11" s="96">
        <f t="shared" si="0"/>
        <v>1863811.9</v>
      </c>
      <c r="L11" s="98">
        <f t="shared" si="1"/>
        <v>1251844.8999999999</v>
      </c>
      <c r="M11" s="99">
        <f t="shared" si="2"/>
        <v>611967</v>
      </c>
      <c r="N11" s="112"/>
    </row>
    <row r="12" spans="1:14" x14ac:dyDescent="0.25">
      <c r="A12" s="40" t="s">
        <v>4</v>
      </c>
      <c r="B12" s="98">
        <v>840694.14</v>
      </c>
      <c r="C12" s="108">
        <v>157559.57999999999</v>
      </c>
      <c r="D12" s="98">
        <v>23775.37</v>
      </c>
      <c r="E12" s="117">
        <v>0</v>
      </c>
      <c r="F12" s="97">
        <v>38518</v>
      </c>
      <c r="G12" s="97">
        <v>0</v>
      </c>
      <c r="H12" s="97">
        <v>497498.75</v>
      </c>
      <c r="I12" s="98">
        <v>25486.400000000001</v>
      </c>
      <c r="J12" s="98">
        <v>82000</v>
      </c>
      <c r="K12" s="96">
        <f t="shared" si="0"/>
        <v>1665532.2399999998</v>
      </c>
      <c r="L12" s="98">
        <f t="shared" si="1"/>
        <v>1129515.49</v>
      </c>
      <c r="M12" s="99">
        <f t="shared" si="2"/>
        <v>536016.75</v>
      </c>
      <c r="N12" s="112"/>
    </row>
    <row r="13" spans="1:14" x14ac:dyDescent="0.25">
      <c r="A13" s="40" t="s">
        <v>5</v>
      </c>
      <c r="B13" s="98">
        <v>1070249.92</v>
      </c>
      <c r="C13" s="108">
        <v>123791.96</v>
      </c>
      <c r="D13" s="98">
        <v>0</v>
      </c>
      <c r="E13" s="97">
        <v>22975</v>
      </c>
      <c r="F13" s="97">
        <v>15273</v>
      </c>
      <c r="G13" s="97">
        <v>0</v>
      </c>
      <c r="H13" s="97">
        <v>448290.55</v>
      </c>
      <c r="I13" s="98">
        <v>17476.740000000002</v>
      </c>
      <c r="J13" s="98">
        <v>314527.95</v>
      </c>
      <c r="K13" s="96">
        <f t="shared" si="0"/>
        <v>2012585.1199999999</v>
      </c>
      <c r="L13" s="98">
        <f t="shared" si="1"/>
        <v>1526046.5699999998</v>
      </c>
      <c r="M13" s="99">
        <f t="shared" si="2"/>
        <v>486538.55</v>
      </c>
      <c r="N13" s="112"/>
    </row>
    <row r="14" spans="1:14" x14ac:dyDescent="0.25">
      <c r="A14" s="40" t="s">
        <v>6</v>
      </c>
      <c r="B14" s="98">
        <v>1191224.46</v>
      </c>
      <c r="C14" s="108">
        <v>71538.25</v>
      </c>
      <c r="D14" s="98">
        <v>0</v>
      </c>
      <c r="E14" s="97">
        <v>24467.24</v>
      </c>
      <c r="F14" s="97">
        <v>50000</v>
      </c>
      <c r="G14" s="97">
        <v>0</v>
      </c>
      <c r="H14" s="97">
        <v>677590.15</v>
      </c>
      <c r="I14" s="98">
        <v>31880.98</v>
      </c>
      <c r="J14" s="98">
        <v>524000</v>
      </c>
      <c r="K14" s="96">
        <f t="shared" si="0"/>
        <v>2570701.08</v>
      </c>
      <c r="L14" s="98">
        <f t="shared" si="1"/>
        <v>1818643.69</v>
      </c>
      <c r="M14" s="99">
        <f t="shared" si="2"/>
        <v>752057.39</v>
      </c>
      <c r="N14" s="112"/>
    </row>
    <row r="15" spans="1:14" x14ac:dyDescent="0.25">
      <c r="A15" s="40" t="s">
        <v>7</v>
      </c>
      <c r="B15" s="98">
        <v>888104.03</v>
      </c>
      <c r="C15" s="108">
        <v>174659.16</v>
      </c>
      <c r="D15" s="98">
        <v>0</v>
      </c>
      <c r="E15" s="97">
        <v>21850</v>
      </c>
      <c r="F15" s="97">
        <v>90798</v>
      </c>
      <c r="G15" s="97">
        <v>0</v>
      </c>
      <c r="H15" s="97">
        <v>584173.19999999995</v>
      </c>
      <c r="I15" s="98">
        <v>24996.799999999999</v>
      </c>
      <c r="J15" s="98">
        <v>612893.65</v>
      </c>
      <c r="K15" s="96">
        <f t="shared" si="0"/>
        <v>2397474.84</v>
      </c>
      <c r="L15" s="98">
        <f t="shared" si="1"/>
        <v>1700653.6400000001</v>
      </c>
      <c r="M15" s="99">
        <f t="shared" si="2"/>
        <v>696821.2</v>
      </c>
      <c r="N15" s="112"/>
    </row>
    <row r="16" spans="1:14" x14ac:dyDescent="0.25">
      <c r="A16" s="40" t="s">
        <v>8</v>
      </c>
      <c r="B16" s="98">
        <v>1276989.8999999999</v>
      </c>
      <c r="C16" s="108">
        <v>86694</v>
      </c>
      <c r="D16" s="98">
        <v>0</v>
      </c>
      <c r="E16" s="97">
        <v>48230.86</v>
      </c>
      <c r="F16" s="97">
        <v>66014</v>
      </c>
      <c r="G16" s="97">
        <v>59871.5</v>
      </c>
      <c r="H16" s="97">
        <v>832276.5</v>
      </c>
      <c r="I16" s="98">
        <v>41882.980000000003</v>
      </c>
      <c r="J16" s="98">
        <v>264600</v>
      </c>
      <c r="K16" s="96">
        <f t="shared" si="0"/>
        <v>2676559.7399999998</v>
      </c>
      <c r="L16" s="98">
        <f t="shared" si="1"/>
        <v>1670166.88</v>
      </c>
      <c r="M16" s="99">
        <f t="shared" si="2"/>
        <v>1006392.86</v>
      </c>
      <c r="N16" s="112"/>
    </row>
    <row r="17" spans="1:14" x14ac:dyDescent="0.25">
      <c r="A17" s="40" t="s">
        <v>9</v>
      </c>
      <c r="B17" s="98">
        <v>809614.33</v>
      </c>
      <c r="C17" s="108">
        <v>173484.16</v>
      </c>
      <c r="D17" s="98">
        <v>0</v>
      </c>
      <c r="E17" s="97">
        <v>24582.65</v>
      </c>
      <c r="F17" s="97">
        <v>39899</v>
      </c>
      <c r="G17" s="97">
        <v>379084.5</v>
      </c>
      <c r="H17" s="97">
        <v>801879</v>
      </c>
      <c r="I17" s="98">
        <v>0</v>
      </c>
      <c r="J17" s="98">
        <v>343697.4</v>
      </c>
      <c r="K17" s="96">
        <f t="shared" si="0"/>
        <v>2572241.04</v>
      </c>
      <c r="L17" s="98">
        <f t="shared" si="1"/>
        <v>1326795.8900000001</v>
      </c>
      <c r="M17" s="99">
        <f t="shared" si="2"/>
        <v>1245445.1499999999</v>
      </c>
      <c r="N17" s="112"/>
    </row>
    <row r="18" spans="1:14" x14ac:dyDescent="0.25">
      <c r="A18" s="40" t="s">
        <v>10</v>
      </c>
      <c r="B18" s="98">
        <v>734168.22</v>
      </c>
      <c r="C18" s="108">
        <v>153851.42000000001</v>
      </c>
      <c r="D18" s="98">
        <v>0</v>
      </c>
      <c r="E18" s="97">
        <v>14430.76</v>
      </c>
      <c r="F18" s="97">
        <v>40444</v>
      </c>
      <c r="G18" s="97">
        <v>179658.5</v>
      </c>
      <c r="H18" s="97">
        <v>874312.95</v>
      </c>
      <c r="I18" s="98">
        <v>15996.02</v>
      </c>
      <c r="J18" s="98">
        <v>264452</v>
      </c>
      <c r="K18" s="96">
        <f t="shared" si="0"/>
        <v>2277313.87</v>
      </c>
      <c r="L18" s="98">
        <f t="shared" si="1"/>
        <v>1168467.6600000001</v>
      </c>
      <c r="M18" s="99">
        <f t="shared" si="2"/>
        <v>1108846.21</v>
      </c>
      <c r="N18" s="112"/>
    </row>
    <row r="19" spans="1:14" x14ac:dyDescent="0.25">
      <c r="A19" s="40" t="s">
        <v>11</v>
      </c>
      <c r="B19" s="98">
        <v>807438.33</v>
      </c>
      <c r="C19" s="108">
        <v>153628.20000000001</v>
      </c>
      <c r="D19" s="98">
        <v>0</v>
      </c>
      <c r="E19" s="97">
        <v>118951.3</v>
      </c>
      <c r="F19" s="97">
        <v>57374</v>
      </c>
      <c r="G19" s="97">
        <v>496976.5</v>
      </c>
      <c r="H19" s="97">
        <v>997595.79</v>
      </c>
      <c r="I19" s="98">
        <v>34748.76</v>
      </c>
      <c r="J19" s="98">
        <v>316079.45</v>
      </c>
      <c r="K19" s="96">
        <f t="shared" si="0"/>
        <v>2982792.33</v>
      </c>
      <c r="L19" s="98">
        <f t="shared" si="1"/>
        <v>1311894.74</v>
      </c>
      <c r="M19" s="99">
        <f t="shared" si="2"/>
        <v>1670897.59</v>
      </c>
      <c r="N19" s="112"/>
    </row>
    <row r="20" spans="1:14" x14ac:dyDescent="0.25">
      <c r="A20" s="37" t="s">
        <v>62</v>
      </c>
      <c r="B20" s="103">
        <f t="shared" ref="B20:M20" si="3">SUM(B8:B19)</f>
        <v>10741089.580000002</v>
      </c>
      <c r="C20" s="109">
        <f t="shared" si="3"/>
        <v>1609722.7299999997</v>
      </c>
      <c r="D20" s="103">
        <f t="shared" si="3"/>
        <v>609617.1</v>
      </c>
      <c r="E20" s="102">
        <f t="shared" si="3"/>
        <v>463272.13</v>
      </c>
      <c r="F20" s="102">
        <f t="shared" si="3"/>
        <v>439988</v>
      </c>
      <c r="G20" s="102">
        <f t="shared" si="3"/>
        <v>1320268.5</v>
      </c>
      <c r="H20" s="102">
        <f t="shared" si="3"/>
        <v>7605498.3399999999</v>
      </c>
      <c r="I20" s="103">
        <f t="shared" si="3"/>
        <v>262356.63999999996</v>
      </c>
      <c r="J20" s="103">
        <f t="shared" si="3"/>
        <v>3886028.45</v>
      </c>
      <c r="K20" s="101">
        <f t="shared" si="3"/>
        <v>26937841.469999999</v>
      </c>
      <c r="L20" s="103">
        <f t="shared" si="3"/>
        <v>17108814.5</v>
      </c>
      <c r="M20" s="104">
        <f t="shared" si="3"/>
        <v>9829026.9700000007</v>
      </c>
      <c r="N20" s="112"/>
    </row>
    <row r="21" spans="1:14" x14ac:dyDescent="0.25">
      <c r="A21" s="14"/>
      <c r="B21" s="15"/>
      <c r="C21" s="15"/>
      <c r="D21" s="15"/>
      <c r="E21" s="15"/>
      <c r="F21" s="15"/>
      <c r="G21" s="15"/>
      <c r="H21" s="15"/>
      <c r="I21" s="15"/>
      <c r="J21" s="15"/>
      <c r="K21" s="15"/>
      <c r="L21" s="14"/>
      <c r="M21" s="14"/>
      <c r="N21" s="112"/>
    </row>
    <row r="22" spans="1:14" x14ac:dyDescent="0.25">
      <c r="A22" s="14"/>
      <c r="B22" s="15"/>
      <c r="C22" s="15"/>
      <c r="D22" s="15"/>
      <c r="E22" s="15"/>
      <c r="F22" s="15"/>
      <c r="G22" s="15"/>
      <c r="H22" s="15"/>
      <c r="I22" s="15"/>
      <c r="J22" s="15"/>
      <c r="K22" s="15"/>
      <c r="L22" s="14"/>
      <c r="M22" s="14"/>
      <c r="N22" s="112"/>
    </row>
    <row r="23" spans="1:14" x14ac:dyDescent="0.25">
      <c r="A23" s="93" t="s">
        <v>45</v>
      </c>
      <c r="B23" s="15"/>
      <c r="C23" s="15"/>
      <c r="D23" s="15"/>
      <c r="E23" s="15"/>
      <c r="F23" s="15"/>
      <c r="G23" s="15"/>
      <c r="H23" s="15"/>
      <c r="I23" s="15"/>
      <c r="J23" s="15"/>
      <c r="K23" s="15"/>
      <c r="L23" s="14"/>
      <c r="M23" s="14"/>
      <c r="N23" s="112"/>
    </row>
    <row r="24" spans="1:14" x14ac:dyDescent="0.25">
      <c r="A24" s="14"/>
      <c r="B24" s="14"/>
      <c r="C24" s="14"/>
      <c r="D24" s="14"/>
      <c r="E24" s="14"/>
      <c r="F24" s="14"/>
      <c r="G24" s="14"/>
      <c r="H24" s="14"/>
      <c r="I24" s="14"/>
      <c r="J24" s="14"/>
      <c r="K24" s="14"/>
      <c r="L24" s="14"/>
      <c r="M24" s="14"/>
      <c r="N24" s="112"/>
    </row>
    <row r="25" spans="1:14" x14ac:dyDescent="0.25">
      <c r="A25" s="35" t="s">
        <v>16</v>
      </c>
      <c r="B25" s="38" t="s">
        <v>88</v>
      </c>
      <c r="C25" s="110" t="s">
        <v>61</v>
      </c>
      <c r="D25" s="38" t="s">
        <v>75</v>
      </c>
      <c r="E25" s="93" t="s">
        <v>91</v>
      </c>
      <c r="F25" s="93" t="s">
        <v>92</v>
      </c>
      <c r="G25" s="93" t="s">
        <v>93</v>
      </c>
      <c r="H25" s="93" t="s">
        <v>13</v>
      </c>
      <c r="I25" s="110" t="s">
        <v>94</v>
      </c>
      <c r="J25" s="110" t="s">
        <v>95</v>
      </c>
      <c r="K25" s="37" t="s">
        <v>28</v>
      </c>
      <c r="L25" s="22" t="s">
        <v>50</v>
      </c>
      <c r="M25" s="23" t="s">
        <v>51</v>
      </c>
      <c r="N25" s="112"/>
    </row>
    <row r="26" spans="1:14" x14ac:dyDescent="0.25">
      <c r="A26" s="36" t="s">
        <v>0</v>
      </c>
      <c r="B26" s="94">
        <v>1633630.49</v>
      </c>
      <c r="C26" s="94">
        <v>448351.51</v>
      </c>
      <c r="D26" s="94">
        <v>0</v>
      </c>
      <c r="E26" s="94">
        <v>73269.3</v>
      </c>
      <c r="F26" s="94">
        <v>41787.379999999997</v>
      </c>
      <c r="G26" s="94">
        <v>210547.45</v>
      </c>
      <c r="H26" s="94">
        <v>909167.88</v>
      </c>
      <c r="I26" s="94">
        <v>70513.55</v>
      </c>
      <c r="J26" s="94">
        <v>1368702.87</v>
      </c>
      <c r="K26" s="94">
        <f t="shared" ref="K26:K37" si="4">SUM(B26:J26)</f>
        <v>4755970.43</v>
      </c>
      <c r="L26" s="94">
        <f>SUM(B26,C26,D26,I26,J26)</f>
        <v>3521198.42</v>
      </c>
      <c r="M26" s="94">
        <f>SUM(E26,F26,G26,H26)</f>
        <v>1234772.01</v>
      </c>
      <c r="N26" s="112"/>
    </row>
    <row r="27" spans="1:14" x14ac:dyDescent="0.25">
      <c r="A27" s="36" t="s">
        <v>1</v>
      </c>
      <c r="B27" s="94">
        <v>3902344.71</v>
      </c>
      <c r="C27" s="94">
        <v>193728.29</v>
      </c>
      <c r="D27" s="94">
        <v>584341.21</v>
      </c>
      <c r="E27" s="94">
        <v>143925</v>
      </c>
      <c r="F27" s="94">
        <v>16473.990000000002</v>
      </c>
      <c r="G27" s="94">
        <v>256188.78</v>
      </c>
      <c r="H27" s="94">
        <v>1703771.29</v>
      </c>
      <c r="I27" s="94">
        <v>71269.440000000002</v>
      </c>
      <c r="J27" s="94">
        <v>283106.63</v>
      </c>
      <c r="K27" s="94">
        <f t="shared" si="4"/>
        <v>7155149.3400000008</v>
      </c>
      <c r="L27" s="94">
        <f t="shared" ref="L27:L37" si="5">SUM(B27,C27,D27,I27,J27)</f>
        <v>5034790.28</v>
      </c>
      <c r="M27" s="94">
        <f t="shared" ref="M27:M37" si="6">SUM(E27,F27,G27,H27)</f>
        <v>2120359.06</v>
      </c>
      <c r="N27" s="112"/>
    </row>
    <row r="28" spans="1:14" x14ac:dyDescent="0.25">
      <c r="A28" s="36" t="s">
        <v>2</v>
      </c>
      <c r="B28" s="94">
        <v>4024249.43</v>
      </c>
      <c r="C28" s="94">
        <v>277625.40999999997</v>
      </c>
      <c r="D28" s="94">
        <v>859979.47</v>
      </c>
      <c r="E28" s="94">
        <v>217070.44</v>
      </c>
      <c r="F28" s="94">
        <v>32409.03</v>
      </c>
      <c r="G28" s="94">
        <v>0</v>
      </c>
      <c r="H28" s="94">
        <v>2050018.87</v>
      </c>
      <c r="I28" s="94">
        <v>52316.21</v>
      </c>
      <c r="J28" s="94">
        <v>1784962.76</v>
      </c>
      <c r="K28" s="94">
        <f t="shared" si="4"/>
        <v>9298631.620000001</v>
      </c>
      <c r="L28" s="94">
        <f t="shared" si="5"/>
        <v>6999133.2799999993</v>
      </c>
      <c r="M28" s="94">
        <f t="shared" si="6"/>
        <v>2299498.3400000003</v>
      </c>
      <c r="N28" s="112"/>
    </row>
    <row r="29" spans="1:14" x14ac:dyDescent="0.25">
      <c r="A29" s="36" t="s">
        <v>3</v>
      </c>
      <c r="B29" s="94">
        <v>2766375.09</v>
      </c>
      <c r="C29" s="94">
        <v>345910.82</v>
      </c>
      <c r="D29" s="94">
        <v>412415.65</v>
      </c>
      <c r="E29" s="94">
        <v>137096.73000000001</v>
      </c>
      <c r="F29" s="94">
        <v>45547.63</v>
      </c>
      <c r="G29" s="94">
        <v>0</v>
      </c>
      <c r="H29" s="94">
        <v>1968906.42</v>
      </c>
      <c r="I29" s="94">
        <v>33922.99</v>
      </c>
      <c r="J29" s="94">
        <v>1050040.8799999999</v>
      </c>
      <c r="K29" s="94">
        <f t="shared" si="4"/>
        <v>6760216.21</v>
      </c>
      <c r="L29" s="94">
        <f t="shared" si="5"/>
        <v>4608665.43</v>
      </c>
      <c r="M29" s="94">
        <f t="shared" si="6"/>
        <v>2151550.7799999998</v>
      </c>
      <c r="N29" s="112"/>
    </row>
    <row r="30" spans="1:14" x14ac:dyDescent="0.25">
      <c r="A30" s="36" t="s">
        <v>4</v>
      </c>
      <c r="B30" s="94">
        <v>3297714.06</v>
      </c>
      <c r="C30" s="94">
        <v>362027.53</v>
      </c>
      <c r="D30" s="94">
        <v>71563.86</v>
      </c>
      <c r="E30" s="94">
        <v>0</v>
      </c>
      <c r="F30" s="94">
        <v>122997.15</v>
      </c>
      <c r="G30" s="94">
        <v>0</v>
      </c>
      <c r="H30" s="94">
        <v>1835229.91</v>
      </c>
      <c r="I30" s="94">
        <v>51227.66</v>
      </c>
      <c r="J30" s="94">
        <v>324720</v>
      </c>
      <c r="K30" s="94">
        <f t="shared" si="4"/>
        <v>6065480.1699999999</v>
      </c>
      <c r="L30" s="94">
        <f t="shared" si="5"/>
        <v>4107253.11</v>
      </c>
      <c r="M30" s="94">
        <f t="shared" si="6"/>
        <v>1958227.0599999998</v>
      </c>
      <c r="N30" s="112"/>
    </row>
    <row r="31" spans="1:14" x14ac:dyDescent="0.25">
      <c r="A31" s="36" t="s">
        <v>5</v>
      </c>
      <c r="B31" s="94">
        <v>4125468.73</v>
      </c>
      <c r="C31" s="94">
        <v>306664.73</v>
      </c>
      <c r="D31" s="94">
        <v>0</v>
      </c>
      <c r="E31" s="94">
        <v>69614.25</v>
      </c>
      <c r="F31" s="94">
        <v>44600.93</v>
      </c>
      <c r="G31" s="94">
        <v>0</v>
      </c>
      <c r="H31" s="94">
        <v>1640405.76</v>
      </c>
      <c r="I31" s="94">
        <v>69861.73</v>
      </c>
      <c r="J31" s="94">
        <v>1185750.8999999999</v>
      </c>
      <c r="K31" s="94">
        <f t="shared" si="4"/>
        <v>7442367.0299999993</v>
      </c>
      <c r="L31" s="94">
        <f t="shared" si="5"/>
        <v>5687746.0899999999</v>
      </c>
      <c r="M31" s="94">
        <f t="shared" si="6"/>
        <v>1754620.94</v>
      </c>
      <c r="N31" s="112"/>
    </row>
    <row r="32" spans="1:14" x14ac:dyDescent="0.25">
      <c r="A32" s="36" t="s">
        <v>6</v>
      </c>
      <c r="B32" s="94">
        <v>4596702.4000000004</v>
      </c>
      <c r="C32" s="94">
        <v>158492.28</v>
      </c>
      <c r="D32" s="94">
        <v>0</v>
      </c>
      <c r="E32" s="94">
        <v>73646.39</v>
      </c>
      <c r="F32" s="94">
        <v>162513.69</v>
      </c>
      <c r="G32" s="94">
        <v>0</v>
      </c>
      <c r="H32" s="94">
        <v>2440886.6800000002</v>
      </c>
      <c r="I32" s="94">
        <v>111546.72</v>
      </c>
      <c r="J32" s="94">
        <v>2064041.91</v>
      </c>
      <c r="K32" s="94">
        <f t="shared" si="4"/>
        <v>9607830.0700000003</v>
      </c>
      <c r="L32" s="94">
        <f t="shared" si="5"/>
        <v>6930783.3100000005</v>
      </c>
      <c r="M32" s="94">
        <f t="shared" si="6"/>
        <v>2677046.7600000002</v>
      </c>
      <c r="N32" s="112"/>
    </row>
    <row r="33" spans="1:14" x14ac:dyDescent="0.25">
      <c r="A33" s="36" t="s">
        <v>7</v>
      </c>
      <c r="B33" s="94">
        <v>3440052.11</v>
      </c>
      <c r="C33" s="94">
        <v>398913.39</v>
      </c>
      <c r="D33" s="94">
        <v>0</v>
      </c>
      <c r="E33" s="94">
        <v>66205.5</v>
      </c>
      <c r="F33" s="94">
        <v>288437.17</v>
      </c>
      <c r="G33" s="94">
        <v>0</v>
      </c>
      <c r="H33" s="94">
        <v>2128881.23</v>
      </c>
      <c r="I33" s="94">
        <v>50243.57</v>
      </c>
      <c r="J33" s="94">
        <v>2372355.7000000002</v>
      </c>
      <c r="K33" s="94">
        <f t="shared" si="4"/>
        <v>8745088.6700000018</v>
      </c>
      <c r="L33" s="94">
        <f t="shared" si="5"/>
        <v>6261564.7699999996</v>
      </c>
      <c r="M33" s="94">
        <f t="shared" si="6"/>
        <v>2483523.9</v>
      </c>
      <c r="N33" s="112"/>
    </row>
    <row r="34" spans="1:14" x14ac:dyDescent="0.25">
      <c r="A34" s="36" t="s">
        <v>8</v>
      </c>
      <c r="B34" s="94">
        <v>4887065.66</v>
      </c>
      <c r="C34" s="94">
        <v>181641.85</v>
      </c>
      <c r="D34" s="94">
        <v>0</v>
      </c>
      <c r="E34" s="94">
        <v>145649.89000000001</v>
      </c>
      <c r="F34" s="94">
        <v>219651.87</v>
      </c>
      <c r="G34" s="94">
        <v>210424.78</v>
      </c>
      <c r="H34" s="94">
        <v>3091947.12</v>
      </c>
      <c r="I34" s="94">
        <v>135090.09</v>
      </c>
      <c r="J34" s="94">
        <v>1048108</v>
      </c>
      <c r="K34" s="94">
        <f t="shared" si="4"/>
        <v>9919579.2599999998</v>
      </c>
      <c r="L34" s="94">
        <f t="shared" si="5"/>
        <v>6251905.5999999996</v>
      </c>
      <c r="M34" s="94">
        <f t="shared" si="6"/>
        <v>3667673.66</v>
      </c>
      <c r="N34" s="112"/>
    </row>
    <row r="35" spans="1:14" x14ac:dyDescent="0.25">
      <c r="A35" s="36" t="s">
        <v>9</v>
      </c>
      <c r="B35" s="94">
        <v>3151572.38</v>
      </c>
      <c r="C35" s="94">
        <v>453302.09</v>
      </c>
      <c r="D35" s="94">
        <v>0</v>
      </c>
      <c r="E35" s="94">
        <v>73993.78</v>
      </c>
      <c r="F35" s="94">
        <v>132846.76999999999</v>
      </c>
      <c r="G35" s="94">
        <v>1320495.45</v>
      </c>
      <c r="H35" s="94">
        <v>3010239.7</v>
      </c>
      <c r="I35" s="94">
        <v>0</v>
      </c>
      <c r="J35" s="94">
        <v>1301981.73</v>
      </c>
      <c r="K35" s="94">
        <f t="shared" si="4"/>
        <v>9444431.9000000004</v>
      </c>
      <c r="L35" s="94">
        <f t="shared" si="5"/>
        <v>4906856.1999999993</v>
      </c>
      <c r="M35" s="94">
        <f t="shared" si="6"/>
        <v>4537575.7</v>
      </c>
      <c r="N35" s="112"/>
    </row>
    <row r="36" spans="1:14" x14ac:dyDescent="0.25">
      <c r="A36" s="36" t="s">
        <v>10</v>
      </c>
      <c r="B36" s="94">
        <v>2814217.95</v>
      </c>
      <c r="C36" s="94">
        <v>361328.71</v>
      </c>
      <c r="D36" s="94">
        <v>0</v>
      </c>
      <c r="E36" s="94">
        <v>60079.55</v>
      </c>
      <c r="F36" s="94">
        <v>133526.69</v>
      </c>
      <c r="G36" s="94">
        <v>623506.97</v>
      </c>
      <c r="H36" s="94">
        <v>3156424.52</v>
      </c>
      <c r="I36" s="94">
        <v>32311.96</v>
      </c>
      <c r="J36" s="94">
        <v>1004925.6</v>
      </c>
      <c r="K36" s="94">
        <f t="shared" si="4"/>
        <v>8186321.9500000002</v>
      </c>
      <c r="L36" s="94">
        <f t="shared" si="5"/>
        <v>4212784.22</v>
      </c>
      <c r="M36" s="94">
        <f t="shared" si="6"/>
        <v>3973537.73</v>
      </c>
      <c r="N36" s="112"/>
    </row>
    <row r="37" spans="1:14" x14ac:dyDescent="0.25">
      <c r="A37" s="36" t="s">
        <v>11</v>
      </c>
      <c r="B37" s="94">
        <v>3170596.63</v>
      </c>
      <c r="C37" s="94">
        <v>404006.33</v>
      </c>
      <c r="D37" s="94">
        <v>0</v>
      </c>
      <c r="E37" s="94">
        <v>360418.41</v>
      </c>
      <c r="F37" s="94">
        <v>187114.59</v>
      </c>
      <c r="G37" s="94">
        <v>1675122.48</v>
      </c>
      <c r="H37" s="94">
        <v>3733544.21</v>
      </c>
      <c r="I37" s="94">
        <v>102281.7</v>
      </c>
      <c r="J37" s="94">
        <v>1206197.8</v>
      </c>
      <c r="K37" s="94">
        <f t="shared" si="4"/>
        <v>10839282.149999999</v>
      </c>
      <c r="L37" s="94">
        <f t="shared" si="5"/>
        <v>4883082.46</v>
      </c>
      <c r="M37" s="94">
        <f t="shared" si="6"/>
        <v>5956199.6899999995</v>
      </c>
      <c r="N37" s="112"/>
    </row>
    <row r="38" spans="1:14" x14ac:dyDescent="0.25">
      <c r="A38" s="37" t="s">
        <v>62</v>
      </c>
      <c r="B38" s="105">
        <f t="shared" ref="B38:M38" si="7">SUM(B26:B37)</f>
        <v>41809989.640000008</v>
      </c>
      <c r="C38" s="105">
        <f t="shared" si="7"/>
        <v>3891992.94</v>
      </c>
      <c r="D38" s="105">
        <f t="shared" si="7"/>
        <v>1928300.1900000002</v>
      </c>
      <c r="E38" s="105">
        <f t="shared" si="7"/>
        <v>1420969.24</v>
      </c>
      <c r="F38" s="105">
        <f t="shared" si="7"/>
        <v>1427906.89</v>
      </c>
      <c r="G38" s="105">
        <f t="shared" si="7"/>
        <v>4296285.91</v>
      </c>
      <c r="H38" s="105">
        <f t="shared" si="7"/>
        <v>27669423.59</v>
      </c>
      <c r="I38" s="105">
        <f t="shared" si="7"/>
        <v>780585.61999999988</v>
      </c>
      <c r="J38" s="105">
        <f t="shared" si="7"/>
        <v>14994894.779999999</v>
      </c>
      <c r="K38" s="105">
        <f t="shared" si="7"/>
        <v>98220348.800000012</v>
      </c>
      <c r="L38" s="105">
        <f t="shared" si="7"/>
        <v>63405763.169999994</v>
      </c>
      <c r="M38" s="105">
        <f t="shared" si="7"/>
        <v>34814585.629999995</v>
      </c>
      <c r="N38" s="112"/>
    </row>
    <row r="39" spans="1:14" x14ac:dyDescent="0.25">
      <c r="A39" s="14"/>
      <c r="B39" s="15"/>
      <c r="C39" s="15"/>
      <c r="D39" s="15"/>
      <c r="E39" s="15"/>
      <c r="F39" s="15"/>
      <c r="G39" s="15"/>
      <c r="H39" s="15"/>
      <c r="I39" s="15"/>
      <c r="J39" s="15"/>
      <c r="K39" s="15"/>
      <c r="L39" s="14"/>
      <c r="M39" s="14"/>
      <c r="N39" s="112"/>
    </row>
    <row r="40" spans="1:14" x14ac:dyDescent="0.25">
      <c r="A40" s="14"/>
      <c r="B40" s="15"/>
      <c r="C40" s="15"/>
      <c r="D40" s="15"/>
      <c r="E40" s="15"/>
      <c r="F40" s="15"/>
      <c r="G40" s="15"/>
      <c r="H40" s="15"/>
      <c r="I40" s="15"/>
      <c r="J40" s="15"/>
      <c r="K40" s="15"/>
      <c r="L40" s="14"/>
      <c r="M40" s="14"/>
      <c r="N40" s="112"/>
    </row>
    <row r="41" spans="1:14" x14ac:dyDescent="0.25">
      <c r="A41" s="91" t="s">
        <v>87</v>
      </c>
      <c r="B41" s="92"/>
      <c r="C41" s="92"/>
      <c r="D41" s="92"/>
      <c r="E41" s="92"/>
      <c r="F41" s="92"/>
      <c r="G41" s="92"/>
      <c r="H41" s="92"/>
      <c r="I41" s="92"/>
      <c r="J41" s="15"/>
      <c r="K41" s="15"/>
      <c r="L41" s="14"/>
      <c r="M41" s="14"/>
      <c r="N41" s="112"/>
    </row>
    <row r="42" spans="1:14" x14ac:dyDescent="0.25">
      <c r="A42" s="91"/>
      <c r="B42" s="92"/>
      <c r="C42" s="92"/>
      <c r="D42" s="92"/>
      <c r="E42" s="92"/>
      <c r="F42" s="92"/>
      <c r="G42" s="92"/>
      <c r="H42" s="92"/>
      <c r="I42" s="92"/>
      <c r="J42" s="15"/>
      <c r="K42" s="15"/>
      <c r="L42" s="14"/>
      <c r="M42" s="14"/>
      <c r="N42" s="112"/>
    </row>
    <row r="43" spans="1:14" x14ac:dyDescent="0.25">
      <c r="A43" s="91"/>
      <c r="B43" s="92"/>
      <c r="C43" s="92"/>
      <c r="D43" s="92"/>
      <c r="E43" s="92"/>
      <c r="F43" s="92"/>
      <c r="G43" s="92"/>
      <c r="H43" s="92"/>
      <c r="I43" s="92"/>
      <c r="J43" s="15"/>
      <c r="K43" s="15"/>
      <c r="L43" s="14"/>
      <c r="M43" s="14"/>
      <c r="N43" s="112"/>
    </row>
    <row r="44" spans="1:14" x14ac:dyDescent="0.25">
      <c r="A44" s="91" t="s">
        <v>97</v>
      </c>
      <c r="B44" s="92"/>
      <c r="C44" s="92"/>
      <c r="D44" s="92"/>
      <c r="E44" s="92"/>
      <c r="F44" s="92"/>
      <c r="G44" s="92"/>
      <c r="H44" s="92"/>
      <c r="I44" s="92"/>
      <c r="J44" s="15"/>
      <c r="K44" s="15"/>
      <c r="L44" s="14"/>
      <c r="M44" s="14"/>
      <c r="N44" s="112"/>
    </row>
    <row r="45" spans="1:14" x14ac:dyDescent="0.25">
      <c r="A45" s="91" t="s">
        <v>96</v>
      </c>
      <c r="B45" s="92"/>
      <c r="C45" s="92"/>
      <c r="D45" s="92"/>
      <c r="E45" s="92"/>
      <c r="F45" s="92"/>
      <c r="G45" s="92"/>
      <c r="H45" s="92"/>
      <c r="I45" s="92"/>
      <c r="J45" s="15"/>
      <c r="K45" s="15"/>
      <c r="L45" s="14"/>
      <c r="M45" s="14"/>
      <c r="N45" s="112"/>
    </row>
    <row r="46" spans="1:14" x14ac:dyDescent="0.25">
      <c r="A46" s="91"/>
      <c r="B46" s="92"/>
      <c r="C46" s="92"/>
      <c r="D46" s="92"/>
      <c r="E46" s="92"/>
      <c r="F46" s="92"/>
      <c r="G46" s="92"/>
      <c r="H46" s="92"/>
      <c r="I46" s="92"/>
      <c r="J46" s="15"/>
      <c r="K46" s="15"/>
      <c r="L46" s="14"/>
      <c r="M46" s="14"/>
      <c r="N46" s="112"/>
    </row>
    <row r="47" spans="1:14" x14ac:dyDescent="0.25">
      <c r="A47" s="91"/>
      <c r="B47" s="92"/>
      <c r="C47" s="92"/>
      <c r="D47" s="92"/>
      <c r="E47" s="92"/>
      <c r="F47" s="92"/>
      <c r="G47" s="92"/>
      <c r="H47" s="92"/>
      <c r="I47" s="92"/>
      <c r="J47" s="15"/>
      <c r="K47" s="15"/>
      <c r="L47" s="14"/>
      <c r="M47" s="14"/>
      <c r="N47" s="112"/>
    </row>
    <row r="48" spans="1:14" x14ac:dyDescent="0.25">
      <c r="A48" s="91"/>
      <c r="B48" s="92"/>
      <c r="C48" s="92"/>
      <c r="D48" s="92"/>
      <c r="E48" s="92"/>
      <c r="F48" s="92"/>
      <c r="G48" s="92"/>
      <c r="H48" s="92"/>
      <c r="I48" s="92"/>
      <c r="J48" s="15"/>
      <c r="K48" s="15"/>
      <c r="L48" s="14"/>
      <c r="M48" s="14"/>
      <c r="N48" s="112"/>
    </row>
    <row r="49" spans="1:14" x14ac:dyDescent="0.25">
      <c r="A49" s="91"/>
      <c r="B49" s="92"/>
      <c r="C49" s="92"/>
      <c r="D49" s="92"/>
      <c r="E49" s="92"/>
      <c r="F49" s="92"/>
      <c r="G49" s="92"/>
      <c r="H49" s="92"/>
      <c r="I49" s="92"/>
      <c r="J49" s="15"/>
      <c r="K49" s="15"/>
      <c r="L49" s="14"/>
      <c r="M49" s="14"/>
      <c r="N49" s="11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topLeftCell="A4" workbookViewId="0">
      <selection activeCell="A24" sqref="A24"/>
    </sheetView>
  </sheetViews>
  <sheetFormatPr defaultColWidth="9.140625" defaultRowHeight="15" x14ac:dyDescent="0.25"/>
  <cols>
    <col min="1" max="1" width="13.42578125" customWidth="1"/>
    <col min="2" max="2" width="13.42578125" style="144" customWidth="1"/>
    <col min="3" max="3" width="15.5703125" customWidth="1"/>
    <col min="4" max="4" width="17.140625" customWidth="1"/>
    <col min="5" max="5" width="17.5703125" customWidth="1"/>
    <col min="6" max="6" width="13.140625" customWidth="1"/>
    <col min="7" max="7" width="15.140625" customWidth="1"/>
    <col min="8" max="8" width="16.42578125" customWidth="1"/>
    <col min="9" max="9" width="16.7109375" customWidth="1"/>
    <col min="10" max="10" width="15.85546875" customWidth="1"/>
    <col min="11" max="11" width="12.28515625" customWidth="1"/>
    <col min="12" max="12" width="13.42578125" customWidth="1"/>
    <col min="13" max="13" width="15.5703125" customWidth="1"/>
    <col min="14" max="14" width="19.42578125" customWidth="1"/>
  </cols>
  <sheetData>
    <row r="1" spans="1:18" x14ac:dyDescent="0.25">
      <c r="A1" s="3" t="s">
        <v>41</v>
      </c>
      <c r="B1" s="3"/>
      <c r="C1" s="144"/>
      <c r="D1" s="144"/>
      <c r="E1" s="144"/>
      <c r="F1" s="144"/>
      <c r="G1" s="144"/>
      <c r="H1" s="144"/>
      <c r="I1" s="144"/>
      <c r="J1" s="144"/>
      <c r="K1" s="144"/>
      <c r="L1" s="144"/>
      <c r="M1" s="144"/>
      <c r="N1" s="144"/>
      <c r="O1" s="144"/>
      <c r="P1" s="144"/>
      <c r="Q1" s="144"/>
      <c r="R1" s="144"/>
    </row>
    <row r="2" spans="1:18" x14ac:dyDescent="0.25">
      <c r="A2" s="144"/>
      <c r="C2" s="144"/>
      <c r="D2" s="144"/>
      <c r="E2" s="144"/>
      <c r="F2" s="144"/>
      <c r="G2" s="144"/>
      <c r="H2" s="144"/>
      <c r="I2" s="144"/>
      <c r="J2" s="144"/>
      <c r="K2" s="144"/>
      <c r="L2" s="144"/>
      <c r="M2" s="144"/>
      <c r="N2" s="144"/>
      <c r="O2" s="144"/>
      <c r="P2" s="144"/>
      <c r="Q2" s="144"/>
      <c r="R2" s="144"/>
    </row>
    <row r="3" spans="1:18" ht="23.25" x14ac:dyDescent="0.35">
      <c r="A3" s="34">
        <v>2014</v>
      </c>
      <c r="B3" s="34"/>
      <c r="C3" s="144"/>
      <c r="D3" s="144"/>
      <c r="E3" s="144"/>
      <c r="F3" s="144"/>
      <c r="G3" s="144"/>
      <c r="H3" s="144"/>
      <c r="I3" s="144"/>
      <c r="J3" s="144"/>
      <c r="K3" s="144"/>
      <c r="L3" s="144"/>
      <c r="M3" s="144"/>
      <c r="N3" s="144"/>
      <c r="O3" s="144"/>
      <c r="P3" s="144"/>
      <c r="Q3" s="144"/>
      <c r="R3" s="144"/>
    </row>
    <row r="4" spans="1:18" x14ac:dyDescent="0.25">
      <c r="A4" s="144"/>
      <c r="C4" s="144"/>
      <c r="D4" s="144"/>
      <c r="E4" s="144"/>
      <c r="F4" s="144"/>
      <c r="G4" s="144"/>
      <c r="H4" s="144"/>
      <c r="I4" s="144"/>
      <c r="J4" s="144"/>
      <c r="K4" s="144"/>
      <c r="L4" s="144"/>
      <c r="M4" s="144"/>
      <c r="N4" s="144"/>
      <c r="O4" s="144"/>
      <c r="P4" s="144"/>
      <c r="Q4" s="144"/>
      <c r="R4" s="144"/>
    </row>
    <row r="5" spans="1:18" x14ac:dyDescent="0.25">
      <c r="A5" s="3" t="s">
        <v>29</v>
      </c>
      <c r="B5" s="3"/>
      <c r="C5" s="144"/>
      <c r="D5" s="144"/>
      <c r="E5" s="144"/>
      <c r="F5" s="144"/>
      <c r="G5" s="144"/>
      <c r="H5" s="144"/>
      <c r="I5" s="144"/>
      <c r="J5" s="144"/>
      <c r="K5" s="144"/>
      <c r="L5" s="144"/>
      <c r="M5" s="144"/>
      <c r="N5" s="144"/>
      <c r="O5" s="144"/>
      <c r="P5" s="144"/>
      <c r="Q5" s="144"/>
      <c r="R5" s="144"/>
    </row>
    <row r="6" spans="1:18" x14ac:dyDescent="0.25">
      <c r="A6" s="144"/>
      <c r="C6" s="144"/>
      <c r="D6" s="144"/>
      <c r="E6" s="144"/>
      <c r="F6" s="144"/>
      <c r="G6" s="144"/>
      <c r="H6" s="144"/>
      <c r="I6" s="144"/>
      <c r="J6" s="144"/>
      <c r="K6" s="144"/>
      <c r="L6" s="144"/>
      <c r="M6" s="144"/>
      <c r="N6" s="144"/>
      <c r="O6" s="144"/>
      <c r="P6" s="144"/>
      <c r="Q6" s="144"/>
      <c r="R6" s="144"/>
    </row>
    <row r="7" spans="1:18" x14ac:dyDescent="0.25">
      <c r="A7" s="37" t="s">
        <v>16</v>
      </c>
      <c r="B7" s="37" t="s">
        <v>90</v>
      </c>
      <c r="C7" s="38" t="s">
        <v>19</v>
      </c>
      <c r="D7" s="38" t="s">
        <v>22</v>
      </c>
      <c r="E7" s="38" t="s">
        <v>47</v>
      </c>
      <c r="F7" s="95" t="s">
        <v>23</v>
      </c>
      <c r="G7" s="95" t="s">
        <v>42</v>
      </c>
      <c r="H7" s="38" t="s">
        <v>27</v>
      </c>
      <c r="I7" s="95" t="s">
        <v>168</v>
      </c>
      <c r="J7" s="95" t="s">
        <v>21</v>
      </c>
      <c r="K7" s="95" t="s">
        <v>43</v>
      </c>
      <c r="L7" s="37" t="s">
        <v>28</v>
      </c>
      <c r="M7" s="38" t="s">
        <v>50</v>
      </c>
      <c r="N7" s="39" t="s">
        <v>51</v>
      </c>
      <c r="O7" s="144"/>
      <c r="P7" s="144"/>
      <c r="Q7" s="144"/>
      <c r="R7" s="144"/>
    </row>
    <row r="8" spans="1:18" x14ac:dyDescent="0.25">
      <c r="A8" s="40" t="s">
        <v>0</v>
      </c>
      <c r="B8" s="96">
        <v>0</v>
      </c>
      <c r="C8" s="98">
        <v>155195.20000000001</v>
      </c>
      <c r="D8" s="98">
        <v>224936</v>
      </c>
      <c r="E8" s="98">
        <v>79058.070000000007</v>
      </c>
      <c r="F8" s="199">
        <v>52259.3</v>
      </c>
      <c r="G8" s="199">
        <v>24935.599999999999</v>
      </c>
      <c r="H8" s="98">
        <v>48206.8</v>
      </c>
      <c r="I8" s="199">
        <v>802680.84</v>
      </c>
      <c r="J8" s="199">
        <v>6079</v>
      </c>
      <c r="K8" s="199">
        <v>0</v>
      </c>
      <c r="L8" s="96">
        <f>SUM(B8:K8)</f>
        <v>1393350.81</v>
      </c>
      <c r="M8" s="98">
        <f>SUM(C8,D8,E8,H8)</f>
        <v>507396.07</v>
      </c>
      <c r="N8" s="99">
        <f>SUM(B8,F8,G8,I8,J8,K8)</f>
        <v>885954.74</v>
      </c>
      <c r="O8" s="144"/>
      <c r="P8" s="144"/>
      <c r="Q8" s="144"/>
      <c r="R8" s="144"/>
    </row>
    <row r="9" spans="1:18" x14ac:dyDescent="0.25">
      <c r="A9" s="40" t="s">
        <v>1</v>
      </c>
      <c r="B9" s="96">
        <v>0</v>
      </c>
      <c r="C9" s="98">
        <v>170599.5</v>
      </c>
      <c r="D9" s="98">
        <v>155923.44</v>
      </c>
      <c r="E9" s="98">
        <v>139557.10999999999</v>
      </c>
      <c r="F9" s="199">
        <v>40547.379999999997</v>
      </c>
      <c r="G9" s="199">
        <v>64008.61</v>
      </c>
      <c r="H9" s="98">
        <v>22018</v>
      </c>
      <c r="I9" s="199">
        <v>754018.84</v>
      </c>
      <c r="J9" s="199">
        <v>5836.6</v>
      </c>
      <c r="K9" s="96">
        <v>0</v>
      </c>
      <c r="L9" s="96">
        <f t="shared" ref="L9:L19" si="0">SUM(B9:K9)</f>
        <v>1352509.48</v>
      </c>
      <c r="M9" s="98">
        <f t="shared" ref="M9:M19" si="1">SUM(C9,D9,E9,H9)</f>
        <v>488098.05</v>
      </c>
      <c r="N9" s="99">
        <f t="shared" ref="N9:N19" si="2">SUM(B9,F9,G9,I9,J9,K9)</f>
        <v>864411.42999999993</v>
      </c>
      <c r="O9" s="144"/>
      <c r="P9" s="144"/>
      <c r="Q9" s="144"/>
      <c r="R9" s="144"/>
    </row>
    <row r="10" spans="1:18" x14ac:dyDescent="0.25">
      <c r="A10" s="40" t="s">
        <v>2</v>
      </c>
      <c r="B10" s="96">
        <v>0</v>
      </c>
      <c r="C10" s="98">
        <v>137346.79999999999</v>
      </c>
      <c r="D10" s="98">
        <v>168353.83</v>
      </c>
      <c r="E10" s="98">
        <v>116185.19</v>
      </c>
      <c r="F10" s="199">
        <v>12891.4</v>
      </c>
      <c r="G10" s="199">
        <v>0</v>
      </c>
      <c r="H10" s="98">
        <v>21461.9</v>
      </c>
      <c r="I10" s="199">
        <v>755681.07</v>
      </c>
      <c r="J10" s="199">
        <v>8163.5</v>
      </c>
      <c r="K10" s="199">
        <v>0</v>
      </c>
      <c r="L10" s="96">
        <f t="shared" si="0"/>
        <v>1220083.69</v>
      </c>
      <c r="M10" s="98">
        <f t="shared" si="1"/>
        <v>443347.72000000003</v>
      </c>
      <c r="N10" s="99">
        <f t="shared" si="2"/>
        <v>776735.97</v>
      </c>
      <c r="O10" s="144"/>
      <c r="P10" s="144"/>
      <c r="Q10" s="144"/>
      <c r="R10" s="144"/>
    </row>
    <row r="11" spans="1:18" x14ac:dyDescent="0.25">
      <c r="A11" s="40" t="s">
        <v>3</v>
      </c>
      <c r="B11" s="96">
        <v>0</v>
      </c>
      <c r="C11" s="98">
        <v>141923.1</v>
      </c>
      <c r="D11" s="98">
        <v>151264.10999999999</v>
      </c>
      <c r="E11" s="98">
        <v>123980.05</v>
      </c>
      <c r="F11" s="199">
        <v>9662.2900000000009</v>
      </c>
      <c r="G11" s="199">
        <v>50925.96</v>
      </c>
      <c r="H11" s="98">
        <v>9736</v>
      </c>
      <c r="I11" s="199">
        <v>919022.14</v>
      </c>
      <c r="J11" s="199">
        <v>6558.4</v>
      </c>
      <c r="K11" s="199">
        <v>0</v>
      </c>
      <c r="L11" s="96">
        <f t="shared" si="0"/>
        <v>1413072.0499999998</v>
      </c>
      <c r="M11" s="98">
        <f t="shared" si="1"/>
        <v>426903.25999999995</v>
      </c>
      <c r="N11" s="99">
        <f t="shared" si="2"/>
        <v>986168.79</v>
      </c>
      <c r="O11" s="144"/>
      <c r="P11" s="144"/>
      <c r="Q11" s="144"/>
      <c r="R11" s="144"/>
    </row>
    <row r="12" spans="1:18" x14ac:dyDescent="0.25">
      <c r="A12" s="40" t="s">
        <v>4</v>
      </c>
      <c r="B12" s="96">
        <v>0</v>
      </c>
      <c r="C12" s="98">
        <v>257729.5</v>
      </c>
      <c r="D12" s="98">
        <v>251202.6</v>
      </c>
      <c r="E12" s="98">
        <v>140889.9</v>
      </c>
      <c r="F12" s="199">
        <v>29858.799999999999</v>
      </c>
      <c r="G12" s="199">
        <v>17588.16</v>
      </c>
      <c r="H12" s="98">
        <v>30651</v>
      </c>
      <c r="I12" s="199">
        <v>1073387.8400000001</v>
      </c>
      <c r="J12" s="199">
        <v>9256</v>
      </c>
      <c r="K12" s="96">
        <v>0</v>
      </c>
      <c r="L12" s="96">
        <f t="shared" si="0"/>
        <v>1810563.8000000003</v>
      </c>
      <c r="M12" s="98">
        <f t="shared" si="1"/>
        <v>680473</v>
      </c>
      <c r="N12" s="99">
        <f t="shared" si="2"/>
        <v>1130090.8</v>
      </c>
      <c r="O12" s="144"/>
      <c r="P12" s="144"/>
      <c r="Q12" s="144"/>
      <c r="R12" s="144"/>
    </row>
    <row r="13" spans="1:18" x14ac:dyDescent="0.25">
      <c r="A13" s="40" t="s">
        <v>5</v>
      </c>
      <c r="B13" s="199">
        <v>24800</v>
      </c>
      <c r="C13" s="98">
        <v>190882.8</v>
      </c>
      <c r="D13" s="98">
        <v>185979.07</v>
      </c>
      <c r="E13" s="98">
        <v>130226.94</v>
      </c>
      <c r="F13" s="199">
        <v>15914.1</v>
      </c>
      <c r="G13" s="199">
        <v>16861.53</v>
      </c>
      <c r="H13" s="98">
        <v>18912</v>
      </c>
      <c r="I13" s="199">
        <v>890210.04</v>
      </c>
      <c r="J13" s="199">
        <v>5269</v>
      </c>
      <c r="K13" s="96">
        <v>0</v>
      </c>
      <c r="L13" s="96">
        <f t="shared" si="0"/>
        <v>1479055.48</v>
      </c>
      <c r="M13" s="98">
        <f t="shared" si="1"/>
        <v>526000.81000000006</v>
      </c>
      <c r="N13" s="99">
        <f t="shared" si="2"/>
        <v>953054.67</v>
      </c>
      <c r="O13" s="144"/>
      <c r="P13" s="144"/>
      <c r="Q13" s="144"/>
      <c r="R13" s="144"/>
    </row>
    <row r="14" spans="1:18" x14ac:dyDescent="0.25">
      <c r="A14" s="40" t="s">
        <v>6</v>
      </c>
      <c r="B14" s="199">
        <v>24000</v>
      </c>
      <c r="C14" s="98">
        <v>175810</v>
      </c>
      <c r="D14" s="98">
        <v>203953.78</v>
      </c>
      <c r="E14" s="98">
        <v>93071.92</v>
      </c>
      <c r="F14" s="199">
        <v>47697.85</v>
      </c>
      <c r="G14" s="199">
        <v>0</v>
      </c>
      <c r="H14" s="98">
        <v>20795</v>
      </c>
      <c r="I14" s="199">
        <v>1293192.27</v>
      </c>
      <c r="J14" s="199">
        <v>3704</v>
      </c>
      <c r="K14" s="199">
        <v>20200</v>
      </c>
      <c r="L14" s="96">
        <f t="shared" si="0"/>
        <v>1882424.82</v>
      </c>
      <c r="M14" s="98">
        <f>SUM(C14,D14,E14,H14)</f>
        <v>493630.7</v>
      </c>
      <c r="N14" s="99">
        <f>SUM(B14,F14,G14,I14,J14,K14)</f>
        <v>1388794.12</v>
      </c>
      <c r="O14" s="144"/>
      <c r="P14" s="144"/>
      <c r="Q14" s="144"/>
      <c r="R14" s="144"/>
    </row>
    <row r="15" spans="1:18" x14ac:dyDescent="0.25">
      <c r="A15" s="40" t="s">
        <v>7</v>
      </c>
      <c r="B15" s="96">
        <v>0</v>
      </c>
      <c r="C15" s="98">
        <v>112168.2</v>
      </c>
      <c r="D15" s="98">
        <v>144147.79</v>
      </c>
      <c r="E15" s="98">
        <v>101698</v>
      </c>
      <c r="F15" s="199">
        <v>25019.38</v>
      </c>
      <c r="G15" s="199">
        <v>54922</v>
      </c>
      <c r="H15" s="98">
        <v>16754</v>
      </c>
      <c r="I15" s="199">
        <v>1150979.92</v>
      </c>
      <c r="J15" s="199">
        <v>4217</v>
      </c>
      <c r="K15" s="199">
        <v>1015.1</v>
      </c>
      <c r="L15" s="96">
        <f t="shared" si="0"/>
        <v>1610921.3900000001</v>
      </c>
      <c r="M15" s="98">
        <f t="shared" si="1"/>
        <v>374767.99</v>
      </c>
      <c r="N15" s="99">
        <f t="shared" si="2"/>
        <v>1236153.3999999999</v>
      </c>
      <c r="O15" s="144"/>
      <c r="P15" s="144"/>
      <c r="Q15" s="144"/>
      <c r="R15" s="144"/>
    </row>
    <row r="16" spans="1:18" x14ac:dyDescent="0.25">
      <c r="A16" s="40" t="s">
        <v>8</v>
      </c>
      <c r="B16" s="96">
        <v>0</v>
      </c>
      <c r="C16" s="98">
        <v>124453.3</v>
      </c>
      <c r="D16" s="200">
        <v>169840.7</v>
      </c>
      <c r="E16" s="200">
        <v>68208.009999999995</v>
      </c>
      <c r="F16" s="199">
        <v>10135</v>
      </c>
      <c r="G16" s="199">
        <v>17355.599999999999</v>
      </c>
      <c r="H16" s="200">
        <v>18494</v>
      </c>
      <c r="I16" s="199">
        <v>651808.71</v>
      </c>
      <c r="J16" s="199">
        <v>5341</v>
      </c>
      <c r="K16" s="199">
        <v>0</v>
      </c>
      <c r="L16" s="96">
        <f t="shared" si="0"/>
        <v>1065636.3199999998</v>
      </c>
      <c r="M16" s="98">
        <f t="shared" si="1"/>
        <v>380996.01</v>
      </c>
      <c r="N16" s="99">
        <f t="shared" si="2"/>
        <v>684640.30999999994</v>
      </c>
      <c r="O16" s="144"/>
      <c r="P16" s="144"/>
      <c r="Q16" s="144"/>
      <c r="R16" s="144"/>
    </row>
    <row r="17" spans="1:18" x14ac:dyDescent="0.25">
      <c r="A17" s="40" t="s">
        <v>9</v>
      </c>
      <c r="B17" s="96">
        <v>0</v>
      </c>
      <c r="C17" s="98">
        <v>169545.1</v>
      </c>
      <c r="D17" s="200">
        <v>123242.8</v>
      </c>
      <c r="E17" s="200">
        <v>158846.72</v>
      </c>
      <c r="F17" s="199">
        <v>33993.360000000001</v>
      </c>
      <c r="G17" s="199">
        <v>86634.54</v>
      </c>
      <c r="H17" s="200">
        <v>8950</v>
      </c>
      <c r="I17" s="199">
        <v>802882.75</v>
      </c>
      <c r="J17" s="199">
        <v>5213</v>
      </c>
      <c r="K17" s="199">
        <v>0</v>
      </c>
      <c r="L17" s="96">
        <f t="shared" si="0"/>
        <v>1389308.27</v>
      </c>
      <c r="M17" s="98">
        <f t="shared" si="1"/>
        <v>460584.62</v>
      </c>
      <c r="N17" s="99">
        <f t="shared" si="2"/>
        <v>928723.65</v>
      </c>
      <c r="O17" s="144"/>
      <c r="P17" s="144"/>
      <c r="Q17" s="144"/>
      <c r="R17" s="144"/>
    </row>
    <row r="18" spans="1:18" s="144" customFormat="1" x14ac:dyDescent="0.25">
      <c r="A18" s="40" t="s">
        <v>10</v>
      </c>
      <c r="B18" s="96">
        <v>0</v>
      </c>
      <c r="C18" s="98">
        <v>146059.9</v>
      </c>
      <c r="D18" s="200">
        <v>60254.01</v>
      </c>
      <c r="E18" s="200">
        <v>96199.25</v>
      </c>
      <c r="F18" s="199">
        <v>38009</v>
      </c>
      <c r="G18" s="199">
        <v>2286.8000000000002</v>
      </c>
      <c r="H18" s="200">
        <v>20631</v>
      </c>
      <c r="I18" s="199">
        <v>280440.24</v>
      </c>
      <c r="J18" s="199">
        <v>5796</v>
      </c>
      <c r="K18" s="199">
        <v>0</v>
      </c>
      <c r="L18" s="96">
        <f t="shared" si="0"/>
        <v>649676.19999999995</v>
      </c>
      <c r="M18" s="98">
        <f t="shared" si="1"/>
        <v>323144.16000000003</v>
      </c>
      <c r="N18" s="99">
        <f t="shared" si="2"/>
        <v>326532.03999999998</v>
      </c>
    </row>
    <row r="19" spans="1:18" s="144" customFormat="1" x14ac:dyDescent="0.25">
      <c r="A19" s="40" t="s">
        <v>11</v>
      </c>
      <c r="B19" s="96">
        <v>0</v>
      </c>
      <c r="C19" s="98">
        <v>209539.6</v>
      </c>
      <c r="D19" s="200">
        <v>51186.59</v>
      </c>
      <c r="E19" s="200">
        <v>112541.85</v>
      </c>
      <c r="F19" s="199">
        <v>17824.5</v>
      </c>
      <c r="G19" s="199">
        <v>15953.8</v>
      </c>
      <c r="H19" s="200">
        <v>23767</v>
      </c>
      <c r="I19" s="199">
        <v>301990</v>
      </c>
      <c r="J19" s="199">
        <v>6420</v>
      </c>
      <c r="K19" s="199">
        <v>28000</v>
      </c>
      <c r="L19" s="96">
        <f t="shared" si="0"/>
        <v>767223.34000000008</v>
      </c>
      <c r="M19" s="98">
        <f t="shared" si="1"/>
        <v>397035.04000000004</v>
      </c>
      <c r="N19" s="99">
        <f t="shared" si="2"/>
        <v>370188.3</v>
      </c>
    </row>
    <row r="20" spans="1:18" x14ac:dyDescent="0.25">
      <c r="A20" s="37" t="s">
        <v>146</v>
      </c>
      <c r="B20" s="102">
        <f>SUM(B8:B19)</f>
        <v>48800</v>
      </c>
      <c r="C20" s="103">
        <f>SUM(C8:C19)</f>
        <v>1991253</v>
      </c>
      <c r="D20" s="103">
        <f t="shared" ref="D20:E20" si="3">SUM(D8:D19)</f>
        <v>1890284.7200000002</v>
      </c>
      <c r="E20" s="103">
        <f t="shared" si="3"/>
        <v>1360463.0100000002</v>
      </c>
      <c r="F20" s="102">
        <f>SUM(F8:F19)</f>
        <v>333812.36</v>
      </c>
      <c r="G20" s="102">
        <f>SUM(G8:G19)</f>
        <v>351472.6</v>
      </c>
      <c r="H20" s="103">
        <f>SUM(H8:H19)</f>
        <v>260376.7</v>
      </c>
      <c r="I20" s="102">
        <f>SUM(I8:I19)</f>
        <v>9676294.660000002</v>
      </c>
      <c r="J20" s="102">
        <f t="shared" ref="J20:L20" si="4">SUM(J8:J19)</f>
        <v>71853.5</v>
      </c>
      <c r="K20" s="102">
        <f t="shared" si="4"/>
        <v>49215.1</v>
      </c>
      <c r="L20" s="102">
        <f t="shared" si="4"/>
        <v>16033825.65</v>
      </c>
      <c r="M20" s="103">
        <f>SUM(M8:M19)</f>
        <v>5502377.4300000006</v>
      </c>
      <c r="N20" s="104">
        <f>SUM(N8:N19)</f>
        <v>10531448.220000001</v>
      </c>
      <c r="O20" s="144"/>
      <c r="P20" s="144"/>
      <c r="Q20" s="144"/>
      <c r="R20" s="144"/>
    </row>
    <row r="21" spans="1:18" x14ac:dyDescent="0.25">
      <c r="A21" s="36"/>
      <c r="B21" s="36"/>
      <c r="C21" s="51"/>
      <c r="D21" s="51"/>
      <c r="E21" s="51"/>
      <c r="F21" s="51"/>
      <c r="G21" s="51"/>
      <c r="H21" s="51"/>
      <c r="I21" s="51"/>
      <c r="J21" s="51"/>
      <c r="K21" s="51"/>
      <c r="L21" s="51"/>
      <c r="M21" s="36"/>
      <c r="N21" s="36"/>
      <c r="O21" s="144"/>
      <c r="P21" s="144"/>
      <c r="Q21" s="144"/>
      <c r="R21" s="144"/>
    </row>
    <row r="22" spans="1:18" x14ac:dyDescent="0.25">
      <c r="A22" s="36"/>
      <c r="B22" s="36"/>
      <c r="C22" s="51"/>
      <c r="D22" s="51"/>
      <c r="E22" s="51"/>
      <c r="F22" s="51"/>
      <c r="G22" s="51"/>
      <c r="H22" s="51"/>
      <c r="I22" s="51"/>
      <c r="J22" s="51"/>
      <c r="K22" s="51"/>
      <c r="L22" s="51"/>
      <c r="M22" s="36"/>
      <c r="N22" s="36"/>
      <c r="O22" s="144"/>
      <c r="P22" s="144"/>
      <c r="Q22" s="144"/>
      <c r="R22" s="144"/>
    </row>
    <row r="23" spans="1:18" x14ac:dyDescent="0.25">
      <c r="A23" s="35" t="s">
        <v>45</v>
      </c>
      <c r="B23" s="35"/>
      <c r="C23" s="51"/>
      <c r="D23" s="51"/>
      <c r="E23" s="51"/>
      <c r="F23" s="51"/>
      <c r="G23" s="51"/>
      <c r="H23" s="51"/>
      <c r="I23" s="51"/>
      <c r="J23" s="51"/>
      <c r="K23" s="51"/>
      <c r="L23" s="51"/>
      <c r="M23" s="36"/>
      <c r="N23" s="36"/>
      <c r="O23" s="144"/>
      <c r="P23" s="144"/>
      <c r="Q23" s="144"/>
      <c r="R23" s="144"/>
    </row>
    <row r="24" spans="1:18" x14ac:dyDescent="0.25">
      <c r="A24" s="36"/>
      <c r="B24" s="36"/>
      <c r="C24" s="36"/>
      <c r="D24" s="36"/>
      <c r="E24" s="36"/>
      <c r="F24" s="36"/>
      <c r="G24" s="36"/>
      <c r="H24" s="36"/>
      <c r="I24" s="36"/>
      <c r="J24" s="36"/>
      <c r="K24" s="36"/>
      <c r="L24" s="36"/>
      <c r="M24" s="36"/>
      <c r="N24" s="36"/>
      <c r="O24" s="144"/>
      <c r="P24" s="144"/>
      <c r="Q24" s="144"/>
      <c r="R24" s="144"/>
    </row>
    <row r="25" spans="1:18" x14ac:dyDescent="0.25">
      <c r="A25" s="37" t="s">
        <v>16</v>
      </c>
      <c r="B25" s="37" t="s">
        <v>90</v>
      </c>
      <c r="C25" s="38" t="s">
        <v>19</v>
      </c>
      <c r="D25" s="38" t="s">
        <v>22</v>
      </c>
      <c r="E25" s="38" t="s">
        <v>47</v>
      </c>
      <c r="F25" s="95" t="s">
        <v>23</v>
      </c>
      <c r="G25" s="95" t="s">
        <v>42</v>
      </c>
      <c r="H25" s="38" t="s">
        <v>27</v>
      </c>
      <c r="I25" s="95" t="s">
        <v>168</v>
      </c>
      <c r="J25" s="95" t="s">
        <v>21</v>
      </c>
      <c r="K25" s="95" t="s">
        <v>43</v>
      </c>
      <c r="L25" s="37" t="s">
        <v>28</v>
      </c>
      <c r="M25" s="38" t="s">
        <v>50</v>
      </c>
      <c r="N25" s="39" t="s">
        <v>51</v>
      </c>
      <c r="O25" s="144"/>
      <c r="P25" s="144"/>
      <c r="Q25" s="144"/>
      <c r="R25" s="144"/>
    </row>
    <row r="26" spans="1:18" x14ac:dyDescent="0.25">
      <c r="A26" s="40" t="s">
        <v>0</v>
      </c>
      <c r="B26" s="114">
        <v>0</v>
      </c>
      <c r="C26" s="199">
        <v>876810.92</v>
      </c>
      <c r="D26" s="199">
        <v>1141817.99</v>
      </c>
      <c r="E26" s="199">
        <v>438145.93</v>
      </c>
      <c r="F26" s="199">
        <v>257374.93</v>
      </c>
      <c r="G26" s="199">
        <v>72545.38</v>
      </c>
      <c r="H26" s="199">
        <v>262394.44</v>
      </c>
      <c r="I26" s="199">
        <v>2222861.96</v>
      </c>
      <c r="J26" s="199">
        <v>37717.86</v>
      </c>
      <c r="K26" s="199">
        <v>0</v>
      </c>
      <c r="L26" s="96">
        <f>SUM(B26:K26)</f>
        <v>5309669.4100000011</v>
      </c>
      <c r="M26" s="96">
        <f>SUM(C26,D26,E26,H26)</f>
        <v>2719169.2800000003</v>
      </c>
      <c r="N26" s="96">
        <f>SUM(B26,F26,G26,I26,J26,K26)</f>
        <v>2590500.13</v>
      </c>
      <c r="O26" s="144"/>
      <c r="P26" s="144"/>
      <c r="Q26" s="144"/>
      <c r="R26" s="144"/>
    </row>
    <row r="27" spans="1:18" x14ac:dyDescent="0.25">
      <c r="A27" s="40" t="s">
        <v>1</v>
      </c>
      <c r="B27" s="114">
        <v>0</v>
      </c>
      <c r="C27" s="199">
        <v>937145.56</v>
      </c>
      <c r="D27" s="199">
        <v>753525.03</v>
      </c>
      <c r="E27" s="199">
        <v>692561.14</v>
      </c>
      <c r="F27" s="199">
        <v>192240.65</v>
      </c>
      <c r="G27" s="96">
        <v>145658.13</v>
      </c>
      <c r="H27" s="199">
        <v>111071.26</v>
      </c>
      <c r="I27" s="199">
        <v>2090905.79</v>
      </c>
      <c r="J27" s="199">
        <v>35763.72</v>
      </c>
      <c r="K27" s="96">
        <v>0</v>
      </c>
      <c r="L27" s="96">
        <f t="shared" ref="L27:L37" si="5">SUM(B27:K27)</f>
        <v>4958871.2799999993</v>
      </c>
      <c r="M27" s="96">
        <f t="shared" ref="M27:M37" si="6">SUM(C27,D27,E27,H27)</f>
        <v>2494302.9899999998</v>
      </c>
      <c r="N27" s="96">
        <f t="shared" ref="N27:N37" si="7">SUM(B27,F27,G27,I27,J27,K27)</f>
        <v>2464568.2900000005</v>
      </c>
      <c r="O27" s="144"/>
      <c r="P27" s="144"/>
      <c r="Q27" s="144"/>
      <c r="R27" s="144"/>
    </row>
    <row r="28" spans="1:18" x14ac:dyDescent="0.25">
      <c r="A28" s="40" t="s">
        <v>2</v>
      </c>
      <c r="B28" s="114">
        <v>0</v>
      </c>
      <c r="C28" s="199">
        <v>751568.63</v>
      </c>
      <c r="D28" s="199">
        <v>840715.73</v>
      </c>
      <c r="E28" s="199">
        <v>573675.29</v>
      </c>
      <c r="F28" s="199">
        <v>92565.15</v>
      </c>
      <c r="G28" s="199">
        <v>0</v>
      </c>
      <c r="H28" s="199">
        <v>108104.82</v>
      </c>
      <c r="I28" s="199">
        <v>2155386.44</v>
      </c>
      <c r="J28" s="199">
        <v>51150.51</v>
      </c>
      <c r="K28" s="199">
        <v>0</v>
      </c>
      <c r="L28" s="96">
        <f t="shared" si="5"/>
        <v>4573166.5699999994</v>
      </c>
      <c r="M28" s="96">
        <f t="shared" si="6"/>
        <v>2274064.4699999997</v>
      </c>
      <c r="N28" s="96">
        <f t="shared" si="7"/>
        <v>2299102.0999999996</v>
      </c>
      <c r="O28" s="144"/>
      <c r="P28" s="144"/>
      <c r="Q28" s="144"/>
      <c r="R28" s="144"/>
    </row>
    <row r="29" spans="1:18" x14ac:dyDescent="0.25">
      <c r="A29" s="40" t="s">
        <v>3</v>
      </c>
      <c r="B29" s="114">
        <v>0</v>
      </c>
      <c r="C29" s="199">
        <v>777399.15</v>
      </c>
      <c r="D29" s="199">
        <v>759363.49</v>
      </c>
      <c r="E29" s="199">
        <v>536201.66</v>
      </c>
      <c r="F29" s="199">
        <v>71565.11</v>
      </c>
      <c r="G29" s="199">
        <v>143179.24</v>
      </c>
      <c r="H29" s="199">
        <v>49383.55</v>
      </c>
      <c r="I29" s="199">
        <v>2537136.17</v>
      </c>
      <c r="J29" s="199">
        <v>43504.95</v>
      </c>
      <c r="K29" s="199">
        <v>0</v>
      </c>
      <c r="L29" s="96">
        <f t="shared" si="5"/>
        <v>4917733.32</v>
      </c>
      <c r="M29" s="96">
        <f t="shared" si="6"/>
        <v>2122347.85</v>
      </c>
      <c r="N29" s="96">
        <f t="shared" si="7"/>
        <v>2795385.47</v>
      </c>
      <c r="O29" s="144"/>
      <c r="P29" s="144"/>
      <c r="Q29" s="144"/>
      <c r="R29" s="144"/>
    </row>
    <row r="30" spans="1:18" x14ac:dyDescent="0.25">
      <c r="A30" s="40" t="s">
        <v>4</v>
      </c>
      <c r="B30" s="114">
        <v>0</v>
      </c>
      <c r="C30" s="199">
        <v>1303927.8999999999</v>
      </c>
      <c r="D30" s="199">
        <v>1252233.3500000001</v>
      </c>
      <c r="E30" s="199">
        <v>699359.83</v>
      </c>
      <c r="F30" s="199">
        <v>175055</v>
      </c>
      <c r="G30" s="199">
        <v>51885.07</v>
      </c>
      <c r="H30" s="97">
        <v>154428.69</v>
      </c>
      <c r="I30" s="199">
        <v>3186255.79</v>
      </c>
      <c r="J30" s="199">
        <v>58422.44</v>
      </c>
      <c r="K30" s="96">
        <v>0</v>
      </c>
      <c r="L30" s="96">
        <f t="shared" si="5"/>
        <v>6881568.0700000003</v>
      </c>
      <c r="M30" s="96">
        <f t="shared" si="6"/>
        <v>3409949.77</v>
      </c>
      <c r="N30" s="96">
        <f t="shared" si="7"/>
        <v>3471618.3</v>
      </c>
      <c r="O30" s="144"/>
      <c r="P30" s="144"/>
      <c r="Q30" s="144"/>
      <c r="R30" s="144"/>
    </row>
    <row r="31" spans="1:18" x14ac:dyDescent="0.25">
      <c r="A31" s="40" t="s">
        <v>5</v>
      </c>
      <c r="B31" s="199">
        <v>65720</v>
      </c>
      <c r="C31" s="199">
        <v>1021548.34</v>
      </c>
      <c r="D31" s="199">
        <v>878664.4</v>
      </c>
      <c r="E31" s="199">
        <v>583103.31000000006</v>
      </c>
      <c r="F31" s="199">
        <v>101758.97</v>
      </c>
      <c r="G31" s="199">
        <v>50584.59</v>
      </c>
      <c r="H31" s="199">
        <v>95503.97</v>
      </c>
      <c r="I31" s="199">
        <v>2659072.9</v>
      </c>
      <c r="J31" s="199">
        <v>32711.69</v>
      </c>
      <c r="K31" s="96">
        <v>0</v>
      </c>
      <c r="L31" s="96">
        <f t="shared" si="5"/>
        <v>5488668.1700000009</v>
      </c>
      <c r="M31" s="96">
        <f t="shared" si="6"/>
        <v>2578820.02</v>
      </c>
      <c r="N31" s="96">
        <f t="shared" si="7"/>
        <v>2909848.15</v>
      </c>
      <c r="O31" s="144"/>
      <c r="P31" s="144"/>
      <c r="Q31" s="144"/>
      <c r="R31" s="144"/>
    </row>
    <row r="32" spans="1:18" x14ac:dyDescent="0.25">
      <c r="A32" s="40" t="s">
        <v>6</v>
      </c>
      <c r="B32" s="199">
        <v>76800</v>
      </c>
      <c r="C32" s="199">
        <v>957975.07</v>
      </c>
      <c r="D32" s="199">
        <v>1012424.37</v>
      </c>
      <c r="E32" s="199">
        <v>445981.06</v>
      </c>
      <c r="F32" s="199">
        <v>266148.65000000002</v>
      </c>
      <c r="G32" s="199">
        <v>0</v>
      </c>
      <c r="H32" s="199">
        <v>105422.3</v>
      </c>
      <c r="I32" s="199">
        <v>3865509.02</v>
      </c>
      <c r="J32" s="199">
        <v>22484.99</v>
      </c>
      <c r="K32" s="199">
        <v>42420</v>
      </c>
      <c r="L32" s="96">
        <f t="shared" si="5"/>
        <v>6795165.46</v>
      </c>
      <c r="M32" s="96">
        <f t="shared" si="6"/>
        <v>2521802.7999999998</v>
      </c>
      <c r="N32" s="96">
        <f t="shared" si="7"/>
        <v>4273362.66</v>
      </c>
      <c r="O32" s="144"/>
      <c r="P32" s="144"/>
      <c r="Q32" s="144"/>
      <c r="R32" s="144"/>
    </row>
    <row r="33" spans="1:18" x14ac:dyDescent="0.25">
      <c r="A33" s="40" t="s">
        <v>7</v>
      </c>
      <c r="B33" s="114">
        <v>0</v>
      </c>
      <c r="C33" s="199">
        <v>593318.81999999995</v>
      </c>
      <c r="D33" s="199">
        <v>727293.97</v>
      </c>
      <c r="E33" s="199">
        <v>442435.76</v>
      </c>
      <c r="F33" s="199">
        <v>174723</v>
      </c>
      <c r="G33" s="199">
        <v>123574.5</v>
      </c>
      <c r="H33" s="199">
        <v>84780.88</v>
      </c>
      <c r="I33" s="199">
        <v>3583190.82</v>
      </c>
      <c r="J33" s="199">
        <v>27871.56</v>
      </c>
      <c r="K33" s="199">
        <v>1215.5</v>
      </c>
      <c r="L33" s="96">
        <f t="shared" si="5"/>
        <v>5758404.8099999996</v>
      </c>
      <c r="M33" s="96">
        <f t="shared" si="6"/>
        <v>1847829.4300000002</v>
      </c>
      <c r="N33" s="96">
        <f t="shared" si="7"/>
        <v>3910575.38</v>
      </c>
      <c r="O33" s="144"/>
      <c r="P33" s="144"/>
      <c r="Q33" s="144"/>
      <c r="R33" s="144"/>
    </row>
    <row r="34" spans="1:18" x14ac:dyDescent="0.25">
      <c r="A34" s="40" t="s">
        <v>8</v>
      </c>
      <c r="B34" s="114">
        <v>0</v>
      </c>
      <c r="C34" s="199">
        <v>626575.80000000005</v>
      </c>
      <c r="D34" s="199">
        <v>798008.7</v>
      </c>
      <c r="E34" s="199">
        <v>312011.36</v>
      </c>
      <c r="F34" s="199">
        <v>37320.379999999997</v>
      </c>
      <c r="G34" s="199">
        <v>51286.8</v>
      </c>
      <c r="H34" s="199">
        <v>92474.58</v>
      </c>
      <c r="I34" s="199">
        <v>2274142.21</v>
      </c>
      <c r="J34" s="199">
        <v>33540.93</v>
      </c>
      <c r="K34" s="199">
        <v>0</v>
      </c>
      <c r="L34" s="96">
        <f t="shared" si="5"/>
        <v>4225360.76</v>
      </c>
      <c r="M34" s="96">
        <f t="shared" si="6"/>
        <v>1829070.44</v>
      </c>
      <c r="N34" s="96">
        <f t="shared" si="7"/>
        <v>2396290.3200000003</v>
      </c>
      <c r="O34" s="144"/>
      <c r="P34" s="144"/>
      <c r="Q34" s="144"/>
      <c r="R34" s="144"/>
    </row>
    <row r="35" spans="1:18" x14ac:dyDescent="0.25">
      <c r="A35" s="40" t="s">
        <v>9</v>
      </c>
      <c r="B35" s="114">
        <v>0</v>
      </c>
      <c r="C35" s="199">
        <v>854359.67</v>
      </c>
      <c r="D35" s="201">
        <v>573359.89</v>
      </c>
      <c r="E35" s="199">
        <v>717445.36</v>
      </c>
      <c r="F35" s="199">
        <v>196419.25</v>
      </c>
      <c r="G35" s="199">
        <v>291133.11</v>
      </c>
      <c r="H35" s="199">
        <v>43652.68</v>
      </c>
      <c r="I35" s="199">
        <v>2696854.59</v>
      </c>
      <c r="J35" s="199">
        <v>32366.44</v>
      </c>
      <c r="K35" s="199">
        <v>0</v>
      </c>
      <c r="L35" s="96">
        <f t="shared" si="5"/>
        <v>5405590.9900000002</v>
      </c>
      <c r="M35" s="96">
        <f t="shared" si="6"/>
        <v>2188817.6</v>
      </c>
      <c r="N35" s="96">
        <f t="shared" si="7"/>
        <v>3216773.3899999997</v>
      </c>
      <c r="O35" s="144"/>
      <c r="P35" s="144"/>
      <c r="Q35" s="144"/>
      <c r="R35" s="144"/>
    </row>
    <row r="36" spans="1:18" s="144" customFormat="1" x14ac:dyDescent="0.25">
      <c r="A36" s="40" t="s">
        <v>10</v>
      </c>
      <c r="B36" s="114">
        <v>0</v>
      </c>
      <c r="C36" s="199">
        <v>745456.52</v>
      </c>
      <c r="D36" s="199">
        <v>279246.55</v>
      </c>
      <c r="E36" s="199">
        <v>441178.35</v>
      </c>
      <c r="F36" s="199">
        <v>176560.65</v>
      </c>
      <c r="G36" s="199">
        <v>11267.6</v>
      </c>
      <c r="H36" s="199">
        <v>103967.13</v>
      </c>
      <c r="I36" s="199">
        <v>780192.21</v>
      </c>
      <c r="J36" s="199">
        <v>36399.39</v>
      </c>
      <c r="K36" s="199">
        <v>0</v>
      </c>
      <c r="L36" s="96">
        <f t="shared" si="5"/>
        <v>2574268.4</v>
      </c>
      <c r="M36" s="96">
        <f t="shared" si="6"/>
        <v>1569848.5499999998</v>
      </c>
      <c r="N36" s="96">
        <f t="shared" si="7"/>
        <v>1004419.85</v>
      </c>
    </row>
    <row r="37" spans="1:18" s="144" customFormat="1" x14ac:dyDescent="0.25">
      <c r="A37" s="40" t="s">
        <v>11</v>
      </c>
      <c r="B37" s="114">
        <v>0</v>
      </c>
      <c r="C37" s="199">
        <v>941037.81</v>
      </c>
      <c r="D37" s="201">
        <v>246250.66</v>
      </c>
      <c r="E37" s="199">
        <v>513887.89</v>
      </c>
      <c r="F37" s="199">
        <v>127034.55</v>
      </c>
      <c r="G37" s="199">
        <v>36789.65</v>
      </c>
      <c r="H37" s="199">
        <v>118773.75999999999</v>
      </c>
      <c r="I37" s="199">
        <v>764192.25</v>
      </c>
      <c r="J37" s="199">
        <v>39844.89</v>
      </c>
      <c r="K37" s="199">
        <v>86800</v>
      </c>
      <c r="L37" s="96">
        <f t="shared" si="5"/>
        <v>2874611.46</v>
      </c>
      <c r="M37" s="96">
        <f t="shared" si="6"/>
        <v>1819950.1199999999</v>
      </c>
      <c r="N37" s="96">
        <f t="shared" si="7"/>
        <v>1054661.3399999999</v>
      </c>
    </row>
    <row r="38" spans="1:18" x14ac:dyDescent="0.25">
      <c r="A38" s="37" t="s">
        <v>146</v>
      </c>
      <c r="B38" s="101">
        <f>SUM(B26:B37)</f>
        <v>142520</v>
      </c>
      <c r="C38" s="101">
        <f>SUM(C26:C37)</f>
        <v>10387124.190000001</v>
      </c>
      <c r="D38" s="101">
        <f t="shared" ref="D38:N38" si="8">SUM(D26:D37)</f>
        <v>9262904.1300000008</v>
      </c>
      <c r="E38" s="101">
        <f t="shared" si="8"/>
        <v>6395986.9400000004</v>
      </c>
      <c r="F38" s="101">
        <f t="shared" si="8"/>
        <v>1868766.2899999998</v>
      </c>
      <c r="G38" s="101">
        <f t="shared" si="8"/>
        <v>977904.07000000007</v>
      </c>
      <c r="H38" s="101">
        <f t="shared" si="8"/>
        <v>1329958.0599999998</v>
      </c>
      <c r="I38" s="101">
        <f t="shared" si="8"/>
        <v>28815700.150000002</v>
      </c>
      <c r="J38" s="101">
        <f t="shared" si="8"/>
        <v>451779.37</v>
      </c>
      <c r="K38" s="101">
        <f t="shared" si="8"/>
        <v>130435.5</v>
      </c>
      <c r="L38" s="101">
        <f t="shared" si="8"/>
        <v>59763078.700000003</v>
      </c>
      <c r="M38" s="101">
        <f t="shared" si="8"/>
        <v>27375973.320000004</v>
      </c>
      <c r="N38" s="101">
        <f t="shared" si="8"/>
        <v>32387105.380000003</v>
      </c>
      <c r="O38" s="144"/>
      <c r="P38" s="144"/>
      <c r="Q38" s="144"/>
      <c r="R38" s="144"/>
    </row>
    <row r="39" spans="1:18" x14ac:dyDescent="0.25">
      <c r="A39" s="14"/>
      <c r="B39" s="14"/>
      <c r="C39" s="142"/>
      <c r="D39" s="142"/>
      <c r="E39" s="142"/>
      <c r="F39" s="142"/>
      <c r="G39" s="142"/>
      <c r="H39" s="142"/>
      <c r="I39" s="142"/>
      <c r="J39" s="142"/>
      <c r="K39" s="142"/>
      <c r="L39" s="142"/>
      <c r="M39" s="14"/>
      <c r="N39" s="14"/>
      <c r="O39" s="144"/>
      <c r="P39" s="144"/>
      <c r="Q39" s="144"/>
      <c r="R39" s="144"/>
    </row>
    <row r="40" spans="1:18" x14ac:dyDescent="0.25">
      <c r="A40" s="14"/>
      <c r="B40" s="14"/>
      <c r="C40" s="142"/>
      <c r="D40" s="142"/>
      <c r="E40" s="142"/>
      <c r="F40" s="142"/>
      <c r="G40" s="142"/>
      <c r="H40" s="142"/>
      <c r="I40" s="142"/>
      <c r="J40" s="142"/>
      <c r="K40" s="142"/>
      <c r="L40" s="142"/>
      <c r="M40" s="14"/>
      <c r="N40" s="14"/>
      <c r="O40" s="144"/>
      <c r="P40" s="144"/>
      <c r="Q40" s="144"/>
      <c r="R40" s="144"/>
    </row>
    <row r="41" spans="1:18" x14ac:dyDescent="0.25">
      <c r="A41" s="91" t="s">
        <v>171</v>
      </c>
      <c r="B41" s="91"/>
      <c r="C41" s="92"/>
      <c r="D41" s="92"/>
      <c r="E41" s="92"/>
      <c r="F41" s="92"/>
      <c r="G41" s="92"/>
      <c r="H41" s="92"/>
      <c r="I41" s="142"/>
      <c r="J41" s="142"/>
      <c r="K41" s="142"/>
      <c r="L41" s="142"/>
      <c r="M41" s="14"/>
      <c r="N41" s="14"/>
      <c r="O41" s="144"/>
      <c r="P41" s="144"/>
      <c r="Q41" s="144"/>
      <c r="R41" s="144"/>
    </row>
    <row r="42" spans="1:18" x14ac:dyDescent="0.25">
      <c r="A42" s="91"/>
      <c r="B42" s="91"/>
      <c r="C42" s="92"/>
      <c r="D42" s="92"/>
      <c r="E42" s="92"/>
      <c r="F42" s="92"/>
      <c r="G42" s="92"/>
      <c r="H42" s="92"/>
      <c r="I42" s="142"/>
      <c r="J42" s="142"/>
      <c r="K42" s="142"/>
      <c r="L42" s="142"/>
      <c r="M42" s="14"/>
      <c r="N42" s="14"/>
      <c r="O42" s="144"/>
      <c r="P42" s="144"/>
      <c r="Q42" s="144"/>
      <c r="R42" s="144"/>
    </row>
    <row r="43" spans="1:18" x14ac:dyDescent="0.25">
      <c r="A43" s="91"/>
      <c r="B43" s="91"/>
      <c r="C43" s="91"/>
      <c r="D43" s="91"/>
      <c r="E43" s="91"/>
      <c r="F43" s="91"/>
      <c r="G43" s="91"/>
      <c r="H43" s="91"/>
      <c r="I43" s="91"/>
      <c r="J43" s="91"/>
      <c r="K43" s="91"/>
      <c r="L43" s="91"/>
      <c r="M43" s="91"/>
      <c r="N43" s="91"/>
      <c r="O43" s="144"/>
      <c r="P43" s="144"/>
      <c r="Q43" s="144"/>
      <c r="R43" s="144"/>
    </row>
    <row r="44" spans="1:18" x14ac:dyDescent="0.25">
      <c r="A44" s="91" t="s">
        <v>169</v>
      </c>
      <c r="B44" s="91"/>
      <c r="C44" s="92"/>
      <c r="D44" s="92"/>
      <c r="E44" s="92"/>
      <c r="F44" s="92"/>
      <c r="G44" s="92"/>
      <c r="H44" s="92"/>
      <c r="I44" s="142"/>
      <c r="J44" s="142"/>
      <c r="K44" s="142"/>
      <c r="L44" s="142"/>
      <c r="M44" s="14"/>
      <c r="N44" s="14"/>
      <c r="O44" s="144"/>
      <c r="P44" s="144"/>
      <c r="Q44" s="144"/>
      <c r="R44" s="144"/>
    </row>
    <row r="45" spans="1:18" x14ac:dyDescent="0.25">
      <c r="A45" s="91" t="s">
        <v>170</v>
      </c>
      <c r="B45" s="91"/>
      <c r="C45" s="92"/>
      <c r="D45" s="92"/>
      <c r="E45" s="92"/>
      <c r="F45" s="92"/>
      <c r="G45" s="92"/>
      <c r="H45" s="92"/>
      <c r="I45" s="142"/>
      <c r="J45" s="142"/>
      <c r="K45" s="142"/>
      <c r="L45" s="142"/>
      <c r="M45" s="14"/>
      <c r="N45" s="14"/>
      <c r="O45" s="144"/>
      <c r="P45" s="144"/>
      <c r="Q45" s="144"/>
      <c r="R45" s="144"/>
    </row>
    <row r="46" spans="1:18" x14ac:dyDescent="0.25">
      <c r="A46" s="144"/>
      <c r="C46" s="144"/>
      <c r="D46" s="144"/>
      <c r="E46" s="144"/>
      <c r="F46" s="144"/>
      <c r="G46" s="144"/>
      <c r="H46" s="144"/>
      <c r="I46" s="144"/>
      <c r="J46" s="144"/>
      <c r="K46" s="144"/>
      <c r="L46" s="144"/>
      <c r="M46" s="144"/>
      <c r="N46" s="144"/>
      <c r="O46" s="144"/>
      <c r="P46" s="144"/>
      <c r="Q46" s="144"/>
      <c r="R46" s="144"/>
    </row>
    <row r="47" spans="1:18" x14ac:dyDescent="0.25">
      <c r="A47" s="144"/>
      <c r="C47" s="144"/>
      <c r="D47" s="144"/>
      <c r="E47" s="144"/>
      <c r="F47" s="144"/>
      <c r="G47" s="144"/>
      <c r="H47" s="144"/>
      <c r="I47" s="144"/>
      <c r="J47" s="144"/>
      <c r="K47" s="144"/>
      <c r="L47" s="144"/>
      <c r="M47" s="144"/>
      <c r="N47" s="144"/>
      <c r="O47" s="144"/>
      <c r="P47" s="144"/>
      <c r="Q47" s="144"/>
      <c r="R47" s="144"/>
    </row>
    <row r="48" spans="1:18" x14ac:dyDescent="0.25">
      <c r="A48" s="144"/>
      <c r="C48" s="144"/>
      <c r="D48" s="144"/>
      <c r="E48" s="144"/>
      <c r="F48" s="144"/>
      <c r="G48" s="144"/>
      <c r="H48" s="144"/>
      <c r="I48" s="144"/>
      <c r="J48" s="144"/>
      <c r="K48" s="144"/>
      <c r="L48" s="144"/>
      <c r="M48" s="144"/>
      <c r="N48" s="144"/>
      <c r="O48" s="144"/>
      <c r="P48" s="144"/>
      <c r="Q48" s="144"/>
      <c r="R48" s="144"/>
    </row>
  </sheetData>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0"/>
  <sheetViews>
    <sheetView workbookViewId="0">
      <selection activeCell="M33" sqref="M33"/>
    </sheetView>
  </sheetViews>
  <sheetFormatPr defaultColWidth="9.140625" defaultRowHeight="15" x14ac:dyDescent="0.25"/>
  <cols>
    <col min="2" max="2" width="10" customWidth="1"/>
    <col min="3" max="3" width="11.5703125" customWidth="1"/>
    <col min="4" max="4" width="11.5703125" style="144" customWidth="1"/>
    <col min="5" max="5" width="10.85546875" customWidth="1"/>
    <col min="8" max="8" width="11.28515625" customWidth="1"/>
    <col min="16" max="16" width="11" customWidth="1"/>
    <col min="17" max="17" width="14.5703125" customWidth="1"/>
    <col min="18" max="18" width="13.85546875" customWidth="1"/>
    <col min="19" max="19" width="11.140625" customWidth="1"/>
    <col min="20" max="21" width="12.85546875" customWidth="1"/>
    <col min="22" max="22" width="15.28515625" customWidth="1"/>
  </cols>
  <sheetData>
    <row r="1" spans="1:22" s="144" customFormat="1" x14ac:dyDescent="0.25">
      <c r="A1" s="3" t="s">
        <v>149</v>
      </c>
      <c r="N1" s="14"/>
      <c r="O1" s="14"/>
    </row>
    <row r="2" spans="1:22" s="144" customFormat="1" x14ac:dyDescent="0.25">
      <c r="N2" s="14"/>
      <c r="O2" s="14"/>
    </row>
    <row r="3" spans="1:22" s="144" customFormat="1" x14ac:dyDescent="0.25">
      <c r="A3" s="3" t="s">
        <v>41</v>
      </c>
      <c r="N3" s="14"/>
      <c r="O3" s="14"/>
    </row>
    <row r="4" spans="1:22" s="144" customFormat="1" x14ac:dyDescent="0.25">
      <c r="N4" s="14"/>
      <c r="O4" s="14"/>
    </row>
    <row r="5" spans="1:22" s="144" customFormat="1" ht="23.25" x14ac:dyDescent="0.35">
      <c r="A5" s="34">
        <v>2017</v>
      </c>
      <c r="N5" s="14"/>
      <c r="O5" s="14"/>
    </row>
    <row r="6" spans="1:22" s="144" customFormat="1" x14ac:dyDescent="0.25">
      <c r="N6" s="14"/>
      <c r="O6" s="14"/>
    </row>
    <row r="7" spans="1:22" s="144" customFormat="1" x14ac:dyDescent="0.25">
      <c r="A7" s="3" t="s">
        <v>29</v>
      </c>
      <c r="N7" s="14"/>
      <c r="O7" s="14"/>
    </row>
    <row r="8" spans="1:22" s="144" customFormat="1" x14ac:dyDescent="0.25">
      <c r="N8" s="14"/>
      <c r="O8" s="14"/>
    </row>
    <row r="9" spans="1:22" s="144" customFormat="1" x14ac:dyDescent="0.25">
      <c r="A9" s="37" t="s">
        <v>16</v>
      </c>
      <c r="B9" s="95" t="s">
        <v>88</v>
      </c>
      <c r="C9" s="124" t="s">
        <v>61</v>
      </c>
      <c r="D9" s="107" t="s">
        <v>140</v>
      </c>
      <c r="E9" s="107" t="s">
        <v>19</v>
      </c>
      <c r="F9" s="124" t="s">
        <v>89</v>
      </c>
      <c r="G9" s="107" t="s">
        <v>75</v>
      </c>
      <c r="H9" s="95" t="s">
        <v>12</v>
      </c>
      <c r="I9" s="38" t="s">
        <v>22</v>
      </c>
      <c r="J9" s="38" t="s">
        <v>79</v>
      </c>
      <c r="K9" s="95" t="s">
        <v>91</v>
      </c>
      <c r="L9" s="38" t="s">
        <v>112</v>
      </c>
      <c r="M9" s="38" t="s">
        <v>47</v>
      </c>
      <c r="N9" s="95" t="s">
        <v>13</v>
      </c>
      <c r="O9" s="38" t="s">
        <v>114</v>
      </c>
      <c r="P9" s="38" t="s">
        <v>48</v>
      </c>
      <c r="Q9" s="95" t="s">
        <v>25</v>
      </c>
      <c r="R9" s="95" t="s">
        <v>95</v>
      </c>
      <c r="S9" s="37" t="s">
        <v>28</v>
      </c>
      <c r="T9" s="37" t="s">
        <v>153</v>
      </c>
      <c r="U9" s="38" t="s">
        <v>99</v>
      </c>
      <c r="V9" s="39" t="s">
        <v>100</v>
      </c>
    </row>
    <row r="10" spans="1:22" s="144" customFormat="1" x14ac:dyDescent="0.25">
      <c r="A10" s="40" t="s">
        <v>0</v>
      </c>
      <c r="B10" s="119">
        <v>32547</v>
      </c>
      <c r="C10" s="126">
        <v>6032</v>
      </c>
      <c r="D10" s="145">
        <v>0</v>
      </c>
      <c r="E10" s="145">
        <v>38658</v>
      </c>
      <c r="F10" s="126">
        <v>0</v>
      </c>
      <c r="G10" s="145">
        <v>2130</v>
      </c>
      <c r="H10" s="45">
        <v>54622</v>
      </c>
      <c r="I10" s="88">
        <v>28185</v>
      </c>
      <c r="J10" s="88">
        <v>38</v>
      </c>
      <c r="K10" s="119">
        <v>4908</v>
      </c>
      <c r="L10" s="88">
        <v>8551</v>
      </c>
      <c r="M10" s="88">
        <v>5799</v>
      </c>
      <c r="N10" s="119">
        <v>0</v>
      </c>
      <c r="O10" s="88">
        <v>0</v>
      </c>
      <c r="P10" s="88">
        <v>34381</v>
      </c>
      <c r="Q10" s="119">
        <v>7782</v>
      </c>
      <c r="R10" s="119">
        <v>5749</v>
      </c>
      <c r="S10" s="45">
        <f t="shared" ref="S10:S14" si="0">SUM(B10:R10)</f>
        <v>229382</v>
      </c>
      <c r="T10" s="45">
        <v>229382</v>
      </c>
      <c r="U10" s="88">
        <f>SUM(D10,E10,G10,I10,J10,L10,M10,O10,P10,)</f>
        <v>117742</v>
      </c>
      <c r="V10" s="63">
        <f>SUM(B10,C10,F10,H10,K10,N10,Q10,R10)</f>
        <v>111640</v>
      </c>
    </row>
    <row r="11" spans="1:22" s="144" customFormat="1" x14ac:dyDescent="0.25">
      <c r="A11" s="40" t="s">
        <v>1</v>
      </c>
      <c r="B11" s="45">
        <v>30725</v>
      </c>
      <c r="C11" s="45">
        <v>7078</v>
      </c>
      <c r="D11" s="88">
        <v>1237</v>
      </c>
      <c r="E11" s="88">
        <v>28478</v>
      </c>
      <c r="F11" s="45">
        <v>46</v>
      </c>
      <c r="G11" s="88">
        <v>2668</v>
      </c>
      <c r="H11" s="45">
        <v>50243</v>
      </c>
      <c r="I11" s="88">
        <v>29285</v>
      </c>
      <c r="J11" s="88">
        <v>0</v>
      </c>
      <c r="K11" s="119">
        <v>3670</v>
      </c>
      <c r="L11" s="88">
        <v>6447</v>
      </c>
      <c r="M11" s="88">
        <v>4747</v>
      </c>
      <c r="N11" s="45">
        <v>0</v>
      </c>
      <c r="O11" s="88">
        <v>92</v>
      </c>
      <c r="P11" s="88">
        <v>33543</v>
      </c>
      <c r="Q11" s="45">
        <v>7898</v>
      </c>
      <c r="R11" s="45">
        <v>7273</v>
      </c>
      <c r="S11" s="45">
        <f t="shared" si="0"/>
        <v>213430</v>
      </c>
      <c r="T11" s="45">
        <v>213430</v>
      </c>
      <c r="U11" s="88">
        <f>SUM(D11,E11,G11,I11,J11,L11,M11,O11,P11,)</f>
        <v>106497</v>
      </c>
      <c r="V11" s="63">
        <f t="shared" ref="V11:V14" si="1">SUM(B11,C11,F11,H11,K11,N11,Q11,R11)</f>
        <v>106933</v>
      </c>
    </row>
    <row r="12" spans="1:22" s="144" customFormat="1" x14ac:dyDescent="0.25">
      <c r="A12" s="40" t="s">
        <v>2</v>
      </c>
      <c r="B12" s="45">
        <v>55004</v>
      </c>
      <c r="C12" s="45">
        <v>8602</v>
      </c>
      <c r="D12" s="88">
        <v>0</v>
      </c>
      <c r="E12" s="88">
        <v>26963</v>
      </c>
      <c r="F12" s="45">
        <v>0</v>
      </c>
      <c r="G12" s="88">
        <v>0</v>
      </c>
      <c r="H12" s="45">
        <v>46240</v>
      </c>
      <c r="I12" s="88">
        <v>20098</v>
      </c>
      <c r="J12" s="88">
        <v>0</v>
      </c>
      <c r="K12" s="119">
        <v>3935</v>
      </c>
      <c r="L12" s="88">
        <v>7027</v>
      </c>
      <c r="M12" s="88">
        <v>5056</v>
      </c>
      <c r="N12" s="45">
        <v>0</v>
      </c>
      <c r="O12" s="88">
        <v>0</v>
      </c>
      <c r="P12" s="88">
        <v>40145</v>
      </c>
      <c r="Q12" s="45">
        <v>4610</v>
      </c>
      <c r="R12" s="45">
        <v>8583</v>
      </c>
      <c r="S12" s="45">
        <f t="shared" si="0"/>
        <v>226263</v>
      </c>
      <c r="T12" s="45">
        <v>226263</v>
      </c>
      <c r="U12" s="88">
        <f t="shared" ref="U12:U14" si="2">SUM(D12,E12,G12,I12,J12,L12,M12,O12,P12,)</f>
        <v>99289</v>
      </c>
      <c r="V12" s="63">
        <f t="shared" si="1"/>
        <v>126974</v>
      </c>
    </row>
    <row r="13" spans="1:22" s="144" customFormat="1" x14ac:dyDescent="0.25">
      <c r="A13" s="40" t="s">
        <v>3</v>
      </c>
      <c r="B13" s="45">
        <v>49899</v>
      </c>
      <c r="C13" s="45">
        <v>15681</v>
      </c>
      <c r="D13" s="88">
        <v>0</v>
      </c>
      <c r="E13" s="88">
        <v>40827</v>
      </c>
      <c r="F13" s="45">
        <v>0</v>
      </c>
      <c r="G13" s="88">
        <v>0</v>
      </c>
      <c r="H13" s="45">
        <v>30602</v>
      </c>
      <c r="I13" s="88">
        <v>21294</v>
      </c>
      <c r="J13" s="88">
        <v>0</v>
      </c>
      <c r="K13" s="119">
        <v>4422</v>
      </c>
      <c r="L13" s="88">
        <v>5973</v>
      </c>
      <c r="M13" s="88">
        <v>2119</v>
      </c>
      <c r="N13" s="45">
        <v>0</v>
      </c>
      <c r="O13" s="88">
        <v>0</v>
      </c>
      <c r="P13" s="88">
        <v>44653</v>
      </c>
      <c r="Q13" s="45">
        <v>0</v>
      </c>
      <c r="R13" s="45">
        <v>8192</v>
      </c>
      <c r="S13" s="45">
        <f t="shared" si="0"/>
        <v>223662</v>
      </c>
      <c r="T13" s="45">
        <v>223662</v>
      </c>
      <c r="U13" s="88">
        <f t="shared" si="2"/>
        <v>114866</v>
      </c>
      <c r="V13" s="63">
        <f t="shared" si="1"/>
        <v>108796</v>
      </c>
    </row>
    <row r="14" spans="1:22" s="144" customFormat="1" x14ac:dyDescent="0.25">
      <c r="A14" s="40" t="s">
        <v>4</v>
      </c>
      <c r="B14" s="45">
        <v>61208</v>
      </c>
      <c r="C14" s="45">
        <v>8426</v>
      </c>
      <c r="D14" s="88">
        <v>0</v>
      </c>
      <c r="E14" s="88">
        <v>54656</v>
      </c>
      <c r="F14" s="45">
        <v>0</v>
      </c>
      <c r="G14" s="88">
        <v>0</v>
      </c>
      <c r="H14" s="45">
        <v>29168</v>
      </c>
      <c r="I14" s="88">
        <v>19902</v>
      </c>
      <c r="J14" s="88">
        <v>0</v>
      </c>
      <c r="K14" s="119">
        <v>4417</v>
      </c>
      <c r="L14" s="88">
        <v>8939</v>
      </c>
      <c r="M14" s="88">
        <v>4762</v>
      </c>
      <c r="N14" s="45">
        <v>0</v>
      </c>
      <c r="O14" s="88">
        <v>0</v>
      </c>
      <c r="P14" s="88">
        <v>51593</v>
      </c>
      <c r="Q14" s="45">
        <v>0</v>
      </c>
      <c r="R14" s="45">
        <v>13284</v>
      </c>
      <c r="S14" s="45">
        <f t="shared" si="0"/>
        <v>256355</v>
      </c>
      <c r="T14" s="45">
        <v>256355</v>
      </c>
      <c r="U14" s="88">
        <f t="shared" si="2"/>
        <v>139852</v>
      </c>
      <c r="V14" s="63">
        <f t="shared" si="1"/>
        <v>116503</v>
      </c>
    </row>
    <row r="15" spans="1:22" s="144" customFormat="1" x14ac:dyDescent="0.25">
      <c r="A15" s="37" t="s">
        <v>15</v>
      </c>
      <c r="B15" s="121">
        <f t="shared" ref="B15:Q15" si="3">SUM(B10:B14)</f>
        <v>229383</v>
      </c>
      <c r="C15" s="121">
        <f t="shared" si="3"/>
        <v>45819</v>
      </c>
      <c r="D15" s="90">
        <f t="shared" si="3"/>
        <v>1237</v>
      </c>
      <c r="E15" s="90">
        <f t="shared" si="3"/>
        <v>189582</v>
      </c>
      <c r="F15" s="121">
        <f t="shared" si="3"/>
        <v>46</v>
      </c>
      <c r="G15" s="90">
        <f t="shared" si="3"/>
        <v>4798</v>
      </c>
      <c r="H15" s="121">
        <f t="shared" si="3"/>
        <v>210875</v>
      </c>
      <c r="I15" s="90">
        <f t="shared" si="3"/>
        <v>118764</v>
      </c>
      <c r="J15" s="90">
        <f t="shared" si="3"/>
        <v>38</v>
      </c>
      <c r="K15" s="121">
        <f t="shared" si="3"/>
        <v>21352</v>
      </c>
      <c r="L15" s="90">
        <f t="shared" si="3"/>
        <v>36937</v>
      </c>
      <c r="M15" s="90">
        <f t="shared" si="3"/>
        <v>22483</v>
      </c>
      <c r="N15" s="121">
        <f t="shared" si="3"/>
        <v>0</v>
      </c>
      <c r="O15" s="90">
        <f t="shared" si="3"/>
        <v>92</v>
      </c>
      <c r="P15" s="90">
        <f t="shared" si="3"/>
        <v>204315</v>
      </c>
      <c r="Q15" s="121">
        <f t="shared" si="3"/>
        <v>20290</v>
      </c>
      <c r="R15" s="121">
        <f t="shared" ref="R15:T15" si="4">SUM(R10:R14)</f>
        <v>43081</v>
      </c>
      <c r="S15" s="121">
        <f t="shared" si="4"/>
        <v>1149092</v>
      </c>
      <c r="T15" s="121">
        <f t="shared" si="4"/>
        <v>1149092</v>
      </c>
      <c r="U15" s="90">
        <f>SUM(U10:U14)</f>
        <v>578246</v>
      </c>
      <c r="V15" s="68">
        <f>SUM(V10:V14)</f>
        <v>570846</v>
      </c>
    </row>
    <row r="16" spans="1:22" s="144" customFormat="1" x14ac:dyDescent="0.25">
      <c r="A16" s="14"/>
      <c r="B16" s="142"/>
      <c r="C16" s="142"/>
      <c r="D16" s="142"/>
      <c r="E16" s="142"/>
      <c r="F16" s="142"/>
      <c r="G16" s="142"/>
      <c r="H16" s="142"/>
      <c r="I16" s="142"/>
      <c r="J16" s="142"/>
      <c r="K16" s="142"/>
      <c r="L16" s="142"/>
      <c r="M16" s="142"/>
      <c r="N16" s="142"/>
      <c r="O16" s="142"/>
      <c r="P16" s="142"/>
      <c r="Q16" s="142"/>
      <c r="R16" s="142"/>
      <c r="S16" s="142"/>
      <c r="T16" s="142"/>
      <c r="U16" s="14"/>
      <c r="V16" s="14"/>
    </row>
    <row r="17" spans="1:23" s="144" customFormat="1" x14ac:dyDescent="0.25">
      <c r="A17" s="14"/>
      <c r="B17" s="142"/>
      <c r="C17" s="142"/>
      <c r="D17" s="142"/>
      <c r="E17" s="142"/>
      <c r="F17" s="142"/>
      <c r="G17" s="142"/>
      <c r="H17" s="142"/>
      <c r="I17" s="142"/>
      <c r="J17" s="142"/>
      <c r="K17" s="142"/>
      <c r="L17" s="142"/>
      <c r="M17" s="142"/>
      <c r="N17" s="142"/>
      <c r="O17" s="142"/>
      <c r="P17" s="142"/>
      <c r="Q17" s="142"/>
      <c r="R17" s="142"/>
      <c r="S17" s="142"/>
      <c r="T17" s="142"/>
      <c r="U17" s="14"/>
      <c r="V17" s="14"/>
    </row>
    <row r="18" spans="1:23" s="144" customFormat="1" x14ac:dyDescent="0.25">
      <c r="A18" s="93" t="s">
        <v>14</v>
      </c>
      <c r="B18" s="142"/>
      <c r="C18" s="142"/>
      <c r="D18" s="142"/>
      <c r="E18" s="142"/>
      <c r="F18" s="142"/>
      <c r="G18" s="142"/>
      <c r="H18" s="142"/>
      <c r="I18" s="142"/>
      <c r="J18" s="142"/>
      <c r="K18" s="142"/>
      <c r="L18" s="142"/>
      <c r="M18" s="142"/>
      <c r="N18" s="142"/>
      <c r="O18" s="142"/>
      <c r="P18" s="142"/>
      <c r="Q18" s="142"/>
      <c r="R18" s="142"/>
      <c r="S18" s="142"/>
      <c r="T18" s="142"/>
      <c r="U18" s="14"/>
      <c r="V18" s="14"/>
    </row>
    <row r="19" spans="1:23" s="144" customFormat="1" x14ac:dyDescent="0.25">
      <c r="A19" s="14"/>
      <c r="B19" s="14"/>
      <c r="C19" s="36"/>
      <c r="D19" s="36"/>
      <c r="E19" s="14"/>
      <c r="F19" s="36"/>
      <c r="G19" s="14"/>
      <c r="H19" s="14"/>
      <c r="I19" s="14"/>
      <c r="J19" s="14"/>
      <c r="K19" s="14"/>
      <c r="L19" s="14"/>
      <c r="M19" s="14"/>
      <c r="N19" s="14"/>
      <c r="O19" s="14"/>
      <c r="P19" s="14"/>
      <c r="Q19" s="36"/>
      <c r="R19" s="36"/>
      <c r="S19" s="14"/>
      <c r="T19" s="14"/>
      <c r="U19" s="14"/>
      <c r="V19" s="14"/>
    </row>
    <row r="20" spans="1:23" s="144" customFormat="1" x14ac:dyDescent="0.25">
      <c r="A20" s="37" t="s">
        <v>16</v>
      </c>
      <c r="B20" s="95" t="s">
        <v>88</v>
      </c>
      <c r="C20" s="95" t="s">
        <v>61</v>
      </c>
      <c r="D20" s="107" t="s">
        <v>140</v>
      </c>
      <c r="E20" s="107" t="s">
        <v>19</v>
      </c>
      <c r="F20" s="124" t="s">
        <v>89</v>
      </c>
      <c r="G20" s="107" t="s">
        <v>75</v>
      </c>
      <c r="H20" s="37" t="s">
        <v>12</v>
      </c>
      <c r="I20" s="38" t="s">
        <v>22</v>
      </c>
      <c r="J20" s="38" t="s">
        <v>79</v>
      </c>
      <c r="K20" s="95" t="s">
        <v>91</v>
      </c>
      <c r="L20" s="38" t="s">
        <v>112</v>
      </c>
      <c r="M20" s="38" t="s">
        <v>47</v>
      </c>
      <c r="N20" s="95" t="s">
        <v>13</v>
      </c>
      <c r="O20" s="38" t="s">
        <v>114</v>
      </c>
      <c r="P20" s="38" t="s">
        <v>48</v>
      </c>
      <c r="Q20" s="95" t="s">
        <v>25</v>
      </c>
      <c r="R20" s="95" t="s">
        <v>95</v>
      </c>
      <c r="S20" s="37" t="s">
        <v>28</v>
      </c>
      <c r="T20" s="37" t="s">
        <v>153</v>
      </c>
      <c r="U20" s="38" t="s">
        <v>99</v>
      </c>
      <c r="V20" s="39" t="s">
        <v>100</v>
      </c>
      <c r="W20" s="195"/>
    </row>
    <row r="21" spans="1:23" s="144" customFormat="1" x14ac:dyDescent="0.25">
      <c r="A21" s="40" t="s">
        <v>0</v>
      </c>
      <c r="B21" s="45">
        <v>389167</v>
      </c>
      <c r="C21" s="45">
        <v>68329</v>
      </c>
      <c r="D21" s="45">
        <v>0</v>
      </c>
      <c r="E21" s="45">
        <v>540345</v>
      </c>
      <c r="F21" s="45">
        <v>0</v>
      </c>
      <c r="G21" s="45">
        <v>4401</v>
      </c>
      <c r="H21" s="45">
        <v>811273</v>
      </c>
      <c r="I21" s="131">
        <v>361371</v>
      </c>
      <c r="J21" s="131">
        <v>404</v>
      </c>
      <c r="K21" s="119">
        <v>40089</v>
      </c>
      <c r="L21" s="45">
        <v>74906</v>
      </c>
      <c r="M21" s="131">
        <v>46260</v>
      </c>
      <c r="N21" s="45">
        <v>0</v>
      </c>
      <c r="O21" s="45">
        <v>0</v>
      </c>
      <c r="P21" s="45">
        <v>461840</v>
      </c>
      <c r="Q21" s="45">
        <v>91075</v>
      </c>
      <c r="R21" s="45">
        <v>64419</v>
      </c>
      <c r="S21" s="45">
        <f t="shared" ref="S21:S25" si="5">SUM(B21:R21)</f>
        <v>2953879</v>
      </c>
      <c r="T21" s="45">
        <v>2953879</v>
      </c>
      <c r="U21" s="131">
        <f>SUM(D21,E21,G21,I21,J21,L21,M21,O21,P21,)</f>
        <v>1489527</v>
      </c>
      <c r="V21" s="131">
        <f>SUM(B21,C21,F21,H21,K21,N21,Q21,R21)</f>
        <v>1464352</v>
      </c>
      <c r="W21" s="195"/>
    </row>
    <row r="22" spans="1:23" s="144" customFormat="1" x14ac:dyDescent="0.25">
      <c r="A22" s="40" t="s">
        <v>1</v>
      </c>
      <c r="B22" s="45">
        <v>358339</v>
      </c>
      <c r="C22" s="45">
        <v>73834</v>
      </c>
      <c r="D22" s="45">
        <v>12180</v>
      </c>
      <c r="E22" s="45">
        <v>373197</v>
      </c>
      <c r="F22" s="45">
        <v>623</v>
      </c>
      <c r="G22" s="45">
        <v>5336</v>
      </c>
      <c r="H22" s="45">
        <v>742643</v>
      </c>
      <c r="I22" s="131">
        <v>295490</v>
      </c>
      <c r="J22" s="131">
        <v>0</v>
      </c>
      <c r="K22" s="119">
        <v>29743</v>
      </c>
      <c r="L22" s="119">
        <v>56461</v>
      </c>
      <c r="M22" s="119">
        <v>27804</v>
      </c>
      <c r="N22" s="45">
        <v>0</v>
      </c>
      <c r="O22" s="45">
        <v>1875</v>
      </c>
      <c r="P22" s="119">
        <v>427269</v>
      </c>
      <c r="Q22" s="45">
        <v>96977</v>
      </c>
      <c r="R22" s="45">
        <v>107297</v>
      </c>
      <c r="S22" s="45">
        <f t="shared" si="5"/>
        <v>2609068</v>
      </c>
      <c r="T22" s="45">
        <v>2609068</v>
      </c>
      <c r="U22" s="131">
        <f>SUM(D22,E22,G22,I22,J22,L22,M22,O22,P22,)</f>
        <v>1199612</v>
      </c>
      <c r="V22" s="131">
        <f t="shared" ref="V22:V25" si="6">SUM(B22,C22,F22,H22,K22,N22,Q22,R22)</f>
        <v>1409456</v>
      </c>
      <c r="W22" s="195"/>
    </row>
    <row r="23" spans="1:23" s="144" customFormat="1" x14ac:dyDescent="0.25">
      <c r="A23" s="40" t="s">
        <v>2</v>
      </c>
      <c r="B23" s="45">
        <v>646493</v>
      </c>
      <c r="C23" s="45">
        <v>83450</v>
      </c>
      <c r="D23" s="45">
        <v>0</v>
      </c>
      <c r="E23" s="45">
        <v>352572</v>
      </c>
      <c r="F23" s="45">
        <v>0</v>
      </c>
      <c r="G23" s="45">
        <v>0</v>
      </c>
      <c r="H23" s="45">
        <v>709680</v>
      </c>
      <c r="I23" s="131">
        <v>243921</v>
      </c>
      <c r="J23" s="131">
        <v>0</v>
      </c>
      <c r="K23" s="119">
        <v>32458</v>
      </c>
      <c r="L23" s="119">
        <v>71477</v>
      </c>
      <c r="M23" s="119">
        <v>25878</v>
      </c>
      <c r="N23" s="45">
        <v>0</v>
      </c>
      <c r="O23" s="45">
        <v>0</v>
      </c>
      <c r="P23" s="119">
        <v>521979</v>
      </c>
      <c r="Q23" s="45">
        <v>4610</v>
      </c>
      <c r="R23" s="45">
        <v>129258</v>
      </c>
      <c r="S23" s="45">
        <f t="shared" si="5"/>
        <v>2821776</v>
      </c>
      <c r="T23" s="45">
        <v>2866998</v>
      </c>
      <c r="U23" s="131">
        <f t="shared" ref="U23:U25" si="7">SUM(D23,E23,G23,I23,J23,L23,M23,O23,P23,)</f>
        <v>1215827</v>
      </c>
      <c r="V23" s="131">
        <f t="shared" si="6"/>
        <v>1605949</v>
      </c>
      <c r="W23" s="195"/>
    </row>
    <row r="24" spans="1:23" s="144" customFormat="1" x14ac:dyDescent="0.25">
      <c r="A24" s="40" t="s">
        <v>3</v>
      </c>
      <c r="B24" s="45">
        <v>595126</v>
      </c>
      <c r="C24" s="45">
        <v>160358</v>
      </c>
      <c r="D24" s="45">
        <v>0</v>
      </c>
      <c r="E24" s="45">
        <v>568491</v>
      </c>
      <c r="F24" s="45">
        <v>0</v>
      </c>
      <c r="G24" s="45">
        <v>0</v>
      </c>
      <c r="H24" s="45">
        <v>543019</v>
      </c>
      <c r="I24" s="131">
        <v>225487</v>
      </c>
      <c r="J24" s="131">
        <v>0</v>
      </c>
      <c r="K24" s="119">
        <v>35306</v>
      </c>
      <c r="L24" s="119">
        <v>60951</v>
      </c>
      <c r="M24" s="119">
        <v>16144</v>
      </c>
      <c r="N24" s="45">
        <v>0</v>
      </c>
      <c r="O24" s="45">
        <v>0</v>
      </c>
      <c r="P24" s="119">
        <v>495664</v>
      </c>
      <c r="Q24" s="45">
        <v>0</v>
      </c>
      <c r="R24" s="45">
        <v>111191</v>
      </c>
      <c r="S24" s="45">
        <f t="shared" si="5"/>
        <v>2811737</v>
      </c>
      <c r="T24" s="45">
        <v>2811737</v>
      </c>
      <c r="U24" s="131">
        <f t="shared" si="7"/>
        <v>1366737</v>
      </c>
      <c r="V24" s="131">
        <f t="shared" si="6"/>
        <v>1445000</v>
      </c>
      <c r="W24" s="195"/>
    </row>
    <row r="25" spans="1:23" s="144" customFormat="1" x14ac:dyDescent="0.25">
      <c r="A25" s="40" t="s">
        <v>4</v>
      </c>
      <c r="B25" s="45">
        <v>710936</v>
      </c>
      <c r="C25" s="45">
        <v>89488</v>
      </c>
      <c r="D25" s="45">
        <v>0</v>
      </c>
      <c r="E25" s="45">
        <v>715321</v>
      </c>
      <c r="F25" s="45">
        <v>0</v>
      </c>
      <c r="G25" s="45">
        <v>0</v>
      </c>
      <c r="H25" s="45">
        <v>504643</v>
      </c>
      <c r="I25" s="131">
        <v>235572</v>
      </c>
      <c r="J25" s="131">
        <v>0</v>
      </c>
      <c r="K25" s="119">
        <v>40972</v>
      </c>
      <c r="L25" s="119">
        <v>87103</v>
      </c>
      <c r="M25" s="119">
        <v>22380</v>
      </c>
      <c r="N25" s="45">
        <v>0</v>
      </c>
      <c r="O25" s="45">
        <v>0</v>
      </c>
      <c r="P25" s="119">
        <v>627592</v>
      </c>
      <c r="Q25" s="45">
        <v>0</v>
      </c>
      <c r="R25" s="45">
        <v>190929</v>
      </c>
      <c r="S25" s="45">
        <f t="shared" si="5"/>
        <v>3224936</v>
      </c>
      <c r="T25" s="45">
        <v>3224936</v>
      </c>
      <c r="U25" s="131">
        <f t="shared" si="7"/>
        <v>1687968</v>
      </c>
      <c r="V25" s="131">
        <f t="shared" si="6"/>
        <v>1536968</v>
      </c>
      <c r="W25" s="195"/>
    </row>
    <row r="26" spans="1:23" s="144" customFormat="1" x14ac:dyDescent="0.25">
      <c r="A26" s="37" t="s">
        <v>15</v>
      </c>
      <c r="B26" s="65">
        <f>SUM(B21:B25)</f>
        <v>2700061</v>
      </c>
      <c r="C26" s="65">
        <f t="shared" ref="C26:V26" si="8">SUM(C21:C25)</f>
        <v>475459</v>
      </c>
      <c r="D26" s="65">
        <f t="shared" si="8"/>
        <v>12180</v>
      </c>
      <c r="E26" s="65">
        <f t="shared" si="8"/>
        <v>2549926</v>
      </c>
      <c r="F26" s="65">
        <f t="shared" si="8"/>
        <v>623</v>
      </c>
      <c r="G26" s="65">
        <f t="shared" si="8"/>
        <v>9737</v>
      </c>
      <c r="H26" s="65">
        <f t="shared" si="8"/>
        <v>3311258</v>
      </c>
      <c r="I26" s="65">
        <f t="shared" si="8"/>
        <v>1361841</v>
      </c>
      <c r="J26" s="65">
        <f t="shared" si="8"/>
        <v>404</v>
      </c>
      <c r="K26" s="65">
        <f t="shared" si="8"/>
        <v>178568</v>
      </c>
      <c r="L26" s="65">
        <f t="shared" si="8"/>
        <v>350898</v>
      </c>
      <c r="M26" s="65">
        <f t="shared" si="8"/>
        <v>138466</v>
      </c>
      <c r="N26" s="65">
        <f t="shared" si="8"/>
        <v>0</v>
      </c>
      <c r="O26" s="65">
        <f t="shared" si="8"/>
        <v>1875</v>
      </c>
      <c r="P26" s="65">
        <f t="shared" si="8"/>
        <v>2534344</v>
      </c>
      <c r="Q26" s="65">
        <f t="shared" si="8"/>
        <v>192662</v>
      </c>
      <c r="R26" s="65">
        <f t="shared" si="8"/>
        <v>603094</v>
      </c>
      <c r="S26" s="65">
        <f t="shared" si="8"/>
        <v>14421396</v>
      </c>
      <c r="T26" s="65">
        <f t="shared" si="8"/>
        <v>14466618</v>
      </c>
      <c r="U26" s="65">
        <f t="shared" si="8"/>
        <v>6959671</v>
      </c>
      <c r="V26" s="65">
        <f t="shared" si="8"/>
        <v>7461725</v>
      </c>
      <c r="W26" s="195"/>
    </row>
    <row r="27" spans="1:23" s="144" customFormat="1" x14ac:dyDescent="0.25">
      <c r="A27" s="14"/>
      <c r="B27" s="142"/>
      <c r="C27" s="142"/>
      <c r="D27" s="142"/>
      <c r="E27" s="142"/>
      <c r="F27" s="142"/>
      <c r="G27" s="142"/>
      <c r="H27" s="142"/>
      <c r="I27" s="142"/>
      <c r="J27" s="142"/>
      <c r="K27" s="156"/>
      <c r="L27" s="142"/>
      <c r="M27" s="142"/>
      <c r="N27" s="142"/>
      <c r="O27" s="142"/>
      <c r="P27" s="142"/>
      <c r="Q27" s="142"/>
      <c r="R27" s="142"/>
      <c r="S27" s="142"/>
      <c r="T27" s="142"/>
      <c r="U27" s="14"/>
      <c r="V27" s="14"/>
    </row>
    <row r="28" spans="1:23" s="144" customFormat="1" x14ac:dyDescent="0.25">
      <c r="A28" s="14"/>
      <c r="B28" s="142"/>
      <c r="C28" s="142"/>
      <c r="D28" s="142"/>
      <c r="E28" s="142"/>
      <c r="F28" s="142"/>
      <c r="G28" s="142"/>
      <c r="H28" s="142"/>
      <c r="I28" s="142"/>
      <c r="J28" s="142"/>
      <c r="K28" s="142"/>
      <c r="L28" s="142"/>
      <c r="M28" s="142"/>
      <c r="N28" s="142"/>
      <c r="O28" s="142"/>
      <c r="P28" s="142"/>
      <c r="Q28" s="142"/>
      <c r="R28" s="142"/>
      <c r="S28" s="142"/>
      <c r="T28" s="142"/>
      <c r="U28" s="14"/>
      <c r="V28" s="14"/>
    </row>
    <row r="29" spans="1:23" s="144" customFormat="1" x14ac:dyDescent="0.25">
      <c r="A29" s="91" t="s">
        <v>152</v>
      </c>
      <c r="B29" s="92"/>
      <c r="C29" s="92"/>
      <c r="D29" s="92"/>
      <c r="E29" s="92"/>
      <c r="F29" s="92"/>
      <c r="G29" s="92"/>
      <c r="H29" s="92"/>
      <c r="I29" s="92"/>
      <c r="J29" s="92"/>
      <c r="K29" s="92"/>
      <c r="L29" s="92"/>
      <c r="M29" s="92"/>
      <c r="N29" s="142"/>
      <c r="O29" s="142"/>
      <c r="P29" s="92"/>
      <c r="Q29" s="142"/>
      <c r="R29" s="142"/>
      <c r="S29" s="142"/>
      <c r="T29" s="142"/>
      <c r="U29" s="14"/>
      <c r="V29" s="14"/>
    </row>
    <row r="30" spans="1:23" s="144" customFormat="1" x14ac:dyDescent="0.25">
      <c r="A30" s="91"/>
      <c r="B30" s="92"/>
      <c r="C30" s="92"/>
      <c r="D30" s="92"/>
      <c r="E30" s="92"/>
      <c r="F30" s="92"/>
      <c r="G30" s="92"/>
      <c r="H30" s="92"/>
      <c r="I30" s="92"/>
      <c r="J30" s="92"/>
      <c r="K30" s="92"/>
      <c r="L30" s="92"/>
      <c r="M30" s="92"/>
      <c r="N30" s="142"/>
      <c r="O30" s="142"/>
      <c r="P30" s="92"/>
      <c r="Q30" s="142"/>
      <c r="R30" s="142"/>
      <c r="S30" s="142"/>
      <c r="T30" s="142"/>
      <c r="U30" s="14"/>
      <c r="V30" s="14"/>
    </row>
    <row r="31" spans="1:23" s="144" customFormat="1" x14ac:dyDescent="0.25">
      <c r="A31" s="91"/>
      <c r="B31" s="91"/>
      <c r="C31" s="91"/>
      <c r="D31" s="91"/>
      <c r="E31" s="91"/>
      <c r="F31" s="91"/>
      <c r="G31" s="91"/>
      <c r="H31" s="91"/>
      <c r="I31" s="91"/>
      <c r="J31" s="91"/>
      <c r="K31" s="91"/>
      <c r="L31" s="91"/>
      <c r="M31" s="91"/>
      <c r="N31" s="14"/>
      <c r="O31" s="14"/>
      <c r="P31" s="91"/>
      <c r="Q31" s="91"/>
      <c r="R31" s="91"/>
      <c r="S31" s="91"/>
      <c r="T31" s="91"/>
      <c r="U31" s="91"/>
      <c r="V31" s="91"/>
      <c r="W31" s="91"/>
    </row>
    <row r="32" spans="1:23" s="144" customFormat="1" x14ac:dyDescent="0.25">
      <c r="A32" s="91" t="s">
        <v>154</v>
      </c>
      <c r="B32" s="92"/>
      <c r="C32" s="92"/>
      <c r="D32" s="92"/>
      <c r="E32" s="92"/>
      <c r="F32" s="92"/>
      <c r="G32" s="92"/>
      <c r="H32" s="92"/>
      <c r="I32" s="92"/>
      <c r="J32" s="92"/>
      <c r="K32" s="92"/>
      <c r="L32" s="92"/>
      <c r="M32" s="92"/>
      <c r="N32" s="142"/>
      <c r="O32" s="142"/>
      <c r="P32" s="92"/>
      <c r="Q32" s="142"/>
      <c r="R32" s="142"/>
      <c r="S32" s="142"/>
      <c r="T32" s="142"/>
      <c r="U32" s="14"/>
      <c r="V32" s="14"/>
    </row>
    <row r="33" spans="1:22" s="144" customFormat="1" x14ac:dyDescent="0.25">
      <c r="A33" s="91" t="s">
        <v>155</v>
      </c>
      <c r="B33" s="92"/>
      <c r="C33" s="92"/>
      <c r="D33" s="92"/>
      <c r="E33" s="92"/>
      <c r="F33" s="92"/>
      <c r="G33" s="92"/>
      <c r="H33" s="92"/>
      <c r="I33" s="92"/>
      <c r="J33" s="92"/>
      <c r="K33" s="92"/>
      <c r="L33" s="92"/>
      <c r="M33" s="92"/>
      <c r="N33" s="142"/>
      <c r="O33" s="142"/>
      <c r="P33" s="92"/>
      <c r="Q33" s="142"/>
      <c r="R33" s="142"/>
      <c r="S33" s="142"/>
      <c r="T33" s="142"/>
      <c r="U33" s="14"/>
      <c r="V33" s="14"/>
    </row>
    <row r="34" spans="1:22" s="144" customFormat="1" x14ac:dyDescent="0.25">
      <c r="A34" s="91" t="s">
        <v>156</v>
      </c>
      <c r="B34" s="92"/>
      <c r="C34" s="92"/>
      <c r="D34" s="92"/>
      <c r="E34" s="92"/>
      <c r="F34" s="92"/>
      <c r="G34" s="92"/>
      <c r="H34" s="92"/>
      <c r="I34" s="92"/>
      <c r="J34" s="92"/>
      <c r="K34" s="92"/>
      <c r="L34" s="92"/>
      <c r="M34" s="92"/>
      <c r="N34" s="142"/>
      <c r="O34" s="142"/>
      <c r="P34" s="92"/>
      <c r="Q34" s="142"/>
      <c r="R34" s="142"/>
      <c r="S34" s="142"/>
      <c r="T34" s="142"/>
      <c r="U34" s="14"/>
      <c r="V34" s="14"/>
    </row>
    <row r="35" spans="1:22" s="144" customFormat="1" x14ac:dyDescent="0.25">
      <c r="N35" s="14"/>
      <c r="O35" s="14"/>
    </row>
    <row r="36" spans="1:22" s="144" customFormat="1" x14ac:dyDescent="0.25">
      <c r="N36" s="14"/>
      <c r="O36" s="14"/>
    </row>
    <row r="37" spans="1:22" s="144" customFormat="1" x14ac:dyDescent="0.25"/>
    <row r="38" spans="1:22" s="144" customFormat="1" x14ac:dyDescent="0.25"/>
    <row r="39" spans="1:22" s="144" customFormat="1" x14ac:dyDescent="0.25"/>
    <row r="40" spans="1:22" s="144" customFormat="1" x14ac:dyDescent="0.25"/>
  </sheetData>
  <pageMargins left="0.7" right="0.7" top="0.75" bottom="0.75" header="0.3" footer="0.3"/>
  <pageSetup orientation="portrait" horizontalDpi="1200" verticalDpi="1200"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0"/>
  <sheetViews>
    <sheetView topLeftCell="A5" workbookViewId="0">
      <selection activeCell="A40" sqref="A40"/>
    </sheetView>
  </sheetViews>
  <sheetFormatPr defaultColWidth="9.140625" defaultRowHeight="15" x14ac:dyDescent="0.25"/>
  <cols>
    <col min="1" max="1" width="12.85546875" customWidth="1"/>
    <col min="2" max="2" width="11.5703125" customWidth="1"/>
    <col min="3" max="3" width="10.140625" customWidth="1"/>
    <col min="4" max="4" width="13" customWidth="1"/>
    <col min="5" max="5" width="10.140625" style="144" customWidth="1"/>
    <col min="6" max="6" width="13" style="144" customWidth="1"/>
    <col min="7" max="7" width="13" customWidth="1"/>
    <col min="8" max="8" width="10.7109375" customWidth="1"/>
    <col min="9" max="9" width="10.7109375" style="144" customWidth="1"/>
    <col min="10" max="10" width="10.140625" customWidth="1"/>
    <col min="11" max="12" width="10.28515625" customWidth="1"/>
    <col min="13" max="13" width="9.7109375" customWidth="1"/>
    <col min="14" max="14" width="9.7109375" style="144" customWidth="1"/>
    <col min="15" max="15" width="12.28515625" customWidth="1"/>
    <col min="16" max="16" width="14.7109375" customWidth="1"/>
    <col min="17" max="17" width="11" customWidth="1"/>
    <col min="18" max="18" width="10.7109375" customWidth="1"/>
    <col min="19" max="19" width="13.140625" customWidth="1"/>
    <col min="20" max="20" width="11.7109375" customWidth="1"/>
    <col min="21" max="21" width="14" customWidth="1"/>
  </cols>
  <sheetData>
    <row r="1" spans="1:22" x14ac:dyDescent="0.25">
      <c r="A1" s="3" t="s">
        <v>149</v>
      </c>
      <c r="B1" s="144"/>
      <c r="C1" s="144"/>
      <c r="D1" s="144"/>
      <c r="G1" s="144"/>
      <c r="H1" s="144"/>
      <c r="J1" s="144"/>
      <c r="K1" s="144"/>
      <c r="L1" s="144"/>
      <c r="M1" s="14"/>
      <c r="N1" s="14"/>
      <c r="O1" s="144"/>
      <c r="P1" s="144"/>
      <c r="Q1" s="144"/>
      <c r="R1" s="144"/>
      <c r="S1" s="144"/>
      <c r="T1" s="144"/>
      <c r="U1" s="144"/>
      <c r="V1" s="144"/>
    </row>
    <row r="2" spans="1:22" x14ac:dyDescent="0.25">
      <c r="A2" s="144"/>
      <c r="B2" s="144"/>
      <c r="C2" s="144"/>
      <c r="D2" s="144"/>
      <c r="G2" s="144"/>
      <c r="H2" s="144"/>
      <c r="J2" s="144"/>
      <c r="K2" s="144"/>
      <c r="L2" s="144"/>
      <c r="M2" s="14"/>
      <c r="N2" s="14"/>
      <c r="O2" s="144"/>
      <c r="P2" s="144"/>
      <c r="Q2" s="144"/>
      <c r="R2" s="144"/>
      <c r="S2" s="144"/>
      <c r="T2" s="144"/>
      <c r="U2" s="144"/>
      <c r="V2" s="144"/>
    </row>
    <row r="3" spans="1:22" x14ac:dyDescent="0.25">
      <c r="A3" s="3" t="s">
        <v>41</v>
      </c>
      <c r="B3" s="144"/>
      <c r="C3" s="144"/>
      <c r="D3" s="144"/>
      <c r="G3" s="144"/>
      <c r="H3" s="144"/>
      <c r="J3" s="144"/>
      <c r="K3" s="144"/>
      <c r="L3" s="144"/>
      <c r="M3" s="14"/>
      <c r="N3" s="14"/>
      <c r="O3" s="144"/>
      <c r="P3" s="144"/>
      <c r="Q3" s="144"/>
      <c r="R3" s="144"/>
      <c r="S3" s="144"/>
      <c r="T3" s="144"/>
      <c r="U3" s="144"/>
      <c r="V3" s="144"/>
    </row>
    <row r="4" spans="1:22" x14ac:dyDescent="0.25">
      <c r="A4" s="144"/>
      <c r="B4" s="144"/>
      <c r="C4" s="144"/>
      <c r="D4" s="144"/>
      <c r="G4" s="144"/>
      <c r="H4" s="144"/>
      <c r="J4" s="144"/>
      <c r="K4" s="144"/>
      <c r="L4" s="144"/>
      <c r="M4" s="14"/>
      <c r="N4" s="14"/>
      <c r="O4" s="144"/>
      <c r="P4" s="144"/>
      <c r="Q4" s="144"/>
      <c r="R4" s="144"/>
      <c r="S4" s="144"/>
      <c r="T4" s="144"/>
      <c r="U4" s="144"/>
      <c r="V4" s="144"/>
    </row>
    <row r="5" spans="1:22" ht="23.25" x14ac:dyDescent="0.35">
      <c r="A5" s="34">
        <v>2016</v>
      </c>
      <c r="B5" s="144"/>
      <c r="C5" s="144"/>
      <c r="D5" s="144"/>
      <c r="G5" s="144"/>
      <c r="H5" s="144"/>
      <c r="J5" s="144"/>
      <c r="K5" s="144"/>
      <c r="L5" s="144"/>
      <c r="M5" s="14"/>
      <c r="N5" s="14"/>
      <c r="O5" s="144"/>
      <c r="P5" s="144"/>
      <c r="Q5" s="144"/>
      <c r="R5" s="144"/>
      <c r="S5" s="144"/>
      <c r="T5" s="144"/>
      <c r="U5" s="144"/>
      <c r="V5" s="144"/>
    </row>
    <row r="6" spans="1:22" x14ac:dyDescent="0.25">
      <c r="A6" s="144"/>
      <c r="B6" s="144"/>
      <c r="C6" s="144"/>
      <c r="D6" s="144"/>
      <c r="G6" s="144"/>
      <c r="H6" s="144"/>
      <c r="J6" s="144"/>
      <c r="K6" s="144"/>
      <c r="L6" s="144"/>
      <c r="M6" s="14"/>
      <c r="N6" s="14"/>
      <c r="O6" s="144"/>
      <c r="P6" s="144"/>
      <c r="Q6" s="144"/>
      <c r="R6" s="144"/>
      <c r="S6" s="144"/>
      <c r="T6" s="144"/>
      <c r="U6" s="144"/>
      <c r="V6" s="144"/>
    </row>
    <row r="7" spans="1:22" x14ac:dyDescent="0.25">
      <c r="A7" s="3" t="s">
        <v>29</v>
      </c>
      <c r="B7" s="144"/>
      <c r="C7" s="144"/>
      <c r="D7" s="144"/>
      <c r="G7" s="144"/>
      <c r="H7" s="144"/>
      <c r="J7" s="144"/>
      <c r="K7" s="144"/>
      <c r="L7" s="144"/>
      <c r="M7" s="14"/>
      <c r="N7" s="14"/>
      <c r="O7" s="144"/>
      <c r="P7" s="144"/>
      <c r="Q7" s="144"/>
      <c r="R7" s="144"/>
      <c r="S7" s="144"/>
      <c r="T7" s="144"/>
      <c r="U7" s="144"/>
      <c r="V7" s="144"/>
    </row>
    <row r="8" spans="1:22" x14ac:dyDescent="0.25">
      <c r="A8" s="144"/>
      <c r="B8" s="144"/>
      <c r="C8" s="144"/>
      <c r="D8" s="144"/>
      <c r="G8" s="144"/>
      <c r="H8" s="144"/>
      <c r="J8" s="144"/>
      <c r="K8" s="144"/>
      <c r="L8" s="144"/>
      <c r="M8" s="14"/>
      <c r="N8" s="14"/>
      <c r="O8" s="144"/>
      <c r="P8" s="144"/>
      <c r="Q8" s="144"/>
      <c r="R8" s="144"/>
      <c r="S8" s="144"/>
      <c r="T8" s="144"/>
      <c r="U8" s="144"/>
      <c r="V8" s="144"/>
    </row>
    <row r="9" spans="1:22" x14ac:dyDescent="0.25">
      <c r="A9" s="37" t="s">
        <v>16</v>
      </c>
      <c r="B9" s="95" t="s">
        <v>88</v>
      </c>
      <c r="C9" s="124" t="s">
        <v>61</v>
      </c>
      <c r="D9" s="107" t="s">
        <v>19</v>
      </c>
      <c r="E9" s="124" t="s">
        <v>89</v>
      </c>
      <c r="F9" s="107" t="s">
        <v>75</v>
      </c>
      <c r="G9" s="95" t="s">
        <v>12</v>
      </c>
      <c r="H9" s="38" t="s">
        <v>22</v>
      </c>
      <c r="I9" s="38" t="s">
        <v>79</v>
      </c>
      <c r="J9" s="95" t="s">
        <v>91</v>
      </c>
      <c r="K9" s="38" t="s">
        <v>112</v>
      </c>
      <c r="L9" s="38" t="s">
        <v>47</v>
      </c>
      <c r="M9" s="95" t="s">
        <v>13</v>
      </c>
      <c r="N9" s="38" t="s">
        <v>114</v>
      </c>
      <c r="O9" s="38" t="s">
        <v>48</v>
      </c>
      <c r="P9" s="95" t="s">
        <v>25</v>
      </c>
      <c r="Q9" s="95" t="s">
        <v>95</v>
      </c>
      <c r="R9" s="37" t="s">
        <v>28</v>
      </c>
      <c r="S9" s="37" t="s">
        <v>153</v>
      </c>
      <c r="T9" s="38" t="s">
        <v>99</v>
      </c>
      <c r="U9" s="39" t="s">
        <v>100</v>
      </c>
      <c r="V9" s="144"/>
    </row>
    <row r="10" spans="1:22" x14ac:dyDescent="0.25">
      <c r="A10" s="40" t="s">
        <v>0</v>
      </c>
      <c r="B10" s="119">
        <v>24239</v>
      </c>
      <c r="C10" s="126">
        <v>2804</v>
      </c>
      <c r="D10" s="145">
        <v>21610</v>
      </c>
      <c r="E10" s="126">
        <v>0</v>
      </c>
      <c r="F10" s="145">
        <v>0</v>
      </c>
      <c r="G10" s="45">
        <v>54271</v>
      </c>
      <c r="H10" s="88">
        <v>33132</v>
      </c>
      <c r="I10" s="88">
        <v>0</v>
      </c>
      <c r="J10" s="119">
        <v>3583</v>
      </c>
      <c r="K10" s="88">
        <v>4067</v>
      </c>
      <c r="L10" s="88">
        <v>844</v>
      </c>
      <c r="M10" s="119">
        <v>0</v>
      </c>
      <c r="N10" s="88">
        <v>0</v>
      </c>
      <c r="O10" s="88">
        <v>36099</v>
      </c>
      <c r="P10" s="119">
        <v>8742</v>
      </c>
      <c r="Q10" s="119">
        <v>6573</v>
      </c>
      <c r="R10" s="45">
        <f t="shared" ref="R10:R21" si="0">SUM(B10:Q10)</f>
        <v>195964</v>
      </c>
      <c r="S10" s="45">
        <v>195964</v>
      </c>
      <c r="T10" s="88">
        <f>SUM(D10,F10,H10,I10,K10,L10,N10,O10,)</f>
        <v>95752</v>
      </c>
      <c r="U10" s="63">
        <f>SUM(B10,C10,E10,G10,J10,M10,P10,Q10)</f>
        <v>100212</v>
      </c>
      <c r="V10" s="144"/>
    </row>
    <row r="11" spans="1:22" x14ac:dyDescent="0.25">
      <c r="A11" s="40" t="s">
        <v>1</v>
      </c>
      <c r="B11" s="45">
        <v>37183</v>
      </c>
      <c r="C11" s="45">
        <v>9226</v>
      </c>
      <c r="D11" s="88">
        <v>33948</v>
      </c>
      <c r="E11" s="45">
        <v>0</v>
      </c>
      <c r="F11" s="88">
        <v>0</v>
      </c>
      <c r="G11" s="45">
        <v>68926</v>
      </c>
      <c r="H11" s="88">
        <v>34173</v>
      </c>
      <c r="I11" s="88">
        <v>0</v>
      </c>
      <c r="J11" s="119">
        <v>6748</v>
      </c>
      <c r="K11" s="88">
        <v>6543</v>
      </c>
      <c r="L11" s="88">
        <v>2744</v>
      </c>
      <c r="M11" s="45">
        <v>0</v>
      </c>
      <c r="N11" s="88">
        <v>266</v>
      </c>
      <c r="O11" s="88">
        <v>46186</v>
      </c>
      <c r="P11" s="45">
        <v>13874</v>
      </c>
      <c r="Q11" s="45">
        <v>11045</v>
      </c>
      <c r="R11" s="45">
        <f t="shared" si="0"/>
        <v>270862</v>
      </c>
      <c r="S11" s="45">
        <v>270862</v>
      </c>
      <c r="T11" s="88">
        <f t="shared" ref="T11:T21" si="1">SUM(D11,F11,H11,I11,K11,L11,N11,O11,)</f>
        <v>123860</v>
      </c>
      <c r="U11" s="63">
        <f t="shared" ref="U11:U21" si="2">SUM(B11,C11,E11,G11,J11,M11,P11,Q11)</f>
        <v>147002</v>
      </c>
      <c r="V11" s="144"/>
    </row>
    <row r="12" spans="1:22" s="144" customFormat="1" x14ac:dyDescent="0.25">
      <c r="A12" s="40" t="s">
        <v>2</v>
      </c>
      <c r="B12" s="45">
        <v>30458</v>
      </c>
      <c r="C12" s="45">
        <v>6907</v>
      </c>
      <c r="D12" s="88">
        <v>34669</v>
      </c>
      <c r="E12" s="45">
        <v>0</v>
      </c>
      <c r="F12" s="88">
        <v>0</v>
      </c>
      <c r="G12" s="45">
        <v>83401</v>
      </c>
      <c r="H12" s="88">
        <v>31793</v>
      </c>
      <c r="I12" s="88">
        <v>0</v>
      </c>
      <c r="J12" s="119">
        <v>6020</v>
      </c>
      <c r="K12" s="88">
        <v>3875</v>
      </c>
      <c r="L12" s="88">
        <v>3070</v>
      </c>
      <c r="M12" s="45">
        <v>0</v>
      </c>
      <c r="N12" s="88">
        <v>67</v>
      </c>
      <c r="O12" s="88">
        <v>51808</v>
      </c>
      <c r="P12" s="45">
        <v>3056</v>
      </c>
      <c r="Q12" s="45">
        <v>4336</v>
      </c>
      <c r="R12" s="45">
        <f t="shared" si="0"/>
        <v>259460</v>
      </c>
      <c r="S12" s="45">
        <v>259460</v>
      </c>
      <c r="T12" s="88">
        <f t="shared" si="1"/>
        <v>125282</v>
      </c>
      <c r="U12" s="63">
        <f t="shared" si="2"/>
        <v>134178</v>
      </c>
    </row>
    <row r="13" spans="1:22" s="144" customFormat="1" x14ac:dyDescent="0.25">
      <c r="A13" s="40" t="s">
        <v>3</v>
      </c>
      <c r="B13" s="45">
        <v>28254</v>
      </c>
      <c r="C13" s="45">
        <v>8318</v>
      </c>
      <c r="D13" s="88">
        <v>22372</v>
      </c>
      <c r="E13" s="45">
        <v>0</v>
      </c>
      <c r="F13" s="88">
        <v>0</v>
      </c>
      <c r="G13" s="45">
        <v>63684</v>
      </c>
      <c r="H13" s="88">
        <v>14534</v>
      </c>
      <c r="I13" s="88">
        <v>0</v>
      </c>
      <c r="J13" s="119">
        <v>4913</v>
      </c>
      <c r="K13" s="88">
        <v>4059</v>
      </c>
      <c r="L13" s="88">
        <v>4177</v>
      </c>
      <c r="M13" s="45">
        <v>0</v>
      </c>
      <c r="N13" s="88">
        <v>0</v>
      </c>
      <c r="O13" s="88">
        <v>44639</v>
      </c>
      <c r="P13" s="45">
        <v>3466</v>
      </c>
      <c r="Q13" s="45">
        <v>5078</v>
      </c>
      <c r="R13" s="45">
        <f t="shared" si="0"/>
        <v>203494</v>
      </c>
      <c r="S13" s="45">
        <v>203494</v>
      </c>
      <c r="T13" s="88">
        <f t="shared" si="1"/>
        <v>89781</v>
      </c>
      <c r="U13" s="63">
        <f t="shared" si="2"/>
        <v>113713</v>
      </c>
    </row>
    <row r="14" spans="1:22" s="144" customFormat="1" x14ac:dyDescent="0.25">
      <c r="A14" s="40" t="s">
        <v>4</v>
      </c>
      <c r="B14" s="45">
        <v>35643</v>
      </c>
      <c r="C14" s="45">
        <v>9912</v>
      </c>
      <c r="D14" s="88">
        <v>33128</v>
      </c>
      <c r="E14" s="45">
        <v>0</v>
      </c>
      <c r="F14" s="88">
        <v>0</v>
      </c>
      <c r="G14" s="45">
        <v>91972</v>
      </c>
      <c r="H14" s="88">
        <v>28601</v>
      </c>
      <c r="I14" s="88">
        <v>0</v>
      </c>
      <c r="J14" s="119">
        <v>5941</v>
      </c>
      <c r="K14" s="88">
        <v>5235</v>
      </c>
      <c r="L14" s="88">
        <v>9713</v>
      </c>
      <c r="M14" s="45">
        <v>0</v>
      </c>
      <c r="N14" s="88">
        <v>312</v>
      </c>
      <c r="O14" s="88">
        <v>51554</v>
      </c>
      <c r="P14" s="45">
        <v>2319</v>
      </c>
      <c r="Q14" s="45">
        <v>7674</v>
      </c>
      <c r="R14" s="45">
        <f t="shared" si="0"/>
        <v>282004</v>
      </c>
      <c r="S14" s="45">
        <v>282004</v>
      </c>
      <c r="T14" s="88">
        <f t="shared" si="1"/>
        <v>128543</v>
      </c>
      <c r="U14" s="63">
        <f t="shared" si="2"/>
        <v>153461</v>
      </c>
    </row>
    <row r="15" spans="1:22" s="144" customFormat="1" x14ac:dyDescent="0.25">
      <c r="A15" s="40" t="s">
        <v>5</v>
      </c>
      <c r="B15" s="45">
        <v>29405</v>
      </c>
      <c r="C15" s="45">
        <v>6183</v>
      </c>
      <c r="D15" s="88">
        <v>32612</v>
      </c>
      <c r="E15" s="45">
        <v>0</v>
      </c>
      <c r="F15" s="88">
        <v>0</v>
      </c>
      <c r="G15" s="45">
        <v>76909</v>
      </c>
      <c r="H15" s="88">
        <v>30851</v>
      </c>
      <c r="I15" s="88">
        <v>0</v>
      </c>
      <c r="J15" s="119">
        <v>3752</v>
      </c>
      <c r="K15" s="88">
        <v>4224</v>
      </c>
      <c r="L15" s="88">
        <v>7820</v>
      </c>
      <c r="M15" s="45">
        <v>0</v>
      </c>
      <c r="N15" s="88">
        <v>163</v>
      </c>
      <c r="O15" s="88">
        <v>48088</v>
      </c>
      <c r="P15" s="45">
        <v>5573</v>
      </c>
      <c r="Q15" s="45">
        <v>5272</v>
      </c>
      <c r="R15" s="45">
        <f t="shared" si="0"/>
        <v>250852</v>
      </c>
      <c r="S15" s="45">
        <v>250852</v>
      </c>
      <c r="T15" s="88">
        <f t="shared" si="1"/>
        <v>123758</v>
      </c>
      <c r="U15" s="63">
        <f t="shared" si="2"/>
        <v>127094</v>
      </c>
    </row>
    <row r="16" spans="1:22" s="144" customFormat="1" x14ac:dyDescent="0.25">
      <c r="A16" s="40" t="s">
        <v>6</v>
      </c>
      <c r="B16" s="45">
        <v>18394</v>
      </c>
      <c r="C16" s="45">
        <v>7601</v>
      </c>
      <c r="D16" s="88">
        <v>23285</v>
      </c>
      <c r="E16" s="45">
        <v>0</v>
      </c>
      <c r="F16" s="88">
        <v>1859</v>
      </c>
      <c r="G16" s="45">
        <v>56384</v>
      </c>
      <c r="H16" s="88">
        <v>17286</v>
      </c>
      <c r="I16" s="88">
        <v>71</v>
      </c>
      <c r="J16" s="119">
        <v>4054</v>
      </c>
      <c r="K16" s="88">
        <v>5712</v>
      </c>
      <c r="L16" s="88">
        <v>14605</v>
      </c>
      <c r="M16" s="45">
        <v>0</v>
      </c>
      <c r="N16" s="88">
        <v>0</v>
      </c>
      <c r="O16" s="88">
        <v>46616</v>
      </c>
      <c r="P16" s="45">
        <v>8979</v>
      </c>
      <c r="Q16" s="45">
        <v>4177</v>
      </c>
      <c r="R16" s="45">
        <f t="shared" si="0"/>
        <v>209023</v>
      </c>
      <c r="S16" s="45">
        <v>209023</v>
      </c>
      <c r="T16" s="88">
        <f t="shared" si="1"/>
        <v>109434</v>
      </c>
      <c r="U16" s="63">
        <f t="shared" si="2"/>
        <v>99589</v>
      </c>
    </row>
    <row r="17" spans="1:22" s="144" customFormat="1" x14ac:dyDescent="0.25">
      <c r="A17" s="40" t="s">
        <v>7</v>
      </c>
      <c r="B17" s="45">
        <v>32454</v>
      </c>
      <c r="C17" s="45">
        <v>4198</v>
      </c>
      <c r="D17" s="88">
        <v>33912</v>
      </c>
      <c r="E17" s="45">
        <v>0</v>
      </c>
      <c r="F17" s="88">
        <v>930</v>
      </c>
      <c r="G17" s="45">
        <v>77762</v>
      </c>
      <c r="H17" s="88">
        <v>20147</v>
      </c>
      <c r="I17" s="88">
        <v>383</v>
      </c>
      <c r="J17" s="119">
        <v>7659</v>
      </c>
      <c r="K17" s="88">
        <v>7600</v>
      </c>
      <c r="L17" s="88">
        <v>8960</v>
      </c>
      <c r="M17" s="45">
        <v>0</v>
      </c>
      <c r="N17" s="88">
        <v>0</v>
      </c>
      <c r="O17" s="88">
        <v>57778</v>
      </c>
      <c r="P17" s="45">
        <v>10291</v>
      </c>
      <c r="Q17" s="45">
        <v>4821</v>
      </c>
      <c r="R17" s="45">
        <f t="shared" si="0"/>
        <v>266895</v>
      </c>
      <c r="S17" s="45">
        <v>266895</v>
      </c>
      <c r="T17" s="88">
        <f t="shared" si="1"/>
        <v>129710</v>
      </c>
      <c r="U17" s="63">
        <f t="shared" si="2"/>
        <v>137185</v>
      </c>
    </row>
    <row r="18" spans="1:22" s="144" customFormat="1" x14ac:dyDescent="0.25">
      <c r="A18" s="40" t="s">
        <v>8</v>
      </c>
      <c r="B18" s="45">
        <v>22364</v>
      </c>
      <c r="C18" s="45">
        <v>4599</v>
      </c>
      <c r="D18" s="88">
        <v>39114</v>
      </c>
      <c r="E18" s="45">
        <v>0</v>
      </c>
      <c r="F18" s="88">
        <v>3225</v>
      </c>
      <c r="G18" s="45">
        <v>66694</v>
      </c>
      <c r="H18" s="88">
        <v>25680</v>
      </c>
      <c r="I18" s="88">
        <v>121</v>
      </c>
      <c r="J18" s="119">
        <v>6309</v>
      </c>
      <c r="K18" s="88">
        <v>6484</v>
      </c>
      <c r="L18" s="88">
        <v>7097</v>
      </c>
      <c r="M18" s="45">
        <v>0</v>
      </c>
      <c r="N18" s="88">
        <v>0</v>
      </c>
      <c r="O18" s="88">
        <v>40031</v>
      </c>
      <c r="P18" s="45">
        <v>12008</v>
      </c>
      <c r="Q18" s="45">
        <v>4356</v>
      </c>
      <c r="R18" s="45">
        <f t="shared" si="0"/>
        <v>238082</v>
      </c>
      <c r="S18" s="45">
        <v>238082</v>
      </c>
      <c r="T18" s="88">
        <f t="shared" si="1"/>
        <v>121752</v>
      </c>
      <c r="U18" s="63">
        <f t="shared" si="2"/>
        <v>116330</v>
      </c>
    </row>
    <row r="19" spans="1:22" s="144" customFormat="1" x14ac:dyDescent="0.25">
      <c r="A19" s="40" t="s">
        <v>9</v>
      </c>
      <c r="B19" s="45">
        <v>34149</v>
      </c>
      <c r="C19" s="45">
        <v>5659</v>
      </c>
      <c r="D19" s="88">
        <v>28752</v>
      </c>
      <c r="E19" s="45">
        <v>0</v>
      </c>
      <c r="F19" s="88">
        <v>517</v>
      </c>
      <c r="G19" s="45">
        <v>71386</v>
      </c>
      <c r="H19" s="88">
        <v>24834</v>
      </c>
      <c r="I19" s="88">
        <v>585</v>
      </c>
      <c r="J19" s="119">
        <v>5447</v>
      </c>
      <c r="K19" s="88">
        <v>8240</v>
      </c>
      <c r="L19" s="88">
        <v>9273</v>
      </c>
      <c r="M19" s="45">
        <v>0</v>
      </c>
      <c r="N19" s="88">
        <v>0</v>
      </c>
      <c r="O19" s="88">
        <v>43896</v>
      </c>
      <c r="P19" s="45">
        <v>8489</v>
      </c>
      <c r="Q19" s="45">
        <v>4181</v>
      </c>
      <c r="R19" s="45">
        <f t="shared" si="0"/>
        <v>245408</v>
      </c>
      <c r="S19" s="45">
        <v>245408</v>
      </c>
      <c r="T19" s="88">
        <f t="shared" si="1"/>
        <v>116097</v>
      </c>
      <c r="U19" s="63">
        <f t="shared" si="2"/>
        <v>129311</v>
      </c>
    </row>
    <row r="20" spans="1:22" s="144" customFormat="1" x14ac:dyDescent="0.25">
      <c r="A20" s="40" t="s">
        <v>10</v>
      </c>
      <c r="B20" s="45">
        <v>34717</v>
      </c>
      <c r="C20" s="45">
        <v>6489</v>
      </c>
      <c r="D20" s="88">
        <v>27064</v>
      </c>
      <c r="E20" s="45">
        <v>101</v>
      </c>
      <c r="F20" s="88">
        <v>105</v>
      </c>
      <c r="G20" s="45">
        <v>72985</v>
      </c>
      <c r="H20" s="88">
        <v>12725</v>
      </c>
      <c r="I20" s="88">
        <v>0</v>
      </c>
      <c r="J20" s="119">
        <v>4270</v>
      </c>
      <c r="K20" s="88">
        <v>6409</v>
      </c>
      <c r="L20" s="88">
        <v>7439</v>
      </c>
      <c r="M20" s="45">
        <v>0</v>
      </c>
      <c r="N20" s="88">
        <v>0</v>
      </c>
      <c r="O20" s="88">
        <v>45293</v>
      </c>
      <c r="P20" s="45">
        <v>6649</v>
      </c>
      <c r="Q20" s="45">
        <v>3536</v>
      </c>
      <c r="R20" s="45">
        <f t="shared" si="0"/>
        <v>227782</v>
      </c>
      <c r="S20" s="45">
        <v>227782</v>
      </c>
      <c r="T20" s="88">
        <f t="shared" si="1"/>
        <v>99035</v>
      </c>
      <c r="U20" s="63">
        <f t="shared" si="2"/>
        <v>128747</v>
      </c>
    </row>
    <row r="21" spans="1:22" s="144" customFormat="1" x14ac:dyDescent="0.25">
      <c r="A21" s="40" t="s">
        <v>11</v>
      </c>
      <c r="B21" s="45">
        <v>45542</v>
      </c>
      <c r="C21" s="45">
        <v>7447</v>
      </c>
      <c r="D21" s="88">
        <v>33494</v>
      </c>
      <c r="E21" s="45">
        <v>731</v>
      </c>
      <c r="F21" s="88">
        <v>1318</v>
      </c>
      <c r="G21" s="45">
        <v>104859</v>
      </c>
      <c r="H21" s="88">
        <v>17656</v>
      </c>
      <c r="I21" s="88">
        <v>1154</v>
      </c>
      <c r="J21" s="119">
        <v>6210</v>
      </c>
      <c r="K21" s="88">
        <v>6820</v>
      </c>
      <c r="L21" s="88">
        <v>10845</v>
      </c>
      <c r="M21" s="45">
        <v>0</v>
      </c>
      <c r="N21" s="88">
        <v>0</v>
      </c>
      <c r="O21" s="88">
        <v>49584</v>
      </c>
      <c r="P21" s="45">
        <v>31054</v>
      </c>
      <c r="Q21" s="45">
        <v>4630</v>
      </c>
      <c r="R21" s="45">
        <f t="shared" si="0"/>
        <v>321344</v>
      </c>
      <c r="S21" s="45">
        <v>321344</v>
      </c>
      <c r="T21" s="88">
        <f t="shared" si="1"/>
        <v>120871</v>
      </c>
      <c r="U21" s="63">
        <f t="shared" si="2"/>
        <v>200473</v>
      </c>
    </row>
    <row r="22" spans="1:22" x14ac:dyDescent="0.25">
      <c r="A22" s="37" t="s">
        <v>208</v>
      </c>
      <c r="B22" s="121">
        <f t="shared" ref="B22:P22" si="3">SUM(B10:B21)</f>
        <v>372802</v>
      </c>
      <c r="C22" s="121">
        <f t="shared" si="3"/>
        <v>79343</v>
      </c>
      <c r="D22" s="90">
        <f t="shared" si="3"/>
        <v>363960</v>
      </c>
      <c r="E22" s="121">
        <f t="shared" si="3"/>
        <v>832</v>
      </c>
      <c r="F22" s="90">
        <f t="shared" si="3"/>
        <v>7954</v>
      </c>
      <c r="G22" s="121">
        <f t="shared" si="3"/>
        <v>889233</v>
      </c>
      <c r="H22" s="90">
        <f t="shared" si="3"/>
        <v>291412</v>
      </c>
      <c r="I22" s="90">
        <f t="shared" si="3"/>
        <v>2314</v>
      </c>
      <c r="J22" s="121">
        <f t="shared" si="3"/>
        <v>64906</v>
      </c>
      <c r="K22" s="90">
        <f t="shared" si="3"/>
        <v>69268</v>
      </c>
      <c r="L22" s="90">
        <f t="shared" si="3"/>
        <v>86587</v>
      </c>
      <c r="M22" s="121">
        <f t="shared" si="3"/>
        <v>0</v>
      </c>
      <c r="N22" s="90">
        <f t="shared" si="3"/>
        <v>808</v>
      </c>
      <c r="O22" s="90">
        <f t="shared" si="3"/>
        <v>561572</v>
      </c>
      <c r="P22" s="121">
        <f t="shared" si="3"/>
        <v>114500</v>
      </c>
      <c r="Q22" s="121">
        <f t="shared" ref="Q22:S22" si="4">SUM(Q10:Q21)</f>
        <v>65679</v>
      </c>
      <c r="R22" s="121">
        <f t="shared" si="4"/>
        <v>2971170</v>
      </c>
      <c r="S22" s="121">
        <f t="shared" si="4"/>
        <v>2971170</v>
      </c>
      <c r="T22" s="90">
        <f>SUM(T10:T21)</f>
        <v>1383875</v>
      </c>
      <c r="U22" s="68">
        <f>SUM(U10:U21)</f>
        <v>1587295</v>
      </c>
      <c r="V22" s="144"/>
    </row>
    <row r="23" spans="1:22" x14ac:dyDescent="0.25">
      <c r="A23" s="14"/>
      <c r="B23" s="142"/>
      <c r="C23" s="142"/>
      <c r="D23" s="142"/>
      <c r="E23" s="142"/>
      <c r="F23" s="142"/>
      <c r="G23" s="142"/>
      <c r="H23" s="142"/>
      <c r="I23" s="142"/>
      <c r="J23" s="142"/>
      <c r="K23" s="142"/>
      <c r="L23" s="142"/>
      <c r="M23" s="142"/>
      <c r="N23" s="142"/>
      <c r="O23" s="142"/>
      <c r="P23" s="142"/>
      <c r="Q23" s="142"/>
      <c r="R23" s="142"/>
      <c r="S23" s="142"/>
      <c r="T23" s="14"/>
      <c r="U23" s="14"/>
      <c r="V23" s="144"/>
    </row>
    <row r="24" spans="1:22" x14ac:dyDescent="0.25">
      <c r="A24" s="14"/>
      <c r="B24" s="142"/>
      <c r="C24" s="142"/>
      <c r="D24" s="142"/>
      <c r="E24" s="142"/>
      <c r="F24" s="142"/>
      <c r="G24" s="142"/>
      <c r="H24" s="142"/>
      <c r="I24" s="142"/>
      <c r="J24" s="142"/>
      <c r="K24" s="142"/>
      <c r="L24" s="142"/>
      <c r="M24" s="142"/>
      <c r="N24" s="142"/>
      <c r="O24" s="142"/>
      <c r="P24" s="142"/>
      <c r="Q24" s="142"/>
      <c r="R24" s="142"/>
      <c r="S24" s="142"/>
      <c r="T24" s="14"/>
      <c r="U24" s="14"/>
      <c r="V24" s="144"/>
    </row>
    <row r="25" spans="1:22" x14ac:dyDescent="0.25">
      <c r="A25" s="93" t="s">
        <v>14</v>
      </c>
      <c r="B25" s="142"/>
      <c r="C25" s="142"/>
      <c r="D25" s="142"/>
      <c r="E25" s="142"/>
      <c r="F25" s="142"/>
      <c r="G25" s="142"/>
      <c r="H25" s="142"/>
      <c r="I25" s="142"/>
      <c r="J25" s="142"/>
      <c r="K25" s="142"/>
      <c r="L25" s="142"/>
      <c r="M25" s="142"/>
      <c r="N25" s="142"/>
      <c r="O25" s="142"/>
      <c r="P25" s="142"/>
      <c r="Q25" s="142"/>
      <c r="R25" s="142"/>
      <c r="S25" s="142"/>
      <c r="T25" s="14"/>
      <c r="U25" s="14"/>
      <c r="V25" s="144"/>
    </row>
    <row r="26" spans="1:22" x14ac:dyDescent="0.25">
      <c r="A26" s="14"/>
      <c r="B26" s="14"/>
      <c r="C26" s="36"/>
      <c r="D26" s="14"/>
      <c r="E26" s="36"/>
      <c r="F26" s="14"/>
      <c r="G26" s="14"/>
      <c r="H26" s="14"/>
      <c r="I26" s="14"/>
      <c r="J26" s="14"/>
      <c r="K26" s="14"/>
      <c r="L26" s="14"/>
      <c r="M26" s="14"/>
      <c r="N26" s="14"/>
      <c r="O26" s="14"/>
      <c r="P26" s="36"/>
      <c r="Q26" s="36"/>
      <c r="R26" s="14"/>
      <c r="S26" s="14"/>
      <c r="T26" s="14"/>
      <c r="U26" s="14"/>
      <c r="V26" s="144"/>
    </row>
    <row r="27" spans="1:22" x14ac:dyDescent="0.25">
      <c r="A27" s="37" t="s">
        <v>16</v>
      </c>
      <c r="B27" s="95" t="s">
        <v>88</v>
      </c>
      <c r="C27" s="95" t="s">
        <v>61</v>
      </c>
      <c r="D27" s="107" t="s">
        <v>19</v>
      </c>
      <c r="E27" s="124" t="s">
        <v>89</v>
      </c>
      <c r="F27" s="107" t="s">
        <v>75</v>
      </c>
      <c r="G27" s="37" t="s">
        <v>12</v>
      </c>
      <c r="H27" s="38" t="s">
        <v>22</v>
      </c>
      <c r="I27" s="38" t="s">
        <v>79</v>
      </c>
      <c r="J27" s="95" t="s">
        <v>91</v>
      </c>
      <c r="K27" s="38" t="s">
        <v>112</v>
      </c>
      <c r="L27" s="38" t="s">
        <v>47</v>
      </c>
      <c r="M27" s="95" t="s">
        <v>13</v>
      </c>
      <c r="N27" s="38" t="s">
        <v>114</v>
      </c>
      <c r="O27" s="38" t="s">
        <v>48</v>
      </c>
      <c r="P27" s="95" t="s">
        <v>25</v>
      </c>
      <c r="Q27" s="95" t="s">
        <v>95</v>
      </c>
      <c r="R27" s="37" t="s">
        <v>28</v>
      </c>
      <c r="S27" s="37" t="s">
        <v>153</v>
      </c>
      <c r="T27" s="38" t="s">
        <v>99</v>
      </c>
      <c r="U27" s="39" t="s">
        <v>100</v>
      </c>
      <c r="V27" s="195"/>
    </row>
    <row r="28" spans="1:22" x14ac:dyDescent="0.25">
      <c r="A28" s="40" t="s">
        <v>0</v>
      </c>
      <c r="B28" s="45">
        <v>270173</v>
      </c>
      <c r="C28" s="45">
        <v>28723</v>
      </c>
      <c r="D28" s="45">
        <v>281021</v>
      </c>
      <c r="E28" s="45">
        <v>0</v>
      </c>
      <c r="F28" s="45">
        <v>0</v>
      </c>
      <c r="G28" s="45">
        <v>825227</v>
      </c>
      <c r="H28" s="131">
        <v>379026</v>
      </c>
      <c r="I28" s="131">
        <v>0</v>
      </c>
      <c r="J28" s="119">
        <v>29703</v>
      </c>
      <c r="K28" s="45">
        <v>38256</v>
      </c>
      <c r="L28" s="131">
        <v>2137</v>
      </c>
      <c r="M28" s="45">
        <v>0</v>
      </c>
      <c r="N28" s="45">
        <v>0</v>
      </c>
      <c r="O28" s="45">
        <v>414494</v>
      </c>
      <c r="P28" s="45">
        <v>113428</v>
      </c>
      <c r="Q28" s="45">
        <v>86826</v>
      </c>
      <c r="R28" s="45">
        <f t="shared" ref="R28:R39" si="5">SUM(B28:Q28)</f>
        <v>2469014</v>
      </c>
      <c r="S28" s="45">
        <v>2469014</v>
      </c>
      <c r="T28" s="131">
        <f>SUM(D28,F28,H28,I28,K28,L28,N28,O28,)</f>
        <v>1114934</v>
      </c>
      <c r="U28" s="131">
        <f>SUM(B28,C28,E28,G28,J28,M28,P28,Q28)</f>
        <v>1354080</v>
      </c>
      <c r="V28" s="195"/>
    </row>
    <row r="29" spans="1:22" x14ac:dyDescent="0.25">
      <c r="A29" s="40" t="s">
        <v>1</v>
      </c>
      <c r="B29" s="45">
        <v>400801</v>
      </c>
      <c r="C29" s="45">
        <v>92776</v>
      </c>
      <c r="D29" s="45">
        <v>417089</v>
      </c>
      <c r="E29" s="45">
        <v>0</v>
      </c>
      <c r="F29" s="45">
        <v>0</v>
      </c>
      <c r="G29" s="45">
        <v>1040458</v>
      </c>
      <c r="H29" s="131">
        <v>427709</v>
      </c>
      <c r="I29" s="131">
        <v>0</v>
      </c>
      <c r="J29" s="119">
        <v>57164</v>
      </c>
      <c r="K29" s="119">
        <v>61387</v>
      </c>
      <c r="L29" s="119">
        <v>11436</v>
      </c>
      <c r="M29" s="45">
        <v>0</v>
      </c>
      <c r="N29" s="45">
        <v>1924</v>
      </c>
      <c r="O29" s="119">
        <v>595583</v>
      </c>
      <c r="P29" s="45">
        <v>185153</v>
      </c>
      <c r="Q29" s="45">
        <v>163934</v>
      </c>
      <c r="R29" s="45">
        <f t="shared" si="5"/>
        <v>3455414</v>
      </c>
      <c r="S29" s="45">
        <v>3455414</v>
      </c>
      <c r="T29" s="131">
        <f t="shared" ref="T29:T39" si="6">SUM(D29,F29,H29,I29,K29,L29,N29,O29,)</f>
        <v>1515128</v>
      </c>
      <c r="U29" s="131">
        <f t="shared" ref="U29:U39" si="7">SUM(B29,C29,E29,G29,J29,M29,P29,Q29)</f>
        <v>1940286</v>
      </c>
      <c r="V29" s="195"/>
    </row>
    <row r="30" spans="1:22" s="144" customFormat="1" x14ac:dyDescent="0.25">
      <c r="A30" s="40" t="s">
        <v>2</v>
      </c>
      <c r="B30" s="45">
        <v>320696</v>
      </c>
      <c r="C30" s="45">
        <v>67473</v>
      </c>
      <c r="D30" s="45">
        <v>395825</v>
      </c>
      <c r="E30" s="45">
        <v>0</v>
      </c>
      <c r="F30" s="45">
        <v>0</v>
      </c>
      <c r="G30" s="45">
        <v>1200975</v>
      </c>
      <c r="H30" s="131">
        <v>382922</v>
      </c>
      <c r="I30" s="131">
        <v>0</v>
      </c>
      <c r="J30" s="119">
        <v>50264</v>
      </c>
      <c r="K30" s="119">
        <v>37536</v>
      </c>
      <c r="L30" s="119">
        <v>30157</v>
      </c>
      <c r="M30" s="45">
        <v>0</v>
      </c>
      <c r="N30" s="45">
        <v>572</v>
      </c>
      <c r="O30" s="119">
        <v>619760</v>
      </c>
      <c r="P30" s="45">
        <v>38914</v>
      </c>
      <c r="Q30" s="45">
        <v>51299</v>
      </c>
      <c r="R30" s="45">
        <f t="shared" si="5"/>
        <v>3196393</v>
      </c>
      <c r="S30" s="45">
        <v>3196393</v>
      </c>
      <c r="T30" s="131">
        <f t="shared" si="6"/>
        <v>1466772</v>
      </c>
      <c r="U30" s="131">
        <f t="shared" si="7"/>
        <v>1729621</v>
      </c>
      <c r="V30" s="195"/>
    </row>
    <row r="31" spans="1:22" s="144" customFormat="1" x14ac:dyDescent="0.25">
      <c r="A31" s="40" t="s">
        <v>3</v>
      </c>
      <c r="B31" s="45">
        <v>305657</v>
      </c>
      <c r="C31" s="45">
        <v>85967</v>
      </c>
      <c r="D31" s="45">
        <v>329204</v>
      </c>
      <c r="E31" s="45">
        <v>0</v>
      </c>
      <c r="F31" s="45">
        <v>0</v>
      </c>
      <c r="G31" s="45">
        <v>912302</v>
      </c>
      <c r="H31" s="131">
        <v>173505</v>
      </c>
      <c r="I31" s="131">
        <v>0</v>
      </c>
      <c r="J31" s="119">
        <v>42965</v>
      </c>
      <c r="K31" s="119">
        <v>36444</v>
      </c>
      <c r="L31" s="119">
        <v>33749</v>
      </c>
      <c r="M31" s="45">
        <v>0</v>
      </c>
      <c r="N31" s="45">
        <v>0</v>
      </c>
      <c r="O31" s="119">
        <v>537065</v>
      </c>
      <c r="P31" s="45">
        <v>39901</v>
      </c>
      <c r="Q31" s="45">
        <v>55902</v>
      </c>
      <c r="R31" s="45">
        <f t="shared" si="5"/>
        <v>2552661</v>
      </c>
      <c r="S31" s="45">
        <v>2552661</v>
      </c>
      <c r="T31" s="131">
        <f t="shared" si="6"/>
        <v>1109967</v>
      </c>
      <c r="U31" s="131">
        <f t="shared" si="7"/>
        <v>1442694</v>
      </c>
      <c r="V31" s="195"/>
    </row>
    <row r="32" spans="1:22" s="144" customFormat="1" x14ac:dyDescent="0.25">
      <c r="A32" s="40" t="s">
        <v>4</v>
      </c>
      <c r="B32" s="45">
        <v>388989</v>
      </c>
      <c r="C32" s="45">
        <v>98034</v>
      </c>
      <c r="D32" s="45">
        <v>454224</v>
      </c>
      <c r="E32" s="45">
        <v>0</v>
      </c>
      <c r="F32" s="45">
        <v>0</v>
      </c>
      <c r="G32" s="45">
        <v>1287908</v>
      </c>
      <c r="H32" s="131">
        <v>345068</v>
      </c>
      <c r="I32" s="131">
        <v>0</v>
      </c>
      <c r="J32" s="119">
        <v>52417</v>
      </c>
      <c r="K32" s="119">
        <v>49649</v>
      </c>
      <c r="L32" s="119">
        <v>66113</v>
      </c>
      <c r="M32" s="45">
        <v>0</v>
      </c>
      <c r="N32" s="45">
        <v>2338</v>
      </c>
      <c r="O32" s="119">
        <v>657787</v>
      </c>
      <c r="P32" s="45">
        <v>27379</v>
      </c>
      <c r="Q32" s="45">
        <v>86896</v>
      </c>
      <c r="R32" s="45">
        <f t="shared" si="5"/>
        <v>3516802</v>
      </c>
      <c r="S32" s="45">
        <v>3516802</v>
      </c>
      <c r="T32" s="131">
        <f t="shared" si="6"/>
        <v>1575179</v>
      </c>
      <c r="U32" s="131">
        <f t="shared" si="7"/>
        <v>1941623</v>
      </c>
      <c r="V32" s="195"/>
    </row>
    <row r="33" spans="1:22" s="144" customFormat="1" x14ac:dyDescent="0.25">
      <c r="A33" s="40" t="s">
        <v>5</v>
      </c>
      <c r="B33" s="45">
        <v>310225</v>
      </c>
      <c r="C33" s="45">
        <v>55773</v>
      </c>
      <c r="D33" s="45">
        <v>423394</v>
      </c>
      <c r="E33" s="45">
        <v>0</v>
      </c>
      <c r="F33" s="45">
        <v>0</v>
      </c>
      <c r="G33" s="45">
        <v>1101114</v>
      </c>
      <c r="H33" s="131">
        <v>384691</v>
      </c>
      <c r="I33" s="131">
        <v>0</v>
      </c>
      <c r="J33" s="119">
        <v>31753</v>
      </c>
      <c r="K33" s="119">
        <v>39240</v>
      </c>
      <c r="L33" s="119">
        <v>55001</v>
      </c>
      <c r="M33" s="45">
        <v>0</v>
      </c>
      <c r="N33" s="45">
        <v>1041</v>
      </c>
      <c r="O33" s="119">
        <v>593367</v>
      </c>
      <c r="P33" s="45">
        <v>63910</v>
      </c>
      <c r="Q33" s="45">
        <v>57957</v>
      </c>
      <c r="R33" s="45">
        <f t="shared" si="5"/>
        <v>3117466</v>
      </c>
      <c r="S33" s="45">
        <v>3117466</v>
      </c>
      <c r="T33" s="131">
        <f t="shared" si="6"/>
        <v>1496734</v>
      </c>
      <c r="U33" s="131">
        <f t="shared" si="7"/>
        <v>1620732</v>
      </c>
      <c r="V33" s="195"/>
    </row>
    <row r="34" spans="1:22" s="144" customFormat="1" x14ac:dyDescent="0.25">
      <c r="A34" s="40" t="s">
        <v>6</v>
      </c>
      <c r="B34" s="45">
        <v>198098</v>
      </c>
      <c r="C34" s="45">
        <v>56469</v>
      </c>
      <c r="D34" s="45">
        <v>354002</v>
      </c>
      <c r="E34" s="45">
        <v>0</v>
      </c>
      <c r="F34" s="45">
        <v>3347</v>
      </c>
      <c r="G34" s="45">
        <v>757111</v>
      </c>
      <c r="H34" s="131">
        <v>219403</v>
      </c>
      <c r="I34" s="131">
        <v>472</v>
      </c>
      <c r="J34" s="119">
        <v>33023</v>
      </c>
      <c r="K34" s="119">
        <v>49384</v>
      </c>
      <c r="L34" s="119">
        <v>106947</v>
      </c>
      <c r="M34" s="45">
        <v>0</v>
      </c>
      <c r="N34" s="45">
        <v>0</v>
      </c>
      <c r="O34" s="119">
        <v>587737</v>
      </c>
      <c r="P34" s="45">
        <v>105246</v>
      </c>
      <c r="Q34" s="45">
        <v>47415</v>
      </c>
      <c r="R34" s="45">
        <f t="shared" si="5"/>
        <v>2518654</v>
      </c>
      <c r="S34" s="45">
        <v>2518654</v>
      </c>
      <c r="T34" s="131">
        <f t="shared" si="6"/>
        <v>1321292</v>
      </c>
      <c r="U34" s="131">
        <f t="shared" si="7"/>
        <v>1197362</v>
      </c>
      <c r="V34" s="195"/>
    </row>
    <row r="35" spans="1:22" s="144" customFormat="1" x14ac:dyDescent="0.25">
      <c r="A35" s="40" t="s">
        <v>7</v>
      </c>
      <c r="B35" s="45">
        <v>342538</v>
      </c>
      <c r="C35" s="45">
        <v>49807</v>
      </c>
      <c r="D35" s="45">
        <v>486375</v>
      </c>
      <c r="E35" s="45">
        <v>0</v>
      </c>
      <c r="F35" s="45">
        <v>2529</v>
      </c>
      <c r="G35" s="45">
        <v>1078369</v>
      </c>
      <c r="H35" s="131">
        <v>216328</v>
      </c>
      <c r="I35" s="131">
        <v>2610</v>
      </c>
      <c r="J35" s="119">
        <v>63935</v>
      </c>
      <c r="K35" s="119">
        <v>69254</v>
      </c>
      <c r="L35" s="119">
        <v>57970</v>
      </c>
      <c r="M35" s="45">
        <v>0</v>
      </c>
      <c r="N35" s="45">
        <v>0</v>
      </c>
      <c r="O35" s="119">
        <v>682600</v>
      </c>
      <c r="P35" s="45">
        <v>123161</v>
      </c>
      <c r="Q35" s="45">
        <v>51968</v>
      </c>
      <c r="R35" s="45">
        <f t="shared" si="5"/>
        <v>3227444</v>
      </c>
      <c r="S35" s="45">
        <v>3227444</v>
      </c>
      <c r="T35" s="131">
        <f t="shared" si="6"/>
        <v>1517666</v>
      </c>
      <c r="U35" s="131">
        <f t="shared" si="7"/>
        <v>1709778</v>
      </c>
      <c r="V35" s="195"/>
    </row>
    <row r="36" spans="1:22" s="144" customFormat="1" x14ac:dyDescent="0.25">
      <c r="A36" s="40" t="s">
        <v>8</v>
      </c>
      <c r="B36" s="45">
        <v>256097</v>
      </c>
      <c r="C36" s="45">
        <v>47373</v>
      </c>
      <c r="D36" s="45">
        <v>469985</v>
      </c>
      <c r="E36" s="45">
        <v>0</v>
      </c>
      <c r="F36" s="45">
        <v>8119</v>
      </c>
      <c r="G36" s="45">
        <v>916455</v>
      </c>
      <c r="H36" s="131">
        <v>334966</v>
      </c>
      <c r="I36" s="131">
        <v>847</v>
      </c>
      <c r="J36" s="119">
        <v>52993</v>
      </c>
      <c r="K36" s="119">
        <v>56408</v>
      </c>
      <c r="L36" s="119">
        <v>54595</v>
      </c>
      <c r="M36" s="45">
        <v>0</v>
      </c>
      <c r="N36" s="45">
        <v>0</v>
      </c>
      <c r="O36" s="119">
        <v>511265</v>
      </c>
      <c r="P36" s="45">
        <v>134728</v>
      </c>
      <c r="Q36" s="45">
        <v>48058</v>
      </c>
      <c r="R36" s="45">
        <f t="shared" si="5"/>
        <v>2891889</v>
      </c>
      <c r="S36" s="45">
        <v>2891889</v>
      </c>
      <c r="T36" s="131">
        <f t="shared" si="6"/>
        <v>1436185</v>
      </c>
      <c r="U36" s="131">
        <f t="shared" si="7"/>
        <v>1455704</v>
      </c>
      <c r="V36" s="195"/>
    </row>
    <row r="37" spans="1:22" s="144" customFormat="1" x14ac:dyDescent="0.25">
      <c r="A37" s="40" t="s">
        <v>9</v>
      </c>
      <c r="B37" s="45">
        <v>349636</v>
      </c>
      <c r="C37" s="45">
        <v>62960</v>
      </c>
      <c r="D37" s="45">
        <v>401039</v>
      </c>
      <c r="E37" s="45">
        <v>0</v>
      </c>
      <c r="F37" s="45">
        <v>1034</v>
      </c>
      <c r="G37" s="45">
        <v>1043288</v>
      </c>
      <c r="H37" s="131">
        <v>303640</v>
      </c>
      <c r="I37" s="131">
        <v>4205</v>
      </c>
      <c r="J37" s="119">
        <v>45906</v>
      </c>
      <c r="K37" s="119">
        <v>74953</v>
      </c>
      <c r="L37" s="119">
        <v>71290</v>
      </c>
      <c r="M37" s="45">
        <v>0</v>
      </c>
      <c r="N37" s="45">
        <v>0</v>
      </c>
      <c r="O37" s="119">
        <v>543312</v>
      </c>
      <c r="P37" s="45">
        <v>95014</v>
      </c>
      <c r="Q37" s="45">
        <v>43181</v>
      </c>
      <c r="R37" s="45">
        <f t="shared" si="5"/>
        <v>3039458</v>
      </c>
      <c r="S37" s="45">
        <v>3039458</v>
      </c>
      <c r="T37" s="131">
        <f t="shared" si="6"/>
        <v>1399473</v>
      </c>
      <c r="U37" s="131">
        <f t="shared" si="7"/>
        <v>1639985</v>
      </c>
      <c r="V37" s="195"/>
    </row>
    <row r="38" spans="1:22" s="144" customFormat="1" x14ac:dyDescent="0.25">
      <c r="A38" s="40" t="s">
        <v>10</v>
      </c>
      <c r="B38" s="45">
        <v>354613</v>
      </c>
      <c r="C38" s="45">
        <v>71759</v>
      </c>
      <c r="D38" s="45">
        <v>359004</v>
      </c>
      <c r="E38" s="45">
        <v>1293</v>
      </c>
      <c r="F38" s="45">
        <v>842</v>
      </c>
      <c r="G38" s="45">
        <v>1055542</v>
      </c>
      <c r="H38" s="131">
        <v>173576</v>
      </c>
      <c r="I38" s="131">
        <v>0</v>
      </c>
      <c r="J38" s="119">
        <v>34280</v>
      </c>
      <c r="K38" s="119">
        <v>56330</v>
      </c>
      <c r="L38" s="119">
        <v>55170</v>
      </c>
      <c r="M38" s="45">
        <v>0</v>
      </c>
      <c r="N38" s="45">
        <v>0</v>
      </c>
      <c r="O38" s="119">
        <v>602891</v>
      </c>
      <c r="P38" s="45">
        <v>75374</v>
      </c>
      <c r="Q38" s="45">
        <v>39673</v>
      </c>
      <c r="R38" s="45">
        <f t="shared" si="5"/>
        <v>2880347</v>
      </c>
      <c r="S38" s="45">
        <v>2880347</v>
      </c>
      <c r="T38" s="131">
        <f t="shared" si="6"/>
        <v>1247813</v>
      </c>
      <c r="U38" s="131">
        <f t="shared" si="7"/>
        <v>1632534</v>
      </c>
      <c r="V38" s="195"/>
    </row>
    <row r="39" spans="1:22" s="144" customFormat="1" x14ac:dyDescent="0.25">
      <c r="A39" s="40" t="s">
        <v>11</v>
      </c>
      <c r="B39" s="45">
        <v>501968</v>
      </c>
      <c r="C39" s="45">
        <v>80539</v>
      </c>
      <c r="D39" s="45">
        <v>451598</v>
      </c>
      <c r="E39" s="45">
        <v>9643</v>
      </c>
      <c r="F39" s="45">
        <v>3921</v>
      </c>
      <c r="G39" s="45">
        <v>1542995</v>
      </c>
      <c r="H39" s="131">
        <v>246215</v>
      </c>
      <c r="I39" s="131">
        <v>10100</v>
      </c>
      <c r="J39" s="119">
        <v>52062</v>
      </c>
      <c r="K39" s="119">
        <v>59349</v>
      </c>
      <c r="L39" s="119">
        <v>84927</v>
      </c>
      <c r="M39" s="45">
        <v>0</v>
      </c>
      <c r="N39" s="45">
        <v>0</v>
      </c>
      <c r="O39" s="119">
        <v>656022</v>
      </c>
      <c r="P39" s="45">
        <v>396689</v>
      </c>
      <c r="Q39" s="45">
        <v>54600</v>
      </c>
      <c r="R39" s="45">
        <f t="shared" si="5"/>
        <v>4150628</v>
      </c>
      <c r="S39" s="45">
        <v>4150628</v>
      </c>
      <c r="T39" s="131">
        <f t="shared" si="6"/>
        <v>1512132</v>
      </c>
      <c r="U39" s="131">
        <f t="shared" si="7"/>
        <v>2638496</v>
      </c>
      <c r="V39" s="195"/>
    </row>
    <row r="40" spans="1:22" x14ac:dyDescent="0.25">
      <c r="A40" s="37" t="s">
        <v>208</v>
      </c>
      <c r="B40" s="65">
        <f>SUM(B28:B39)</f>
        <v>3999491</v>
      </c>
      <c r="C40" s="65">
        <f t="shared" ref="C40:U40" si="8">SUM(C28:C39)</f>
        <v>797653</v>
      </c>
      <c r="D40" s="65">
        <f t="shared" si="8"/>
        <v>4822760</v>
      </c>
      <c r="E40" s="65">
        <f t="shared" si="8"/>
        <v>10936</v>
      </c>
      <c r="F40" s="65">
        <f t="shared" si="8"/>
        <v>19792</v>
      </c>
      <c r="G40" s="65">
        <f t="shared" si="8"/>
        <v>12761744</v>
      </c>
      <c r="H40" s="65">
        <f t="shared" si="8"/>
        <v>3587049</v>
      </c>
      <c r="I40" s="65">
        <f t="shared" si="8"/>
        <v>18234</v>
      </c>
      <c r="J40" s="65">
        <f t="shared" si="8"/>
        <v>546465</v>
      </c>
      <c r="K40" s="65">
        <f t="shared" si="8"/>
        <v>628190</v>
      </c>
      <c r="L40" s="65">
        <f t="shared" si="8"/>
        <v>629492</v>
      </c>
      <c r="M40" s="65">
        <f t="shared" si="8"/>
        <v>0</v>
      </c>
      <c r="N40" s="65">
        <f t="shared" si="8"/>
        <v>5875</v>
      </c>
      <c r="O40" s="65">
        <f t="shared" si="8"/>
        <v>7001883</v>
      </c>
      <c r="P40" s="65">
        <f t="shared" si="8"/>
        <v>1398897</v>
      </c>
      <c r="Q40" s="65">
        <f t="shared" si="8"/>
        <v>787709</v>
      </c>
      <c r="R40" s="65">
        <f t="shared" si="8"/>
        <v>37016170</v>
      </c>
      <c r="S40" s="65">
        <f t="shared" si="8"/>
        <v>37016170</v>
      </c>
      <c r="T40" s="65">
        <f t="shared" si="8"/>
        <v>16713275</v>
      </c>
      <c r="U40" s="65">
        <f t="shared" si="8"/>
        <v>20302895</v>
      </c>
      <c r="V40" s="195"/>
    </row>
    <row r="41" spans="1:22" x14ac:dyDescent="0.25">
      <c r="A41" s="14"/>
      <c r="B41" s="142"/>
      <c r="C41" s="142"/>
      <c r="D41" s="142"/>
      <c r="E41" s="142"/>
      <c r="F41" s="142"/>
      <c r="G41" s="142"/>
      <c r="H41" s="142"/>
      <c r="I41" s="142"/>
      <c r="J41" s="156"/>
      <c r="K41" s="142"/>
      <c r="L41" s="142"/>
      <c r="M41" s="142"/>
      <c r="N41" s="142"/>
      <c r="O41" s="142"/>
      <c r="P41" s="142"/>
      <c r="Q41" s="142"/>
      <c r="R41" s="142"/>
      <c r="S41" s="142"/>
      <c r="T41" s="14"/>
      <c r="U41" s="14"/>
      <c r="V41" s="144"/>
    </row>
    <row r="42" spans="1:22" x14ac:dyDescent="0.25">
      <c r="A42" s="14"/>
      <c r="B42" s="142"/>
      <c r="C42" s="142"/>
      <c r="D42" s="142"/>
      <c r="E42" s="142"/>
      <c r="F42" s="142"/>
      <c r="G42" s="142"/>
      <c r="H42" s="142"/>
      <c r="I42" s="142"/>
      <c r="J42" s="142"/>
      <c r="K42" s="142"/>
      <c r="L42" s="142"/>
      <c r="M42" s="142"/>
      <c r="N42" s="142"/>
      <c r="O42" s="142"/>
      <c r="P42" s="142"/>
      <c r="Q42" s="142"/>
      <c r="R42" s="142"/>
      <c r="S42" s="142"/>
      <c r="T42" s="14"/>
      <c r="U42" s="14"/>
      <c r="V42" s="144"/>
    </row>
    <row r="43" spans="1:22" x14ac:dyDescent="0.25">
      <c r="A43" s="91" t="s">
        <v>152</v>
      </c>
      <c r="B43" s="92"/>
      <c r="C43" s="92"/>
      <c r="D43" s="92"/>
      <c r="E43" s="92"/>
      <c r="F43" s="92"/>
      <c r="G43" s="92"/>
      <c r="H43" s="92"/>
      <c r="I43" s="92"/>
      <c r="J43" s="92"/>
      <c r="K43" s="92"/>
      <c r="L43" s="92"/>
      <c r="M43" s="142"/>
      <c r="N43" s="142"/>
      <c r="O43" s="92"/>
      <c r="P43" s="142"/>
      <c r="Q43" s="142"/>
      <c r="R43" s="142"/>
      <c r="S43" s="142"/>
      <c r="T43" s="14"/>
      <c r="U43" s="14"/>
      <c r="V43" s="144"/>
    </row>
    <row r="44" spans="1:22" x14ac:dyDescent="0.25">
      <c r="A44" s="91"/>
      <c r="B44" s="92"/>
      <c r="C44" s="92"/>
      <c r="D44" s="92"/>
      <c r="E44" s="92"/>
      <c r="F44" s="92"/>
      <c r="G44" s="92"/>
      <c r="H44" s="92"/>
      <c r="I44" s="92"/>
      <c r="J44" s="92"/>
      <c r="K44" s="92"/>
      <c r="L44" s="92"/>
      <c r="M44" s="142"/>
      <c r="N44" s="142"/>
      <c r="O44" s="92"/>
      <c r="P44" s="142"/>
      <c r="Q44" s="142"/>
      <c r="R44" s="142"/>
      <c r="S44" s="142"/>
      <c r="T44" s="14"/>
      <c r="U44" s="14"/>
      <c r="V44" s="144"/>
    </row>
    <row r="45" spans="1:22" x14ac:dyDescent="0.25">
      <c r="A45" s="91"/>
      <c r="B45" s="91"/>
      <c r="C45" s="91"/>
      <c r="D45" s="91"/>
      <c r="E45" s="91"/>
      <c r="F45" s="91"/>
      <c r="G45" s="91"/>
      <c r="H45" s="91"/>
      <c r="I45" s="91"/>
      <c r="J45" s="91"/>
      <c r="K45" s="91"/>
      <c r="L45" s="91"/>
      <c r="M45" s="14"/>
      <c r="N45" s="14"/>
      <c r="O45" s="91"/>
      <c r="P45" s="91"/>
      <c r="Q45" s="91"/>
      <c r="R45" s="91"/>
      <c r="S45" s="91"/>
      <c r="T45" s="91"/>
      <c r="U45" s="91"/>
      <c r="V45" s="91"/>
    </row>
    <row r="46" spans="1:22" x14ac:dyDescent="0.25">
      <c r="A46" s="91" t="s">
        <v>154</v>
      </c>
      <c r="B46" s="92"/>
      <c r="C46" s="92"/>
      <c r="D46" s="92"/>
      <c r="E46" s="92"/>
      <c r="F46" s="92"/>
      <c r="G46" s="92"/>
      <c r="H46" s="92"/>
      <c r="I46" s="92"/>
      <c r="J46" s="92"/>
      <c r="K46" s="92"/>
      <c r="L46" s="92"/>
      <c r="M46" s="142"/>
      <c r="N46" s="142"/>
      <c r="O46" s="92"/>
      <c r="P46" s="142"/>
      <c r="Q46" s="142"/>
      <c r="R46" s="142"/>
      <c r="S46" s="142"/>
      <c r="T46" s="14"/>
      <c r="U46" s="14"/>
      <c r="V46" s="144"/>
    </row>
    <row r="47" spans="1:22" x14ac:dyDescent="0.25">
      <c r="A47" s="91" t="s">
        <v>155</v>
      </c>
      <c r="B47" s="92"/>
      <c r="C47" s="92"/>
      <c r="D47" s="92"/>
      <c r="E47" s="92"/>
      <c r="F47" s="92"/>
      <c r="G47" s="92"/>
      <c r="H47" s="92"/>
      <c r="I47" s="92"/>
      <c r="J47" s="92"/>
      <c r="K47" s="92"/>
      <c r="L47" s="92"/>
      <c r="M47" s="142"/>
      <c r="N47" s="142"/>
      <c r="O47" s="92"/>
      <c r="P47" s="142"/>
      <c r="Q47" s="142"/>
      <c r="R47" s="142"/>
      <c r="S47" s="142"/>
      <c r="T47" s="14"/>
      <c r="U47" s="14"/>
      <c r="V47" s="144"/>
    </row>
    <row r="48" spans="1:22" x14ac:dyDescent="0.25">
      <c r="A48" s="91" t="s">
        <v>156</v>
      </c>
      <c r="B48" s="92"/>
      <c r="C48" s="92"/>
      <c r="D48" s="92"/>
      <c r="E48" s="92"/>
      <c r="F48" s="92"/>
      <c r="G48" s="92"/>
      <c r="H48" s="92"/>
      <c r="I48" s="92"/>
      <c r="J48" s="92"/>
      <c r="K48" s="92"/>
      <c r="L48" s="92"/>
      <c r="M48" s="142"/>
      <c r="N48" s="142"/>
      <c r="O48" s="92"/>
      <c r="P48" s="142"/>
      <c r="Q48" s="142"/>
      <c r="R48" s="142"/>
      <c r="S48" s="142"/>
      <c r="T48" s="14"/>
      <c r="U48" s="14"/>
      <c r="V48" s="144"/>
    </row>
    <row r="49" spans="1:22" x14ac:dyDescent="0.25">
      <c r="A49" s="144"/>
      <c r="B49" s="144"/>
      <c r="C49" s="144"/>
      <c r="D49" s="144"/>
      <c r="G49" s="144"/>
      <c r="H49" s="144"/>
      <c r="J49" s="144"/>
      <c r="K49" s="144"/>
      <c r="L49" s="144"/>
      <c r="M49" s="14"/>
      <c r="N49" s="14"/>
      <c r="O49" s="144"/>
      <c r="P49" s="144"/>
      <c r="Q49" s="144"/>
      <c r="R49" s="144"/>
      <c r="S49" s="144"/>
      <c r="T49" s="144"/>
      <c r="U49" s="144"/>
      <c r="V49" s="144"/>
    </row>
    <row r="50" spans="1:22" x14ac:dyDescent="0.25">
      <c r="A50" s="144"/>
      <c r="B50" s="144"/>
      <c r="C50" s="144"/>
      <c r="D50" s="144"/>
      <c r="G50" s="144"/>
      <c r="H50" s="144"/>
      <c r="J50" s="144"/>
      <c r="K50" s="144"/>
      <c r="L50" s="144"/>
      <c r="M50" s="14"/>
      <c r="N50" s="14"/>
      <c r="O50" s="144"/>
      <c r="P50" s="144"/>
      <c r="Q50" s="144"/>
      <c r="R50" s="144"/>
      <c r="S50" s="144"/>
      <c r="T50" s="144"/>
      <c r="U50" s="144"/>
      <c r="V50" s="144"/>
    </row>
  </sheetData>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2"/>
  <sheetViews>
    <sheetView topLeftCell="A4" workbookViewId="0">
      <selection activeCell="V22" sqref="V22"/>
    </sheetView>
  </sheetViews>
  <sheetFormatPr defaultColWidth="9.140625" defaultRowHeight="15" x14ac:dyDescent="0.25"/>
  <cols>
    <col min="1" max="1" width="12" customWidth="1"/>
    <col min="2" max="2" width="13.28515625" customWidth="1"/>
    <col min="3" max="3" width="11.140625" customWidth="1"/>
    <col min="4" max="4" width="9.140625" style="144"/>
    <col min="5" max="5" width="11.5703125" customWidth="1"/>
    <col min="6" max="6" width="9.140625" style="144"/>
    <col min="9" max="9" width="9.140625" style="144"/>
    <col min="12" max="12" width="9.140625" style="14"/>
    <col min="13" max="13" width="13.28515625" customWidth="1"/>
    <col min="14" max="14" width="13.28515625" style="144" customWidth="1"/>
    <col min="15" max="15" width="13.28515625" style="5" customWidth="1"/>
    <col min="16" max="17" width="13.28515625" style="144" customWidth="1"/>
    <col min="19" max="19" width="11" customWidth="1"/>
    <col min="20" max="20" width="17.28515625" customWidth="1"/>
    <col min="21" max="21" width="16" customWidth="1"/>
    <col min="22" max="22" width="12.7109375" customWidth="1"/>
    <col min="23" max="23" width="12.140625" customWidth="1"/>
    <col min="24" max="24" width="13.42578125" customWidth="1"/>
    <col min="25" max="25" width="12" customWidth="1"/>
    <col min="26" max="26" width="14.28515625" customWidth="1"/>
  </cols>
  <sheetData>
    <row r="1" spans="1:33" s="144" customFormat="1" x14ac:dyDescent="0.25">
      <c r="A1" s="3" t="s">
        <v>149</v>
      </c>
      <c r="L1" s="14"/>
      <c r="O1" s="5"/>
    </row>
    <row r="2" spans="1:33" s="144" customFormat="1" x14ac:dyDescent="0.25">
      <c r="L2" s="14"/>
      <c r="O2" s="5"/>
    </row>
    <row r="3" spans="1:33" x14ac:dyDescent="0.25">
      <c r="A3" s="3" t="s">
        <v>41</v>
      </c>
      <c r="B3" s="144"/>
      <c r="C3" s="144"/>
      <c r="E3" s="144"/>
      <c r="G3" s="144"/>
      <c r="H3" s="144"/>
      <c r="J3" s="144"/>
      <c r="K3" s="144"/>
      <c r="M3" s="144"/>
      <c r="R3" s="144"/>
      <c r="S3" s="144"/>
      <c r="T3" s="144"/>
      <c r="U3" s="144"/>
      <c r="V3" s="144"/>
      <c r="W3" s="144"/>
      <c r="X3" s="144"/>
      <c r="Y3" s="144"/>
      <c r="Z3" s="144"/>
      <c r="AA3" s="144"/>
      <c r="AB3" s="144"/>
      <c r="AC3" s="144"/>
      <c r="AD3" s="144"/>
      <c r="AE3" s="144"/>
      <c r="AF3" s="144"/>
      <c r="AG3" s="144"/>
    </row>
    <row r="4" spans="1:33" x14ac:dyDescent="0.25">
      <c r="A4" s="144"/>
      <c r="B4" s="144"/>
      <c r="C4" s="144"/>
      <c r="E4" s="144"/>
      <c r="G4" s="144"/>
      <c r="H4" s="144"/>
      <c r="J4" s="144"/>
      <c r="K4" s="144"/>
      <c r="M4" s="144"/>
      <c r="R4" s="144"/>
      <c r="S4" s="144"/>
      <c r="T4" s="144"/>
      <c r="U4" s="144"/>
      <c r="V4" s="144"/>
      <c r="W4" s="144"/>
      <c r="X4" s="144"/>
      <c r="Y4" s="144"/>
      <c r="Z4" s="144"/>
      <c r="AA4" s="144"/>
      <c r="AB4" s="144"/>
      <c r="AC4" s="144"/>
      <c r="AD4" s="144"/>
      <c r="AE4" s="144"/>
      <c r="AF4" s="144"/>
      <c r="AG4" s="144"/>
    </row>
    <row r="5" spans="1:33" ht="23.25" x14ac:dyDescent="0.35">
      <c r="A5" s="34">
        <v>2015</v>
      </c>
      <c r="B5" s="144"/>
      <c r="C5" s="144"/>
      <c r="E5" s="144"/>
      <c r="G5" s="144"/>
      <c r="H5" s="144"/>
      <c r="J5" s="144"/>
      <c r="K5" s="144"/>
      <c r="M5" s="144"/>
      <c r="R5" s="144"/>
      <c r="S5" s="144"/>
      <c r="T5" s="144"/>
      <c r="U5" s="144"/>
      <c r="V5" s="144"/>
      <c r="W5" s="144"/>
      <c r="X5" s="144"/>
      <c r="Y5" s="144"/>
      <c r="Z5" s="144"/>
      <c r="AA5" s="144"/>
      <c r="AB5" s="144"/>
      <c r="AC5" s="144"/>
      <c r="AD5" s="144"/>
      <c r="AE5" s="144"/>
      <c r="AF5" s="144"/>
      <c r="AG5" s="144"/>
    </row>
    <row r="6" spans="1:33" x14ac:dyDescent="0.25">
      <c r="A6" s="144"/>
      <c r="B6" s="144"/>
      <c r="C6" s="144"/>
      <c r="E6" s="144"/>
      <c r="G6" s="144"/>
      <c r="H6" s="144"/>
      <c r="J6" s="144"/>
      <c r="K6" s="144"/>
      <c r="M6" s="144"/>
      <c r="R6" s="144"/>
      <c r="S6" s="144"/>
      <c r="T6" s="144"/>
      <c r="U6" s="144"/>
      <c r="V6" s="144"/>
      <c r="W6" s="144"/>
      <c r="X6" s="144"/>
      <c r="Y6" s="144"/>
      <c r="Z6" s="144"/>
      <c r="AA6" s="144"/>
      <c r="AB6" s="144"/>
      <c r="AC6" s="144"/>
      <c r="AD6" s="144"/>
      <c r="AE6" s="144"/>
      <c r="AF6" s="144"/>
      <c r="AG6" s="144"/>
    </row>
    <row r="7" spans="1:33" x14ac:dyDescent="0.25">
      <c r="A7" s="3" t="s">
        <v>29</v>
      </c>
      <c r="B7" s="144"/>
      <c r="C7" s="144"/>
      <c r="E7" s="144"/>
      <c r="G7" s="144"/>
      <c r="H7" s="144"/>
      <c r="J7" s="144"/>
      <c r="K7" s="144"/>
      <c r="M7" s="144"/>
      <c r="R7" s="144"/>
      <c r="S7" s="144"/>
      <c r="T7" s="144"/>
      <c r="U7" s="144"/>
      <c r="V7" s="144"/>
      <c r="W7" s="144"/>
      <c r="X7" s="144"/>
      <c r="Y7" s="144"/>
      <c r="Z7" s="144"/>
      <c r="AA7" s="144"/>
      <c r="AB7" s="144"/>
      <c r="AC7" s="144"/>
      <c r="AD7" s="144"/>
      <c r="AE7" s="144"/>
      <c r="AF7" s="144"/>
      <c r="AG7" s="144"/>
    </row>
    <row r="8" spans="1:33" x14ac:dyDescent="0.25">
      <c r="A8" s="144"/>
      <c r="B8" s="144"/>
      <c r="C8" s="144"/>
      <c r="E8" s="144"/>
      <c r="G8" s="144"/>
      <c r="H8" s="144"/>
      <c r="J8" s="144"/>
      <c r="K8" s="144"/>
      <c r="M8" s="144"/>
      <c r="R8" s="144"/>
      <c r="S8" s="144"/>
      <c r="T8" s="144"/>
      <c r="U8" s="144"/>
      <c r="V8" s="144"/>
      <c r="W8" s="144"/>
      <c r="X8" s="144"/>
      <c r="Y8" s="144"/>
      <c r="Z8" s="144"/>
      <c r="AA8" s="144"/>
      <c r="AB8" s="144"/>
      <c r="AC8" s="144"/>
      <c r="AD8" s="144"/>
      <c r="AE8" s="144"/>
      <c r="AF8" s="144"/>
      <c r="AG8" s="144"/>
    </row>
    <row r="9" spans="1:33" x14ac:dyDescent="0.25">
      <c r="A9" s="37" t="s">
        <v>16</v>
      </c>
      <c r="B9" s="95" t="s">
        <v>88</v>
      </c>
      <c r="C9" s="124" t="s">
        <v>61</v>
      </c>
      <c r="D9" s="107" t="s">
        <v>19</v>
      </c>
      <c r="E9" s="95" t="s">
        <v>12</v>
      </c>
      <c r="F9" s="38" t="s">
        <v>110</v>
      </c>
      <c r="G9" s="38" t="s">
        <v>22</v>
      </c>
      <c r="H9" s="38" t="s">
        <v>79</v>
      </c>
      <c r="I9" s="95" t="s">
        <v>91</v>
      </c>
      <c r="J9" s="38" t="s">
        <v>112</v>
      </c>
      <c r="K9" s="38" t="s">
        <v>47</v>
      </c>
      <c r="L9" s="95" t="s">
        <v>13</v>
      </c>
      <c r="M9" s="38" t="s">
        <v>27</v>
      </c>
      <c r="N9" s="183" t="s">
        <v>94</v>
      </c>
      <c r="O9" s="183" t="s">
        <v>151</v>
      </c>
      <c r="P9" s="38" t="s">
        <v>150</v>
      </c>
      <c r="Q9" s="38" t="s">
        <v>114</v>
      </c>
      <c r="R9" s="38" t="s">
        <v>115</v>
      </c>
      <c r="S9" s="38" t="s">
        <v>48</v>
      </c>
      <c r="T9" s="38" t="s">
        <v>64</v>
      </c>
      <c r="U9" s="95" t="s">
        <v>25</v>
      </c>
      <c r="V9" s="95" t="s">
        <v>95</v>
      </c>
      <c r="W9" s="37" t="s">
        <v>28</v>
      </c>
      <c r="X9" s="37" t="s">
        <v>153</v>
      </c>
      <c r="Y9" s="38" t="s">
        <v>99</v>
      </c>
      <c r="Z9" s="39" t="s">
        <v>100</v>
      </c>
      <c r="AA9" s="144"/>
      <c r="AB9" s="144"/>
      <c r="AC9" s="144"/>
      <c r="AD9" s="144"/>
      <c r="AE9" s="144"/>
      <c r="AF9" s="144"/>
      <c r="AG9" s="144"/>
    </row>
    <row r="10" spans="1:33" x14ac:dyDescent="0.25">
      <c r="A10" s="40" t="s">
        <v>0</v>
      </c>
      <c r="B10" s="119">
        <v>12791</v>
      </c>
      <c r="C10" s="126">
        <v>2151</v>
      </c>
      <c r="D10" s="145">
        <v>1850</v>
      </c>
      <c r="E10" s="45">
        <v>88510</v>
      </c>
      <c r="F10" s="88">
        <v>0</v>
      </c>
      <c r="G10" s="88">
        <v>43133</v>
      </c>
      <c r="H10" s="88">
        <v>0</v>
      </c>
      <c r="I10" s="119">
        <v>4940</v>
      </c>
      <c r="J10" s="88">
        <v>2218</v>
      </c>
      <c r="K10" s="88">
        <v>3370</v>
      </c>
      <c r="L10" s="119">
        <v>38434</v>
      </c>
      <c r="M10" s="88">
        <v>0</v>
      </c>
      <c r="N10" s="131">
        <v>0</v>
      </c>
      <c r="O10" s="131">
        <v>0</v>
      </c>
      <c r="P10" s="88">
        <v>0</v>
      </c>
      <c r="Q10" s="88">
        <v>0</v>
      </c>
      <c r="R10" s="88">
        <v>0</v>
      </c>
      <c r="S10" s="88">
        <v>5307</v>
      </c>
      <c r="T10" s="88">
        <v>0</v>
      </c>
      <c r="U10" s="119">
        <v>930</v>
      </c>
      <c r="V10" s="119">
        <v>17373</v>
      </c>
      <c r="W10" s="45">
        <f>SUM(B10:V10)</f>
        <v>221007</v>
      </c>
      <c r="X10" s="45">
        <v>221007</v>
      </c>
      <c r="Y10" s="88">
        <f>SUM(D10,F10,G10,H10,J10,K10,M10,P10,Q10,R10,S10,T10)</f>
        <v>55878</v>
      </c>
      <c r="Z10" s="63">
        <f>SUM(B10,C10,E10,I10,L10,N10,O10,V10,U10)</f>
        <v>165129</v>
      </c>
      <c r="AA10" s="144"/>
      <c r="AB10" s="144"/>
      <c r="AC10" s="144"/>
      <c r="AD10" s="144"/>
      <c r="AE10" s="144"/>
      <c r="AF10" s="144"/>
      <c r="AG10" s="144"/>
    </row>
    <row r="11" spans="1:33" x14ac:dyDescent="0.25">
      <c r="A11" s="40" t="s">
        <v>1</v>
      </c>
      <c r="B11" s="45">
        <v>22048</v>
      </c>
      <c r="C11" s="45">
        <v>7227</v>
      </c>
      <c r="D11" s="88">
        <v>7018</v>
      </c>
      <c r="E11" s="45">
        <v>103510</v>
      </c>
      <c r="F11" s="88">
        <v>0</v>
      </c>
      <c r="G11" s="88">
        <v>41829</v>
      </c>
      <c r="H11" s="88">
        <v>770</v>
      </c>
      <c r="I11" s="119">
        <v>5026</v>
      </c>
      <c r="J11" s="88">
        <v>2066</v>
      </c>
      <c r="K11" s="88">
        <v>2272</v>
      </c>
      <c r="L11" s="45">
        <v>2140</v>
      </c>
      <c r="M11" s="88">
        <v>0</v>
      </c>
      <c r="N11" s="131">
        <v>0</v>
      </c>
      <c r="O11" s="131">
        <v>0</v>
      </c>
      <c r="P11" s="88">
        <v>0</v>
      </c>
      <c r="Q11" s="88">
        <v>0</v>
      </c>
      <c r="R11" s="88">
        <v>0</v>
      </c>
      <c r="S11" s="88">
        <v>16645</v>
      </c>
      <c r="T11" s="88">
        <v>0</v>
      </c>
      <c r="U11" s="45">
        <v>846</v>
      </c>
      <c r="V11" s="45">
        <v>34751</v>
      </c>
      <c r="W11" s="45">
        <f t="shared" ref="W11:W21" si="0">SUM(B11:V11)</f>
        <v>246148</v>
      </c>
      <c r="X11" s="45">
        <v>246148</v>
      </c>
      <c r="Y11" s="88">
        <f t="shared" ref="Y11:Y21" si="1">SUM(D11,F11,G11,H11,J11,K11,M11,P11,Q11,R11,S11,T11)</f>
        <v>70600</v>
      </c>
      <c r="Z11" s="63">
        <f t="shared" ref="Z11:Z21" si="2">SUM(B11,C11,E11,I11,L11,N11,O11,V11,U11)</f>
        <v>175548</v>
      </c>
      <c r="AA11" s="144"/>
      <c r="AB11" s="144"/>
      <c r="AC11" s="144"/>
      <c r="AD11" s="144"/>
      <c r="AE11" s="144"/>
      <c r="AF11" s="144"/>
      <c r="AG11" s="144"/>
    </row>
    <row r="12" spans="1:33" x14ac:dyDescent="0.25">
      <c r="A12" s="40" t="s">
        <v>2</v>
      </c>
      <c r="B12" s="45">
        <v>36084</v>
      </c>
      <c r="C12" s="45">
        <v>6466</v>
      </c>
      <c r="D12" s="88">
        <v>14619</v>
      </c>
      <c r="E12" s="45">
        <v>107815</v>
      </c>
      <c r="F12" s="88">
        <v>0</v>
      </c>
      <c r="G12" s="88">
        <v>54225</v>
      </c>
      <c r="H12" s="88">
        <v>332</v>
      </c>
      <c r="I12" s="119">
        <v>4152</v>
      </c>
      <c r="J12" s="88">
        <v>2610</v>
      </c>
      <c r="K12" s="88">
        <v>0</v>
      </c>
      <c r="L12" s="45">
        <v>254</v>
      </c>
      <c r="M12" s="88">
        <v>0</v>
      </c>
      <c r="N12" s="131">
        <v>0</v>
      </c>
      <c r="O12" s="131">
        <v>0</v>
      </c>
      <c r="P12" s="88">
        <v>1602</v>
      </c>
      <c r="Q12" s="88">
        <v>0</v>
      </c>
      <c r="R12" s="88">
        <v>0</v>
      </c>
      <c r="S12" s="88">
        <v>23450</v>
      </c>
      <c r="T12" s="88">
        <v>0</v>
      </c>
      <c r="U12" s="45">
        <v>12140</v>
      </c>
      <c r="V12" s="45">
        <v>21497</v>
      </c>
      <c r="W12" s="45">
        <f t="shared" si="0"/>
        <v>285246</v>
      </c>
      <c r="X12" s="45">
        <v>285246</v>
      </c>
      <c r="Y12" s="88">
        <f t="shared" si="1"/>
        <v>96838</v>
      </c>
      <c r="Z12" s="63">
        <f t="shared" si="2"/>
        <v>188408</v>
      </c>
      <c r="AA12" s="144"/>
      <c r="AB12" s="144"/>
      <c r="AC12" s="144"/>
      <c r="AD12" s="144"/>
      <c r="AE12" s="144"/>
      <c r="AF12" s="144"/>
      <c r="AG12" s="144"/>
    </row>
    <row r="13" spans="1:33" x14ac:dyDescent="0.25">
      <c r="A13" s="40" t="s">
        <v>3</v>
      </c>
      <c r="B13" s="45">
        <v>25452</v>
      </c>
      <c r="C13" s="45">
        <v>10581</v>
      </c>
      <c r="D13" s="88">
        <v>11065</v>
      </c>
      <c r="E13" s="45">
        <v>119753</v>
      </c>
      <c r="F13" s="88">
        <v>398</v>
      </c>
      <c r="G13" s="88">
        <v>53415</v>
      </c>
      <c r="H13" s="88">
        <v>751</v>
      </c>
      <c r="I13" s="119">
        <v>4235</v>
      </c>
      <c r="J13" s="88">
        <v>1576</v>
      </c>
      <c r="K13" s="88">
        <v>0</v>
      </c>
      <c r="L13" s="45">
        <v>0</v>
      </c>
      <c r="M13" s="88">
        <v>0</v>
      </c>
      <c r="N13" s="131">
        <v>0</v>
      </c>
      <c r="O13" s="131">
        <v>0</v>
      </c>
      <c r="P13" s="88">
        <v>1733</v>
      </c>
      <c r="Q13" s="88">
        <v>0</v>
      </c>
      <c r="R13" s="88">
        <v>0</v>
      </c>
      <c r="S13" s="88">
        <v>30820</v>
      </c>
      <c r="T13" s="88">
        <v>0</v>
      </c>
      <c r="U13" s="45">
        <v>8068</v>
      </c>
      <c r="V13" s="45">
        <v>39935</v>
      </c>
      <c r="W13" s="45">
        <f t="shared" si="0"/>
        <v>307782</v>
      </c>
      <c r="X13" s="45">
        <v>307782</v>
      </c>
      <c r="Y13" s="88">
        <f t="shared" si="1"/>
        <v>99758</v>
      </c>
      <c r="Z13" s="63">
        <f t="shared" si="2"/>
        <v>208024</v>
      </c>
      <c r="AA13" s="144"/>
      <c r="AB13" s="144"/>
      <c r="AC13" s="144"/>
      <c r="AD13" s="144"/>
      <c r="AE13" s="144"/>
      <c r="AF13" s="144"/>
      <c r="AG13" s="144"/>
    </row>
    <row r="14" spans="1:33" x14ac:dyDescent="0.25">
      <c r="A14" s="40" t="s">
        <v>4</v>
      </c>
      <c r="B14" s="45">
        <v>26321</v>
      </c>
      <c r="C14" s="45">
        <v>6866</v>
      </c>
      <c r="D14" s="88">
        <v>8204</v>
      </c>
      <c r="E14" s="45">
        <v>91337</v>
      </c>
      <c r="F14" s="88">
        <v>0</v>
      </c>
      <c r="G14" s="88">
        <v>50028</v>
      </c>
      <c r="H14" s="88">
        <v>340</v>
      </c>
      <c r="I14" s="119">
        <v>2101</v>
      </c>
      <c r="J14" s="88">
        <v>2147</v>
      </c>
      <c r="K14" s="88">
        <v>0</v>
      </c>
      <c r="L14" s="45">
        <v>0</v>
      </c>
      <c r="M14" s="88">
        <v>0</v>
      </c>
      <c r="N14" s="131">
        <v>0</v>
      </c>
      <c r="O14" s="131">
        <v>831</v>
      </c>
      <c r="P14" s="88">
        <v>0</v>
      </c>
      <c r="Q14" s="88">
        <v>0</v>
      </c>
      <c r="R14" s="88">
        <v>0</v>
      </c>
      <c r="S14" s="88">
        <v>25588</v>
      </c>
      <c r="T14" s="88">
        <v>24</v>
      </c>
      <c r="U14" s="45">
        <v>9056</v>
      </c>
      <c r="V14" s="45">
        <v>6329</v>
      </c>
      <c r="W14" s="45">
        <f t="shared" si="0"/>
        <v>229172</v>
      </c>
      <c r="X14" s="45">
        <v>229172</v>
      </c>
      <c r="Y14" s="88">
        <f t="shared" si="1"/>
        <v>86331</v>
      </c>
      <c r="Z14" s="63">
        <f t="shared" si="2"/>
        <v>142841</v>
      </c>
      <c r="AA14" s="144"/>
      <c r="AB14" s="144"/>
      <c r="AC14" s="144"/>
      <c r="AD14" s="144"/>
      <c r="AE14" s="144"/>
      <c r="AF14" s="144"/>
      <c r="AG14" s="144"/>
    </row>
    <row r="15" spans="1:33" x14ac:dyDescent="0.25">
      <c r="A15" s="40" t="s">
        <v>5</v>
      </c>
      <c r="B15" s="45">
        <v>25724</v>
      </c>
      <c r="C15" s="45">
        <v>7121</v>
      </c>
      <c r="D15" s="88">
        <v>7269</v>
      </c>
      <c r="E15" s="45">
        <v>125370</v>
      </c>
      <c r="F15" s="88">
        <v>0</v>
      </c>
      <c r="G15" s="88">
        <v>42931</v>
      </c>
      <c r="H15" s="88">
        <v>0</v>
      </c>
      <c r="I15" s="119">
        <v>0</v>
      </c>
      <c r="J15" s="88">
        <v>3542</v>
      </c>
      <c r="K15" s="88">
        <v>0</v>
      </c>
      <c r="L15" s="45">
        <v>687</v>
      </c>
      <c r="M15" s="88">
        <v>0</v>
      </c>
      <c r="N15" s="131">
        <v>0</v>
      </c>
      <c r="O15" s="131">
        <v>0</v>
      </c>
      <c r="P15" s="88">
        <v>0</v>
      </c>
      <c r="Q15" s="88">
        <v>0</v>
      </c>
      <c r="R15" s="88">
        <v>0</v>
      </c>
      <c r="S15" s="88">
        <v>26783</v>
      </c>
      <c r="T15" s="88">
        <v>239</v>
      </c>
      <c r="U15" s="45">
        <v>1769</v>
      </c>
      <c r="V15" s="45">
        <v>23294</v>
      </c>
      <c r="W15" s="45">
        <f t="shared" si="0"/>
        <v>264729</v>
      </c>
      <c r="X15" s="45">
        <v>264729</v>
      </c>
      <c r="Y15" s="88">
        <f t="shared" si="1"/>
        <v>80764</v>
      </c>
      <c r="Z15" s="63">
        <f t="shared" si="2"/>
        <v>183965</v>
      </c>
      <c r="AA15" s="144"/>
      <c r="AB15" s="144"/>
      <c r="AC15" s="144"/>
      <c r="AD15" s="144"/>
      <c r="AE15" s="144"/>
      <c r="AF15" s="144"/>
      <c r="AG15" s="144"/>
    </row>
    <row r="16" spans="1:33" x14ac:dyDescent="0.25">
      <c r="A16" s="40" t="s">
        <v>6</v>
      </c>
      <c r="B16" s="45">
        <v>32062</v>
      </c>
      <c r="C16" s="45">
        <v>5685</v>
      </c>
      <c r="D16" s="88">
        <v>25191</v>
      </c>
      <c r="E16" s="45">
        <v>104722</v>
      </c>
      <c r="F16" s="88">
        <v>0</v>
      </c>
      <c r="G16" s="88">
        <v>40750</v>
      </c>
      <c r="H16" s="88">
        <v>0</v>
      </c>
      <c r="I16" s="119">
        <v>5314</v>
      </c>
      <c r="J16" s="88">
        <v>3457</v>
      </c>
      <c r="K16" s="88">
        <v>1744</v>
      </c>
      <c r="L16" s="45">
        <v>0</v>
      </c>
      <c r="M16" s="88">
        <v>0</v>
      </c>
      <c r="N16" s="131">
        <v>2063</v>
      </c>
      <c r="O16" s="131">
        <v>0</v>
      </c>
      <c r="P16" s="88">
        <v>0</v>
      </c>
      <c r="Q16" s="88">
        <v>0</v>
      </c>
      <c r="R16" s="88">
        <v>0</v>
      </c>
      <c r="S16" s="88">
        <v>54677</v>
      </c>
      <c r="T16" s="88">
        <v>18</v>
      </c>
      <c r="U16" s="45">
        <v>5311</v>
      </c>
      <c r="V16" s="45">
        <v>16269</v>
      </c>
      <c r="W16" s="45">
        <f t="shared" si="0"/>
        <v>297263</v>
      </c>
      <c r="X16" s="45">
        <v>297263</v>
      </c>
      <c r="Y16" s="88">
        <f t="shared" si="1"/>
        <v>125837</v>
      </c>
      <c r="Z16" s="63">
        <f t="shared" si="2"/>
        <v>171426</v>
      </c>
      <c r="AA16" s="144"/>
      <c r="AB16" s="144"/>
      <c r="AC16" s="144"/>
      <c r="AD16" s="144"/>
      <c r="AE16" s="144"/>
      <c r="AF16" s="144"/>
      <c r="AG16" s="144"/>
    </row>
    <row r="17" spans="1:33" s="144" customFormat="1" x14ac:dyDescent="0.25">
      <c r="A17" s="40" t="s">
        <v>7</v>
      </c>
      <c r="B17" s="45">
        <v>19376</v>
      </c>
      <c r="C17" s="45">
        <v>8512</v>
      </c>
      <c r="D17" s="88">
        <v>19954</v>
      </c>
      <c r="E17" s="45">
        <v>87442</v>
      </c>
      <c r="F17" s="88">
        <v>0</v>
      </c>
      <c r="G17" s="88">
        <v>34786</v>
      </c>
      <c r="H17" s="88">
        <v>0</v>
      </c>
      <c r="I17" s="119">
        <v>6241</v>
      </c>
      <c r="J17" s="88">
        <v>2265</v>
      </c>
      <c r="K17" s="88">
        <v>0</v>
      </c>
      <c r="L17" s="45">
        <v>0</v>
      </c>
      <c r="M17" s="88">
        <v>0</v>
      </c>
      <c r="N17" s="131">
        <v>0</v>
      </c>
      <c r="O17" s="131">
        <v>0</v>
      </c>
      <c r="P17" s="88">
        <v>0</v>
      </c>
      <c r="Q17" s="88">
        <v>0</v>
      </c>
      <c r="R17" s="88">
        <v>0</v>
      </c>
      <c r="S17" s="88">
        <v>31376</v>
      </c>
      <c r="T17" s="88">
        <v>458</v>
      </c>
      <c r="U17" s="45">
        <v>9728</v>
      </c>
      <c r="V17" s="45">
        <v>20826</v>
      </c>
      <c r="W17" s="45">
        <f t="shared" si="0"/>
        <v>240964</v>
      </c>
      <c r="X17" s="45">
        <v>240964</v>
      </c>
      <c r="Y17" s="88">
        <f t="shared" si="1"/>
        <v>88839</v>
      </c>
      <c r="Z17" s="63">
        <f t="shared" si="2"/>
        <v>152125</v>
      </c>
    </row>
    <row r="18" spans="1:33" s="144" customFormat="1" x14ac:dyDescent="0.25">
      <c r="A18" s="40" t="s">
        <v>8</v>
      </c>
      <c r="B18" s="45">
        <v>22032</v>
      </c>
      <c r="C18" s="45">
        <v>9813</v>
      </c>
      <c r="D18" s="88">
        <v>26911</v>
      </c>
      <c r="E18" s="45">
        <v>119417</v>
      </c>
      <c r="F18" s="88">
        <v>0</v>
      </c>
      <c r="G18" s="88">
        <v>45410</v>
      </c>
      <c r="H18" s="88">
        <v>0</v>
      </c>
      <c r="I18" s="119">
        <v>3857</v>
      </c>
      <c r="J18" s="88">
        <v>2458</v>
      </c>
      <c r="K18" s="88">
        <v>1461</v>
      </c>
      <c r="L18" s="45">
        <v>0</v>
      </c>
      <c r="M18" s="88">
        <v>2360</v>
      </c>
      <c r="N18" s="131">
        <v>0</v>
      </c>
      <c r="O18" s="131">
        <v>0</v>
      </c>
      <c r="P18" s="88">
        <v>0</v>
      </c>
      <c r="Q18" s="88">
        <v>0</v>
      </c>
      <c r="R18" s="88">
        <v>1352</v>
      </c>
      <c r="S18" s="88">
        <v>33431</v>
      </c>
      <c r="T18" s="88">
        <v>920</v>
      </c>
      <c r="U18" s="45">
        <v>6122</v>
      </c>
      <c r="V18" s="45">
        <v>16887</v>
      </c>
      <c r="W18" s="45">
        <f t="shared" si="0"/>
        <v>292431</v>
      </c>
      <c r="X18" s="45">
        <v>292431</v>
      </c>
      <c r="Y18" s="88">
        <f t="shared" si="1"/>
        <v>114303</v>
      </c>
      <c r="Z18" s="63">
        <f t="shared" si="2"/>
        <v>178128</v>
      </c>
    </row>
    <row r="19" spans="1:33" s="144" customFormat="1" x14ac:dyDescent="0.25">
      <c r="A19" s="40" t="s">
        <v>9</v>
      </c>
      <c r="B19" s="45">
        <v>17823</v>
      </c>
      <c r="C19" s="45">
        <v>6654</v>
      </c>
      <c r="D19" s="88">
        <v>28384</v>
      </c>
      <c r="E19" s="45">
        <v>78290</v>
      </c>
      <c r="F19" s="88">
        <v>0</v>
      </c>
      <c r="G19" s="88">
        <v>24664</v>
      </c>
      <c r="H19" s="88">
        <v>0</v>
      </c>
      <c r="I19" s="119">
        <v>5436</v>
      </c>
      <c r="J19" s="88">
        <v>4858</v>
      </c>
      <c r="K19" s="88">
        <v>13</v>
      </c>
      <c r="L19" s="45">
        <v>0</v>
      </c>
      <c r="M19" s="88">
        <v>0</v>
      </c>
      <c r="N19" s="131">
        <v>0</v>
      </c>
      <c r="O19" s="131">
        <v>0</v>
      </c>
      <c r="P19" s="88">
        <v>1330</v>
      </c>
      <c r="Q19" s="88">
        <v>0</v>
      </c>
      <c r="R19" s="88">
        <v>212</v>
      </c>
      <c r="S19" s="88">
        <v>38744</v>
      </c>
      <c r="T19" s="88">
        <v>0</v>
      </c>
      <c r="U19" s="45">
        <v>617</v>
      </c>
      <c r="V19" s="45">
        <v>10843</v>
      </c>
      <c r="W19" s="45">
        <f t="shared" si="0"/>
        <v>217868</v>
      </c>
      <c r="X19" s="45">
        <v>217868</v>
      </c>
      <c r="Y19" s="88">
        <f t="shared" si="1"/>
        <v>98205</v>
      </c>
      <c r="Z19" s="63">
        <f t="shared" si="2"/>
        <v>119663</v>
      </c>
    </row>
    <row r="20" spans="1:33" s="144" customFormat="1" x14ac:dyDescent="0.25">
      <c r="A20" s="40" t="s">
        <v>10</v>
      </c>
      <c r="B20" s="45">
        <v>36307</v>
      </c>
      <c r="C20" s="45">
        <v>11228</v>
      </c>
      <c r="D20" s="88">
        <v>34119</v>
      </c>
      <c r="E20" s="45">
        <v>130701</v>
      </c>
      <c r="F20" s="88">
        <v>0</v>
      </c>
      <c r="G20" s="88">
        <v>31878</v>
      </c>
      <c r="H20" s="88">
        <v>0</v>
      </c>
      <c r="I20" s="119">
        <v>5875</v>
      </c>
      <c r="J20" s="88">
        <v>6433</v>
      </c>
      <c r="K20" s="88">
        <v>1608</v>
      </c>
      <c r="L20" s="45">
        <v>0</v>
      </c>
      <c r="M20" s="88">
        <v>0</v>
      </c>
      <c r="N20" s="131">
        <v>0</v>
      </c>
      <c r="O20" s="131">
        <v>0</v>
      </c>
      <c r="P20" s="88">
        <v>0</v>
      </c>
      <c r="Q20" s="88">
        <v>389</v>
      </c>
      <c r="R20" s="88">
        <v>0</v>
      </c>
      <c r="S20" s="88">
        <v>48639</v>
      </c>
      <c r="T20" s="88">
        <v>0</v>
      </c>
      <c r="U20" s="45">
        <v>10755</v>
      </c>
      <c r="V20" s="45">
        <v>13881</v>
      </c>
      <c r="W20" s="45">
        <f t="shared" si="0"/>
        <v>331813</v>
      </c>
      <c r="X20" s="45">
        <v>331813</v>
      </c>
      <c r="Y20" s="88">
        <f t="shared" si="1"/>
        <v>123066</v>
      </c>
      <c r="Z20" s="63">
        <f t="shared" si="2"/>
        <v>208747</v>
      </c>
    </row>
    <row r="21" spans="1:33" s="144" customFormat="1" x14ac:dyDescent="0.25">
      <c r="A21" s="40" t="s">
        <v>11</v>
      </c>
      <c r="B21" s="45">
        <v>31360</v>
      </c>
      <c r="C21" s="45">
        <v>8788</v>
      </c>
      <c r="D21" s="88">
        <v>32451</v>
      </c>
      <c r="E21" s="45">
        <v>134183</v>
      </c>
      <c r="F21" s="88">
        <v>169</v>
      </c>
      <c r="G21" s="88">
        <v>30431</v>
      </c>
      <c r="H21" s="88">
        <v>1155</v>
      </c>
      <c r="I21" s="119">
        <v>5784</v>
      </c>
      <c r="J21" s="88">
        <v>3017</v>
      </c>
      <c r="K21" s="88">
        <v>0</v>
      </c>
      <c r="L21" s="45">
        <v>0</v>
      </c>
      <c r="M21" s="88">
        <v>842</v>
      </c>
      <c r="N21" s="131">
        <v>0</v>
      </c>
      <c r="O21" s="131">
        <v>0</v>
      </c>
      <c r="P21" s="88">
        <v>0</v>
      </c>
      <c r="Q21" s="88">
        <v>0</v>
      </c>
      <c r="R21" s="88">
        <v>0</v>
      </c>
      <c r="S21" s="88">
        <v>39733</v>
      </c>
      <c r="T21" s="88">
        <v>0</v>
      </c>
      <c r="U21" s="45">
        <v>8687</v>
      </c>
      <c r="V21" s="45">
        <v>9683</v>
      </c>
      <c r="W21" s="45">
        <f t="shared" si="0"/>
        <v>306283</v>
      </c>
      <c r="X21" s="45">
        <v>306283</v>
      </c>
      <c r="Y21" s="88">
        <f t="shared" si="1"/>
        <v>107798</v>
      </c>
      <c r="Z21" s="63">
        <f t="shared" si="2"/>
        <v>198485</v>
      </c>
    </row>
    <row r="22" spans="1:33" x14ac:dyDescent="0.25">
      <c r="A22" s="37" t="s">
        <v>173</v>
      </c>
      <c r="B22" s="121">
        <f>SUM(B10:B21)</f>
        <v>307380</v>
      </c>
      <c r="C22" s="121">
        <f>SUM(C10:C21)</f>
        <v>91092</v>
      </c>
      <c r="D22" s="90">
        <f>SUM(D10:D21)</f>
        <v>217035</v>
      </c>
      <c r="E22" s="121">
        <f>SUM(E10:E21)</f>
        <v>1291050</v>
      </c>
      <c r="F22" s="90">
        <f>SUM(F10:F21)</f>
        <v>567</v>
      </c>
      <c r="G22" s="90">
        <f t="shared" ref="G22:H22" si="3">SUM(G10:G21)</f>
        <v>493480</v>
      </c>
      <c r="H22" s="90">
        <f t="shared" si="3"/>
        <v>3348</v>
      </c>
      <c r="I22" s="121">
        <f t="shared" ref="I22:P22" si="4">SUM(I10:I21)</f>
        <v>52961</v>
      </c>
      <c r="J22" s="90">
        <f t="shared" si="4"/>
        <v>36647</v>
      </c>
      <c r="K22" s="90">
        <f t="shared" si="4"/>
        <v>10468</v>
      </c>
      <c r="L22" s="121">
        <f t="shared" si="4"/>
        <v>41515</v>
      </c>
      <c r="M22" s="90">
        <f t="shared" si="4"/>
        <v>3202</v>
      </c>
      <c r="N22" s="184">
        <f t="shared" si="4"/>
        <v>2063</v>
      </c>
      <c r="O22" s="184">
        <f t="shared" si="4"/>
        <v>831</v>
      </c>
      <c r="P22" s="90">
        <f t="shared" si="4"/>
        <v>4665</v>
      </c>
      <c r="Q22" s="90">
        <f t="shared" ref="Q22:T22" si="5">SUM(Q10:Q21)</f>
        <v>389</v>
      </c>
      <c r="R22" s="90">
        <f t="shared" si="5"/>
        <v>1564</v>
      </c>
      <c r="S22" s="90">
        <f t="shared" si="5"/>
        <v>375193</v>
      </c>
      <c r="T22" s="90">
        <f t="shared" si="5"/>
        <v>1659</v>
      </c>
      <c r="U22" s="121">
        <f>SUM(U10:U21)</f>
        <v>74029</v>
      </c>
      <c r="V22" s="121">
        <f t="shared" ref="V22:X22" si="6">SUM(V10:V21)</f>
        <v>231568</v>
      </c>
      <c r="W22" s="121">
        <f t="shared" si="6"/>
        <v>3240706</v>
      </c>
      <c r="X22" s="121">
        <f t="shared" si="6"/>
        <v>3240706</v>
      </c>
      <c r="Y22" s="90">
        <f>SUM(Y10:Y21)</f>
        <v>1148217</v>
      </c>
      <c r="Z22" s="68">
        <f>SUM(Z10:Z21)</f>
        <v>2092489</v>
      </c>
      <c r="AA22" s="144"/>
      <c r="AB22" s="144"/>
      <c r="AC22" s="144"/>
      <c r="AD22" s="144"/>
      <c r="AE22" s="144"/>
      <c r="AF22" s="144"/>
      <c r="AG22" s="144"/>
    </row>
    <row r="23" spans="1:33" x14ac:dyDescent="0.25">
      <c r="A23" s="14"/>
      <c r="B23" s="142"/>
      <c r="C23" s="142"/>
      <c r="D23" s="142"/>
      <c r="E23" s="142"/>
      <c r="F23" s="142"/>
      <c r="G23" s="142"/>
      <c r="H23" s="142"/>
      <c r="I23" s="142"/>
      <c r="J23" s="142"/>
      <c r="K23" s="142"/>
      <c r="L23" s="142"/>
      <c r="M23" s="142"/>
      <c r="N23" s="142"/>
      <c r="O23" s="132"/>
      <c r="P23" s="142"/>
      <c r="Q23" s="142"/>
      <c r="R23" s="142"/>
      <c r="S23" s="142"/>
      <c r="T23" s="142"/>
      <c r="U23" s="142"/>
      <c r="V23" s="142"/>
      <c r="W23" s="142"/>
      <c r="X23" s="142"/>
      <c r="Y23" s="14"/>
      <c r="Z23" s="14"/>
      <c r="AA23" s="144"/>
      <c r="AB23" s="144"/>
      <c r="AC23" s="144"/>
      <c r="AD23" s="144"/>
      <c r="AE23" s="144"/>
      <c r="AF23" s="144"/>
      <c r="AG23" s="144"/>
    </row>
    <row r="24" spans="1:33" x14ac:dyDescent="0.25">
      <c r="A24" s="14"/>
      <c r="B24" s="142"/>
      <c r="C24" s="142"/>
      <c r="D24" s="142"/>
      <c r="E24" s="142"/>
      <c r="F24" s="142"/>
      <c r="G24" s="142"/>
      <c r="H24" s="142"/>
      <c r="I24" s="142"/>
      <c r="J24" s="142"/>
      <c r="K24" s="142"/>
      <c r="L24" s="142"/>
      <c r="M24" s="142"/>
      <c r="N24" s="142"/>
      <c r="O24" s="132"/>
      <c r="P24" s="142"/>
      <c r="Q24" s="142"/>
      <c r="R24" s="142"/>
      <c r="S24" s="142"/>
      <c r="T24" s="142"/>
      <c r="U24" s="142"/>
      <c r="V24" s="142"/>
      <c r="W24" s="142"/>
      <c r="X24" s="142"/>
      <c r="Y24" s="14"/>
      <c r="Z24" s="14"/>
      <c r="AA24" s="144"/>
      <c r="AB24" s="144"/>
      <c r="AC24" s="144"/>
      <c r="AD24" s="144"/>
      <c r="AE24" s="144"/>
      <c r="AF24" s="144"/>
      <c r="AG24" s="144"/>
    </row>
    <row r="25" spans="1:33" x14ac:dyDescent="0.25">
      <c r="A25" s="93" t="s">
        <v>14</v>
      </c>
      <c r="B25" s="142"/>
      <c r="C25" s="142"/>
      <c r="D25" s="142"/>
      <c r="E25" s="142"/>
      <c r="F25" s="142"/>
      <c r="G25" s="142"/>
      <c r="H25" s="142"/>
      <c r="I25" s="142"/>
      <c r="J25" s="142"/>
      <c r="K25" s="142"/>
      <c r="L25" s="142"/>
      <c r="M25" s="142"/>
      <c r="N25" s="142"/>
      <c r="O25" s="132"/>
      <c r="P25" s="142"/>
      <c r="Q25" s="142"/>
      <c r="R25" s="142"/>
      <c r="S25" s="142"/>
      <c r="T25" s="142"/>
      <c r="U25" s="142"/>
      <c r="V25" s="142"/>
      <c r="W25" s="142"/>
      <c r="X25" s="142"/>
      <c r="Y25" s="14"/>
      <c r="Z25" s="14"/>
      <c r="AA25" s="144"/>
      <c r="AB25" s="144"/>
      <c r="AC25" s="144"/>
      <c r="AD25" s="144"/>
      <c r="AE25" s="144"/>
      <c r="AF25" s="144"/>
      <c r="AG25" s="144"/>
    </row>
    <row r="26" spans="1:33" x14ac:dyDescent="0.25">
      <c r="A26" s="14"/>
      <c r="B26" s="14"/>
      <c r="C26" s="36"/>
      <c r="D26" s="14"/>
      <c r="E26" s="14"/>
      <c r="F26" s="14"/>
      <c r="G26" s="14"/>
      <c r="H26" s="14"/>
      <c r="I26" s="14"/>
      <c r="J26" s="14"/>
      <c r="K26" s="14"/>
      <c r="M26" s="14"/>
      <c r="N26" s="14"/>
      <c r="O26" s="134"/>
      <c r="P26" s="14"/>
      <c r="Q26" s="14"/>
      <c r="R26" s="14"/>
      <c r="S26" s="14"/>
      <c r="T26" s="14"/>
      <c r="U26" s="36"/>
      <c r="V26" s="36"/>
      <c r="W26" s="14"/>
      <c r="X26" s="14"/>
      <c r="Y26" s="14"/>
      <c r="Z26" s="14"/>
      <c r="AA26" s="144"/>
      <c r="AB26" s="144"/>
      <c r="AC26" s="144"/>
      <c r="AD26" s="144"/>
      <c r="AE26" s="144"/>
      <c r="AF26" s="144"/>
      <c r="AG26" s="144"/>
    </row>
    <row r="27" spans="1:33" x14ac:dyDescent="0.25">
      <c r="A27" s="37" t="s">
        <v>16</v>
      </c>
      <c r="B27" s="95" t="s">
        <v>88</v>
      </c>
      <c r="C27" s="95" t="s">
        <v>61</v>
      </c>
      <c r="D27" s="107" t="s">
        <v>19</v>
      </c>
      <c r="E27" s="37" t="s">
        <v>12</v>
      </c>
      <c r="F27" s="38" t="s">
        <v>110</v>
      </c>
      <c r="G27" s="38" t="s">
        <v>22</v>
      </c>
      <c r="H27" s="38" t="s">
        <v>79</v>
      </c>
      <c r="I27" s="95" t="s">
        <v>91</v>
      </c>
      <c r="J27" s="38" t="s">
        <v>112</v>
      </c>
      <c r="K27" s="38" t="s">
        <v>47</v>
      </c>
      <c r="L27" s="95" t="s">
        <v>13</v>
      </c>
      <c r="M27" s="38" t="s">
        <v>27</v>
      </c>
      <c r="N27" s="183" t="s">
        <v>94</v>
      </c>
      <c r="O27" s="183" t="s">
        <v>151</v>
      </c>
      <c r="P27" s="38" t="s">
        <v>150</v>
      </c>
      <c r="Q27" s="38" t="s">
        <v>114</v>
      </c>
      <c r="R27" s="38" t="s">
        <v>115</v>
      </c>
      <c r="S27" s="38" t="s">
        <v>48</v>
      </c>
      <c r="T27" s="38" t="s">
        <v>64</v>
      </c>
      <c r="U27" s="95" t="s">
        <v>25</v>
      </c>
      <c r="V27" s="95" t="s">
        <v>95</v>
      </c>
      <c r="W27" s="37" t="s">
        <v>28</v>
      </c>
      <c r="X27" s="37" t="s">
        <v>153</v>
      </c>
      <c r="Y27" s="38" t="s">
        <v>99</v>
      </c>
      <c r="Z27" s="39" t="s">
        <v>100</v>
      </c>
      <c r="AA27" s="195"/>
      <c r="AB27" s="144"/>
      <c r="AC27" s="144"/>
      <c r="AD27" s="144"/>
      <c r="AE27" s="144"/>
      <c r="AF27" s="144"/>
      <c r="AG27" s="144"/>
    </row>
    <row r="28" spans="1:33" x14ac:dyDescent="0.25">
      <c r="A28" s="40" t="s">
        <v>0</v>
      </c>
      <c r="B28" s="45">
        <v>116091</v>
      </c>
      <c r="C28" s="45">
        <v>22904</v>
      </c>
      <c r="D28" s="45">
        <v>16079</v>
      </c>
      <c r="E28" s="45">
        <v>1159128</v>
      </c>
      <c r="F28" s="45">
        <v>0</v>
      </c>
      <c r="G28" s="131">
        <v>444560</v>
      </c>
      <c r="H28" s="45">
        <v>0</v>
      </c>
      <c r="I28" s="119">
        <v>42766</v>
      </c>
      <c r="J28" s="45">
        <v>16176</v>
      </c>
      <c r="K28" s="131">
        <v>29411</v>
      </c>
      <c r="L28" s="45">
        <v>413285</v>
      </c>
      <c r="M28" s="131">
        <v>0</v>
      </c>
      <c r="N28" s="131">
        <v>0</v>
      </c>
      <c r="O28" s="131">
        <v>0</v>
      </c>
      <c r="P28" s="131">
        <v>0</v>
      </c>
      <c r="Q28" s="131">
        <v>0</v>
      </c>
      <c r="R28" s="45">
        <v>0</v>
      </c>
      <c r="S28" s="45">
        <v>70404</v>
      </c>
      <c r="T28" s="45">
        <v>0</v>
      </c>
      <c r="U28" s="45">
        <v>5089</v>
      </c>
      <c r="V28" s="45">
        <v>193587</v>
      </c>
      <c r="W28" s="45">
        <f>SUM(B28:V28)</f>
        <v>2529480</v>
      </c>
      <c r="X28" s="45">
        <v>2529480</v>
      </c>
      <c r="Y28" s="131">
        <f>SUM(D28,F28,G28,H28,J28,K28,M28,P28,Q28,R28,S28,T28)</f>
        <v>576630</v>
      </c>
      <c r="Z28" s="131">
        <f>SUM(B28,C28,E28,I28,L28,N28,O28,V28,U28)</f>
        <v>1952850</v>
      </c>
      <c r="AA28" s="195"/>
      <c r="AB28" s="144"/>
      <c r="AC28" s="144"/>
      <c r="AD28" s="144"/>
      <c r="AE28" s="144"/>
      <c r="AF28" s="144"/>
      <c r="AG28" s="144"/>
    </row>
    <row r="29" spans="1:33" x14ac:dyDescent="0.25">
      <c r="A29" s="40" t="s">
        <v>1</v>
      </c>
      <c r="B29" s="45">
        <v>212560</v>
      </c>
      <c r="C29" s="45">
        <v>67901</v>
      </c>
      <c r="D29" s="45">
        <v>46150</v>
      </c>
      <c r="E29" s="45">
        <v>1279280</v>
      </c>
      <c r="F29" s="45">
        <v>0</v>
      </c>
      <c r="G29" s="131">
        <v>460610</v>
      </c>
      <c r="H29" s="119">
        <v>8218</v>
      </c>
      <c r="I29" s="119">
        <v>41062</v>
      </c>
      <c r="J29" s="119">
        <v>14969</v>
      </c>
      <c r="K29" s="119">
        <v>7157</v>
      </c>
      <c r="L29" s="45">
        <v>26019</v>
      </c>
      <c r="M29" s="119">
        <v>0</v>
      </c>
      <c r="N29" s="119">
        <v>0</v>
      </c>
      <c r="O29" s="131">
        <v>0</v>
      </c>
      <c r="P29" s="119">
        <v>0</v>
      </c>
      <c r="Q29" s="119">
        <v>0</v>
      </c>
      <c r="R29" s="119">
        <v>0</v>
      </c>
      <c r="S29" s="119">
        <v>193260</v>
      </c>
      <c r="T29" s="119">
        <v>0</v>
      </c>
      <c r="U29" s="45">
        <v>6503</v>
      </c>
      <c r="V29" s="45">
        <v>419333</v>
      </c>
      <c r="W29" s="45">
        <f t="shared" ref="W29:W39" si="7">SUM(B29:V29)</f>
        <v>2783022</v>
      </c>
      <c r="X29" s="45">
        <v>2783022</v>
      </c>
      <c r="Y29" s="131">
        <f t="shared" ref="Y29:Y39" si="8">SUM(D29,F29,G29,H29,J29,K29,M29,P29,Q29,R29,S29,T29)</f>
        <v>730364</v>
      </c>
      <c r="Z29" s="131">
        <f t="shared" ref="Z29:Z39" si="9">SUM(B29,C29,E29,I29,L29,N29,O29,V29,U29)</f>
        <v>2052658</v>
      </c>
      <c r="AA29" s="195"/>
      <c r="AB29" s="195"/>
      <c r="AC29" s="195"/>
      <c r="AD29" s="195"/>
      <c r="AE29" s="144"/>
      <c r="AF29" s="144"/>
      <c r="AG29" s="144"/>
    </row>
    <row r="30" spans="1:33" x14ac:dyDescent="0.25">
      <c r="A30" s="40" t="s">
        <v>2</v>
      </c>
      <c r="B30" s="45">
        <v>381695</v>
      </c>
      <c r="C30" s="45">
        <v>65304</v>
      </c>
      <c r="D30" s="45">
        <v>123769</v>
      </c>
      <c r="E30" s="45">
        <v>1479203</v>
      </c>
      <c r="F30" s="45">
        <v>0</v>
      </c>
      <c r="G30" s="131">
        <v>617804</v>
      </c>
      <c r="H30" s="119">
        <v>3596</v>
      </c>
      <c r="I30" s="119">
        <v>34208</v>
      </c>
      <c r="J30" s="119">
        <v>16997</v>
      </c>
      <c r="K30" s="119">
        <v>0</v>
      </c>
      <c r="L30" s="45">
        <v>2287</v>
      </c>
      <c r="M30" s="119">
        <v>0</v>
      </c>
      <c r="N30" s="119">
        <v>0</v>
      </c>
      <c r="O30" s="131">
        <v>0</v>
      </c>
      <c r="P30" s="119">
        <v>4425</v>
      </c>
      <c r="Q30" s="119">
        <v>0</v>
      </c>
      <c r="R30" s="119">
        <v>0</v>
      </c>
      <c r="S30" s="119">
        <v>269000</v>
      </c>
      <c r="T30" s="119">
        <v>0</v>
      </c>
      <c r="U30" s="45">
        <v>144476</v>
      </c>
      <c r="V30" s="45">
        <v>255394</v>
      </c>
      <c r="W30" s="45">
        <f t="shared" si="7"/>
        <v>3398158</v>
      </c>
      <c r="X30" s="45">
        <v>3398158</v>
      </c>
      <c r="Y30" s="131">
        <f t="shared" si="8"/>
        <v>1035591</v>
      </c>
      <c r="Z30" s="131">
        <f t="shared" si="9"/>
        <v>2362567</v>
      </c>
      <c r="AA30" s="195"/>
      <c r="AB30" s="195"/>
      <c r="AC30" s="195"/>
      <c r="AD30" s="195"/>
      <c r="AE30" s="144"/>
      <c r="AF30" s="144"/>
      <c r="AG30" s="144"/>
    </row>
    <row r="31" spans="1:33" x14ac:dyDescent="0.25">
      <c r="A31" s="40" t="s">
        <v>3</v>
      </c>
      <c r="B31" s="45">
        <v>282231</v>
      </c>
      <c r="C31" s="45">
        <v>107460</v>
      </c>
      <c r="D31" s="45">
        <v>99029</v>
      </c>
      <c r="E31" s="45">
        <v>1769783</v>
      </c>
      <c r="F31" s="45">
        <v>4836</v>
      </c>
      <c r="G31" s="131">
        <v>587501</v>
      </c>
      <c r="H31" s="119">
        <v>7690</v>
      </c>
      <c r="I31" s="119">
        <v>34175</v>
      </c>
      <c r="J31" s="119">
        <v>10528</v>
      </c>
      <c r="K31" s="119">
        <v>0</v>
      </c>
      <c r="L31" s="45">
        <v>0</v>
      </c>
      <c r="M31" s="119">
        <v>0</v>
      </c>
      <c r="N31" s="119">
        <v>0</v>
      </c>
      <c r="O31" s="131">
        <v>0</v>
      </c>
      <c r="P31" s="119">
        <v>4915</v>
      </c>
      <c r="Q31" s="119">
        <v>0</v>
      </c>
      <c r="R31" s="119">
        <v>0</v>
      </c>
      <c r="S31" s="119">
        <v>355581</v>
      </c>
      <c r="T31" s="119">
        <v>0</v>
      </c>
      <c r="U31" s="45">
        <v>105688</v>
      </c>
      <c r="V31" s="45">
        <v>509356</v>
      </c>
      <c r="W31" s="45">
        <f t="shared" si="7"/>
        <v>3878773</v>
      </c>
      <c r="X31" s="45">
        <v>3878773</v>
      </c>
      <c r="Y31" s="131">
        <f t="shared" si="8"/>
        <v>1070080</v>
      </c>
      <c r="Z31" s="131">
        <f t="shared" si="9"/>
        <v>2808693</v>
      </c>
      <c r="AA31" s="195"/>
      <c r="AB31" s="195"/>
      <c r="AC31" s="195"/>
      <c r="AD31" s="195"/>
      <c r="AE31" s="144"/>
      <c r="AF31" s="144"/>
      <c r="AG31" s="144"/>
    </row>
    <row r="32" spans="1:33" x14ac:dyDescent="0.25">
      <c r="A32" s="40" t="s">
        <v>4</v>
      </c>
      <c r="B32" s="45">
        <v>267558</v>
      </c>
      <c r="C32" s="45">
        <v>68293</v>
      </c>
      <c r="D32" s="45">
        <v>66406</v>
      </c>
      <c r="E32" s="45">
        <v>1232533</v>
      </c>
      <c r="F32" s="45">
        <v>0</v>
      </c>
      <c r="G32" s="131">
        <v>550164</v>
      </c>
      <c r="H32" s="119">
        <v>3362</v>
      </c>
      <c r="I32" s="119">
        <v>16463</v>
      </c>
      <c r="J32" s="119">
        <v>14747</v>
      </c>
      <c r="K32" s="119">
        <v>0</v>
      </c>
      <c r="L32" s="45">
        <v>0</v>
      </c>
      <c r="M32" s="119">
        <v>0</v>
      </c>
      <c r="N32" s="119">
        <v>0</v>
      </c>
      <c r="O32" s="131">
        <v>5610</v>
      </c>
      <c r="P32" s="119">
        <v>0</v>
      </c>
      <c r="Q32" s="119">
        <v>0</v>
      </c>
      <c r="R32" s="119">
        <v>0</v>
      </c>
      <c r="S32" s="119">
        <v>277718</v>
      </c>
      <c r="T32" s="119">
        <v>303</v>
      </c>
      <c r="U32" s="45">
        <v>102638</v>
      </c>
      <c r="V32" s="45">
        <v>73511</v>
      </c>
      <c r="W32" s="45">
        <f t="shared" si="7"/>
        <v>2679306</v>
      </c>
      <c r="X32" s="45">
        <v>2679306</v>
      </c>
      <c r="Y32" s="131">
        <f t="shared" si="8"/>
        <v>912700</v>
      </c>
      <c r="Z32" s="131">
        <f t="shared" si="9"/>
        <v>1766606</v>
      </c>
      <c r="AA32" s="195"/>
      <c r="AB32" s="195"/>
      <c r="AC32" s="195"/>
      <c r="AD32" s="195"/>
      <c r="AE32" s="144"/>
      <c r="AF32" s="144"/>
      <c r="AG32" s="144"/>
    </row>
    <row r="33" spans="1:33" x14ac:dyDescent="0.25">
      <c r="A33" s="40" t="s">
        <v>5</v>
      </c>
      <c r="B33" s="45">
        <v>271369</v>
      </c>
      <c r="C33" s="45">
        <v>76426</v>
      </c>
      <c r="D33" s="45">
        <v>55461</v>
      </c>
      <c r="E33" s="45">
        <v>1735794</v>
      </c>
      <c r="F33" s="45">
        <v>0</v>
      </c>
      <c r="G33" s="131">
        <v>505952</v>
      </c>
      <c r="H33" s="119">
        <v>0</v>
      </c>
      <c r="I33" s="119">
        <v>0</v>
      </c>
      <c r="J33" s="119">
        <v>28416</v>
      </c>
      <c r="K33" s="119">
        <v>0</v>
      </c>
      <c r="L33" s="45">
        <v>5320</v>
      </c>
      <c r="M33" s="119">
        <v>0</v>
      </c>
      <c r="N33" s="119">
        <v>0</v>
      </c>
      <c r="O33" s="131">
        <v>0</v>
      </c>
      <c r="P33" s="119">
        <v>0</v>
      </c>
      <c r="Q33" s="119">
        <v>0</v>
      </c>
      <c r="R33" s="119">
        <v>0</v>
      </c>
      <c r="S33" s="119">
        <v>306772</v>
      </c>
      <c r="T33" s="119">
        <v>2930</v>
      </c>
      <c r="U33" s="45">
        <v>20045</v>
      </c>
      <c r="V33" s="45">
        <v>297955</v>
      </c>
      <c r="W33" s="45">
        <f t="shared" si="7"/>
        <v>3306440</v>
      </c>
      <c r="X33" s="45">
        <v>3306440</v>
      </c>
      <c r="Y33" s="131">
        <f t="shared" si="8"/>
        <v>899531</v>
      </c>
      <c r="Z33" s="131">
        <f t="shared" si="9"/>
        <v>2406909</v>
      </c>
      <c r="AA33" s="195"/>
      <c r="AB33" s="195"/>
      <c r="AC33" s="195"/>
      <c r="AD33" s="195"/>
      <c r="AE33" s="144"/>
      <c r="AF33" s="144"/>
      <c r="AG33" s="144"/>
    </row>
    <row r="34" spans="1:33" x14ac:dyDescent="0.25">
      <c r="A34" s="40" t="s">
        <v>6</v>
      </c>
      <c r="B34" s="45">
        <v>324534</v>
      </c>
      <c r="C34" s="45">
        <v>63599</v>
      </c>
      <c r="D34" s="45">
        <v>258471</v>
      </c>
      <c r="E34" s="45">
        <v>1533891</v>
      </c>
      <c r="F34" s="45">
        <v>0</v>
      </c>
      <c r="G34" s="131">
        <v>415126</v>
      </c>
      <c r="H34" s="119">
        <v>0</v>
      </c>
      <c r="I34" s="119">
        <v>43425</v>
      </c>
      <c r="J34" s="119">
        <v>30995</v>
      </c>
      <c r="K34" s="119">
        <v>5413</v>
      </c>
      <c r="L34" s="45">
        <v>0</v>
      </c>
      <c r="M34" s="119">
        <v>0</v>
      </c>
      <c r="N34" s="119">
        <v>27169</v>
      </c>
      <c r="O34" s="131">
        <v>0</v>
      </c>
      <c r="P34" s="119">
        <v>0</v>
      </c>
      <c r="Q34" s="119">
        <v>0</v>
      </c>
      <c r="R34" s="119">
        <v>0</v>
      </c>
      <c r="S34" s="119">
        <v>651721</v>
      </c>
      <c r="T34" s="119">
        <v>226</v>
      </c>
      <c r="U34" s="45">
        <v>60580</v>
      </c>
      <c r="V34" s="45">
        <v>197601</v>
      </c>
      <c r="W34" s="45">
        <f t="shared" si="7"/>
        <v>3612751</v>
      </c>
      <c r="X34" s="45">
        <v>3612751</v>
      </c>
      <c r="Y34" s="131">
        <f t="shared" si="8"/>
        <v>1361952</v>
      </c>
      <c r="Z34" s="131">
        <f t="shared" si="9"/>
        <v>2250799</v>
      </c>
      <c r="AA34" s="195"/>
      <c r="AB34" s="144"/>
      <c r="AC34" s="144"/>
      <c r="AD34" s="196"/>
      <c r="AE34" s="144"/>
      <c r="AF34" s="144"/>
      <c r="AG34" s="144"/>
    </row>
    <row r="35" spans="1:33" s="144" customFormat="1" x14ac:dyDescent="0.25">
      <c r="A35" s="40" t="s">
        <v>7</v>
      </c>
      <c r="B35" s="45">
        <v>205237</v>
      </c>
      <c r="C35" s="45">
        <v>96095</v>
      </c>
      <c r="D35" s="45">
        <v>217916</v>
      </c>
      <c r="E35" s="45">
        <v>1359609</v>
      </c>
      <c r="F35" s="45">
        <v>0</v>
      </c>
      <c r="G35" s="131">
        <v>423709</v>
      </c>
      <c r="H35" s="119">
        <v>0</v>
      </c>
      <c r="I35" s="119">
        <v>52971</v>
      </c>
      <c r="J35" s="119">
        <v>21138</v>
      </c>
      <c r="K35" s="119">
        <v>0</v>
      </c>
      <c r="L35" s="45">
        <v>0</v>
      </c>
      <c r="M35" s="119">
        <v>0</v>
      </c>
      <c r="N35" s="119">
        <v>0</v>
      </c>
      <c r="O35" s="131">
        <v>0</v>
      </c>
      <c r="P35" s="119">
        <v>0</v>
      </c>
      <c r="Q35" s="119">
        <v>0</v>
      </c>
      <c r="R35" s="119">
        <v>0</v>
      </c>
      <c r="S35" s="119">
        <v>353025</v>
      </c>
      <c r="T35" s="119">
        <v>5536</v>
      </c>
      <c r="U35" s="45">
        <v>113578</v>
      </c>
      <c r="V35" s="45">
        <v>267135</v>
      </c>
      <c r="W35" s="45">
        <f t="shared" si="7"/>
        <v>3115949</v>
      </c>
      <c r="X35" s="45">
        <v>3115949</v>
      </c>
      <c r="Y35" s="131">
        <f t="shared" si="8"/>
        <v>1021324</v>
      </c>
      <c r="Z35" s="131">
        <f t="shared" si="9"/>
        <v>2094625</v>
      </c>
      <c r="AA35" s="195"/>
    </row>
    <row r="36" spans="1:33" s="144" customFormat="1" x14ac:dyDescent="0.25">
      <c r="A36" s="40" t="s">
        <v>8</v>
      </c>
      <c r="B36" s="45">
        <v>219817</v>
      </c>
      <c r="C36" s="45">
        <v>111447</v>
      </c>
      <c r="D36" s="45">
        <v>237721</v>
      </c>
      <c r="E36" s="45">
        <v>1661310</v>
      </c>
      <c r="F36" s="45">
        <v>0</v>
      </c>
      <c r="G36" s="131">
        <v>521763</v>
      </c>
      <c r="H36" s="119">
        <v>0</v>
      </c>
      <c r="I36" s="119">
        <v>33340</v>
      </c>
      <c r="J36" s="119">
        <v>23214</v>
      </c>
      <c r="K36" s="119">
        <v>4405</v>
      </c>
      <c r="L36" s="45">
        <v>0</v>
      </c>
      <c r="M36" s="119">
        <v>9530</v>
      </c>
      <c r="N36" s="119">
        <v>0</v>
      </c>
      <c r="O36" s="131">
        <v>0</v>
      </c>
      <c r="P36" s="119">
        <v>0</v>
      </c>
      <c r="Q36" s="119">
        <v>0</v>
      </c>
      <c r="R36" s="119">
        <v>13854</v>
      </c>
      <c r="S36" s="119">
        <v>372863</v>
      </c>
      <c r="T36" s="119">
        <v>9325</v>
      </c>
      <c r="U36" s="45">
        <v>74870</v>
      </c>
      <c r="V36" s="45">
        <v>205176</v>
      </c>
      <c r="W36" s="45">
        <f t="shared" si="7"/>
        <v>3498635</v>
      </c>
      <c r="X36" s="45">
        <v>3498635</v>
      </c>
      <c r="Y36" s="131">
        <f t="shared" si="8"/>
        <v>1192675</v>
      </c>
      <c r="Z36" s="131">
        <f t="shared" si="9"/>
        <v>2305960</v>
      </c>
      <c r="AA36" s="195"/>
    </row>
    <row r="37" spans="1:33" s="144" customFormat="1" x14ac:dyDescent="0.25">
      <c r="A37" s="40" t="s">
        <v>9</v>
      </c>
      <c r="B37" s="45">
        <v>186620</v>
      </c>
      <c r="C37" s="45">
        <v>70727</v>
      </c>
      <c r="D37" s="45">
        <v>304656</v>
      </c>
      <c r="E37" s="45">
        <v>1133037</v>
      </c>
      <c r="F37" s="45">
        <v>0</v>
      </c>
      <c r="G37" s="131">
        <v>301934</v>
      </c>
      <c r="H37" s="119">
        <v>0</v>
      </c>
      <c r="I37" s="119">
        <v>44643</v>
      </c>
      <c r="J37" s="119">
        <v>45880</v>
      </c>
      <c r="K37" s="119">
        <v>170</v>
      </c>
      <c r="L37" s="45">
        <v>0</v>
      </c>
      <c r="M37" s="119">
        <v>0</v>
      </c>
      <c r="N37" s="119">
        <v>0</v>
      </c>
      <c r="O37" s="131">
        <v>0</v>
      </c>
      <c r="P37" s="119">
        <v>4084</v>
      </c>
      <c r="Q37" s="119">
        <v>0</v>
      </c>
      <c r="R37" s="119">
        <v>1259</v>
      </c>
      <c r="S37" s="119">
        <v>459461</v>
      </c>
      <c r="T37" s="119">
        <v>0</v>
      </c>
      <c r="U37" s="45">
        <v>6964</v>
      </c>
      <c r="V37" s="45">
        <v>134777</v>
      </c>
      <c r="W37" s="45">
        <f t="shared" si="7"/>
        <v>2694212</v>
      </c>
      <c r="X37" s="45">
        <v>2694212</v>
      </c>
      <c r="Y37" s="131">
        <f t="shared" si="8"/>
        <v>1117444</v>
      </c>
      <c r="Z37" s="131">
        <f t="shared" si="9"/>
        <v>1576768</v>
      </c>
      <c r="AA37" s="195"/>
    </row>
    <row r="38" spans="1:33" s="144" customFormat="1" x14ac:dyDescent="0.25">
      <c r="A38" s="40" t="s">
        <v>10</v>
      </c>
      <c r="B38" s="45">
        <v>395488</v>
      </c>
      <c r="C38" s="45">
        <v>99125</v>
      </c>
      <c r="D38" s="45">
        <v>395734</v>
      </c>
      <c r="E38" s="45">
        <v>1926564</v>
      </c>
      <c r="F38" s="45">
        <v>0</v>
      </c>
      <c r="G38" s="131">
        <v>367827</v>
      </c>
      <c r="H38" s="119">
        <v>0</v>
      </c>
      <c r="I38" s="119">
        <v>47492</v>
      </c>
      <c r="J38" s="119">
        <v>59585</v>
      </c>
      <c r="K38" s="119">
        <v>5494</v>
      </c>
      <c r="L38" s="45">
        <v>0</v>
      </c>
      <c r="M38" s="119">
        <v>0</v>
      </c>
      <c r="N38" s="119">
        <v>0</v>
      </c>
      <c r="O38" s="131">
        <v>0</v>
      </c>
      <c r="P38" s="119">
        <v>0</v>
      </c>
      <c r="Q38" s="119">
        <v>3091</v>
      </c>
      <c r="R38" s="119">
        <v>0</v>
      </c>
      <c r="S38" s="119">
        <v>586059</v>
      </c>
      <c r="T38" s="119">
        <v>0</v>
      </c>
      <c r="U38" s="45">
        <v>128020</v>
      </c>
      <c r="V38" s="45">
        <v>195893</v>
      </c>
      <c r="W38" s="45">
        <f t="shared" si="7"/>
        <v>4210372</v>
      </c>
      <c r="X38" s="45">
        <v>4210372</v>
      </c>
      <c r="Y38" s="131">
        <f t="shared" si="8"/>
        <v>1417790</v>
      </c>
      <c r="Z38" s="131">
        <f t="shared" si="9"/>
        <v>2792582</v>
      </c>
      <c r="AA38" s="195"/>
    </row>
    <row r="39" spans="1:33" s="144" customFormat="1" x14ac:dyDescent="0.25">
      <c r="A39" s="40" t="s">
        <v>11</v>
      </c>
      <c r="B39" s="45">
        <v>341462</v>
      </c>
      <c r="C39" s="45">
        <v>81298</v>
      </c>
      <c r="D39" s="45">
        <v>384413</v>
      </c>
      <c r="E39" s="45">
        <v>1935972</v>
      </c>
      <c r="F39" s="45">
        <v>3371</v>
      </c>
      <c r="G39" s="131">
        <v>327305</v>
      </c>
      <c r="H39" s="119">
        <v>14094</v>
      </c>
      <c r="I39" s="119">
        <v>45276</v>
      </c>
      <c r="J39" s="119">
        <v>27439</v>
      </c>
      <c r="K39" s="119">
        <v>0</v>
      </c>
      <c r="L39" s="45">
        <v>0</v>
      </c>
      <c r="M39" s="119">
        <v>3862</v>
      </c>
      <c r="N39" s="119">
        <v>0</v>
      </c>
      <c r="O39" s="131">
        <v>0</v>
      </c>
      <c r="P39" s="119">
        <v>0</v>
      </c>
      <c r="Q39" s="119">
        <v>0</v>
      </c>
      <c r="R39" s="119">
        <v>0</v>
      </c>
      <c r="S39" s="119">
        <v>479962</v>
      </c>
      <c r="T39" s="119">
        <v>0</v>
      </c>
      <c r="U39" s="45">
        <v>110963</v>
      </c>
      <c r="V39" s="45">
        <v>145603</v>
      </c>
      <c r="W39" s="45">
        <f t="shared" si="7"/>
        <v>3901020</v>
      </c>
      <c r="X39" s="45">
        <v>3901020</v>
      </c>
      <c r="Y39" s="131">
        <f t="shared" si="8"/>
        <v>1240446</v>
      </c>
      <c r="Z39" s="131">
        <f t="shared" si="9"/>
        <v>2660574</v>
      </c>
      <c r="AA39" s="195"/>
    </row>
    <row r="40" spans="1:33" x14ac:dyDescent="0.25">
      <c r="A40" s="37" t="s">
        <v>173</v>
      </c>
      <c r="B40" s="65">
        <f>SUM(B28:B39)</f>
        <v>3204662</v>
      </c>
      <c r="C40" s="65">
        <f t="shared" ref="C40:Z40" si="10">SUM(C28:C39)</f>
        <v>930579</v>
      </c>
      <c r="D40" s="65">
        <f t="shared" si="10"/>
        <v>2205805</v>
      </c>
      <c r="E40" s="65">
        <f t="shared" si="10"/>
        <v>18206104</v>
      </c>
      <c r="F40" s="65">
        <f t="shared" si="10"/>
        <v>8207</v>
      </c>
      <c r="G40" s="65">
        <f t="shared" si="10"/>
        <v>5524255</v>
      </c>
      <c r="H40" s="65">
        <f t="shared" si="10"/>
        <v>36960</v>
      </c>
      <c r="I40" s="65">
        <f t="shared" si="10"/>
        <v>435821</v>
      </c>
      <c r="J40" s="65">
        <f t="shared" si="10"/>
        <v>310084</v>
      </c>
      <c r="K40" s="65">
        <f t="shared" si="10"/>
        <v>52050</v>
      </c>
      <c r="L40" s="65">
        <f t="shared" si="10"/>
        <v>446911</v>
      </c>
      <c r="M40" s="65">
        <f t="shared" si="10"/>
        <v>13392</v>
      </c>
      <c r="N40" s="65">
        <f t="shared" si="10"/>
        <v>27169</v>
      </c>
      <c r="O40" s="65">
        <f t="shared" si="10"/>
        <v>5610</v>
      </c>
      <c r="P40" s="65">
        <f t="shared" si="10"/>
        <v>13424</v>
      </c>
      <c r="Q40" s="65">
        <f t="shared" si="10"/>
        <v>3091</v>
      </c>
      <c r="R40" s="65">
        <f t="shared" si="10"/>
        <v>15113</v>
      </c>
      <c r="S40" s="65">
        <f t="shared" si="10"/>
        <v>4375826</v>
      </c>
      <c r="T40" s="65">
        <f t="shared" si="10"/>
        <v>18320</v>
      </c>
      <c r="U40" s="65">
        <f t="shared" si="10"/>
        <v>879414</v>
      </c>
      <c r="V40" s="65">
        <f t="shared" si="10"/>
        <v>2895321</v>
      </c>
      <c r="W40" s="65">
        <f t="shared" si="10"/>
        <v>39608118</v>
      </c>
      <c r="X40" s="65">
        <f t="shared" si="10"/>
        <v>39608118</v>
      </c>
      <c r="Y40" s="65">
        <f t="shared" si="10"/>
        <v>12576527</v>
      </c>
      <c r="Z40" s="65">
        <f t="shared" si="10"/>
        <v>27031591</v>
      </c>
      <c r="AA40" s="195"/>
      <c r="AB40" s="144"/>
      <c r="AC40" s="144"/>
      <c r="AD40" s="144"/>
      <c r="AE40" s="144"/>
      <c r="AF40" s="144"/>
      <c r="AG40" s="144"/>
    </row>
    <row r="41" spans="1:33" x14ac:dyDescent="0.25">
      <c r="A41" s="14"/>
      <c r="B41" s="142"/>
      <c r="C41" s="142"/>
      <c r="D41" s="142"/>
      <c r="E41" s="142"/>
      <c r="F41" s="142"/>
      <c r="G41" s="142"/>
      <c r="H41" s="142"/>
      <c r="I41" s="156"/>
      <c r="J41" s="142"/>
      <c r="K41" s="142"/>
      <c r="L41" s="142"/>
      <c r="M41" s="142"/>
      <c r="N41" s="142"/>
      <c r="O41" s="132"/>
      <c r="P41" s="142"/>
      <c r="Q41" s="142"/>
      <c r="R41" s="142"/>
      <c r="S41" s="142"/>
      <c r="T41" s="142"/>
      <c r="U41" s="142"/>
      <c r="V41" s="142"/>
      <c r="W41" s="142"/>
      <c r="X41" s="142"/>
      <c r="Y41" s="14"/>
      <c r="Z41" s="14"/>
      <c r="AA41" s="144"/>
      <c r="AB41" s="144"/>
      <c r="AC41" s="144"/>
      <c r="AD41" s="144"/>
      <c r="AE41" s="144"/>
      <c r="AF41" s="144"/>
      <c r="AG41" s="144"/>
    </row>
    <row r="42" spans="1:33" x14ac:dyDescent="0.25">
      <c r="A42" s="14"/>
      <c r="B42" s="142"/>
      <c r="C42" s="142"/>
      <c r="D42" s="142"/>
      <c r="E42" s="142"/>
      <c r="F42" s="142"/>
      <c r="G42" s="142"/>
      <c r="H42" s="142"/>
      <c r="I42" s="142"/>
      <c r="J42" s="142"/>
      <c r="K42" s="142"/>
      <c r="L42" s="142"/>
      <c r="M42" s="142"/>
      <c r="N42" s="142"/>
      <c r="O42" s="132"/>
      <c r="P42" s="142"/>
      <c r="Q42" s="142"/>
      <c r="R42" s="142"/>
      <c r="S42" s="142"/>
      <c r="T42" s="142"/>
      <c r="U42" s="142"/>
      <c r="V42" s="142"/>
      <c r="W42" s="142"/>
      <c r="X42" s="142"/>
      <c r="Y42" s="14"/>
      <c r="Z42" s="14"/>
      <c r="AA42" s="144"/>
      <c r="AB42" s="144"/>
      <c r="AC42" s="144"/>
      <c r="AD42" s="144"/>
      <c r="AE42" s="144"/>
      <c r="AF42" s="144"/>
      <c r="AG42" s="144"/>
    </row>
    <row r="43" spans="1:33" x14ac:dyDescent="0.25">
      <c r="A43" s="91" t="s">
        <v>152</v>
      </c>
      <c r="B43" s="92"/>
      <c r="C43" s="92"/>
      <c r="D43" s="92"/>
      <c r="E43" s="92"/>
      <c r="F43" s="92"/>
      <c r="G43" s="92"/>
      <c r="H43" s="92"/>
      <c r="I43" s="92"/>
      <c r="J43" s="92"/>
      <c r="K43" s="92"/>
      <c r="L43" s="142"/>
      <c r="M43" s="92"/>
      <c r="N43" s="92"/>
      <c r="O43" s="186"/>
      <c r="P43" s="92"/>
      <c r="Q43" s="92"/>
      <c r="R43" s="92"/>
      <c r="S43" s="92"/>
      <c r="T43" s="92"/>
      <c r="U43" s="142"/>
      <c r="V43" s="142"/>
      <c r="W43" s="142"/>
      <c r="X43" s="142"/>
      <c r="Y43" s="14"/>
      <c r="Z43" s="14"/>
      <c r="AA43" s="144"/>
      <c r="AB43" s="144"/>
      <c r="AC43" s="144"/>
      <c r="AD43" s="144"/>
      <c r="AE43" s="144"/>
      <c r="AF43" s="144"/>
      <c r="AG43" s="144"/>
    </row>
    <row r="44" spans="1:33" x14ac:dyDescent="0.25">
      <c r="A44" s="91"/>
      <c r="B44" s="92"/>
      <c r="C44" s="92"/>
      <c r="D44" s="92"/>
      <c r="E44" s="92"/>
      <c r="F44" s="92"/>
      <c r="G44" s="92"/>
      <c r="H44" s="92"/>
      <c r="I44" s="92"/>
      <c r="J44" s="92"/>
      <c r="K44" s="92"/>
      <c r="L44" s="142"/>
      <c r="M44" s="92"/>
      <c r="N44" s="92"/>
      <c r="O44" s="186"/>
      <c r="P44" s="92"/>
      <c r="Q44" s="92"/>
      <c r="R44" s="92"/>
      <c r="S44" s="92"/>
      <c r="T44" s="92"/>
      <c r="U44" s="142"/>
      <c r="V44" s="142"/>
      <c r="W44" s="142"/>
      <c r="X44" s="142"/>
      <c r="Y44" s="14"/>
      <c r="Z44" s="14"/>
      <c r="AA44" s="144"/>
      <c r="AB44" s="144"/>
      <c r="AC44" s="144"/>
      <c r="AD44" s="144"/>
      <c r="AE44" s="144"/>
      <c r="AF44" s="144"/>
      <c r="AG44" s="144"/>
    </row>
    <row r="45" spans="1:33" x14ac:dyDescent="0.25">
      <c r="A45" s="91"/>
      <c r="B45" s="91"/>
      <c r="C45" s="91"/>
      <c r="D45" s="91"/>
      <c r="E45" s="91"/>
      <c r="F45" s="91"/>
      <c r="G45" s="91"/>
      <c r="H45" s="91"/>
      <c r="I45" s="91"/>
      <c r="J45" s="91"/>
      <c r="K45" s="91"/>
      <c r="M45" s="91"/>
      <c r="N45" s="91"/>
      <c r="O45" s="187"/>
      <c r="P45" s="91"/>
      <c r="Q45" s="91"/>
      <c r="R45" s="91"/>
      <c r="S45" s="91"/>
      <c r="T45" s="91"/>
      <c r="U45" s="91"/>
      <c r="V45" s="91"/>
      <c r="W45" s="91"/>
      <c r="X45" s="91"/>
      <c r="Y45" s="91"/>
      <c r="Z45" s="91"/>
      <c r="AA45" s="91"/>
      <c r="AB45" s="91"/>
      <c r="AC45" s="91"/>
      <c r="AD45" s="91"/>
      <c r="AE45" s="91"/>
      <c r="AF45" s="91"/>
      <c r="AG45" s="91"/>
    </row>
    <row r="46" spans="1:33" x14ac:dyDescent="0.25">
      <c r="A46" s="91" t="s">
        <v>154</v>
      </c>
      <c r="B46" s="92"/>
      <c r="C46" s="92"/>
      <c r="D46" s="92"/>
      <c r="E46" s="92"/>
      <c r="F46" s="92"/>
      <c r="G46" s="92"/>
      <c r="H46" s="92"/>
      <c r="I46" s="92"/>
      <c r="J46" s="92"/>
      <c r="K46" s="92"/>
      <c r="L46" s="142"/>
      <c r="M46" s="92"/>
      <c r="N46" s="92"/>
      <c r="O46" s="186"/>
      <c r="P46" s="92"/>
      <c r="Q46" s="92"/>
      <c r="R46" s="92"/>
      <c r="S46" s="92"/>
      <c r="T46" s="92"/>
      <c r="U46" s="142"/>
      <c r="V46" s="142"/>
      <c r="W46" s="142"/>
      <c r="X46" s="142"/>
      <c r="Y46" s="14"/>
      <c r="Z46" s="14"/>
      <c r="AA46" s="144"/>
      <c r="AB46" s="144"/>
      <c r="AC46" s="144"/>
      <c r="AD46" s="144"/>
      <c r="AE46" s="144"/>
      <c r="AF46" s="144"/>
      <c r="AG46" s="144"/>
    </row>
    <row r="47" spans="1:33" x14ac:dyDescent="0.25">
      <c r="A47" s="91" t="s">
        <v>155</v>
      </c>
      <c r="B47" s="92"/>
      <c r="C47" s="92"/>
      <c r="D47" s="92"/>
      <c r="E47" s="92"/>
      <c r="F47" s="92"/>
      <c r="G47" s="92"/>
      <c r="H47" s="92"/>
      <c r="I47" s="92"/>
      <c r="J47" s="92"/>
      <c r="K47" s="92"/>
      <c r="L47" s="142"/>
      <c r="M47" s="92"/>
      <c r="N47" s="92"/>
      <c r="O47" s="186"/>
      <c r="P47" s="92"/>
      <c r="Q47" s="92"/>
      <c r="R47" s="92"/>
      <c r="S47" s="92"/>
      <c r="T47" s="92"/>
      <c r="U47" s="142"/>
      <c r="V47" s="142"/>
      <c r="W47" s="142"/>
      <c r="X47" s="142"/>
      <c r="Y47" s="14"/>
      <c r="Z47" s="14"/>
      <c r="AA47" s="144"/>
      <c r="AB47" s="144"/>
      <c r="AC47" s="144"/>
      <c r="AD47" s="144"/>
      <c r="AE47" s="144"/>
      <c r="AF47" s="144"/>
      <c r="AG47" s="144"/>
    </row>
    <row r="48" spans="1:33" x14ac:dyDescent="0.25">
      <c r="A48" s="91" t="s">
        <v>156</v>
      </c>
      <c r="B48" s="92"/>
      <c r="C48" s="92"/>
      <c r="D48" s="92"/>
      <c r="E48" s="92"/>
      <c r="F48" s="92"/>
      <c r="G48" s="92"/>
      <c r="H48" s="92"/>
      <c r="I48" s="92"/>
      <c r="J48" s="92"/>
      <c r="K48" s="92"/>
      <c r="L48" s="142"/>
      <c r="M48" s="92"/>
      <c r="N48" s="92"/>
      <c r="O48" s="186"/>
      <c r="P48" s="92"/>
      <c r="Q48" s="92"/>
      <c r="R48" s="92"/>
      <c r="S48" s="92"/>
      <c r="T48" s="92"/>
      <c r="U48" s="142"/>
      <c r="V48" s="142"/>
      <c r="W48" s="142"/>
      <c r="X48" s="142"/>
      <c r="Y48" s="14"/>
      <c r="Z48" s="14"/>
      <c r="AA48" s="144"/>
      <c r="AB48" s="144"/>
      <c r="AC48" s="144"/>
      <c r="AD48" s="144"/>
      <c r="AE48" s="144"/>
      <c r="AF48" s="144"/>
      <c r="AG48" s="144"/>
    </row>
    <row r="49" spans="1:33" x14ac:dyDescent="0.25">
      <c r="A49" s="144"/>
      <c r="B49" s="144"/>
      <c r="C49" s="144"/>
      <c r="E49" s="144"/>
      <c r="G49" s="144"/>
      <c r="H49" s="144"/>
      <c r="J49" s="144"/>
      <c r="K49" s="144"/>
      <c r="M49" s="144"/>
      <c r="R49" s="144"/>
      <c r="S49" s="144"/>
      <c r="T49" s="144"/>
      <c r="U49" s="144"/>
      <c r="V49" s="144"/>
      <c r="W49" s="144"/>
      <c r="X49" s="144"/>
      <c r="Y49" s="144"/>
      <c r="Z49" s="144"/>
      <c r="AA49" s="144"/>
      <c r="AB49" s="144"/>
      <c r="AC49" s="144"/>
      <c r="AD49" s="144"/>
      <c r="AE49" s="144"/>
      <c r="AF49" s="144"/>
      <c r="AG49" s="144"/>
    </row>
    <row r="50" spans="1:33" x14ac:dyDescent="0.25">
      <c r="A50" s="144"/>
      <c r="B50" s="144"/>
      <c r="C50" s="144"/>
      <c r="E50" s="144"/>
      <c r="G50" s="144"/>
      <c r="H50" s="144"/>
      <c r="J50" s="144"/>
      <c r="K50" s="144"/>
      <c r="M50" s="144"/>
      <c r="R50" s="144"/>
      <c r="S50" s="144"/>
      <c r="T50" s="144"/>
      <c r="U50" s="144"/>
      <c r="V50" s="144"/>
      <c r="W50" s="144"/>
      <c r="X50" s="144"/>
      <c r="Y50" s="144"/>
      <c r="Z50" s="144"/>
      <c r="AA50" s="144"/>
      <c r="AB50" s="144"/>
      <c r="AC50" s="144"/>
      <c r="AD50" s="144"/>
      <c r="AE50" s="144"/>
      <c r="AF50" s="144"/>
      <c r="AG50" s="144"/>
    </row>
    <row r="51" spans="1:33" x14ac:dyDescent="0.25">
      <c r="A51" s="144"/>
      <c r="B51" s="144"/>
      <c r="C51" s="144"/>
      <c r="E51" s="144"/>
      <c r="G51" s="144"/>
      <c r="H51" s="144"/>
      <c r="J51" s="144"/>
      <c r="K51" s="144"/>
      <c r="M51" s="144"/>
      <c r="R51" s="144"/>
      <c r="S51" s="144"/>
      <c r="T51" s="144"/>
      <c r="U51" s="144"/>
      <c r="V51" s="144"/>
      <c r="W51" s="144"/>
      <c r="X51" s="144"/>
      <c r="Y51" s="144"/>
      <c r="Z51" s="144"/>
      <c r="AA51" s="144"/>
      <c r="AB51" s="144"/>
      <c r="AC51" s="144"/>
      <c r="AD51" s="144"/>
      <c r="AE51" s="144"/>
      <c r="AF51" s="144"/>
      <c r="AG51" s="144"/>
    </row>
    <row r="52" spans="1:33" x14ac:dyDescent="0.25">
      <c r="A52" s="144"/>
      <c r="B52" s="144"/>
      <c r="C52" s="144"/>
      <c r="E52" s="144"/>
      <c r="G52" s="144"/>
      <c r="H52" s="144"/>
      <c r="J52" s="144"/>
      <c r="K52" s="144"/>
      <c r="M52" s="144"/>
      <c r="R52" s="144"/>
      <c r="S52" s="144"/>
      <c r="T52" s="144"/>
      <c r="U52" s="144"/>
      <c r="V52" s="144"/>
      <c r="W52" s="144"/>
      <c r="X52" s="144"/>
      <c r="Y52" s="144"/>
      <c r="Z52" s="144"/>
      <c r="AA52" s="144"/>
      <c r="AB52" s="144"/>
      <c r="AC52" s="144"/>
      <c r="AD52" s="144"/>
      <c r="AE52" s="144"/>
      <c r="AF52" s="144"/>
      <c r="AG52" s="144"/>
    </row>
  </sheetData>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0"/>
  <sheetViews>
    <sheetView topLeftCell="A13" workbookViewId="0">
      <selection activeCell="A40" sqref="A40"/>
    </sheetView>
  </sheetViews>
  <sheetFormatPr defaultColWidth="9.140625" defaultRowHeight="15" x14ac:dyDescent="0.25"/>
  <cols>
    <col min="1" max="1" width="10.85546875" customWidth="1"/>
    <col min="2" max="2" width="13" customWidth="1"/>
    <col min="3" max="3" width="11.42578125" customWidth="1"/>
    <col min="4" max="4" width="11.7109375" customWidth="1"/>
    <col min="5" max="5" width="11.7109375" style="144" customWidth="1"/>
    <col min="6" max="6" width="15" customWidth="1"/>
    <col min="8" max="8" width="13" customWidth="1"/>
    <col min="9" max="9" width="11.85546875" customWidth="1"/>
    <col min="10" max="10" width="12.28515625" customWidth="1"/>
    <col min="11" max="11" width="12" customWidth="1"/>
    <col min="13" max="13" width="12.5703125" customWidth="1"/>
    <col min="14" max="14" width="14.5703125" customWidth="1"/>
    <col min="16" max="16" width="11.5703125" customWidth="1"/>
    <col min="18" max="18" width="16.5703125" customWidth="1"/>
    <col min="19" max="19" width="12.42578125" customWidth="1"/>
    <col min="20" max="20" width="11.5703125" customWidth="1"/>
    <col min="21" max="21" width="13" customWidth="1"/>
    <col min="22" max="22" width="12.5703125" customWidth="1"/>
    <col min="23" max="23" width="16.85546875" customWidth="1"/>
  </cols>
  <sheetData>
    <row r="1" spans="1:23" x14ac:dyDescent="0.25">
      <c r="A1" s="3" t="s">
        <v>149</v>
      </c>
      <c r="B1" s="144"/>
      <c r="C1" s="144"/>
      <c r="D1" s="144"/>
      <c r="F1" s="144"/>
      <c r="G1" s="144"/>
      <c r="H1" s="144"/>
      <c r="I1" s="144"/>
      <c r="J1" s="144"/>
      <c r="K1" s="144"/>
      <c r="L1" s="144"/>
      <c r="M1" s="14"/>
      <c r="N1" s="144"/>
      <c r="O1" s="144"/>
      <c r="P1" s="144"/>
      <c r="Q1" s="144"/>
      <c r="R1" s="144"/>
      <c r="S1" s="144"/>
      <c r="T1" s="144"/>
      <c r="U1" s="144"/>
      <c r="V1" s="144"/>
      <c r="W1" s="144"/>
    </row>
    <row r="2" spans="1:23" x14ac:dyDescent="0.25">
      <c r="A2" s="144"/>
      <c r="B2" s="144"/>
      <c r="C2" s="144"/>
      <c r="D2" s="144"/>
      <c r="F2" s="144"/>
      <c r="G2" s="144"/>
      <c r="H2" s="144"/>
      <c r="I2" s="144"/>
      <c r="J2" s="144"/>
      <c r="K2" s="144"/>
      <c r="L2" s="144"/>
      <c r="M2" s="14"/>
      <c r="N2" s="144"/>
      <c r="O2" s="144"/>
      <c r="P2" s="144"/>
      <c r="Q2" s="144"/>
      <c r="R2" s="144"/>
      <c r="S2" s="144"/>
      <c r="T2" s="144"/>
      <c r="U2" s="144"/>
      <c r="V2" s="144"/>
      <c r="W2" s="144"/>
    </row>
    <row r="3" spans="1:23" x14ac:dyDescent="0.25">
      <c r="A3" s="3" t="s">
        <v>17</v>
      </c>
      <c r="B3" s="144"/>
      <c r="C3" s="144"/>
      <c r="D3" s="144"/>
      <c r="F3" s="144"/>
      <c r="G3" s="144"/>
      <c r="H3" s="144"/>
      <c r="I3" s="144"/>
      <c r="J3" s="144"/>
      <c r="K3" s="144"/>
      <c r="L3" s="144"/>
      <c r="M3" s="14"/>
      <c r="N3" s="144"/>
      <c r="O3" s="144"/>
      <c r="P3" s="144"/>
      <c r="Q3" s="144"/>
      <c r="R3" s="144"/>
      <c r="S3" s="144"/>
      <c r="T3" s="144"/>
      <c r="U3" s="144"/>
      <c r="V3" s="144"/>
      <c r="W3" s="144"/>
    </row>
    <row r="4" spans="1:23" x14ac:dyDescent="0.25">
      <c r="A4" s="144"/>
      <c r="B4" s="144"/>
      <c r="C4" s="144"/>
      <c r="D4" s="144"/>
      <c r="F4" s="144"/>
      <c r="G4" s="144"/>
      <c r="H4" s="144"/>
      <c r="I4" s="144"/>
      <c r="J4" s="144"/>
      <c r="K4" s="144"/>
      <c r="L4" s="144"/>
      <c r="M4" s="14"/>
      <c r="N4" s="144"/>
      <c r="O4" s="144"/>
      <c r="P4" s="144"/>
      <c r="Q4" s="144"/>
      <c r="R4" s="144"/>
      <c r="S4" s="144"/>
      <c r="T4" s="144"/>
      <c r="U4" s="144"/>
      <c r="V4" s="144"/>
      <c r="W4" s="144"/>
    </row>
    <row r="5" spans="1:23" ht="23.25" x14ac:dyDescent="0.35">
      <c r="A5" s="34">
        <v>2014</v>
      </c>
      <c r="B5" s="144"/>
      <c r="C5" s="144"/>
      <c r="D5" s="144"/>
      <c r="F5" s="144"/>
      <c r="G5" s="144"/>
      <c r="H5" s="144"/>
      <c r="I5" s="144"/>
      <c r="J5" s="144"/>
      <c r="K5" s="144"/>
      <c r="L5" s="144"/>
      <c r="M5" s="14"/>
      <c r="N5" s="144"/>
      <c r="O5" s="144"/>
      <c r="P5" s="144"/>
      <c r="Q5" s="144"/>
      <c r="R5" s="144"/>
      <c r="S5" s="144"/>
      <c r="T5" s="144"/>
      <c r="U5" s="144"/>
      <c r="V5" s="144"/>
      <c r="W5" s="144"/>
    </row>
    <row r="6" spans="1:23" x14ac:dyDescent="0.25">
      <c r="A6" s="144"/>
      <c r="B6" s="144"/>
      <c r="C6" s="144"/>
      <c r="D6" s="144"/>
      <c r="F6" s="144"/>
      <c r="G6" s="144"/>
      <c r="H6" s="144"/>
      <c r="I6" s="144"/>
      <c r="J6" s="144"/>
      <c r="K6" s="144"/>
      <c r="L6" s="144"/>
      <c r="M6" s="14"/>
      <c r="N6" s="144"/>
      <c r="O6" s="144"/>
      <c r="P6" s="144"/>
      <c r="Q6" s="144"/>
      <c r="R6" s="144"/>
      <c r="S6" s="144"/>
      <c r="T6" s="144"/>
      <c r="U6" s="144"/>
      <c r="V6" s="144"/>
      <c r="W6" s="144"/>
    </row>
    <row r="7" spans="1:23" x14ac:dyDescent="0.25">
      <c r="A7" s="3" t="s">
        <v>29</v>
      </c>
      <c r="B7" s="144"/>
      <c r="C7" s="144"/>
      <c r="D7" s="144"/>
      <c r="F7" s="144"/>
      <c r="G7" s="144"/>
      <c r="H7" s="144"/>
      <c r="I7" s="144"/>
      <c r="J7" s="144"/>
      <c r="K7" s="144"/>
      <c r="L7" s="144"/>
      <c r="M7" s="14"/>
      <c r="N7" s="144"/>
      <c r="O7" s="144"/>
      <c r="P7" s="144"/>
      <c r="Q7" s="144"/>
      <c r="R7" s="144"/>
      <c r="S7" s="144"/>
      <c r="T7" s="144"/>
      <c r="U7" s="144"/>
      <c r="V7" s="144"/>
      <c r="W7" s="144"/>
    </row>
    <row r="8" spans="1:23" x14ac:dyDescent="0.25">
      <c r="A8" s="144"/>
      <c r="B8" s="144"/>
      <c r="C8" s="144"/>
      <c r="D8" s="144"/>
      <c r="F8" s="144"/>
      <c r="G8" s="144"/>
      <c r="H8" s="144"/>
      <c r="I8" s="144"/>
      <c r="J8" s="144"/>
      <c r="K8" s="144"/>
      <c r="L8" s="144"/>
      <c r="M8" s="14"/>
      <c r="N8" s="144"/>
      <c r="O8" s="144"/>
      <c r="P8" s="144"/>
      <c r="Q8" s="144"/>
      <c r="R8" s="144"/>
      <c r="S8" s="144"/>
      <c r="T8" s="144"/>
      <c r="U8" s="144"/>
      <c r="V8" s="144"/>
      <c r="W8" s="144"/>
    </row>
    <row r="9" spans="1:23" x14ac:dyDescent="0.25">
      <c r="A9" s="37" t="s">
        <v>16</v>
      </c>
      <c r="B9" s="95" t="s">
        <v>88</v>
      </c>
      <c r="C9" s="124" t="s">
        <v>61</v>
      </c>
      <c r="D9" s="107" t="s">
        <v>19</v>
      </c>
      <c r="E9" s="193" t="s">
        <v>89</v>
      </c>
      <c r="F9" s="95" t="s">
        <v>12</v>
      </c>
      <c r="G9" s="38" t="s">
        <v>110</v>
      </c>
      <c r="H9" s="38" t="s">
        <v>22</v>
      </c>
      <c r="I9" s="130" t="s">
        <v>79</v>
      </c>
      <c r="J9" s="95" t="s">
        <v>91</v>
      </c>
      <c r="K9" s="38" t="s">
        <v>112</v>
      </c>
      <c r="L9" s="38" t="s">
        <v>47</v>
      </c>
      <c r="M9" s="95" t="s">
        <v>13</v>
      </c>
      <c r="N9" s="183" t="s">
        <v>94</v>
      </c>
      <c r="O9" s="38" t="s">
        <v>150</v>
      </c>
      <c r="P9" s="38" t="s">
        <v>115</v>
      </c>
      <c r="Q9" s="38" t="s">
        <v>48</v>
      </c>
      <c r="R9" s="95" t="s">
        <v>25</v>
      </c>
      <c r="S9" s="95" t="s">
        <v>95</v>
      </c>
      <c r="T9" s="37" t="s">
        <v>28</v>
      </c>
      <c r="U9" s="37" t="s">
        <v>153</v>
      </c>
      <c r="V9" s="38" t="s">
        <v>99</v>
      </c>
      <c r="W9" s="39" t="s">
        <v>100</v>
      </c>
    </row>
    <row r="10" spans="1:23" x14ac:dyDescent="0.25">
      <c r="A10" s="40" t="s">
        <v>0</v>
      </c>
      <c r="B10" s="119">
        <v>16305</v>
      </c>
      <c r="C10" s="126">
        <v>4456</v>
      </c>
      <c r="D10" s="145">
        <v>1644</v>
      </c>
      <c r="E10" s="194">
        <v>0</v>
      </c>
      <c r="F10" s="142">
        <v>136732</v>
      </c>
      <c r="G10" s="166">
        <v>0</v>
      </c>
      <c r="H10" s="159">
        <v>35573</v>
      </c>
      <c r="I10" s="139">
        <v>0</v>
      </c>
      <c r="J10" s="150">
        <v>5106</v>
      </c>
      <c r="K10" s="139">
        <v>1458</v>
      </c>
      <c r="L10" s="161">
        <v>0</v>
      </c>
      <c r="M10" s="119">
        <v>51922</v>
      </c>
      <c r="N10" s="174">
        <v>0</v>
      </c>
      <c r="O10" s="166">
        <v>0</v>
      </c>
      <c r="P10" s="88">
        <v>0</v>
      </c>
      <c r="Q10" s="88">
        <v>0</v>
      </c>
      <c r="R10" s="119">
        <v>0</v>
      </c>
      <c r="S10" s="119">
        <v>6169</v>
      </c>
      <c r="T10" s="45">
        <f>SUM(B10:S10)</f>
        <v>259365</v>
      </c>
      <c r="U10" s="45">
        <v>259365</v>
      </c>
      <c r="V10" s="88">
        <f>SUM(D10,G10,H10,I10,K10,L10,O10,P10,Q10)</f>
        <v>38675</v>
      </c>
      <c r="W10" s="63">
        <f>SUM(B10,C10,E10,F10,J10,M10,N10,S10,R10)</f>
        <v>220690</v>
      </c>
    </row>
    <row r="11" spans="1:23" x14ac:dyDescent="0.25">
      <c r="A11" s="40" t="s">
        <v>1</v>
      </c>
      <c r="B11" s="142">
        <v>13841</v>
      </c>
      <c r="C11" s="163">
        <v>4397</v>
      </c>
      <c r="D11" s="88">
        <v>191</v>
      </c>
      <c r="E11" s="194">
        <v>0</v>
      </c>
      <c r="F11" s="156">
        <v>138441</v>
      </c>
      <c r="G11" s="88">
        <v>0</v>
      </c>
      <c r="H11" s="166">
        <v>39705</v>
      </c>
      <c r="I11" s="165">
        <v>0</v>
      </c>
      <c r="J11" s="152">
        <v>4892</v>
      </c>
      <c r="K11" s="166">
        <v>2059</v>
      </c>
      <c r="L11" s="166">
        <v>766</v>
      </c>
      <c r="M11" s="179">
        <v>51229</v>
      </c>
      <c r="N11" s="174">
        <v>0</v>
      </c>
      <c r="O11" s="88">
        <v>0</v>
      </c>
      <c r="P11" s="88">
        <v>0</v>
      </c>
      <c r="Q11" s="88">
        <v>0</v>
      </c>
      <c r="R11" s="142">
        <v>0</v>
      </c>
      <c r="S11" s="142">
        <v>14888</v>
      </c>
      <c r="T11" s="45">
        <f t="shared" ref="T11:T21" si="0">SUM(B11:S11)</f>
        <v>270409</v>
      </c>
      <c r="U11" s="142">
        <v>270409</v>
      </c>
      <c r="V11" s="88">
        <f t="shared" ref="V11:V21" si="1">SUM(D11,G11,H11,I11,K11,L11,O11,P11,Q11)</f>
        <v>42721</v>
      </c>
      <c r="W11" s="63">
        <f t="shared" ref="W11:W21" si="2">SUM(B11,C11,E11,F11,J11,M11,N11,S11,R11)</f>
        <v>227688</v>
      </c>
    </row>
    <row r="12" spans="1:23" x14ac:dyDescent="0.25">
      <c r="A12" s="40" t="s">
        <v>2</v>
      </c>
      <c r="B12" s="142">
        <v>15695</v>
      </c>
      <c r="C12" s="156">
        <v>8061</v>
      </c>
      <c r="D12" s="88">
        <v>5483</v>
      </c>
      <c r="E12" s="194">
        <v>0</v>
      </c>
      <c r="F12" s="156">
        <v>182679</v>
      </c>
      <c r="G12" s="159">
        <v>0</v>
      </c>
      <c r="H12" s="159">
        <v>38657</v>
      </c>
      <c r="I12" s="139">
        <v>0</v>
      </c>
      <c r="J12" s="151">
        <v>4789</v>
      </c>
      <c r="K12" s="158">
        <v>1672</v>
      </c>
      <c r="L12" s="139">
        <v>0</v>
      </c>
      <c r="M12" s="179">
        <v>69169</v>
      </c>
      <c r="N12" s="174">
        <v>0</v>
      </c>
      <c r="O12" s="88">
        <v>0</v>
      </c>
      <c r="P12" s="88">
        <v>0</v>
      </c>
      <c r="Q12" s="88">
        <v>0</v>
      </c>
      <c r="R12" s="142">
        <v>0</v>
      </c>
      <c r="S12" s="142">
        <v>8488</v>
      </c>
      <c r="T12" s="45">
        <f t="shared" si="0"/>
        <v>334693</v>
      </c>
      <c r="U12" s="142">
        <v>334693</v>
      </c>
      <c r="V12" s="88">
        <f t="shared" si="1"/>
        <v>45812</v>
      </c>
      <c r="W12" s="63">
        <f t="shared" si="2"/>
        <v>288881</v>
      </c>
    </row>
    <row r="13" spans="1:23" x14ac:dyDescent="0.25">
      <c r="A13" s="40" t="s">
        <v>3</v>
      </c>
      <c r="B13" s="142">
        <v>12586</v>
      </c>
      <c r="C13" s="156">
        <v>7143</v>
      </c>
      <c r="D13" s="88">
        <v>776</v>
      </c>
      <c r="E13" s="194">
        <v>0</v>
      </c>
      <c r="F13" s="156">
        <v>143582</v>
      </c>
      <c r="G13" s="88">
        <v>0</v>
      </c>
      <c r="H13" s="166">
        <v>38306</v>
      </c>
      <c r="I13" s="165">
        <v>0</v>
      </c>
      <c r="J13" s="152">
        <v>4120</v>
      </c>
      <c r="K13" s="166">
        <v>1607</v>
      </c>
      <c r="L13" s="166">
        <v>978</v>
      </c>
      <c r="M13" s="179">
        <v>71654</v>
      </c>
      <c r="N13" s="174">
        <v>0</v>
      </c>
      <c r="O13" s="88">
        <v>0</v>
      </c>
      <c r="P13" s="88">
        <v>0</v>
      </c>
      <c r="Q13" s="88">
        <v>4562</v>
      </c>
      <c r="R13" s="142">
        <v>0</v>
      </c>
      <c r="S13" s="142">
        <v>15091</v>
      </c>
      <c r="T13" s="45">
        <f t="shared" si="0"/>
        <v>300405</v>
      </c>
      <c r="U13" s="142">
        <v>300405</v>
      </c>
      <c r="V13" s="88">
        <f t="shared" si="1"/>
        <v>46229</v>
      </c>
      <c r="W13" s="63">
        <f t="shared" si="2"/>
        <v>254176</v>
      </c>
    </row>
    <row r="14" spans="1:23" x14ac:dyDescent="0.25">
      <c r="A14" s="40" t="s">
        <v>4</v>
      </c>
      <c r="B14" s="142">
        <v>14689</v>
      </c>
      <c r="C14" s="156">
        <v>7213</v>
      </c>
      <c r="D14" s="88">
        <v>4227</v>
      </c>
      <c r="E14" s="194">
        <v>0</v>
      </c>
      <c r="F14" s="156">
        <v>146709</v>
      </c>
      <c r="G14" s="162">
        <v>0</v>
      </c>
      <c r="H14" s="166">
        <v>44032</v>
      </c>
      <c r="I14" s="165">
        <v>0</v>
      </c>
      <c r="J14" s="152">
        <v>4144</v>
      </c>
      <c r="K14" s="166">
        <v>1409</v>
      </c>
      <c r="L14" s="166">
        <v>476</v>
      </c>
      <c r="M14" s="179">
        <v>61320</v>
      </c>
      <c r="N14" s="174">
        <v>0</v>
      </c>
      <c r="O14" s="88">
        <v>0</v>
      </c>
      <c r="P14" s="88">
        <v>0</v>
      </c>
      <c r="Q14" s="88">
        <v>6917</v>
      </c>
      <c r="R14" s="142">
        <v>0</v>
      </c>
      <c r="S14" s="142">
        <v>5855</v>
      </c>
      <c r="T14" s="45">
        <f t="shared" si="0"/>
        <v>296991</v>
      </c>
      <c r="U14" s="142">
        <v>296991</v>
      </c>
      <c r="V14" s="88">
        <f t="shared" si="1"/>
        <v>57061</v>
      </c>
      <c r="W14" s="63">
        <f t="shared" si="2"/>
        <v>239930</v>
      </c>
    </row>
    <row r="15" spans="1:23" x14ac:dyDescent="0.25">
      <c r="A15" s="40" t="s">
        <v>5</v>
      </c>
      <c r="B15" s="142">
        <v>12288</v>
      </c>
      <c r="C15" s="156">
        <v>3949</v>
      </c>
      <c r="D15" s="88">
        <v>1595</v>
      </c>
      <c r="E15" s="194">
        <v>0</v>
      </c>
      <c r="F15" s="156">
        <v>156905</v>
      </c>
      <c r="G15" s="88">
        <v>0</v>
      </c>
      <c r="H15" s="166">
        <v>34078</v>
      </c>
      <c r="I15" s="166">
        <v>0</v>
      </c>
      <c r="J15" s="152">
        <v>4430</v>
      </c>
      <c r="K15" s="166">
        <v>1094</v>
      </c>
      <c r="L15" s="166">
        <v>3375</v>
      </c>
      <c r="M15" s="179">
        <v>68476</v>
      </c>
      <c r="N15" s="174">
        <v>0</v>
      </c>
      <c r="O15" s="88">
        <v>0</v>
      </c>
      <c r="P15" s="88">
        <v>0</v>
      </c>
      <c r="Q15" s="162">
        <v>8406</v>
      </c>
      <c r="R15" s="142">
        <v>0</v>
      </c>
      <c r="S15" s="142">
        <v>5873</v>
      </c>
      <c r="T15" s="45">
        <f t="shared" si="0"/>
        <v>300469</v>
      </c>
      <c r="U15" s="142">
        <v>300469</v>
      </c>
      <c r="V15" s="88">
        <f t="shared" si="1"/>
        <v>48548</v>
      </c>
      <c r="W15" s="63">
        <f t="shared" si="2"/>
        <v>251921</v>
      </c>
    </row>
    <row r="16" spans="1:23" x14ac:dyDescent="0.25">
      <c r="A16" s="40" t="s">
        <v>6</v>
      </c>
      <c r="B16" s="142">
        <v>13696</v>
      </c>
      <c r="C16" s="164">
        <v>3241</v>
      </c>
      <c r="D16" s="162">
        <v>2174</v>
      </c>
      <c r="E16" s="194">
        <v>0</v>
      </c>
      <c r="F16" s="156">
        <v>141107</v>
      </c>
      <c r="G16" s="88">
        <v>0</v>
      </c>
      <c r="H16" s="166">
        <v>56966</v>
      </c>
      <c r="I16" s="166">
        <v>0</v>
      </c>
      <c r="J16" s="173">
        <v>5893</v>
      </c>
      <c r="K16" s="166">
        <v>1652</v>
      </c>
      <c r="L16" s="166">
        <v>6665</v>
      </c>
      <c r="M16" s="179">
        <v>72515</v>
      </c>
      <c r="N16" s="174">
        <v>0</v>
      </c>
      <c r="O16" s="88">
        <v>1750</v>
      </c>
      <c r="P16" s="88">
        <v>0</v>
      </c>
      <c r="Q16" s="88">
        <v>10974</v>
      </c>
      <c r="R16" s="142">
        <v>0</v>
      </c>
      <c r="S16" s="142">
        <v>8601</v>
      </c>
      <c r="T16" s="45">
        <f t="shared" si="0"/>
        <v>325234</v>
      </c>
      <c r="U16" s="142">
        <v>325234</v>
      </c>
      <c r="V16" s="88">
        <f t="shared" si="1"/>
        <v>80181</v>
      </c>
      <c r="W16" s="63">
        <f t="shared" si="2"/>
        <v>245053</v>
      </c>
    </row>
    <row r="17" spans="1:23" x14ac:dyDescent="0.25">
      <c r="A17" s="40" t="s">
        <v>7</v>
      </c>
      <c r="B17" s="142">
        <v>8034</v>
      </c>
      <c r="C17" s="164">
        <v>2143</v>
      </c>
      <c r="D17" s="162">
        <v>1204</v>
      </c>
      <c r="E17" s="194">
        <v>0</v>
      </c>
      <c r="F17" s="156">
        <v>96173</v>
      </c>
      <c r="G17" s="88">
        <v>0</v>
      </c>
      <c r="H17" s="160">
        <v>22916</v>
      </c>
      <c r="I17" s="166">
        <v>0</v>
      </c>
      <c r="J17" s="173">
        <v>4749</v>
      </c>
      <c r="K17" s="160">
        <v>1272</v>
      </c>
      <c r="L17" s="166">
        <v>443</v>
      </c>
      <c r="M17" s="179">
        <v>65163</v>
      </c>
      <c r="N17" s="174">
        <v>0</v>
      </c>
      <c r="O17" s="162">
        <v>1400</v>
      </c>
      <c r="P17" s="88">
        <v>847</v>
      </c>
      <c r="Q17" s="88">
        <v>6725</v>
      </c>
      <c r="R17" s="142">
        <v>0</v>
      </c>
      <c r="S17" s="142">
        <v>6145</v>
      </c>
      <c r="T17" s="45">
        <f t="shared" si="0"/>
        <v>217214</v>
      </c>
      <c r="U17" s="142">
        <v>217214</v>
      </c>
      <c r="V17" s="88">
        <f t="shared" si="1"/>
        <v>34807</v>
      </c>
      <c r="W17" s="63">
        <f t="shared" si="2"/>
        <v>182407</v>
      </c>
    </row>
    <row r="18" spans="1:23" x14ac:dyDescent="0.25">
      <c r="A18" s="40" t="s">
        <v>8</v>
      </c>
      <c r="B18" s="142">
        <v>12060</v>
      </c>
      <c r="C18" s="164">
        <v>4042</v>
      </c>
      <c r="D18" s="162">
        <v>4266</v>
      </c>
      <c r="E18" s="185">
        <v>800</v>
      </c>
      <c r="F18" s="164">
        <v>150519</v>
      </c>
      <c r="G18" s="88">
        <v>0</v>
      </c>
      <c r="H18" s="88">
        <v>33736</v>
      </c>
      <c r="I18" s="166">
        <v>0</v>
      </c>
      <c r="J18" s="173">
        <v>6390</v>
      </c>
      <c r="K18" s="160">
        <v>2312</v>
      </c>
      <c r="L18" s="88">
        <v>1918</v>
      </c>
      <c r="M18" s="180">
        <v>73017</v>
      </c>
      <c r="N18" s="177">
        <v>1459</v>
      </c>
      <c r="O18" s="162">
        <v>0</v>
      </c>
      <c r="P18" s="162">
        <v>0</v>
      </c>
      <c r="Q18" s="162">
        <v>4258</v>
      </c>
      <c r="R18" s="142">
        <v>0</v>
      </c>
      <c r="S18" s="142">
        <v>8904</v>
      </c>
      <c r="T18" s="45">
        <f t="shared" si="0"/>
        <v>303681</v>
      </c>
      <c r="U18" s="142">
        <v>303681</v>
      </c>
      <c r="V18" s="88">
        <f t="shared" si="1"/>
        <v>46490</v>
      </c>
      <c r="W18" s="63">
        <f t="shared" si="2"/>
        <v>257191</v>
      </c>
    </row>
    <row r="19" spans="1:23" s="144" customFormat="1" x14ac:dyDescent="0.25">
      <c r="A19" s="40" t="s">
        <v>9</v>
      </c>
      <c r="B19" s="142">
        <v>13531</v>
      </c>
      <c r="C19" s="164">
        <v>2877</v>
      </c>
      <c r="D19" s="162">
        <v>1712</v>
      </c>
      <c r="E19" s="185">
        <v>0</v>
      </c>
      <c r="F19" s="164">
        <v>87367</v>
      </c>
      <c r="G19" s="88">
        <v>0</v>
      </c>
      <c r="H19" s="88">
        <v>45447</v>
      </c>
      <c r="I19" s="166">
        <v>1242</v>
      </c>
      <c r="J19" s="173">
        <v>4934</v>
      </c>
      <c r="K19" s="160">
        <v>2908</v>
      </c>
      <c r="L19" s="88">
        <v>3122</v>
      </c>
      <c r="M19" s="180">
        <v>48591</v>
      </c>
      <c r="N19" s="177">
        <v>0</v>
      </c>
      <c r="O19" s="162">
        <v>1984</v>
      </c>
      <c r="P19" s="162">
        <v>0</v>
      </c>
      <c r="Q19" s="162">
        <v>7757</v>
      </c>
      <c r="R19" s="142">
        <v>4190</v>
      </c>
      <c r="S19" s="142">
        <v>8675</v>
      </c>
      <c r="T19" s="45">
        <f t="shared" si="0"/>
        <v>234337</v>
      </c>
      <c r="U19" s="142">
        <v>234337</v>
      </c>
      <c r="V19" s="88">
        <f t="shared" si="1"/>
        <v>64172</v>
      </c>
      <c r="W19" s="63">
        <f t="shared" si="2"/>
        <v>170165</v>
      </c>
    </row>
    <row r="20" spans="1:23" s="144" customFormat="1" x14ac:dyDescent="0.25">
      <c r="A20" s="40" t="s">
        <v>10</v>
      </c>
      <c r="B20" s="142">
        <v>13553</v>
      </c>
      <c r="C20" s="164">
        <v>4065</v>
      </c>
      <c r="D20" s="162">
        <v>2780</v>
      </c>
      <c r="E20" s="185">
        <v>0</v>
      </c>
      <c r="F20" s="164">
        <v>101329</v>
      </c>
      <c r="G20" s="88">
        <v>0</v>
      </c>
      <c r="H20" s="88">
        <v>41822</v>
      </c>
      <c r="I20" s="166">
        <v>0</v>
      </c>
      <c r="J20" s="173">
        <v>4638</v>
      </c>
      <c r="K20" s="160">
        <v>2724</v>
      </c>
      <c r="L20" s="162">
        <v>3650</v>
      </c>
      <c r="M20" s="180">
        <v>53499</v>
      </c>
      <c r="N20" s="177">
        <v>0</v>
      </c>
      <c r="O20" s="162">
        <v>0</v>
      </c>
      <c r="P20" s="162">
        <v>0</v>
      </c>
      <c r="Q20" s="162">
        <v>5677</v>
      </c>
      <c r="R20" s="142">
        <v>791</v>
      </c>
      <c r="S20" s="142">
        <v>6695</v>
      </c>
      <c r="T20" s="45">
        <f t="shared" si="0"/>
        <v>241223</v>
      </c>
      <c r="U20" s="142">
        <v>241223</v>
      </c>
      <c r="V20" s="88">
        <f t="shared" si="1"/>
        <v>56653</v>
      </c>
      <c r="W20" s="63">
        <f t="shared" si="2"/>
        <v>184570</v>
      </c>
    </row>
    <row r="21" spans="1:23" s="144" customFormat="1" x14ac:dyDescent="0.25">
      <c r="A21" s="40" t="s">
        <v>11</v>
      </c>
      <c r="B21" s="142">
        <v>19327</v>
      </c>
      <c r="C21" s="164">
        <v>1837</v>
      </c>
      <c r="D21" s="162">
        <v>2565</v>
      </c>
      <c r="E21" s="185">
        <v>0</v>
      </c>
      <c r="F21" s="164">
        <v>159992</v>
      </c>
      <c r="G21" s="88">
        <v>0</v>
      </c>
      <c r="H21" s="159">
        <v>56455</v>
      </c>
      <c r="I21" s="166">
        <v>0</v>
      </c>
      <c r="J21" s="140">
        <v>5363</v>
      </c>
      <c r="K21" s="160">
        <v>4046</v>
      </c>
      <c r="L21" s="139">
        <v>7439</v>
      </c>
      <c r="M21" s="180">
        <v>85069</v>
      </c>
      <c r="N21" s="177">
        <v>223</v>
      </c>
      <c r="O21" s="162">
        <v>0</v>
      </c>
      <c r="P21" s="162">
        <v>0</v>
      </c>
      <c r="Q21" s="162">
        <v>12259</v>
      </c>
      <c r="R21" s="142">
        <v>1862</v>
      </c>
      <c r="S21" s="142">
        <v>7688</v>
      </c>
      <c r="T21" s="45">
        <f t="shared" si="0"/>
        <v>364125</v>
      </c>
      <c r="U21" s="142">
        <v>364125</v>
      </c>
      <c r="V21" s="88">
        <f t="shared" si="1"/>
        <v>82764</v>
      </c>
      <c r="W21" s="63">
        <f t="shared" si="2"/>
        <v>281361</v>
      </c>
    </row>
    <row r="22" spans="1:23" x14ac:dyDescent="0.25">
      <c r="A22" s="37" t="s">
        <v>86</v>
      </c>
      <c r="B22" s="121">
        <f t="shared" ref="B22:H22" si="3">SUM(B10:B21)</f>
        <v>165605</v>
      </c>
      <c r="C22" s="121">
        <f t="shared" si="3"/>
        <v>53424</v>
      </c>
      <c r="D22" s="90">
        <f t="shared" si="3"/>
        <v>28617</v>
      </c>
      <c r="E22" s="121">
        <f t="shared" si="3"/>
        <v>800</v>
      </c>
      <c r="F22" s="121">
        <f t="shared" si="3"/>
        <v>1641535</v>
      </c>
      <c r="G22" s="90">
        <f t="shared" si="3"/>
        <v>0</v>
      </c>
      <c r="H22" s="90">
        <f t="shared" si="3"/>
        <v>487693</v>
      </c>
      <c r="I22" s="90">
        <f t="shared" ref="I22" si="4">SUM(I10:I21)</f>
        <v>1242</v>
      </c>
      <c r="J22" s="121">
        <f t="shared" ref="J22:O22" si="5">SUM(J10:J21)</f>
        <v>59448</v>
      </c>
      <c r="K22" s="90">
        <f t="shared" si="5"/>
        <v>24213</v>
      </c>
      <c r="L22" s="90">
        <f t="shared" si="5"/>
        <v>28832</v>
      </c>
      <c r="M22" s="121">
        <f t="shared" si="5"/>
        <v>771624</v>
      </c>
      <c r="N22" s="184">
        <f t="shared" si="5"/>
        <v>1682</v>
      </c>
      <c r="O22" s="90">
        <f t="shared" si="5"/>
        <v>5134</v>
      </c>
      <c r="P22" s="90">
        <f t="shared" ref="P22:Q22" si="6">SUM(P10:P21)</f>
        <v>847</v>
      </c>
      <c r="Q22" s="90">
        <f t="shared" si="6"/>
        <v>67535</v>
      </c>
      <c r="R22" s="121">
        <f>SUM(R10:R21)</f>
        <v>6843</v>
      </c>
      <c r="S22" s="121">
        <f t="shared" ref="S22:U22" si="7">SUM(S10:S21)</f>
        <v>103072</v>
      </c>
      <c r="T22" s="121">
        <f t="shared" si="7"/>
        <v>3448146</v>
      </c>
      <c r="U22" s="121">
        <f t="shared" si="7"/>
        <v>3448146</v>
      </c>
      <c r="V22" s="90">
        <f>SUM(V10:V21)</f>
        <v>644113</v>
      </c>
      <c r="W22" s="68">
        <f>SUM(W10:W21)</f>
        <v>2804033</v>
      </c>
    </row>
    <row r="23" spans="1:23" x14ac:dyDescent="0.25">
      <c r="A23" s="14"/>
      <c r="B23" s="142"/>
      <c r="C23" s="142"/>
      <c r="D23" s="142"/>
      <c r="E23" s="142"/>
      <c r="F23" s="142"/>
      <c r="G23" s="142"/>
      <c r="H23" s="142"/>
      <c r="I23" s="142"/>
      <c r="J23" s="142"/>
      <c r="K23" s="142"/>
      <c r="L23" s="142"/>
      <c r="M23" s="142"/>
      <c r="N23" s="142"/>
      <c r="O23" s="142"/>
      <c r="P23" s="142"/>
      <c r="Q23" s="142"/>
      <c r="R23" s="142"/>
      <c r="S23" s="142"/>
      <c r="T23" s="142"/>
      <c r="U23" s="142"/>
      <c r="V23" s="14"/>
      <c r="W23" s="14"/>
    </row>
    <row r="24" spans="1:23" x14ac:dyDescent="0.25">
      <c r="A24" s="14"/>
      <c r="B24" s="142"/>
      <c r="C24" s="142"/>
      <c r="D24" s="142"/>
      <c r="E24" s="142"/>
      <c r="F24" s="142"/>
      <c r="G24" s="142"/>
      <c r="H24" s="142"/>
      <c r="I24" s="142"/>
      <c r="J24" s="142"/>
      <c r="K24" s="142"/>
      <c r="L24" s="142"/>
      <c r="M24" s="142"/>
      <c r="N24" s="142"/>
      <c r="O24" s="142"/>
      <c r="P24" s="142"/>
      <c r="Q24" s="142"/>
      <c r="R24" s="142"/>
      <c r="S24" s="142"/>
      <c r="T24" s="142"/>
      <c r="U24" s="142"/>
      <c r="V24" s="14"/>
      <c r="W24" s="14"/>
    </row>
    <row r="25" spans="1:23" x14ac:dyDescent="0.25">
      <c r="A25" s="93" t="s">
        <v>14</v>
      </c>
      <c r="B25" s="142"/>
      <c r="C25" s="142"/>
      <c r="D25" s="142"/>
      <c r="E25" s="142"/>
      <c r="F25" s="142"/>
      <c r="G25" s="142"/>
      <c r="H25" s="142"/>
      <c r="I25" s="142"/>
      <c r="J25" s="142"/>
      <c r="K25" s="142"/>
      <c r="L25" s="142"/>
      <c r="M25" s="142"/>
      <c r="N25" s="142"/>
      <c r="O25" s="142"/>
      <c r="P25" s="142"/>
      <c r="Q25" s="142"/>
      <c r="R25" s="142"/>
      <c r="S25" s="142"/>
      <c r="T25" s="142"/>
      <c r="U25" s="142"/>
      <c r="V25" s="14"/>
      <c r="W25" s="14"/>
    </row>
    <row r="26" spans="1:23" x14ac:dyDescent="0.25">
      <c r="A26" s="14"/>
      <c r="B26" s="14"/>
      <c r="C26" s="181"/>
      <c r="D26" s="14"/>
      <c r="E26" s="14"/>
      <c r="F26" s="14"/>
      <c r="G26" s="14"/>
      <c r="H26" s="14"/>
      <c r="I26" s="14"/>
      <c r="J26" s="14"/>
      <c r="K26" s="14"/>
      <c r="L26" s="14"/>
      <c r="M26" s="14"/>
      <c r="N26" s="14"/>
      <c r="O26" s="14"/>
      <c r="P26" s="14"/>
      <c r="Q26" s="14"/>
      <c r="R26" s="14"/>
      <c r="S26" s="181"/>
      <c r="T26" s="14"/>
      <c r="U26" s="14"/>
      <c r="V26" s="14"/>
      <c r="W26" s="14"/>
    </row>
    <row r="27" spans="1:23" x14ac:dyDescent="0.25">
      <c r="A27" s="35" t="s">
        <v>16</v>
      </c>
      <c r="B27" s="95" t="s">
        <v>88</v>
      </c>
      <c r="C27" s="95" t="s">
        <v>61</v>
      </c>
      <c r="D27" s="107" t="s">
        <v>19</v>
      </c>
      <c r="E27" s="193" t="s">
        <v>89</v>
      </c>
      <c r="F27" s="93" t="s">
        <v>12</v>
      </c>
      <c r="G27" s="38" t="s">
        <v>110</v>
      </c>
      <c r="H27" s="38" t="s">
        <v>22</v>
      </c>
      <c r="I27" s="38" t="s">
        <v>79</v>
      </c>
      <c r="J27" s="95" t="s">
        <v>91</v>
      </c>
      <c r="K27" s="38" t="s">
        <v>112</v>
      </c>
      <c r="L27" s="38" t="s">
        <v>47</v>
      </c>
      <c r="M27" s="95" t="s">
        <v>13</v>
      </c>
      <c r="N27" s="183" t="s">
        <v>94</v>
      </c>
      <c r="O27" s="38" t="s">
        <v>150</v>
      </c>
      <c r="P27" s="38" t="s">
        <v>115</v>
      </c>
      <c r="Q27" s="38" t="s">
        <v>48</v>
      </c>
      <c r="R27" s="95" t="s">
        <v>25</v>
      </c>
      <c r="S27" s="95" t="s">
        <v>95</v>
      </c>
      <c r="T27" s="37" t="s">
        <v>28</v>
      </c>
      <c r="U27" s="37" t="s">
        <v>153</v>
      </c>
      <c r="V27" s="38" t="s">
        <v>99</v>
      </c>
      <c r="W27" s="39" t="s">
        <v>100</v>
      </c>
    </row>
    <row r="28" spans="1:23" x14ac:dyDescent="0.25">
      <c r="A28" s="36" t="s">
        <v>0</v>
      </c>
      <c r="B28" s="142">
        <v>145744</v>
      </c>
      <c r="C28" s="156">
        <v>46337</v>
      </c>
      <c r="D28" s="142">
        <v>11357</v>
      </c>
      <c r="E28" s="142">
        <v>0</v>
      </c>
      <c r="F28" s="156">
        <v>1407266</v>
      </c>
      <c r="G28" s="51"/>
      <c r="H28" s="132">
        <v>425303</v>
      </c>
      <c r="I28" s="168">
        <v>0</v>
      </c>
      <c r="J28" s="155">
        <v>49989</v>
      </c>
      <c r="K28" s="45">
        <v>14090</v>
      </c>
      <c r="L28" s="131">
        <v>0</v>
      </c>
      <c r="M28" s="142">
        <v>516195</v>
      </c>
      <c r="N28" s="182">
        <v>0</v>
      </c>
      <c r="O28" s="182">
        <v>0</v>
      </c>
      <c r="P28" s="153">
        <v>0</v>
      </c>
      <c r="Q28" s="168">
        <v>0</v>
      </c>
      <c r="R28" s="176">
        <v>0</v>
      </c>
      <c r="S28" s="142">
        <v>83915</v>
      </c>
      <c r="T28" s="142">
        <f>SUM(B28:S28)</f>
        <v>2700196</v>
      </c>
      <c r="U28" s="142">
        <v>2700196</v>
      </c>
      <c r="V28" s="131">
        <f>SUM(D28,G28,H28,I28,K28,L28,O28,P28,Q28)</f>
        <v>450750</v>
      </c>
      <c r="W28" s="131">
        <f>SUM(B28,C28,E28,F28,J28,M28,N28,S28,R28)</f>
        <v>2249446</v>
      </c>
    </row>
    <row r="29" spans="1:23" x14ac:dyDescent="0.25">
      <c r="A29" s="40" t="s">
        <v>1</v>
      </c>
      <c r="B29" s="142">
        <v>122835</v>
      </c>
      <c r="C29" s="142">
        <v>50731</v>
      </c>
      <c r="D29" s="142">
        <v>2103</v>
      </c>
      <c r="E29" s="142">
        <v>0</v>
      </c>
      <c r="F29" s="156">
        <v>1623543</v>
      </c>
      <c r="G29" s="156"/>
      <c r="H29" s="157">
        <v>476792</v>
      </c>
      <c r="I29" s="169">
        <v>0</v>
      </c>
      <c r="J29" s="155">
        <v>47247</v>
      </c>
      <c r="K29" s="119">
        <v>17301</v>
      </c>
      <c r="L29" s="170">
        <v>10797</v>
      </c>
      <c r="M29" s="156">
        <v>518409</v>
      </c>
      <c r="N29" s="182">
        <v>0</v>
      </c>
      <c r="O29" s="169">
        <v>0</v>
      </c>
      <c r="P29" s="175">
        <v>0</v>
      </c>
      <c r="Q29" s="119">
        <v>0</v>
      </c>
      <c r="R29" s="142">
        <v>0</v>
      </c>
      <c r="S29" s="142">
        <v>224635</v>
      </c>
      <c r="T29" s="142">
        <f t="shared" ref="T29:T35" si="8">SUM(B29:S29)</f>
        <v>3094393</v>
      </c>
      <c r="U29" s="142">
        <v>3094393</v>
      </c>
      <c r="V29" s="131">
        <f t="shared" ref="V29:V39" si="9">SUM(D29,G29,H29,I29,K29,L29,O29,P29,Q29)</f>
        <v>506993</v>
      </c>
      <c r="W29" s="131">
        <f t="shared" ref="W29:W39" si="10">SUM(B29,C29,E29,F29,J29,M29,N29,S29,R29)</f>
        <v>2587400</v>
      </c>
    </row>
    <row r="30" spans="1:23" x14ac:dyDescent="0.25">
      <c r="A30" s="36" t="s">
        <v>2</v>
      </c>
      <c r="B30" s="142">
        <v>134905</v>
      </c>
      <c r="C30" s="142">
        <v>81259</v>
      </c>
      <c r="D30" s="142">
        <v>39042</v>
      </c>
      <c r="E30" s="142">
        <v>0</v>
      </c>
      <c r="F30" s="156">
        <v>2101948</v>
      </c>
      <c r="G30" s="156"/>
      <c r="H30" s="157">
        <v>475613</v>
      </c>
      <c r="I30" s="119">
        <v>0</v>
      </c>
      <c r="J30" s="155">
        <v>45385</v>
      </c>
      <c r="K30" s="119">
        <v>16201</v>
      </c>
      <c r="L30" s="155">
        <v>0</v>
      </c>
      <c r="M30" s="163">
        <v>673659</v>
      </c>
      <c r="N30" s="182">
        <v>0</v>
      </c>
      <c r="O30" s="155">
        <v>0</v>
      </c>
      <c r="P30" s="119">
        <v>0</v>
      </c>
      <c r="Q30" s="119">
        <v>0</v>
      </c>
      <c r="R30" s="142">
        <v>0</v>
      </c>
      <c r="S30" s="142">
        <v>117704</v>
      </c>
      <c r="T30" s="142">
        <f t="shared" si="8"/>
        <v>3685716</v>
      </c>
      <c r="U30" s="142">
        <v>3685716</v>
      </c>
      <c r="V30" s="131">
        <f t="shared" si="9"/>
        <v>530856</v>
      </c>
      <c r="W30" s="131">
        <f t="shared" si="10"/>
        <v>3154860</v>
      </c>
    </row>
    <row r="31" spans="1:23" x14ac:dyDescent="0.25">
      <c r="A31" s="36" t="s">
        <v>3</v>
      </c>
      <c r="B31" s="142">
        <v>114541</v>
      </c>
      <c r="C31" s="142">
        <v>78691</v>
      </c>
      <c r="D31" s="142">
        <v>4585</v>
      </c>
      <c r="E31" s="142">
        <v>0</v>
      </c>
      <c r="F31" s="156">
        <v>1645992</v>
      </c>
      <c r="G31" s="156"/>
      <c r="H31" s="157">
        <v>479694</v>
      </c>
      <c r="I31" s="119">
        <v>0</v>
      </c>
      <c r="J31" s="155">
        <v>39897</v>
      </c>
      <c r="K31" s="119">
        <v>13649</v>
      </c>
      <c r="L31" s="172">
        <v>11956</v>
      </c>
      <c r="M31" s="164">
        <v>714040</v>
      </c>
      <c r="N31" s="182">
        <v>0</v>
      </c>
      <c r="O31" s="172">
        <v>0</v>
      </c>
      <c r="P31" s="171">
        <v>0</v>
      </c>
      <c r="Q31" s="172">
        <v>66124</v>
      </c>
      <c r="R31" s="142">
        <v>0</v>
      </c>
      <c r="S31" s="142">
        <v>200069</v>
      </c>
      <c r="T31" s="142">
        <f t="shared" si="8"/>
        <v>3369238</v>
      </c>
      <c r="U31" s="142">
        <v>3369238</v>
      </c>
      <c r="V31" s="131">
        <f t="shared" si="9"/>
        <v>576008</v>
      </c>
      <c r="W31" s="131">
        <f t="shared" si="10"/>
        <v>2793230</v>
      </c>
    </row>
    <row r="32" spans="1:23" x14ac:dyDescent="0.25">
      <c r="A32" s="40" t="s">
        <v>4</v>
      </c>
      <c r="B32" s="142">
        <v>130664</v>
      </c>
      <c r="C32" s="142">
        <v>82285</v>
      </c>
      <c r="D32" s="142">
        <v>41952</v>
      </c>
      <c r="E32" s="142">
        <v>0</v>
      </c>
      <c r="F32" s="156">
        <v>1730360</v>
      </c>
      <c r="G32" s="156"/>
      <c r="H32" s="157">
        <v>521637</v>
      </c>
      <c r="I32" s="119">
        <v>0</v>
      </c>
      <c r="J32" s="155">
        <v>39340</v>
      </c>
      <c r="K32" s="119">
        <v>12692</v>
      </c>
      <c r="L32" s="155">
        <v>5001</v>
      </c>
      <c r="M32" s="156">
        <v>623058</v>
      </c>
      <c r="N32" s="182">
        <v>0</v>
      </c>
      <c r="O32" s="155">
        <v>0</v>
      </c>
      <c r="P32" s="119">
        <v>0</v>
      </c>
      <c r="Q32" s="155">
        <v>100194</v>
      </c>
      <c r="R32" s="142">
        <v>0</v>
      </c>
      <c r="S32" s="142">
        <v>64245</v>
      </c>
      <c r="T32" s="142">
        <f t="shared" si="8"/>
        <v>3351428</v>
      </c>
      <c r="U32" s="142">
        <v>3351428</v>
      </c>
      <c r="V32" s="131">
        <f t="shared" si="9"/>
        <v>681476</v>
      </c>
      <c r="W32" s="131">
        <f t="shared" si="10"/>
        <v>2669952</v>
      </c>
    </row>
    <row r="33" spans="1:23" x14ac:dyDescent="0.25">
      <c r="A33" s="40" t="s">
        <v>5</v>
      </c>
      <c r="B33" s="142">
        <v>107869</v>
      </c>
      <c r="C33" s="142">
        <v>43825</v>
      </c>
      <c r="D33" s="142">
        <v>11460</v>
      </c>
      <c r="E33" s="142">
        <v>0</v>
      </c>
      <c r="F33" s="156">
        <v>1812583</v>
      </c>
      <c r="G33" s="156"/>
      <c r="H33" s="157">
        <v>400952</v>
      </c>
      <c r="I33" s="119">
        <v>0</v>
      </c>
      <c r="J33" s="155">
        <v>42383</v>
      </c>
      <c r="K33" s="119">
        <v>11427</v>
      </c>
      <c r="L33" s="172">
        <v>23714</v>
      </c>
      <c r="M33" s="156">
        <v>705387</v>
      </c>
      <c r="N33" s="182">
        <v>0</v>
      </c>
      <c r="O33" s="172">
        <v>0</v>
      </c>
      <c r="P33" s="119">
        <v>0</v>
      </c>
      <c r="Q33" s="172">
        <v>122363</v>
      </c>
      <c r="R33" s="142">
        <v>0</v>
      </c>
      <c r="S33" s="142">
        <v>52507</v>
      </c>
      <c r="T33" s="142">
        <f t="shared" si="8"/>
        <v>3334470</v>
      </c>
      <c r="U33" s="142">
        <v>3334470</v>
      </c>
      <c r="V33" s="131">
        <f t="shared" si="9"/>
        <v>569916</v>
      </c>
      <c r="W33" s="131">
        <f t="shared" si="10"/>
        <v>2764554</v>
      </c>
    </row>
    <row r="34" spans="1:23" x14ac:dyDescent="0.25">
      <c r="A34" s="40" t="s">
        <v>6</v>
      </c>
      <c r="B34" s="142">
        <v>100949</v>
      </c>
      <c r="C34" s="142">
        <v>39723</v>
      </c>
      <c r="D34" s="167">
        <v>14596</v>
      </c>
      <c r="E34" s="142">
        <v>0</v>
      </c>
      <c r="F34" s="156">
        <v>1609347</v>
      </c>
      <c r="G34" s="156"/>
      <c r="H34" s="157">
        <v>723428</v>
      </c>
      <c r="I34" s="119">
        <v>0</v>
      </c>
      <c r="J34" s="155">
        <v>56872</v>
      </c>
      <c r="K34" s="119">
        <v>13875</v>
      </c>
      <c r="L34" s="172">
        <v>12338</v>
      </c>
      <c r="M34" s="156">
        <v>792205</v>
      </c>
      <c r="N34" s="182">
        <v>0</v>
      </c>
      <c r="O34" s="172">
        <v>4735</v>
      </c>
      <c r="P34" s="119">
        <v>0</v>
      </c>
      <c r="Q34" s="119">
        <v>159269</v>
      </c>
      <c r="R34" s="142">
        <v>0</v>
      </c>
      <c r="S34" s="142">
        <v>104812</v>
      </c>
      <c r="T34" s="142">
        <f t="shared" si="8"/>
        <v>3632149</v>
      </c>
      <c r="U34" s="142">
        <v>3632149</v>
      </c>
      <c r="V34" s="131">
        <f t="shared" si="9"/>
        <v>928241</v>
      </c>
      <c r="W34" s="131">
        <f t="shared" si="10"/>
        <v>2703908</v>
      </c>
    </row>
    <row r="35" spans="1:23" x14ac:dyDescent="0.25">
      <c r="A35" s="40" t="s">
        <v>7</v>
      </c>
      <c r="B35" s="142">
        <v>68891</v>
      </c>
      <c r="C35" s="142">
        <v>21217</v>
      </c>
      <c r="D35" s="154">
        <v>11924</v>
      </c>
      <c r="E35" s="142">
        <v>0</v>
      </c>
      <c r="F35" s="156">
        <v>1131056</v>
      </c>
      <c r="G35" s="156"/>
      <c r="H35" s="177">
        <v>266220</v>
      </c>
      <c r="I35" s="119">
        <v>0</v>
      </c>
      <c r="J35" s="119">
        <v>44764</v>
      </c>
      <c r="K35" s="119">
        <v>11465</v>
      </c>
      <c r="L35" s="119">
        <v>4065</v>
      </c>
      <c r="M35" s="156">
        <v>679584</v>
      </c>
      <c r="N35" s="182">
        <v>0</v>
      </c>
      <c r="O35" s="119">
        <v>3453</v>
      </c>
      <c r="P35" s="119">
        <v>2797</v>
      </c>
      <c r="Q35" s="119">
        <v>98379</v>
      </c>
      <c r="R35" s="142">
        <v>0</v>
      </c>
      <c r="S35" s="142">
        <v>73160</v>
      </c>
      <c r="T35" s="142">
        <f t="shared" si="8"/>
        <v>2416975</v>
      </c>
      <c r="U35" s="142">
        <v>2416975</v>
      </c>
      <c r="V35" s="131">
        <f t="shared" si="9"/>
        <v>398303</v>
      </c>
      <c r="W35" s="131">
        <f t="shared" si="10"/>
        <v>2018672</v>
      </c>
    </row>
    <row r="36" spans="1:23" x14ac:dyDescent="0.25">
      <c r="A36" s="40" t="s">
        <v>8</v>
      </c>
      <c r="B36" s="142">
        <v>100934</v>
      </c>
      <c r="C36" s="142">
        <v>46204</v>
      </c>
      <c r="D36" s="154">
        <v>15944</v>
      </c>
      <c r="E36" s="51">
        <v>2634</v>
      </c>
      <c r="F36" s="156">
        <v>1675074</v>
      </c>
      <c r="G36" s="156"/>
      <c r="H36" s="178">
        <v>403209</v>
      </c>
      <c r="I36" s="119">
        <v>0</v>
      </c>
      <c r="J36" s="119">
        <v>60186</v>
      </c>
      <c r="K36" s="155">
        <v>18601</v>
      </c>
      <c r="L36" s="119">
        <v>14648</v>
      </c>
      <c r="M36" s="156">
        <v>780548</v>
      </c>
      <c r="N36" s="119">
        <v>9239</v>
      </c>
      <c r="O36" s="171">
        <v>0</v>
      </c>
      <c r="P36" s="119">
        <v>0</v>
      </c>
      <c r="Q36" s="191">
        <v>60973</v>
      </c>
      <c r="R36" s="142">
        <v>0</v>
      </c>
      <c r="S36" s="142">
        <v>106270</v>
      </c>
      <c r="T36" s="142">
        <f>SUM(B36:S36)</f>
        <v>3294464</v>
      </c>
      <c r="U36" s="142">
        <v>3294464</v>
      </c>
      <c r="V36" s="131">
        <f t="shared" si="9"/>
        <v>513375</v>
      </c>
      <c r="W36" s="131">
        <f t="shared" si="10"/>
        <v>2781089</v>
      </c>
    </row>
    <row r="37" spans="1:23" s="144" customFormat="1" x14ac:dyDescent="0.25">
      <c r="A37" s="40" t="s">
        <v>9</v>
      </c>
      <c r="B37" s="142">
        <v>115630</v>
      </c>
      <c r="C37" s="142">
        <v>33577</v>
      </c>
      <c r="D37" s="51">
        <v>9197</v>
      </c>
      <c r="E37" s="51">
        <v>0</v>
      </c>
      <c r="F37" s="51">
        <v>1079324</v>
      </c>
      <c r="G37" s="51"/>
      <c r="H37" s="157">
        <v>565468</v>
      </c>
      <c r="I37" s="119">
        <v>12574</v>
      </c>
      <c r="J37" s="119">
        <v>46847</v>
      </c>
      <c r="K37" s="119">
        <v>21418</v>
      </c>
      <c r="L37" s="119">
        <v>30620</v>
      </c>
      <c r="M37" s="51">
        <v>522388</v>
      </c>
      <c r="N37" s="119">
        <v>0</v>
      </c>
      <c r="O37" s="155">
        <v>5590</v>
      </c>
      <c r="P37" s="152">
        <v>0</v>
      </c>
      <c r="Q37" s="119">
        <v>111699</v>
      </c>
      <c r="R37" s="45">
        <v>41840</v>
      </c>
      <c r="S37" s="142">
        <v>105144</v>
      </c>
      <c r="T37" s="142">
        <f t="shared" ref="T37:T39" si="11">SUM(B37:S37)</f>
        <v>2701316</v>
      </c>
      <c r="U37" s="142">
        <v>2701316</v>
      </c>
      <c r="V37" s="131">
        <f t="shared" si="9"/>
        <v>756566</v>
      </c>
      <c r="W37" s="131">
        <f t="shared" si="10"/>
        <v>1944750</v>
      </c>
    </row>
    <row r="38" spans="1:23" s="144" customFormat="1" x14ac:dyDescent="0.25">
      <c r="A38" s="40" t="s">
        <v>10</v>
      </c>
      <c r="B38" s="142">
        <v>116202</v>
      </c>
      <c r="C38" s="142">
        <v>45509</v>
      </c>
      <c r="D38" s="51">
        <v>25783</v>
      </c>
      <c r="E38" s="51">
        <v>0</v>
      </c>
      <c r="F38" s="51">
        <v>1241251</v>
      </c>
      <c r="G38" s="51"/>
      <c r="H38" s="157">
        <v>478472</v>
      </c>
      <c r="I38" s="119">
        <v>0</v>
      </c>
      <c r="J38" s="119">
        <v>43567</v>
      </c>
      <c r="K38" s="119">
        <v>21522</v>
      </c>
      <c r="L38" s="119">
        <v>33602</v>
      </c>
      <c r="M38" s="51">
        <v>572039</v>
      </c>
      <c r="N38" s="119">
        <v>0</v>
      </c>
      <c r="O38" s="155">
        <v>0</v>
      </c>
      <c r="P38" s="192">
        <v>0</v>
      </c>
      <c r="Q38" s="119">
        <v>81076</v>
      </c>
      <c r="R38" s="45">
        <v>6380</v>
      </c>
      <c r="S38" s="142">
        <v>74901</v>
      </c>
      <c r="T38" s="142">
        <f t="shared" si="11"/>
        <v>2740304</v>
      </c>
      <c r="U38" s="142">
        <v>2740304</v>
      </c>
      <c r="V38" s="131">
        <f t="shared" si="9"/>
        <v>640455</v>
      </c>
      <c r="W38" s="131">
        <f t="shared" si="10"/>
        <v>2099849</v>
      </c>
    </row>
    <row r="39" spans="1:23" s="144" customFormat="1" x14ac:dyDescent="0.25">
      <c r="A39" s="40" t="s">
        <v>11</v>
      </c>
      <c r="B39" s="142">
        <v>180059</v>
      </c>
      <c r="C39" s="142">
        <v>29998</v>
      </c>
      <c r="D39" s="51">
        <v>20829</v>
      </c>
      <c r="E39" s="51">
        <v>0</v>
      </c>
      <c r="F39" s="51">
        <v>2007074</v>
      </c>
      <c r="G39" s="51"/>
      <c r="H39" s="157">
        <v>689697</v>
      </c>
      <c r="I39" s="119">
        <v>0</v>
      </c>
      <c r="J39" s="119">
        <v>50768</v>
      </c>
      <c r="K39" s="119">
        <v>30319</v>
      </c>
      <c r="L39" s="119">
        <v>69811</v>
      </c>
      <c r="M39" s="51">
        <v>927098</v>
      </c>
      <c r="N39" s="119">
        <v>2640</v>
      </c>
      <c r="O39" s="119">
        <v>0</v>
      </c>
      <c r="P39" s="173">
        <v>0</v>
      </c>
      <c r="Q39" s="119">
        <v>180351</v>
      </c>
      <c r="R39" s="45">
        <v>18057</v>
      </c>
      <c r="S39" s="142">
        <v>99293</v>
      </c>
      <c r="T39" s="142">
        <f t="shared" si="11"/>
        <v>4305994</v>
      </c>
      <c r="U39" s="142">
        <v>4305994</v>
      </c>
      <c r="V39" s="131">
        <f t="shared" si="9"/>
        <v>991007</v>
      </c>
      <c r="W39" s="131">
        <f t="shared" si="10"/>
        <v>3314987</v>
      </c>
    </row>
    <row r="40" spans="1:23" x14ac:dyDescent="0.25">
      <c r="A40" s="37" t="s">
        <v>86</v>
      </c>
      <c r="B40" s="42">
        <f>SUM(B28:B39)</f>
        <v>1439223</v>
      </c>
      <c r="C40" s="42">
        <f t="shared" ref="C40:W40" si="12">SUM(C28:C39)</f>
        <v>599356</v>
      </c>
      <c r="D40" s="42">
        <f t="shared" si="12"/>
        <v>208772</v>
      </c>
      <c r="E40" s="42">
        <f t="shared" si="12"/>
        <v>2634</v>
      </c>
      <c r="F40" s="42">
        <f t="shared" si="12"/>
        <v>19064818</v>
      </c>
      <c r="G40" s="42">
        <f t="shared" si="12"/>
        <v>0</v>
      </c>
      <c r="H40" s="42">
        <f t="shared" si="12"/>
        <v>5906485</v>
      </c>
      <c r="I40" s="42">
        <f t="shared" si="12"/>
        <v>12574</v>
      </c>
      <c r="J40" s="42">
        <f t="shared" si="12"/>
        <v>567245</v>
      </c>
      <c r="K40" s="42">
        <f t="shared" si="12"/>
        <v>202560</v>
      </c>
      <c r="L40" s="42">
        <f t="shared" si="12"/>
        <v>216552</v>
      </c>
      <c r="M40" s="42">
        <f t="shared" si="12"/>
        <v>8024610</v>
      </c>
      <c r="N40" s="42">
        <f t="shared" si="12"/>
        <v>11879</v>
      </c>
      <c r="O40" s="42">
        <f t="shared" si="12"/>
        <v>13778</v>
      </c>
      <c r="P40" s="42">
        <f t="shared" si="12"/>
        <v>2797</v>
      </c>
      <c r="Q40" s="42">
        <f t="shared" si="12"/>
        <v>980428</v>
      </c>
      <c r="R40" s="42">
        <f t="shared" si="12"/>
        <v>66277</v>
      </c>
      <c r="S40" s="42">
        <f t="shared" si="12"/>
        <v>1306655</v>
      </c>
      <c r="T40" s="42">
        <f t="shared" si="12"/>
        <v>38626643</v>
      </c>
      <c r="U40" s="42">
        <f t="shared" si="12"/>
        <v>38626643</v>
      </c>
      <c r="V40" s="42">
        <f t="shared" si="12"/>
        <v>7543946</v>
      </c>
      <c r="W40" s="42">
        <f t="shared" si="12"/>
        <v>31082697</v>
      </c>
    </row>
    <row r="41" spans="1:23" x14ac:dyDescent="0.25">
      <c r="A41" s="14"/>
      <c r="B41" s="142"/>
      <c r="C41" s="142"/>
      <c r="D41" s="142"/>
      <c r="E41" s="142"/>
      <c r="F41" s="142"/>
      <c r="G41" s="142"/>
      <c r="H41" s="142"/>
      <c r="I41" s="142"/>
      <c r="J41" s="156"/>
      <c r="K41" s="142"/>
      <c r="L41" s="142"/>
      <c r="M41" s="142"/>
      <c r="N41" s="142"/>
      <c r="O41" s="142"/>
      <c r="P41" s="142"/>
      <c r="Q41" s="142"/>
      <c r="R41" s="142"/>
      <c r="S41" s="142"/>
      <c r="T41" s="142"/>
      <c r="U41" s="142"/>
      <c r="V41" s="14"/>
      <c r="W41" s="14"/>
    </row>
    <row r="42" spans="1:23" x14ac:dyDescent="0.25">
      <c r="A42" s="14"/>
      <c r="B42" s="142"/>
      <c r="C42" s="142"/>
      <c r="D42" s="142"/>
      <c r="E42" s="142"/>
      <c r="F42" s="142"/>
      <c r="G42" s="142"/>
      <c r="H42" s="142"/>
      <c r="I42" s="142"/>
      <c r="J42" s="142"/>
      <c r="K42" s="142"/>
      <c r="L42" s="142"/>
      <c r="M42" s="142"/>
      <c r="N42" s="142"/>
      <c r="O42" s="142"/>
      <c r="P42" s="142"/>
      <c r="Q42" s="142"/>
      <c r="R42" s="142"/>
      <c r="S42" s="142"/>
      <c r="T42" s="142"/>
      <c r="U42" s="142"/>
      <c r="V42" s="14"/>
      <c r="W42" s="14"/>
    </row>
    <row r="43" spans="1:23" x14ac:dyDescent="0.25">
      <c r="A43" s="91" t="s">
        <v>152</v>
      </c>
      <c r="B43" s="92"/>
      <c r="C43" s="92"/>
      <c r="D43" s="92"/>
      <c r="E43" s="92"/>
      <c r="F43" s="92"/>
      <c r="G43" s="92"/>
      <c r="H43" s="92"/>
      <c r="I43" s="92"/>
      <c r="J43" s="92"/>
      <c r="K43" s="92"/>
      <c r="L43" s="92"/>
      <c r="M43" s="142"/>
      <c r="N43" s="92"/>
      <c r="O43" s="92"/>
      <c r="P43" s="92"/>
      <c r="Q43" s="92"/>
      <c r="R43" s="142"/>
      <c r="S43" s="142"/>
      <c r="T43" s="142"/>
      <c r="U43" s="142"/>
      <c r="V43" s="14"/>
      <c r="W43" s="14"/>
    </row>
    <row r="44" spans="1:23" x14ac:dyDescent="0.25">
      <c r="A44" s="91"/>
      <c r="B44" s="92"/>
      <c r="C44" s="92"/>
      <c r="D44" s="92"/>
      <c r="E44" s="92"/>
      <c r="F44" s="92"/>
      <c r="G44" s="92"/>
      <c r="H44" s="92"/>
      <c r="I44" s="92"/>
      <c r="J44" s="92"/>
      <c r="K44" s="92"/>
      <c r="L44" s="92"/>
      <c r="M44" s="142"/>
      <c r="N44" s="92"/>
      <c r="O44" s="92"/>
      <c r="P44" s="92"/>
      <c r="Q44" s="92"/>
      <c r="R44" s="142"/>
      <c r="S44" s="142"/>
      <c r="T44" s="142"/>
      <c r="U44" s="142"/>
      <c r="V44" s="14"/>
      <c r="W44" s="14"/>
    </row>
    <row r="45" spans="1:23" x14ac:dyDescent="0.25">
      <c r="A45" s="91"/>
      <c r="B45" s="91"/>
      <c r="C45" s="91"/>
      <c r="D45" s="91"/>
      <c r="E45" s="91"/>
      <c r="F45" s="91"/>
      <c r="G45" s="91"/>
      <c r="H45" s="91"/>
      <c r="I45" s="91"/>
      <c r="J45" s="91"/>
      <c r="K45" s="91"/>
      <c r="L45" s="91"/>
      <c r="M45" s="14"/>
      <c r="N45" s="91"/>
      <c r="O45" s="91"/>
      <c r="P45" s="91"/>
      <c r="Q45" s="91"/>
      <c r="R45" s="91"/>
      <c r="S45" s="91"/>
      <c r="T45" s="91"/>
      <c r="U45" s="91"/>
      <c r="V45" s="91"/>
      <c r="W45" s="91"/>
    </row>
    <row r="46" spans="1:23" x14ac:dyDescent="0.25">
      <c r="A46" s="91" t="s">
        <v>154</v>
      </c>
      <c r="B46" s="92"/>
      <c r="C46" s="92"/>
      <c r="D46" s="92"/>
      <c r="E46" s="92"/>
      <c r="F46" s="92"/>
      <c r="G46" s="92"/>
      <c r="H46" s="92"/>
      <c r="I46" s="92"/>
      <c r="J46" s="92"/>
      <c r="K46" s="92"/>
      <c r="L46" s="92"/>
      <c r="M46" s="142"/>
      <c r="N46" s="92"/>
      <c r="O46" s="92"/>
      <c r="P46" s="92"/>
      <c r="Q46" s="92"/>
      <c r="R46" s="142"/>
      <c r="S46" s="142"/>
      <c r="T46" s="142"/>
      <c r="U46" s="142"/>
      <c r="V46" s="14"/>
      <c r="W46" s="14"/>
    </row>
    <row r="47" spans="1:23" x14ac:dyDescent="0.25">
      <c r="A47" s="91" t="s">
        <v>155</v>
      </c>
      <c r="B47" s="92"/>
      <c r="C47" s="92"/>
      <c r="D47" s="92"/>
      <c r="E47" s="92"/>
      <c r="F47" s="92"/>
      <c r="G47" s="92"/>
      <c r="H47" s="92"/>
      <c r="I47" s="92"/>
      <c r="J47" s="92"/>
      <c r="K47" s="92"/>
      <c r="L47" s="92"/>
      <c r="M47" s="142"/>
      <c r="N47" s="92"/>
      <c r="O47" s="92"/>
      <c r="P47" s="92"/>
      <c r="Q47" s="92"/>
      <c r="R47" s="142"/>
      <c r="S47" s="142"/>
      <c r="T47" s="142"/>
      <c r="U47" s="142"/>
      <c r="V47" s="14"/>
      <c r="W47" s="14"/>
    </row>
    <row r="48" spans="1:23" x14ac:dyDescent="0.25">
      <c r="A48" s="91" t="s">
        <v>156</v>
      </c>
      <c r="B48" s="92"/>
      <c r="C48" s="92"/>
      <c r="D48" s="92"/>
      <c r="E48" s="92"/>
      <c r="F48" s="92"/>
      <c r="G48" s="92"/>
      <c r="H48" s="92"/>
      <c r="I48" s="92"/>
      <c r="J48" s="92"/>
      <c r="K48" s="92"/>
      <c r="L48" s="92"/>
      <c r="M48" s="142"/>
      <c r="N48" s="92"/>
      <c r="O48" s="92"/>
      <c r="P48" s="92"/>
      <c r="Q48" s="92"/>
      <c r="R48" s="142"/>
      <c r="S48" s="142"/>
      <c r="T48" s="142"/>
      <c r="U48" s="142"/>
      <c r="V48" s="14"/>
      <c r="W48" s="14"/>
    </row>
    <row r="49" spans="1:23" x14ac:dyDescent="0.25">
      <c r="A49" s="144"/>
      <c r="B49" s="144"/>
      <c r="C49" s="144"/>
      <c r="D49" s="144"/>
      <c r="F49" s="144"/>
      <c r="G49" s="144"/>
      <c r="H49" s="144"/>
      <c r="I49" s="144"/>
      <c r="J49" s="144"/>
      <c r="K49" s="144"/>
      <c r="L49" s="144"/>
      <c r="M49" s="14"/>
      <c r="N49" s="144"/>
      <c r="O49" s="144"/>
      <c r="P49" s="144"/>
      <c r="Q49" s="144"/>
      <c r="R49" s="144"/>
      <c r="S49" s="144"/>
      <c r="T49" s="144"/>
      <c r="U49" s="144"/>
      <c r="V49" s="144"/>
      <c r="W49" s="144"/>
    </row>
    <row r="50" spans="1:23" x14ac:dyDescent="0.25">
      <c r="A50" s="144"/>
      <c r="B50" s="144"/>
      <c r="C50" s="144"/>
      <c r="D50" s="144"/>
      <c r="F50" s="144"/>
      <c r="G50" s="144"/>
      <c r="H50" s="144"/>
      <c r="I50" s="144"/>
      <c r="J50" s="144"/>
      <c r="K50" s="144"/>
      <c r="L50" s="144"/>
      <c r="M50" s="14"/>
      <c r="N50" s="144"/>
      <c r="O50" s="144"/>
      <c r="P50" s="144"/>
      <c r="Q50" s="144"/>
      <c r="R50" s="144"/>
      <c r="S50" s="144"/>
      <c r="T50" s="144"/>
      <c r="U50" s="144"/>
      <c r="V50" s="144"/>
      <c r="W50" s="144"/>
    </row>
  </sheetData>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3"/>
  <sheetViews>
    <sheetView workbookViewId="0">
      <selection activeCell="B9" sqref="B9:H12"/>
    </sheetView>
  </sheetViews>
  <sheetFormatPr defaultColWidth="9.140625" defaultRowHeight="15" x14ac:dyDescent="0.25"/>
  <cols>
    <col min="1" max="1" width="12.7109375" customWidth="1"/>
    <col min="2" max="2" width="14.5703125" customWidth="1"/>
    <col min="4" max="4" width="13.7109375" customWidth="1"/>
    <col min="5" max="5" width="13.5703125" customWidth="1"/>
    <col min="6" max="6" width="17.140625" customWidth="1"/>
    <col min="7" max="7" width="11.28515625" customWidth="1"/>
    <col min="8" max="8" width="12.85546875" customWidth="1"/>
  </cols>
  <sheetData>
    <row r="1" spans="1:8" s="144" customFormat="1" x14ac:dyDescent="0.25">
      <c r="A1" s="3" t="s">
        <v>41</v>
      </c>
      <c r="B1" s="3"/>
      <c r="C1" s="3"/>
      <c r="D1" s="3"/>
      <c r="E1" s="3"/>
      <c r="F1" s="74"/>
    </row>
    <row r="2" spans="1:8" s="144" customFormat="1" x14ac:dyDescent="0.25">
      <c r="A2" s="3"/>
      <c r="B2" s="3"/>
      <c r="C2" s="3"/>
      <c r="D2" s="3"/>
      <c r="E2" s="3"/>
      <c r="F2" s="74"/>
    </row>
    <row r="3" spans="1:8" s="144" customFormat="1" x14ac:dyDescent="0.25">
      <c r="A3" s="3"/>
      <c r="B3" s="3"/>
      <c r="C3" s="3"/>
      <c r="D3" s="3"/>
      <c r="E3" s="3"/>
      <c r="F3" s="74"/>
    </row>
    <row r="4" spans="1:8" s="144" customFormat="1" ht="23.25" x14ac:dyDescent="0.35">
      <c r="A4" s="34">
        <v>2017</v>
      </c>
      <c r="B4" s="34"/>
      <c r="C4" s="34"/>
      <c r="D4" s="34"/>
      <c r="E4" s="34"/>
      <c r="F4" s="74"/>
    </row>
    <row r="5" spans="1:8" s="144" customFormat="1" x14ac:dyDescent="0.25">
      <c r="F5" s="74"/>
    </row>
    <row r="6" spans="1:8" s="144" customFormat="1" x14ac:dyDescent="0.25">
      <c r="A6" s="3" t="s">
        <v>29</v>
      </c>
      <c r="B6" s="3"/>
      <c r="C6" s="3"/>
      <c r="D6" s="3"/>
      <c r="E6" s="3"/>
      <c r="F6" s="74"/>
    </row>
    <row r="7" spans="1:8" s="144" customFormat="1" x14ac:dyDescent="0.25">
      <c r="F7" s="74"/>
    </row>
    <row r="8" spans="1:8" s="144" customFormat="1" x14ac:dyDescent="0.25">
      <c r="A8" s="37" t="s">
        <v>16</v>
      </c>
      <c r="B8" s="37" t="s">
        <v>209</v>
      </c>
      <c r="C8" s="37" t="s">
        <v>89</v>
      </c>
      <c r="D8" s="37" t="s">
        <v>210</v>
      </c>
      <c r="E8" s="37" t="s">
        <v>124</v>
      </c>
      <c r="F8" s="81" t="s">
        <v>64</v>
      </c>
      <c r="G8" s="37" t="s">
        <v>138</v>
      </c>
      <c r="H8" s="37" t="s">
        <v>139</v>
      </c>
    </row>
    <row r="9" spans="1:8" s="144" customFormat="1" x14ac:dyDescent="0.25">
      <c r="A9" s="40" t="s">
        <v>0</v>
      </c>
      <c r="B9" s="212">
        <v>0</v>
      </c>
      <c r="C9" s="212">
        <v>0</v>
      </c>
      <c r="D9" s="212">
        <v>0</v>
      </c>
      <c r="E9" s="212">
        <v>0</v>
      </c>
      <c r="F9" s="213">
        <v>0</v>
      </c>
      <c r="G9" s="214">
        <f>SUM(B9:F9)</f>
        <v>0</v>
      </c>
      <c r="H9" s="213">
        <v>0</v>
      </c>
    </row>
    <row r="10" spans="1:8" s="144" customFormat="1" x14ac:dyDescent="0.25">
      <c r="A10" s="40" t="s">
        <v>1</v>
      </c>
      <c r="B10" s="40">
        <v>0</v>
      </c>
      <c r="C10" s="40">
        <v>0</v>
      </c>
      <c r="D10" s="40">
        <v>0</v>
      </c>
      <c r="E10" s="40">
        <v>0</v>
      </c>
      <c r="F10" s="80">
        <v>0</v>
      </c>
      <c r="G10" s="45">
        <f t="shared" ref="G10:G12" si="0">SUM(B10:F10)</f>
        <v>0</v>
      </c>
      <c r="H10" s="80">
        <v>0</v>
      </c>
    </row>
    <row r="11" spans="1:8" s="144" customFormat="1" x14ac:dyDescent="0.25">
      <c r="A11" s="40" t="s">
        <v>2</v>
      </c>
      <c r="B11" s="40">
        <v>0</v>
      </c>
      <c r="C11" s="40">
        <v>0</v>
      </c>
      <c r="D11" s="40">
        <v>0</v>
      </c>
      <c r="E11" s="40">
        <v>0</v>
      </c>
      <c r="F11" s="80">
        <v>0</v>
      </c>
      <c r="G11" s="45">
        <f t="shared" si="0"/>
        <v>0</v>
      </c>
      <c r="H11" s="80">
        <v>0</v>
      </c>
    </row>
    <row r="12" spans="1:8" s="144" customFormat="1" x14ac:dyDescent="0.25">
      <c r="A12" s="40" t="s">
        <v>3</v>
      </c>
      <c r="B12" s="40">
        <v>0</v>
      </c>
      <c r="C12" s="40">
        <v>0</v>
      </c>
      <c r="D12" s="40">
        <v>0</v>
      </c>
      <c r="E12" s="40">
        <v>0</v>
      </c>
      <c r="F12" s="80">
        <v>0</v>
      </c>
      <c r="G12" s="45">
        <f t="shared" si="0"/>
        <v>0</v>
      </c>
      <c r="H12" s="80">
        <v>0</v>
      </c>
    </row>
    <row r="13" spans="1:8" s="144" customFormat="1" x14ac:dyDescent="0.25">
      <c r="A13" s="37" t="s">
        <v>15</v>
      </c>
      <c r="B13" s="81">
        <f>SUM(B9:B12)</f>
        <v>0</v>
      </c>
      <c r="C13" s="81">
        <f t="shared" ref="C13:H13" si="1">SUM(C9:C12)</f>
        <v>0</v>
      </c>
      <c r="D13" s="81">
        <f t="shared" si="1"/>
        <v>0</v>
      </c>
      <c r="E13" s="81">
        <f t="shared" si="1"/>
        <v>0</v>
      </c>
      <c r="F13" s="81">
        <f t="shared" si="1"/>
        <v>0</v>
      </c>
      <c r="G13" s="81">
        <f t="shared" si="1"/>
        <v>0</v>
      </c>
      <c r="H13" s="81">
        <f t="shared" si="1"/>
        <v>0</v>
      </c>
    </row>
    <row r="14" spans="1:8" s="144" customFormat="1" x14ac:dyDescent="0.25">
      <c r="A14" s="14"/>
      <c r="B14" s="14"/>
      <c r="C14" s="14"/>
      <c r="D14" s="14"/>
      <c r="E14" s="14"/>
      <c r="F14" s="74"/>
      <c r="G14" s="142"/>
      <c r="H14" s="142"/>
    </row>
    <row r="15" spans="1:8" s="144" customFormat="1" x14ac:dyDescent="0.25">
      <c r="A15" s="14"/>
      <c r="B15" s="14"/>
      <c r="C15" s="14"/>
      <c r="D15" s="14"/>
      <c r="E15" s="14"/>
      <c r="F15" s="74"/>
      <c r="G15" s="142"/>
      <c r="H15" s="142"/>
    </row>
    <row r="16" spans="1:8" s="144" customFormat="1" x14ac:dyDescent="0.25">
      <c r="A16" s="93" t="s">
        <v>45</v>
      </c>
      <c r="B16" s="93"/>
      <c r="C16" s="93"/>
      <c r="D16" s="93"/>
      <c r="E16" s="93"/>
      <c r="F16" s="74"/>
      <c r="G16" s="142"/>
      <c r="H16" s="142"/>
    </row>
    <row r="17" spans="1:19" s="144" customFormat="1" x14ac:dyDescent="0.25">
      <c r="A17" s="14"/>
      <c r="B17" s="14"/>
      <c r="C17" s="14"/>
      <c r="D17" s="14"/>
      <c r="E17" s="14"/>
      <c r="F17" s="74"/>
      <c r="G17" s="14"/>
      <c r="H17" s="14"/>
    </row>
    <row r="18" spans="1:19" s="144" customFormat="1" x14ac:dyDescent="0.25">
      <c r="A18" s="37" t="s">
        <v>16</v>
      </c>
      <c r="B18" s="37" t="s">
        <v>209</v>
      </c>
      <c r="C18" s="37" t="s">
        <v>89</v>
      </c>
      <c r="D18" s="37" t="s">
        <v>210</v>
      </c>
      <c r="E18" s="37" t="s">
        <v>124</v>
      </c>
      <c r="F18" s="81" t="s">
        <v>64</v>
      </c>
      <c r="G18" s="37" t="s">
        <v>138</v>
      </c>
      <c r="H18" s="37" t="s">
        <v>139</v>
      </c>
    </row>
    <row r="19" spans="1:19" s="144" customFormat="1" x14ac:dyDescent="0.25">
      <c r="A19" s="40" t="s">
        <v>0</v>
      </c>
      <c r="B19" s="212">
        <v>0</v>
      </c>
      <c r="C19" s="212">
        <v>0</v>
      </c>
      <c r="D19" s="212">
        <v>0</v>
      </c>
      <c r="E19" s="212">
        <v>0</v>
      </c>
      <c r="F19" s="213">
        <v>0</v>
      </c>
      <c r="G19" s="214">
        <f>SUM(B19:F19)</f>
        <v>0</v>
      </c>
      <c r="H19" s="213">
        <v>0</v>
      </c>
    </row>
    <row r="20" spans="1:19" s="144" customFormat="1" x14ac:dyDescent="0.25">
      <c r="A20" s="40" t="s">
        <v>1</v>
      </c>
      <c r="B20" s="40">
        <v>0</v>
      </c>
      <c r="C20" s="40">
        <v>0</v>
      </c>
      <c r="D20" s="40">
        <v>0</v>
      </c>
      <c r="E20" s="40">
        <v>0</v>
      </c>
      <c r="F20" s="80">
        <v>0</v>
      </c>
      <c r="G20" s="45">
        <f t="shared" ref="G20:G22" si="2">SUM(B20:F20)</f>
        <v>0</v>
      </c>
      <c r="H20" s="80">
        <v>0</v>
      </c>
    </row>
    <row r="21" spans="1:19" s="144" customFormat="1" x14ac:dyDescent="0.25">
      <c r="A21" s="40" t="s">
        <v>2</v>
      </c>
      <c r="B21" s="40">
        <v>0</v>
      </c>
      <c r="C21" s="40">
        <v>0</v>
      </c>
      <c r="D21" s="40">
        <v>0</v>
      </c>
      <c r="E21" s="40">
        <v>0</v>
      </c>
      <c r="F21" s="80">
        <v>0</v>
      </c>
      <c r="G21" s="45">
        <f t="shared" si="2"/>
        <v>0</v>
      </c>
      <c r="H21" s="80">
        <v>0</v>
      </c>
    </row>
    <row r="22" spans="1:19" s="144" customFormat="1" x14ac:dyDescent="0.25">
      <c r="A22" s="40" t="s">
        <v>3</v>
      </c>
      <c r="B22" s="40">
        <v>0</v>
      </c>
      <c r="C22" s="40">
        <v>0</v>
      </c>
      <c r="D22" s="40">
        <v>0</v>
      </c>
      <c r="E22" s="40">
        <v>0</v>
      </c>
      <c r="F22" s="80">
        <v>0</v>
      </c>
      <c r="G22" s="45">
        <f t="shared" si="2"/>
        <v>0</v>
      </c>
      <c r="H22" s="80">
        <v>0</v>
      </c>
    </row>
    <row r="23" spans="1:19" s="144" customFormat="1" x14ac:dyDescent="0.25">
      <c r="A23" s="37" t="s">
        <v>15</v>
      </c>
      <c r="B23" s="81">
        <f>SUM(B19:B22)</f>
        <v>0</v>
      </c>
      <c r="C23" s="81">
        <f t="shared" ref="C23:H23" si="3">SUM(C19:C22)</f>
        <v>0</v>
      </c>
      <c r="D23" s="81">
        <f t="shared" si="3"/>
        <v>0</v>
      </c>
      <c r="E23" s="81">
        <f t="shared" si="3"/>
        <v>0</v>
      </c>
      <c r="F23" s="81">
        <f t="shared" si="3"/>
        <v>0</v>
      </c>
      <c r="G23" s="81">
        <f t="shared" si="3"/>
        <v>0</v>
      </c>
      <c r="H23" s="81">
        <f t="shared" si="3"/>
        <v>0</v>
      </c>
    </row>
    <row r="24" spans="1:19" s="144" customFormat="1" x14ac:dyDescent="0.25">
      <c r="A24" s="3"/>
      <c r="B24" s="3"/>
      <c r="C24" s="3"/>
      <c r="D24" s="3"/>
      <c r="E24" s="3"/>
      <c r="F24" s="74"/>
    </row>
    <row r="25" spans="1:19" s="144" customFormat="1" x14ac:dyDescent="0.25"/>
    <row r="26" spans="1:19" s="144" customFormat="1" x14ac:dyDescent="0.25">
      <c r="A26" s="144" t="s">
        <v>206</v>
      </c>
    </row>
    <row r="27" spans="1:19" s="144" customFormat="1" x14ac:dyDescent="0.25"/>
    <row r="28" spans="1:19" s="144" customFormat="1" x14ac:dyDescent="0.25">
      <c r="A28" s="144" t="s">
        <v>212</v>
      </c>
    </row>
    <row r="29" spans="1:19" s="144" customFormat="1" x14ac:dyDescent="0.25">
      <c r="A29" s="144" t="s">
        <v>213</v>
      </c>
    </row>
    <row r="30" spans="1:19" s="144" customFormat="1" x14ac:dyDescent="0.25">
      <c r="A30" s="144" t="s">
        <v>136</v>
      </c>
      <c r="F30" s="1"/>
      <c r="G30" s="1"/>
      <c r="H30" s="1"/>
      <c r="I30" s="1"/>
      <c r="J30" s="1"/>
      <c r="K30" s="1"/>
      <c r="L30" s="1"/>
      <c r="M30" s="1"/>
      <c r="N30" s="1"/>
      <c r="O30" s="1"/>
      <c r="P30" s="1"/>
      <c r="Q30" s="1"/>
      <c r="R30" s="1"/>
      <c r="S30" s="1"/>
    </row>
    <row r="31" spans="1:19" s="144" customFormat="1" x14ac:dyDescent="0.25">
      <c r="A31" s="144" t="s">
        <v>211</v>
      </c>
      <c r="F31" s="1"/>
      <c r="G31" s="1"/>
      <c r="H31" s="1"/>
      <c r="I31" s="1"/>
      <c r="J31" s="1"/>
      <c r="K31" s="1"/>
      <c r="L31" s="1"/>
      <c r="M31" s="1"/>
      <c r="N31" s="1"/>
      <c r="O31" s="1"/>
      <c r="P31" s="1"/>
      <c r="Q31" s="1"/>
      <c r="R31" s="1"/>
      <c r="S31" s="1"/>
    </row>
    <row r="32" spans="1:19" s="144" customFormat="1" x14ac:dyDescent="0.25"/>
    <row r="33" s="144" customFormat="1" x14ac:dyDescent="0.25"/>
  </sheetData>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8"/>
  <sheetViews>
    <sheetView workbookViewId="0">
      <selection activeCell="L37" sqref="L37"/>
    </sheetView>
  </sheetViews>
  <sheetFormatPr defaultColWidth="9.140625" defaultRowHeight="15" x14ac:dyDescent="0.25"/>
  <cols>
    <col min="1" max="1" width="12.85546875" customWidth="1"/>
    <col min="2" max="6" width="12.85546875" style="144" customWidth="1"/>
    <col min="7" max="7" width="15.5703125" bestFit="1" customWidth="1"/>
  </cols>
  <sheetData>
    <row r="1" spans="1:12" x14ac:dyDescent="0.25">
      <c r="A1" s="3" t="s">
        <v>41</v>
      </c>
      <c r="B1" s="3"/>
      <c r="C1" s="3"/>
      <c r="D1" s="3"/>
      <c r="E1" s="3"/>
      <c r="F1" s="3"/>
      <c r="G1" s="74"/>
      <c r="H1" s="144"/>
      <c r="I1" s="144"/>
      <c r="J1" s="144"/>
      <c r="K1" s="144"/>
      <c r="L1" s="144"/>
    </row>
    <row r="2" spans="1:12" x14ac:dyDescent="0.25">
      <c r="A2" s="3"/>
      <c r="B2" s="3"/>
      <c r="C2" s="3"/>
      <c r="D2" s="3"/>
      <c r="E2" s="3"/>
      <c r="F2" s="3"/>
      <c r="G2" s="74"/>
      <c r="H2" s="144"/>
      <c r="I2" s="144"/>
      <c r="J2" s="144"/>
      <c r="K2" s="144"/>
      <c r="L2" s="144"/>
    </row>
    <row r="3" spans="1:12" x14ac:dyDescent="0.25">
      <c r="A3" s="3"/>
      <c r="B3" s="3"/>
      <c r="C3" s="3"/>
      <c r="D3" s="3"/>
      <c r="E3" s="3"/>
      <c r="F3" s="3"/>
      <c r="G3" s="74"/>
      <c r="H3" s="144"/>
      <c r="I3" s="144"/>
      <c r="J3" s="144"/>
      <c r="K3" s="144"/>
      <c r="L3" s="144"/>
    </row>
    <row r="4" spans="1:12" ht="23.25" x14ac:dyDescent="0.35">
      <c r="A4" s="34">
        <v>2016</v>
      </c>
      <c r="B4" s="34"/>
      <c r="C4" s="34"/>
      <c r="D4" s="34"/>
      <c r="E4" s="34"/>
      <c r="F4" s="34"/>
      <c r="G4" s="74"/>
      <c r="H4" s="144"/>
      <c r="I4" s="144"/>
      <c r="J4" s="144"/>
      <c r="K4" s="144"/>
      <c r="L4" s="144"/>
    </row>
    <row r="5" spans="1:12" x14ac:dyDescent="0.25">
      <c r="A5" s="144"/>
      <c r="G5" s="74"/>
      <c r="H5" s="144"/>
      <c r="I5" s="144"/>
      <c r="J5" s="144"/>
      <c r="K5" s="144"/>
      <c r="L5" s="144"/>
    </row>
    <row r="6" spans="1:12" x14ac:dyDescent="0.25">
      <c r="A6" s="3" t="s">
        <v>29</v>
      </c>
      <c r="B6" s="3"/>
      <c r="C6" s="3"/>
      <c r="D6" s="3"/>
      <c r="E6" s="3"/>
      <c r="F6" s="3"/>
      <c r="G6" s="74"/>
      <c r="H6" s="144"/>
      <c r="I6" s="144"/>
      <c r="J6" s="144"/>
      <c r="K6" s="144"/>
      <c r="L6" s="144"/>
    </row>
    <row r="7" spans="1:12" x14ac:dyDescent="0.25">
      <c r="A7" s="144"/>
      <c r="G7" s="74"/>
      <c r="H7" s="144"/>
      <c r="I7" s="144"/>
      <c r="J7" s="144"/>
      <c r="K7" s="144"/>
      <c r="L7" s="144"/>
    </row>
    <row r="8" spans="1:12" x14ac:dyDescent="0.25">
      <c r="A8" s="37" t="s">
        <v>16</v>
      </c>
      <c r="B8" s="37" t="s">
        <v>209</v>
      </c>
      <c r="C8" s="37" t="s">
        <v>89</v>
      </c>
      <c r="D8" s="37" t="s">
        <v>210</v>
      </c>
      <c r="E8" s="37" t="s">
        <v>124</v>
      </c>
      <c r="F8" s="37" t="s">
        <v>223</v>
      </c>
      <c r="G8" s="81" t="s">
        <v>64</v>
      </c>
      <c r="H8" s="37" t="s">
        <v>138</v>
      </c>
      <c r="I8" s="37" t="s">
        <v>139</v>
      </c>
      <c r="J8" s="144"/>
      <c r="K8" s="144"/>
      <c r="L8" s="144"/>
    </row>
    <row r="9" spans="1:12" x14ac:dyDescent="0.25">
      <c r="A9" s="40" t="s">
        <v>0</v>
      </c>
      <c r="B9" s="40">
        <v>0</v>
      </c>
      <c r="C9" s="40">
        <v>0</v>
      </c>
      <c r="D9" s="40">
        <v>0</v>
      </c>
      <c r="E9" s="40">
        <v>0</v>
      </c>
      <c r="F9" s="40">
        <v>0</v>
      </c>
      <c r="G9" s="80">
        <v>0</v>
      </c>
      <c r="H9" s="45">
        <f>SUM(B9:G9)</f>
        <v>0</v>
      </c>
      <c r="I9" s="80">
        <v>0</v>
      </c>
      <c r="J9" s="144"/>
      <c r="K9" s="144"/>
      <c r="L9" s="144"/>
    </row>
    <row r="10" spans="1:12" x14ac:dyDescent="0.25">
      <c r="A10" s="40" t="s">
        <v>1</v>
      </c>
      <c r="B10" s="40">
        <v>0</v>
      </c>
      <c r="C10" s="40">
        <v>0</v>
      </c>
      <c r="D10" s="40">
        <v>0</v>
      </c>
      <c r="E10" s="40">
        <v>0</v>
      </c>
      <c r="F10" s="40">
        <v>0</v>
      </c>
      <c r="G10" s="80">
        <v>1081</v>
      </c>
      <c r="H10" s="45">
        <f t="shared" ref="H10:H20" si="0">SUM(B10:G10)</f>
        <v>1081</v>
      </c>
      <c r="I10" s="80">
        <v>1081</v>
      </c>
      <c r="J10" s="144"/>
      <c r="K10" s="144"/>
      <c r="L10" s="144"/>
    </row>
    <row r="11" spans="1:12" s="144" customFormat="1" x14ac:dyDescent="0.25">
      <c r="A11" s="40" t="s">
        <v>2</v>
      </c>
      <c r="B11" s="40">
        <v>0</v>
      </c>
      <c r="C11" s="40">
        <v>0</v>
      </c>
      <c r="D11" s="45">
        <v>3839</v>
      </c>
      <c r="E11" s="45">
        <v>0</v>
      </c>
      <c r="F11" s="45">
        <v>0</v>
      </c>
      <c r="G11" s="80">
        <v>0</v>
      </c>
      <c r="H11" s="45">
        <f t="shared" si="0"/>
        <v>3839</v>
      </c>
      <c r="I11" s="80">
        <v>3839</v>
      </c>
    </row>
    <row r="12" spans="1:12" s="144" customFormat="1" x14ac:dyDescent="0.25">
      <c r="A12" s="40" t="s">
        <v>3</v>
      </c>
      <c r="B12" s="40">
        <v>0</v>
      </c>
      <c r="C12" s="40">
        <v>0</v>
      </c>
      <c r="D12" s="45">
        <v>7241</v>
      </c>
      <c r="E12" s="45">
        <v>0</v>
      </c>
      <c r="F12" s="45">
        <v>0</v>
      </c>
      <c r="G12" s="80">
        <v>0</v>
      </c>
      <c r="H12" s="45">
        <f t="shared" si="0"/>
        <v>7241</v>
      </c>
      <c r="I12" s="45">
        <v>7241</v>
      </c>
    </row>
    <row r="13" spans="1:12" s="144" customFormat="1" x14ac:dyDescent="0.25">
      <c r="A13" s="40" t="s">
        <v>4</v>
      </c>
      <c r="B13" s="40">
        <v>0</v>
      </c>
      <c r="C13" s="40">
        <v>0</v>
      </c>
      <c r="D13" s="45">
        <v>3953</v>
      </c>
      <c r="E13" s="45">
        <v>0</v>
      </c>
      <c r="F13" s="45">
        <v>0</v>
      </c>
      <c r="G13" s="80">
        <v>0</v>
      </c>
      <c r="H13" s="45">
        <f t="shared" si="0"/>
        <v>3953</v>
      </c>
      <c r="I13" s="45">
        <v>3953</v>
      </c>
    </row>
    <row r="14" spans="1:12" s="144" customFormat="1" x14ac:dyDescent="0.25">
      <c r="A14" s="40" t="s">
        <v>5</v>
      </c>
      <c r="B14" s="45">
        <v>1093</v>
      </c>
      <c r="C14" s="45">
        <v>0</v>
      </c>
      <c r="D14" s="45">
        <v>7411</v>
      </c>
      <c r="E14" s="45">
        <v>0</v>
      </c>
      <c r="F14" s="45">
        <v>0</v>
      </c>
      <c r="G14" s="80">
        <v>0</v>
      </c>
      <c r="H14" s="45">
        <f t="shared" si="0"/>
        <v>8504</v>
      </c>
      <c r="I14" s="45">
        <v>8504</v>
      </c>
    </row>
    <row r="15" spans="1:12" s="144" customFormat="1" x14ac:dyDescent="0.25">
      <c r="A15" s="40" t="s">
        <v>6</v>
      </c>
      <c r="B15" s="45">
        <v>5297</v>
      </c>
      <c r="C15" s="45">
        <v>0</v>
      </c>
      <c r="D15" s="45">
        <v>1428</v>
      </c>
      <c r="E15" s="45">
        <v>0</v>
      </c>
      <c r="F15" s="45">
        <v>0</v>
      </c>
      <c r="G15" s="80">
        <v>0</v>
      </c>
      <c r="H15" s="45">
        <f t="shared" si="0"/>
        <v>6725</v>
      </c>
      <c r="I15" s="45">
        <v>6725</v>
      </c>
    </row>
    <row r="16" spans="1:12" s="144" customFormat="1" x14ac:dyDescent="0.25">
      <c r="A16" s="40" t="s">
        <v>7</v>
      </c>
      <c r="B16" s="45">
        <v>0</v>
      </c>
      <c r="C16" s="45">
        <v>0</v>
      </c>
      <c r="D16" s="45">
        <v>0</v>
      </c>
      <c r="E16" s="45">
        <v>0</v>
      </c>
      <c r="F16" s="45">
        <v>0</v>
      </c>
      <c r="G16" s="80">
        <v>0</v>
      </c>
      <c r="H16" s="45">
        <f t="shared" si="0"/>
        <v>0</v>
      </c>
      <c r="I16" s="45">
        <v>0</v>
      </c>
    </row>
    <row r="17" spans="1:12" s="144" customFormat="1" x14ac:dyDescent="0.25">
      <c r="A17" s="40" t="s">
        <v>8</v>
      </c>
      <c r="B17" s="45">
        <v>0</v>
      </c>
      <c r="C17" s="45">
        <v>13014</v>
      </c>
      <c r="D17" s="45">
        <v>8459</v>
      </c>
      <c r="E17" s="45">
        <v>0</v>
      </c>
      <c r="F17" s="45">
        <v>0</v>
      </c>
      <c r="G17" s="80">
        <v>0</v>
      </c>
      <c r="H17" s="45">
        <f t="shared" si="0"/>
        <v>21473</v>
      </c>
      <c r="I17" s="45">
        <v>21473</v>
      </c>
    </row>
    <row r="18" spans="1:12" s="144" customFormat="1" x14ac:dyDescent="0.25">
      <c r="A18" s="40" t="s">
        <v>9</v>
      </c>
      <c r="B18" s="45">
        <v>0</v>
      </c>
      <c r="C18" s="45">
        <v>0</v>
      </c>
      <c r="D18" s="45">
        <v>0</v>
      </c>
      <c r="E18" s="45">
        <v>64605</v>
      </c>
      <c r="F18" s="45">
        <v>0</v>
      </c>
      <c r="G18" s="80">
        <v>0</v>
      </c>
      <c r="H18" s="45">
        <f t="shared" si="0"/>
        <v>64605</v>
      </c>
      <c r="I18" s="45">
        <v>64605</v>
      </c>
    </row>
    <row r="19" spans="1:12" s="144" customFormat="1" x14ac:dyDescent="0.25">
      <c r="A19" s="40" t="s">
        <v>10</v>
      </c>
      <c r="B19" s="45">
        <v>0</v>
      </c>
      <c r="C19" s="45">
        <v>0</v>
      </c>
      <c r="D19" s="45">
        <v>0</v>
      </c>
      <c r="E19" s="45">
        <v>39000</v>
      </c>
      <c r="F19" s="45">
        <v>0</v>
      </c>
      <c r="G19" s="80">
        <v>0</v>
      </c>
      <c r="H19" s="45">
        <f t="shared" si="0"/>
        <v>39000</v>
      </c>
      <c r="I19" s="45">
        <v>39000</v>
      </c>
    </row>
    <row r="20" spans="1:12" s="144" customFormat="1" x14ac:dyDescent="0.25">
      <c r="A20" s="40" t="s">
        <v>11</v>
      </c>
      <c r="B20" s="45">
        <v>0</v>
      </c>
      <c r="C20" s="45">
        <v>0</v>
      </c>
      <c r="D20" s="45">
        <v>0</v>
      </c>
      <c r="E20" s="45">
        <v>0</v>
      </c>
      <c r="F20" s="45">
        <v>910</v>
      </c>
      <c r="G20" s="80">
        <v>0</v>
      </c>
      <c r="H20" s="45">
        <f t="shared" si="0"/>
        <v>910</v>
      </c>
      <c r="I20" s="45">
        <v>910</v>
      </c>
    </row>
    <row r="21" spans="1:12" x14ac:dyDescent="0.25">
      <c r="A21" s="37" t="s">
        <v>208</v>
      </c>
      <c r="B21" s="81">
        <f>SUM(B9:B20)</f>
        <v>6390</v>
      </c>
      <c r="C21" s="81">
        <f t="shared" ref="C21:I21" si="1">SUM(C9:C20)</f>
        <v>13014</v>
      </c>
      <c r="D21" s="81">
        <f t="shared" si="1"/>
        <v>32331</v>
      </c>
      <c r="E21" s="81">
        <f t="shared" si="1"/>
        <v>103605</v>
      </c>
      <c r="F21" s="81">
        <f t="shared" si="1"/>
        <v>910</v>
      </c>
      <c r="G21" s="81">
        <f t="shared" si="1"/>
        <v>1081</v>
      </c>
      <c r="H21" s="81">
        <f t="shared" si="1"/>
        <v>157331</v>
      </c>
      <c r="I21" s="81">
        <f t="shared" si="1"/>
        <v>157331</v>
      </c>
      <c r="J21" s="144"/>
      <c r="K21" s="144"/>
      <c r="L21" s="144"/>
    </row>
    <row r="22" spans="1:12" x14ac:dyDescent="0.25">
      <c r="A22" s="14"/>
      <c r="B22" s="14"/>
      <c r="C22" s="14"/>
      <c r="D22" s="14"/>
      <c r="E22" s="14"/>
      <c r="F22" s="14"/>
      <c r="G22" s="74"/>
      <c r="H22" s="142"/>
      <c r="I22" s="142"/>
      <c r="J22" s="144"/>
      <c r="K22" s="144"/>
      <c r="L22" s="144"/>
    </row>
    <row r="23" spans="1:12" x14ac:dyDescent="0.25">
      <c r="A23" s="14"/>
      <c r="B23" s="14"/>
      <c r="C23" s="14"/>
      <c r="D23" s="14"/>
      <c r="E23" s="14"/>
      <c r="F23" s="14"/>
      <c r="G23" s="74"/>
      <c r="H23" s="142"/>
      <c r="I23" s="142"/>
      <c r="J23" s="144"/>
      <c r="K23" s="144"/>
      <c r="L23" s="144"/>
    </row>
    <row r="24" spans="1:12" x14ac:dyDescent="0.25">
      <c r="A24" s="93" t="s">
        <v>45</v>
      </c>
      <c r="B24" s="93"/>
      <c r="C24" s="93"/>
      <c r="D24" s="93"/>
      <c r="E24" s="93"/>
      <c r="F24" s="93"/>
      <c r="G24" s="74"/>
      <c r="H24" s="142"/>
      <c r="I24" s="142"/>
      <c r="J24" s="144"/>
      <c r="K24" s="144"/>
      <c r="L24" s="144"/>
    </row>
    <row r="25" spans="1:12" x14ac:dyDescent="0.25">
      <c r="A25" s="14"/>
      <c r="B25" s="14"/>
      <c r="C25" s="14"/>
      <c r="D25" s="14"/>
      <c r="E25" s="14"/>
      <c r="F25" s="14"/>
      <c r="G25" s="74"/>
      <c r="H25" s="14"/>
      <c r="I25" s="14"/>
      <c r="J25" s="144"/>
      <c r="K25" s="144"/>
      <c r="L25" s="144"/>
    </row>
    <row r="26" spans="1:12" x14ac:dyDescent="0.25">
      <c r="A26" s="37" t="s">
        <v>16</v>
      </c>
      <c r="B26" s="37" t="s">
        <v>209</v>
      </c>
      <c r="C26" s="37" t="s">
        <v>89</v>
      </c>
      <c r="D26" s="37" t="s">
        <v>210</v>
      </c>
      <c r="E26" s="37" t="s">
        <v>124</v>
      </c>
      <c r="F26" s="37" t="s">
        <v>223</v>
      </c>
      <c r="G26" s="81" t="s">
        <v>64</v>
      </c>
      <c r="H26" s="37" t="s">
        <v>138</v>
      </c>
      <c r="I26" s="37" t="s">
        <v>139</v>
      </c>
      <c r="J26" s="144"/>
      <c r="K26" s="144"/>
      <c r="L26" s="144"/>
    </row>
    <row r="27" spans="1:12" x14ac:dyDescent="0.25">
      <c r="A27" s="40" t="s">
        <v>0</v>
      </c>
      <c r="B27" s="40">
        <v>0</v>
      </c>
      <c r="C27" s="40">
        <v>0</v>
      </c>
      <c r="D27" s="40">
        <v>0</v>
      </c>
      <c r="E27" s="40">
        <v>0</v>
      </c>
      <c r="F27" s="40">
        <v>0</v>
      </c>
      <c r="G27" s="80">
        <v>0</v>
      </c>
      <c r="H27" s="45">
        <f>SUM(B27:G27)</f>
        <v>0</v>
      </c>
      <c r="I27" s="80">
        <v>0</v>
      </c>
      <c r="J27" s="144"/>
      <c r="K27" s="144"/>
      <c r="L27" s="144"/>
    </row>
    <row r="28" spans="1:12" x14ac:dyDescent="0.25">
      <c r="A28" s="40" t="s">
        <v>1</v>
      </c>
      <c r="B28" s="40">
        <v>0</v>
      </c>
      <c r="C28" s="40">
        <v>0</v>
      </c>
      <c r="D28" s="40">
        <v>0</v>
      </c>
      <c r="E28" s="40">
        <v>0</v>
      </c>
      <c r="F28" s="40">
        <v>0</v>
      </c>
      <c r="G28" s="80">
        <v>4320</v>
      </c>
      <c r="H28" s="45">
        <f t="shared" ref="H28:H38" si="2">SUM(B28:G28)</f>
        <v>4320</v>
      </c>
      <c r="I28" s="80">
        <v>4320</v>
      </c>
      <c r="J28" s="144"/>
      <c r="K28" s="144"/>
      <c r="L28" s="144"/>
    </row>
    <row r="29" spans="1:12" s="144" customFormat="1" x14ac:dyDescent="0.25">
      <c r="A29" s="40" t="s">
        <v>2</v>
      </c>
      <c r="B29" s="40">
        <v>0</v>
      </c>
      <c r="C29" s="40">
        <v>0</v>
      </c>
      <c r="D29" s="45">
        <v>7803</v>
      </c>
      <c r="E29" s="45">
        <v>0</v>
      </c>
      <c r="F29" s="45">
        <v>0</v>
      </c>
      <c r="G29" s="80">
        <v>0</v>
      </c>
      <c r="H29" s="45">
        <f t="shared" si="2"/>
        <v>7803</v>
      </c>
      <c r="I29" s="80">
        <v>7803</v>
      </c>
    </row>
    <row r="30" spans="1:12" s="144" customFormat="1" x14ac:dyDescent="0.25">
      <c r="A30" s="40" t="s">
        <v>3</v>
      </c>
      <c r="B30" s="40">
        <v>0</v>
      </c>
      <c r="C30" s="40">
        <v>0</v>
      </c>
      <c r="D30" s="45">
        <v>28026</v>
      </c>
      <c r="E30" s="45">
        <v>0</v>
      </c>
      <c r="F30" s="45">
        <v>0</v>
      </c>
      <c r="G30" s="80">
        <v>0</v>
      </c>
      <c r="H30" s="45">
        <f t="shared" si="2"/>
        <v>28026</v>
      </c>
      <c r="I30" s="45">
        <v>28026</v>
      </c>
    </row>
    <row r="31" spans="1:12" s="144" customFormat="1" x14ac:dyDescent="0.25">
      <c r="A31" s="40" t="s">
        <v>4</v>
      </c>
      <c r="B31" s="40">
        <v>0</v>
      </c>
      <c r="C31" s="40">
        <v>0</v>
      </c>
      <c r="D31" s="45">
        <v>8741</v>
      </c>
      <c r="E31" s="45">
        <v>0</v>
      </c>
      <c r="F31" s="45">
        <v>0</v>
      </c>
      <c r="G31" s="80">
        <v>0</v>
      </c>
      <c r="H31" s="45">
        <f t="shared" si="2"/>
        <v>8741</v>
      </c>
      <c r="I31" s="45">
        <v>8741</v>
      </c>
    </row>
    <row r="32" spans="1:12" s="144" customFormat="1" x14ac:dyDescent="0.25">
      <c r="A32" s="40" t="s">
        <v>5</v>
      </c>
      <c r="B32" s="45">
        <v>4366</v>
      </c>
      <c r="C32" s="45">
        <v>0</v>
      </c>
      <c r="D32" s="45">
        <v>38149</v>
      </c>
      <c r="E32" s="45">
        <v>0</v>
      </c>
      <c r="F32" s="45">
        <v>0</v>
      </c>
      <c r="G32" s="80">
        <v>0</v>
      </c>
      <c r="H32" s="45">
        <f t="shared" si="2"/>
        <v>42515</v>
      </c>
      <c r="I32" s="45">
        <v>42515</v>
      </c>
    </row>
    <row r="33" spans="1:20" s="144" customFormat="1" x14ac:dyDescent="0.25">
      <c r="A33" s="40" t="s">
        <v>6</v>
      </c>
      <c r="B33" s="45">
        <v>21165</v>
      </c>
      <c r="C33" s="45">
        <v>0</v>
      </c>
      <c r="D33" s="45">
        <v>6750</v>
      </c>
      <c r="E33" s="45">
        <v>0</v>
      </c>
      <c r="F33" s="45">
        <v>0</v>
      </c>
      <c r="G33" s="80">
        <v>0</v>
      </c>
      <c r="H33" s="45">
        <f t="shared" si="2"/>
        <v>27915</v>
      </c>
      <c r="I33" s="45">
        <v>27915</v>
      </c>
    </row>
    <row r="34" spans="1:20" s="144" customFormat="1" x14ac:dyDescent="0.25">
      <c r="A34" s="40" t="s">
        <v>7</v>
      </c>
      <c r="B34" s="45">
        <v>0</v>
      </c>
      <c r="C34" s="45">
        <v>0</v>
      </c>
      <c r="D34" s="45">
        <v>0</v>
      </c>
      <c r="E34" s="45">
        <v>0</v>
      </c>
      <c r="F34" s="45">
        <v>0</v>
      </c>
      <c r="G34" s="80">
        <v>0</v>
      </c>
      <c r="H34" s="45">
        <f t="shared" si="2"/>
        <v>0</v>
      </c>
      <c r="I34" s="45">
        <v>0</v>
      </c>
    </row>
    <row r="35" spans="1:20" s="144" customFormat="1" x14ac:dyDescent="0.25">
      <c r="A35" s="40" t="s">
        <v>8</v>
      </c>
      <c r="B35" s="45">
        <v>0</v>
      </c>
      <c r="C35" s="45">
        <v>52000</v>
      </c>
      <c r="D35" s="45">
        <v>25788</v>
      </c>
      <c r="E35" s="45">
        <v>0</v>
      </c>
      <c r="F35" s="45">
        <v>0</v>
      </c>
      <c r="G35" s="80">
        <v>0</v>
      </c>
      <c r="H35" s="45">
        <f t="shared" si="2"/>
        <v>77788</v>
      </c>
      <c r="I35" s="45">
        <v>77788</v>
      </c>
    </row>
    <row r="36" spans="1:20" s="144" customFormat="1" x14ac:dyDescent="0.25">
      <c r="A36" s="40" t="s">
        <v>9</v>
      </c>
      <c r="B36" s="45">
        <v>0</v>
      </c>
      <c r="C36" s="45">
        <v>0</v>
      </c>
      <c r="D36" s="45">
        <v>0</v>
      </c>
      <c r="E36" s="45">
        <v>258151</v>
      </c>
      <c r="F36" s="45">
        <v>0</v>
      </c>
      <c r="G36" s="80">
        <v>0</v>
      </c>
      <c r="H36" s="45">
        <f t="shared" si="2"/>
        <v>258151</v>
      </c>
      <c r="I36" s="45">
        <v>258151</v>
      </c>
    </row>
    <row r="37" spans="1:20" s="144" customFormat="1" x14ac:dyDescent="0.25">
      <c r="A37" s="40" t="s">
        <v>10</v>
      </c>
      <c r="B37" s="45">
        <v>0</v>
      </c>
      <c r="C37" s="45">
        <v>0</v>
      </c>
      <c r="D37" s="45">
        <v>0</v>
      </c>
      <c r="E37" s="45">
        <v>234793</v>
      </c>
      <c r="F37" s="45">
        <v>0</v>
      </c>
      <c r="G37" s="80">
        <v>0</v>
      </c>
      <c r="H37" s="45">
        <f t="shared" si="2"/>
        <v>234793</v>
      </c>
      <c r="I37" s="45">
        <v>234793</v>
      </c>
    </row>
    <row r="38" spans="1:20" s="144" customFormat="1" x14ac:dyDescent="0.25">
      <c r="A38" s="40" t="s">
        <v>11</v>
      </c>
      <c r="B38" s="45">
        <v>0</v>
      </c>
      <c r="C38" s="45">
        <v>0</v>
      </c>
      <c r="D38" s="45">
        <v>0</v>
      </c>
      <c r="E38" s="45">
        <v>0</v>
      </c>
      <c r="F38" s="45">
        <v>2962</v>
      </c>
      <c r="G38" s="80">
        <v>0</v>
      </c>
      <c r="H38" s="45">
        <f t="shared" si="2"/>
        <v>2962</v>
      </c>
      <c r="I38" s="45">
        <v>2962</v>
      </c>
    </row>
    <row r="39" spans="1:20" x14ac:dyDescent="0.25">
      <c r="A39" s="37" t="s">
        <v>208</v>
      </c>
      <c r="B39" s="81">
        <f>SUM(B27:B38)</f>
        <v>25531</v>
      </c>
      <c r="C39" s="81">
        <f t="shared" ref="C39:I39" si="3">SUM(C27:C38)</f>
        <v>52000</v>
      </c>
      <c r="D39" s="81">
        <f t="shared" si="3"/>
        <v>115257</v>
      </c>
      <c r="E39" s="81">
        <f t="shared" si="3"/>
        <v>492944</v>
      </c>
      <c r="F39" s="81">
        <f t="shared" si="3"/>
        <v>2962</v>
      </c>
      <c r="G39" s="81">
        <f t="shared" si="3"/>
        <v>4320</v>
      </c>
      <c r="H39" s="81">
        <f t="shared" si="3"/>
        <v>693014</v>
      </c>
      <c r="I39" s="81">
        <f t="shared" si="3"/>
        <v>693014</v>
      </c>
      <c r="J39" s="144"/>
      <c r="K39" s="144"/>
      <c r="L39" s="144"/>
    </row>
    <row r="40" spans="1:20" x14ac:dyDescent="0.25">
      <c r="A40" s="3"/>
      <c r="B40" s="3"/>
      <c r="C40" s="3"/>
      <c r="D40" s="3"/>
      <c r="E40" s="3"/>
      <c r="F40" s="3"/>
      <c r="G40" s="74"/>
      <c r="H40" s="144"/>
      <c r="I40" s="144"/>
      <c r="J40" s="144"/>
      <c r="K40" s="144"/>
      <c r="L40" s="144"/>
    </row>
    <row r="42" spans="1:20" s="144" customFormat="1" x14ac:dyDescent="0.25">
      <c r="A42" s="144" t="s">
        <v>206</v>
      </c>
    </row>
    <row r="43" spans="1:20" s="144" customFormat="1" x14ac:dyDescent="0.25"/>
    <row r="44" spans="1:20" s="144" customFormat="1" x14ac:dyDescent="0.25">
      <c r="A44" s="144" t="s">
        <v>212</v>
      </c>
    </row>
    <row r="45" spans="1:20" s="144" customFormat="1" x14ac:dyDescent="0.25">
      <c r="A45" s="144" t="s">
        <v>213</v>
      </c>
    </row>
    <row r="46" spans="1:20" s="144" customFormat="1" x14ac:dyDescent="0.25">
      <c r="A46" s="144" t="s">
        <v>136</v>
      </c>
      <c r="G46" s="1"/>
      <c r="H46" s="1"/>
      <c r="I46" s="1"/>
      <c r="J46" s="1"/>
      <c r="K46" s="1"/>
      <c r="L46" s="1"/>
      <c r="M46" s="1"/>
      <c r="N46" s="1"/>
      <c r="O46" s="1"/>
      <c r="P46" s="1"/>
      <c r="Q46" s="1"/>
      <c r="R46" s="1"/>
      <c r="S46" s="1"/>
      <c r="T46" s="1"/>
    </row>
    <row r="47" spans="1:20" s="144" customFormat="1" x14ac:dyDescent="0.25">
      <c r="A47" s="144" t="s">
        <v>211</v>
      </c>
      <c r="G47" s="1"/>
      <c r="H47" s="1"/>
      <c r="I47" s="1"/>
      <c r="J47" s="1"/>
      <c r="K47" s="1"/>
      <c r="L47" s="1"/>
      <c r="M47" s="1"/>
      <c r="N47" s="1"/>
      <c r="O47" s="1"/>
      <c r="P47" s="1"/>
      <c r="Q47" s="1"/>
      <c r="R47" s="1"/>
      <c r="S47" s="1"/>
      <c r="T47" s="1"/>
    </row>
    <row r="48" spans="1:20" s="144" customFormat="1" x14ac:dyDescent="0.25"/>
  </sheetData>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122"/>
  <sheetViews>
    <sheetView workbookViewId="0">
      <selection activeCell="G18" sqref="G18"/>
    </sheetView>
  </sheetViews>
  <sheetFormatPr defaultColWidth="9.140625" defaultRowHeight="15" x14ac:dyDescent="0.25"/>
  <cols>
    <col min="1" max="1" width="11.7109375" customWidth="1"/>
    <col min="2" max="2" width="17.5703125" style="74" customWidth="1"/>
    <col min="3" max="3" width="13.7109375" customWidth="1"/>
    <col min="4" max="4" width="18.5703125" customWidth="1"/>
    <col min="5" max="5" width="14.7109375" customWidth="1"/>
    <col min="6" max="6" width="13" customWidth="1"/>
    <col min="7" max="7" width="14.42578125" customWidth="1"/>
  </cols>
  <sheetData>
    <row r="1" spans="1:24" x14ac:dyDescent="0.25">
      <c r="A1" s="3" t="s">
        <v>41</v>
      </c>
      <c r="C1" s="144"/>
      <c r="D1" s="144"/>
      <c r="E1" s="144"/>
      <c r="F1" s="144"/>
      <c r="G1" s="144"/>
      <c r="H1" s="144"/>
      <c r="I1" s="144"/>
      <c r="J1" s="144"/>
      <c r="K1" s="144"/>
      <c r="L1" s="144"/>
      <c r="M1" s="144"/>
      <c r="N1" s="144"/>
      <c r="O1" s="144"/>
      <c r="P1" s="144"/>
      <c r="Q1" s="144"/>
      <c r="R1" s="144"/>
      <c r="S1" s="144"/>
      <c r="T1" s="144"/>
      <c r="U1" s="144"/>
      <c r="V1" s="144"/>
      <c r="W1" s="144"/>
      <c r="X1" s="144"/>
    </row>
    <row r="2" spans="1:24" s="144" customFormat="1" x14ac:dyDescent="0.25">
      <c r="A2" s="3"/>
      <c r="B2" s="74"/>
    </row>
    <row r="3" spans="1:24" s="144" customFormat="1" x14ac:dyDescent="0.25">
      <c r="A3" s="3"/>
      <c r="B3" s="74"/>
    </row>
    <row r="4" spans="1:24" s="144" customFormat="1" ht="23.25" x14ac:dyDescent="0.35">
      <c r="A4" s="34">
        <v>2017</v>
      </c>
      <c r="B4" s="74"/>
    </row>
    <row r="5" spans="1:24" s="144" customFormat="1" x14ac:dyDescent="0.25">
      <c r="B5" s="74"/>
    </row>
    <row r="6" spans="1:24" s="144" customFormat="1" x14ac:dyDescent="0.25">
      <c r="A6" s="3" t="s">
        <v>29</v>
      </c>
      <c r="B6" s="74"/>
    </row>
    <row r="7" spans="1:24" s="144" customFormat="1" x14ac:dyDescent="0.25">
      <c r="B7" s="74"/>
    </row>
    <row r="8" spans="1:24" s="144" customFormat="1" x14ac:dyDescent="0.25">
      <c r="A8" s="37" t="s">
        <v>16</v>
      </c>
      <c r="B8" s="81" t="s">
        <v>12</v>
      </c>
      <c r="C8" s="37" t="s">
        <v>177</v>
      </c>
      <c r="D8" s="37" t="s">
        <v>178</v>
      </c>
    </row>
    <row r="9" spans="1:24" s="144" customFormat="1" x14ac:dyDescent="0.25">
      <c r="A9" s="40" t="s">
        <v>0</v>
      </c>
      <c r="B9" s="80">
        <v>94164</v>
      </c>
      <c r="C9" s="45">
        <f t="shared" ref="C9:C12" si="0">SUM(B9:B9)</f>
        <v>94164</v>
      </c>
      <c r="D9" s="80">
        <v>94164</v>
      </c>
    </row>
    <row r="10" spans="1:24" s="144" customFormat="1" x14ac:dyDescent="0.25">
      <c r="A10" s="40" t="s">
        <v>1</v>
      </c>
      <c r="B10" s="80">
        <v>75670</v>
      </c>
      <c r="C10" s="45">
        <f t="shared" si="0"/>
        <v>75670</v>
      </c>
      <c r="D10" s="80">
        <v>75670</v>
      </c>
    </row>
    <row r="11" spans="1:24" s="144" customFormat="1" x14ac:dyDescent="0.25">
      <c r="A11" s="40" t="s">
        <v>2</v>
      </c>
      <c r="B11" s="80">
        <v>49667</v>
      </c>
      <c r="C11" s="45">
        <f t="shared" si="0"/>
        <v>49667</v>
      </c>
      <c r="D11" s="80">
        <v>49667</v>
      </c>
    </row>
    <row r="12" spans="1:24" s="144" customFormat="1" x14ac:dyDescent="0.25">
      <c r="A12" s="40" t="s">
        <v>3</v>
      </c>
      <c r="B12" s="80">
        <v>93862</v>
      </c>
      <c r="C12" s="45">
        <f t="shared" si="0"/>
        <v>93862</v>
      </c>
      <c r="D12" s="80">
        <v>93862</v>
      </c>
    </row>
    <row r="13" spans="1:24" s="144" customFormat="1" x14ac:dyDescent="0.25">
      <c r="A13" s="37" t="s">
        <v>15</v>
      </c>
      <c r="B13" s="81">
        <f>SUM(B9:B12)</f>
        <v>313363</v>
      </c>
      <c r="C13" s="81">
        <f t="shared" ref="C13:D13" si="1">SUM(C9:C12)</f>
        <v>313363</v>
      </c>
      <c r="D13" s="81">
        <f t="shared" si="1"/>
        <v>313363</v>
      </c>
    </row>
    <row r="14" spans="1:24" s="144" customFormat="1" x14ac:dyDescent="0.25">
      <c r="A14" s="35"/>
      <c r="B14" s="211"/>
      <c r="C14" s="211"/>
      <c r="D14" s="211"/>
    </row>
    <row r="15" spans="1:24" s="144" customFormat="1" x14ac:dyDescent="0.25">
      <c r="A15" s="35"/>
      <c r="B15" s="211"/>
      <c r="C15" s="211"/>
      <c r="D15" s="211"/>
    </row>
    <row r="16" spans="1:24" s="144" customFormat="1" x14ac:dyDescent="0.25">
      <c r="A16" s="93" t="s">
        <v>45</v>
      </c>
      <c r="B16" s="74"/>
      <c r="C16" s="142"/>
      <c r="D16" s="142"/>
    </row>
    <row r="17" spans="1:4" s="144" customFormat="1" x14ac:dyDescent="0.25">
      <c r="A17" s="14"/>
      <c r="B17" s="74"/>
      <c r="C17" s="14"/>
      <c r="D17" s="14"/>
    </row>
    <row r="18" spans="1:4" s="144" customFormat="1" x14ac:dyDescent="0.25">
      <c r="A18" s="37" t="s">
        <v>16</v>
      </c>
      <c r="B18" s="81" t="s">
        <v>12</v>
      </c>
      <c r="C18" s="37" t="s">
        <v>177</v>
      </c>
      <c r="D18" s="37" t="s">
        <v>178</v>
      </c>
    </row>
    <row r="19" spans="1:4" s="144" customFormat="1" x14ac:dyDescent="0.25">
      <c r="A19" s="40" t="s">
        <v>0</v>
      </c>
      <c r="B19" s="80">
        <v>187684</v>
      </c>
      <c r="C19" s="45">
        <f t="shared" ref="C19:C22" si="2">SUM(B19:B19)</f>
        <v>187684</v>
      </c>
      <c r="D19" s="80">
        <v>187684</v>
      </c>
    </row>
    <row r="20" spans="1:4" s="144" customFormat="1" x14ac:dyDescent="0.25">
      <c r="A20" s="40" t="s">
        <v>1</v>
      </c>
      <c r="B20" s="80">
        <v>142708</v>
      </c>
      <c r="C20" s="45">
        <f t="shared" si="2"/>
        <v>142708</v>
      </c>
      <c r="D20" s="80">
        <v>142708</v>
      </c>
    </row>
    <row r="21" spans="1:4" s="144" customFormat="1" x14ac:dyDescent="0.25">
      <c r="A21" s="40" t="s">
        <v>2</v>
      </c>
      <c r="B21" s="80">
        <v>98899</v>
      </c>
      <c r="C21" s="45">
        <f t="shared" si="2"/>
        <v>98899</v>
      </c>
      <c r="D21" s="80">
        <v>98899</v>
      </c>
    </row>
    <row r="22" spans="1:4" s="144" customFormat="1" x14ac:dyDescent="0.25">
      <c r="A22" s="40" t="s">
        <v>3</v>
      </c>
      <c r="B22" s="80">
        <v>170331</v>
      </c>
      <c r="C22" s="45">
        <f t="shared" si="2"/>
        <v>170331</v>
      </c>
      <c r="D22" s="80">
        <v>170331</v>
      </c>
    </row>
    <row r="23" spans="1:4" s="144" customFormat="1" x14ac:dyDescent="0.25">
      <c r="A23" s="37" t="s">
        <v>15</v>
      </c>
      <c r="B23" s="81">
        <f>SUM(B19:B22)</f>
        <v>599622</v>
      </c>
      <c r="C23" s="81">
        <f t="shared" ref="C23:D23" si="3">SUM(C19:C22)</f>
        <v>599622</v>
      </c>
      <c r="D23" s="81">
        <f t="shared" si="3"/>
        <v>599622</v>
      </c>
    </row>
    <row r="24" spans="1:4" s="144" customFormat="1" x14ac:dyDescent="0.25">
      <c r="A24" s="3"/>
      <c r="B24" s="74"/>
    </row>
    <row r="25" spans="1:4" s="144" customFormat="1" x14ac:dyDescent="0.25">
      <c r="A25" s="3"/>
      <c r="B25" s="74"/>
    </row>
    <row r="26" spans="1:4" s="144" customFormat="1" x14ac:dyDescent="0.25">
      <c r="A26" s="3"/>
      <c r="B26" s="74"/>
    </row>
    <row r="27" spans="1:4" s="144" customFormat="1" ht="23.25" x14ac:dyDescent="0.35">
      <c r="A27" s="34">
        <v>2016</v>
      </c>
      <c r="B27" s="74"/>
    </row>
    <row r="28" spans="1:4" s="144" customFormat="1" x14ac:dyDescent="0.25">
      <c r="B28" s="74"/>
    </row>
    <row r="29" spans="1:4" s="144" customFormat="1" x14ac:dyDescent="0.25">
      <c r="A29" s="3" t="s">
        <v>29</v>
      </c>
      <c r="B29" s="74"/>
    </row>
    <row r="30" spans="1:4" s="144" customFormat="1" x14ac:dyDescent="0.25">
      <c r="B30" s="74"/>
    </row>
    <row r="31" spans="1:4" s="144" customFormat="1" x14ac:dyDescent="0.25">
      <c r="A31" s="37" t="s">
        <v>16</v>
      </c>
      <c r="B31" s="81" t="s">
        <v>12</v>
      </c>
      <c r="C31" s="37" t="s">
        <v>177</v>
      </c>
      <c r="D31" s="37" t="s">
        <v>178</v>
      </c>
    </row>
    <row r="32" spans="1:4" s="144" customFormat="1" x14ac:dyDescent="0.25">
      <c r="A32" s="40" t="s">
        <v>0</v>
      </c>
      <c r="B32" s="80">
        <v>92962</v>
      </c>
      <c r="C32" s="45">
        <f t="shared" ref="C32:C43" si="4">SUM(B32:B32)</f>
        <v>92962</v>
      </c>
      <c r="D32" s="80">
        <v>92962</v>
      </c>
    </row>
    <row r="33" spans="1:4" s="144" customFormat="1" x14ac:dyDescent="0.25">
      <c r="A33" s="40" t="s">
        <v>1</v>
      </c>
      <c r="B33" s="80">
        <v>100454</v>
      </c>
      <c r="C33" s="45">
        <f t="shared" si="4"/>
        <v>100454</v>
      </c>
      <c r="D33" s="80">
        <v>100454</v>
      </c>
    </row>
    <row r="34" spans="1:4" s="144" customFormat="1" x14ac:dyDescent="0.25">
      <c r="A34" s="40" t="s">
        <v>2</v>
      </c>
      <c r="B34" s="80">
        <v>73964</v>
      </c>
      <c r="C34" s="45">
        <f t="shared" si="4"/>
        <v>73964</v>
      </c>
      <c r="D34" s="80">
        <v>73964</v>
      </c>
    </row>
    <row r="35" spans="1:4" s="144" customFormat="1" x14ac:dyDescent="0.25">
      <c r="A35" s="40" t="s">
        <v>3</v>
      </c>
      <c r="B35" s="80">
        <v>93041</v>
      </c>
      <c r="C35" s="45">
        <f t="shared" si="4"/>
        <v>93041</v>
      </c>
      <c r="D35" s="80">
        <v>93041</v>
      </c>
    </row>
    <row r="36" spans="1:4" s="144" customFormat="1" x14ac:dyDescent="0.25">
      <c r="A36" s="40" t="s">
        <v>4</v>
      </c>
      <c r="B36" s="80">
        <v>157748</v>
      </c>
      <c r="C36" s="45">
        <f t="shared" si="4"/>
        <v>157748</v>
      </c>
      <c r="D36" s="80">
        <v>157748</v>
      </c>
    </row>
    <row r="37" spans="1:4" s="144" customFormat="1" x14ac:dyDescent="0.25">
      <c r="A37" s="40" t="s">
        <v>5</v>
      </c>
      <c r="B37" s="80">
        <v>90579</v>
      </c>
      <c r="C37" s="45">
        <f t="shared" si="4"/>
        <v>90579</v>
      </c>
      <c r="D37" s="80">
        <v>90579</v>
      </c>
    </row>
    <row r="38" spans="1:4" s="144" customFormat="1" x14ac:dyDescent="0.25">
      <c r="A38" s="40" t="s">
        <v>6</v>
      </c>
      <c r="B38" s="80">
        <v>55924</v>
      </c>
      <c r="C38" s="45">
        <f t="shared" si="4"/>
        <v>55924</v>
      </c>
      <c r="D38" s="80">
        <v>55924</v>
      </c>
    </row>
    <row r="39" spans="1:4" s="144" customFormat="1" x14ac:dyDescent="0.25">
      <c r="A39" s="40" t="s">
        <v>7</v>
      </c>
      <c r="B39" s="80">
        <v>95259</v>
      </c>
      <c r="C39" s="45">
        <f t="shared" si="4"/>
        <v>95259</v>
      </c>
      <c r="D39" s="80">
        <v>95259</v>
      </c>
    </row>
    <row r="40" spans="1:4" s="144" customFormat="1" x14ac:dyDescent="0.25">
      <c r="A40" s="40" t="s">
        <v>8</v>
      </c>
      <c r="B40" s="80">
        <v>57977</v>
      </c>
      <c r="C40" s="45">
        <f t="shared" si="4"/>
        <v>57977</v>
      </c>
      <c r="D40" s="80">
        <v>57977</v>
      </c>
    </row>
    <row r="41" spans="1:4" s="144" customFormat="1" x14ac:dyDescent="0.25">
      <c r="A41" s="40" t="s">
        <v>9</v>
      </c>
      <c r="B41" s="80">
        <v>106524</v>
      </c>
      <c r="C41" s="45">
        <f t="shared" si="4"/>
        <v>106524</v>
      </c>
      <c r="D41" s="80">
        <v>106524</v>
      </c>
    </row>
    <row r="42" spans="1:4" s="144" customFormat="1" x14ac:dyDescent="0.25">
      <c r="A42" s="40" t="s">
        <v>10</v>
      </c>
      <c r="B42" s="80">
        <v>93314</v>
      </c>
      <c r="C42" s="45">
        <f t="shared" si="4"/>
        <v>93314</v>
      </c>
      <c r="D42" s="80">
        <v>93314</v>
      </c>
    </row>
    <row r="43" spans="1:4" s="144" customFormat="1" x14ac:dyDescent="0.25">
      <c r="A43" s="40" t="s">
        <v>11</v>
      </c>
      <c r="B43" s="80">
        <v>74686</v>
      </c>
      <c r="C43" s="45">
        <f t="shared" si="4"/>
        <v>74686</v>
      </c>
      <c r="D43" s="80">
        <v>74686</v>
      </c>
    </row>
    <row r="44" spans="1:4" s="144" customFormat="1" x14ac:dyDescent="0.25">
      <c r="A44" s="37" t="s">
        <v>222</v>
      </c>
      <c r="B44" s="81">
        <f>SUM(B32:B43)</f>
        <v>1092432</v>
      </c>
      <c r="C44" s="81">
        <f>SUM(C32:C43)</f>
        <v>1092432</v>
      </c>
      <c r="D44" s="81">
        <f>SUM(D32:D43)</f>
        <v>1092432</v>
      </c>
    </row>
    <row r="45" spans="1:4" s="144" customFormat="1" x14ac:dyDescent="0.25">
      <c r="A45" s="14"/>
      <c r="B45" s="74"/>
      <c r="C45" s="142"/>
      <c r="D45" s="142"/>
    </row>
    <row r="46" spans="1:4" s="144" customFormat="1" x14ac:dyDescent="0.25">
      <c r="A46" s="14"/>
      <c r="B46" s="74"/>
      <c r="C46" s="142"/>
      <c r="D46" s="142"/>
    </row>
    <row r="47" spans="1:4" s="144" customFormat="1" x14ac:dyDescent="0.25">
      <c r="A47" s="93" t="s">
        <v>45</v>
      </c>
      <c r="B47" s="74"/>
      <c r="C47" s="142"/>
      <c r="D47" s="142"/>
    </row>
    <row r="48" spans="1:4" s="144" customFormat="1" x14ac:dyDescent="0.25">
      <c r="A48" s="14"/>
      <c r="B48" s="74"/>
      <c r="C48" s="14"/>
      <c r="D48" s="14"/>
    </row>
    <row r="49" spans="1:4" s="144" customFormat="1" x14ac:dyDescent="0.25">
      <c r="A49" s="37" t="s">
        <v>16</v>
      </c>
      <c r="B49" s="81" t="s">
        <v>12</v>
      </c>
      <c r="C49" s="37" t="s">
        <v>177</v>
      </c>
      <c r="D49" s="37" t="s">
        <v>178</v>
      </c>
    </row>
    <row r="50" spans="1:4" s="144" customFormat="1" x14ac:dyDescent="0.25">
      <c r="A50" s="40" t="s">
        <v>0</v>
      </c>
      <c r="B50" s="80">
        <v>198354</v>
      </c>
      <c r="C50" s="45">
        <f t="shared" ref="C50:C61" si="5">SUM(B50:B50)</f>
        <v>198354</v>
      </c>
      <c r="D50" s="80">
        <v>198354</v>
      </c>
    </row>
    <row r="51" spans="1:4" s="144" customFormat="1" x14ac:dyDescent="0.25">
      <c r="A51" s="40" t="s">
        <v>1</v>
      </c>
      <c r="B51" s="80">
        <v>157931</v>
      </c>
      <c r="C51" s="45">
        <f t="shared" si="5"/>
        <v>157931</v>
      </c>
      <c r="D51" s="80">
        <v>157931</v>
      </c>
    </row>
    <row r="52" spans="1:4" s="144" customFormat="1" x14ac:dyDescent="0.25">
      <c r="A52" s="40" t="s">
        <v>2</v>
      </c>
      <c r="B52" s="80">
        <v>149049</v>
      </c>
      <c r="C52" s="45">
        <f t="shared" si="5"/>
        <v>149049</v>
      </c>
      <c r="D52" s="80">
        <v>149049</v>
      </c>
    </row>
    <row r="53" spans="1:4" s="144" customFormat="1" x14ac:dyDescent="0.25">
      <c r="A53" s="40" t="s">
        <v>3</v>
      </c>
      <c r="B53" s="80">
        <v>164468</v>
      </c>
      <c r="C53" s="45">
        <f t="shared" si="5"/>
        <v>164468</v>
      </c>
      <c r="D53" s="80">
        <v>164468</v>
      </c>
    </row>
    <row r="54" spans="1:4" s="144" customFormat="1" x14ac:dyDescent="0.25">
      <c r="A54" s="40" t="s">
        <v>4</v>
      </c>
      <c r="B54" s="80">
        <v>210377</v>
      </c>
      <c r="C54" s="45">
        <f t="shared" si="5"/>
        <v>210377</v>
      </c>
      <c r="D54" s="80">
        <v>210377</v>
      </c>
    </row>
    <row r="55" spans="1:4" s="144" customFormat="1" x14ac:dyDescent="0.25">
      <c r="A55" s="40" t="s">
        <v>5</v>
      </c>
      <c r="B55" s="80">
        <v>161500</v>
      </c>
      <c r="C55" s="45">
        <f t="shared" si="5"/>
        <v>161500</v>
      </c>
      <c r="D55" s="80">
        <v>161500</v>
      </c>
    </row>
    <row r="56" spans="1:4" s="144" customFormat="1" x14ac:dyDescent="0.25">
      <c r="A56" s="40" t="s">
        <v>6</v>
      </c>
      <c r="B56" s="80">
        <v>87183</v>
      </c>
      <c r="C56" s="45">
        <f t="shared" si="5"/>
        <v>87183</v>
      </c>
      <c r="D56" s="80">
        <v>87183</v>
      </c>
    </row>
    <row r="57" spans="1:4" s="144" customFormat="1" x14ac:dyDescent="0.25">
      <c r="A57" s="40" t="s">
        <v>7</v>
      </c>
      <c r="B57" s="80">
        <v>164220</v>
      </c>
      <c r="C57" s="45">
        <f t="shared" si="5"/>
        <v>164220</v>
      </c>
      <c r="D57" s="80">
        <v>164220</v>
      </c>
    </row>
    <row r="58" spans="1:4" s="144" customFormat="1" x14ac:dyDescent="0.25">
      <c r="A58" s="40" t="s">
        <v>8</v>
      </c>
      <c r="B58" s="80">
        <v>109413</v>
      </c>
      <c r="C58" s="45">
        <f t="shared" si="5"/>
        <v>109413</v>
      </c>
      <c r="D58" s="80">
        <v>109413</v>
      </c>
    </row>
    <row r="59" spans="1:4" s="144" customFormat="1" x14ac:dyDescent="0.25">
      <c r="A59" s="40" t="s">
        <v>9</v>
      </c>
      <c r="B59" s="80">
        <v>155719</v>
      </c>
      <c r="C59" s="45">
        <f t="shared" si="5"/>
        <v>155719</v>
      </c>
      <c r="D59" s="80">
        <v>155719</v>
      </c>
    </row>
    <row r="60" spans="1:4" s="144" customFormat="1" x14ac:dyDescent="0.25">
      <c r="A60" s="40" t="s">
        <v>10</v>
      </c>
      <c r="B60" s="80">
        <v>172238</v>
      </c>
      <c r="C60" s="45">
        <f t="shared" si="5"/>
        <v>172238</v>
      </c>
      <c r="D60" s="80">
        <v>172238</v>
      </c>
    </row>
    <row r="61" spans="1:4" s="144" customFormat="1" x14ac:dyDescent="0.25">
      <c r="A61" s="40" t="s">
        <v>11</v>
      </c>
      <c r="B61" s="80">
        <v>145840</v>
      </c>
      <c r="C61" s="45">
        <f t="shared" si="5"/>
        <v>145840</v>
      </c>
      <c r="D61" s="80">
        <v>145840</v>
      </c>
    </row>
    <row r="62" spans="1:4" s="144" customFormat="1" x14ac:dyDescent="0.25">
      <c r="A62" s="37" t="s">
        <v>222</v>
      </c>
      <c r="B62" s="81">
        <f>SUM(B50:B61)</f>
        <v>1876292</v>
      </c>
      <c r="C62" s="81">
        <f>SUM(C50:C61)</f>
        <v>1876292</v>
      </c>
      <c r="D62" s="81">
        <f>SUM(D50:D61)</f>
        <v>1876292</v>
      </c>
    </row>
    <row r="63" spans="1:4" s="144" customFormat="1" x14ac:dyDescent="0.25">
      <c r="A63" s="3"/>
      <c r="B63" s="74"/>
    </row>
    <row r="64" spans="1:4" s="144" customFormat="1" x14ac:dyDescent="0.25">
      <c r="A64" s="3"/>
      <c r="B64" s="74"/>
    </row>
    <row r="65" spans="1:24" x14ac:dyDescent="0.25">
      <c r="A65" s="144"/>
      <c r="C65" s="144"/>
      <c r="D65" s="144"/>
      <c r="E65" s="144"/>
      <c r="F65" s="144"/>
      <c r="G65" s="144"/>
      <c r="H65" s="144"/>
      <c r="I65" s="144"/>
      <c r="J65" s="144"/>
      <c r="K65" s="144"/>
      <c r="L65" s="144"/>
      <c r="M65" s="144"/>
      <c r="N65" s="144"/>
      <c r="O65" s="144"/>
      <c r="P65" s="144"/>
      <c r="Q65" s="144"/>
      <c r="R65" s="144"/>
      <c r="S65" s="144"/>
      <c r="T65" s="144"/>
      <c r="U65" s="144"/>
      <c r="V65" s="144"/>
      <c r="W65" s="144"/>
      <c r="X65" s="144"/>
    </row>
    <row r="66" spans="1:24" ht="23.25" x14ac:dyDescent="0.35">
      <c r="A66" s="34">
        <v>2015</v>
      </c>
      <c r="C66" s="144"/>
      <c r="D66" s="144"/>
      <c r="E66" s="144"/>
      <c r="F66" s="144"/>
      <c r="G66" s="144"/>
      <c r="H66" s="144"/>
      <c r="I66" s="144"/>
      <c r="J66" s="144"/>
      <c r="K66" s="144"/>
      <c r="L66" s="144"/>
      <c r="M66" s="144"/>
      <c r="N66" s="144"/>
      <c r="O66" s="144"/>
      <c r="P66" s="144"/>
      <c r="Q66" s="144"/>
      <c r="R66" s="144"/>
      <c r="S66" s="144"/>
      <c r="T66" s="144"/>
      <c r="U66" s="144"/>
      <c r="V66" s="144"/>
      <c r="W66" s="144"/>
      <c r="X66" s="144"/>
    </row>
    <row r="67" spans="1:24" x14ac:dyDescent="0.25">
      <c r="A67" s="144"/>
      <c r="C67" s="144"/>
      <c r="D67" s="144"/>
      <c r="E67" s="144"/>
      <c r="F67" s="144"/>
      <c r="G67" s="144"/>
      <c r="H67" s="144"/>
      <c r="I67" s="144"/>
      <c r="J67" s="144"/>
      <c r="K67" s="144"/>
      <c r="L67" s="144"/>
      <c r="M67" s="144"/>
      <c r="N67" s="144"/>
      <c r="O67" s="144"/>
      <c r="P67" s="144"/>
      <c r="Q67" s="144"/>
      <c r="R67" s="144"/>
      <c r="S67" s="144"/>
      <c r="T67" s="144"/>
      <c r="U67" s="144"/>
      <c r="V67" s="144"/>
      <c r="W67" s="144"/>
      <c r="X67" s="144"/>
    </row>
    <row r="68" spans="1:24" x14ac:dyDescent="0.25">
      <c r="A68" s="3" t="s">
        <v>29</v>
      </c>
      <c r="C68" s="144"/>
      <c r="D68" s="144"/>
      <c r="E68" s="144"/>
      <c r="F68" s="144"/>
      <c r="G68" s="144"/>
      <c r="H68" s="144"/>
      <c r="I68" s="144"/>
      <c r="J68" s="144"/>
      <c r="K68" s="144"/>
      <c r="L68" s="144"/>
      <c r="M68" s="144"/>
      <c r="N68" s="144"/>
      <c r="O68" s="144"/>
      <c r="P68" s="144"/>
      <c r="Q68" s="144"/>
      <c r="R68" s="144"/>
      <c r="S68" s="144"/>
      <c r="T68" s="144"/>
      <c r="U68" s="144"/>
      <c r="V68" s="144"/>
      <c r="W68" s="144"/>
      <c r="X68" s="144"/>
    </row>
    <row r="69" spans="1:24" x14ac:dyDescent="0.25">
      <c r="A69" s="144"/>
      <c r="C69" s="144"/>
      <c r="D69" s="144"/>
      <c r="E69" s="144"/>
      <c r="F69" s="144"/>
      <c r="G69" s="144"/>
      <c r="H69" s="144"/>
      <c r="I69" s="144"/>
      <c r="J69" s="144"/>
      <c r="K69" s="144"/>
      <c r="L69" s="144"/>
      <c r="M69" s="144"/>
      <c r="N69" s="144"/>
      <c r="O69" s="144"/>
      <c r="P69" s="144"/>
      <c r="Q69" s="144"/>
      <c r="R69" s="144"/>
      <c r="S69" s="144"/>
      <c r="T69" s="144"/>
      <c r="U69" s="144"/>
      <c r="V69" s="144"/>
      <c r="W69" s="144"/>
      <c r="X69" s="144"/>
    </row>
    <row r="70" spans="1:24" x14ac:dyDescent="0.25">
      <c r="A70" s="37" t="s">
        <v>16</v>
      </c>
      <c r="B70" s="81" t="s">
        <v>12</v>
      </c>
      <c r="C70" s="37" t="s">
        <v>177</v>
      </c>
      <c r="D70" s="37" t="s">
        <v>178</v>
      </c>
      <c r="E70" s="144"/>
      <c r="F70" s="144"/>
      <c r="G70" s="144"/>
      <c r="H70" s="144"/>
      <c r="I70" s="144"/>
      <c r="J70" s="144"/>
      <c r="K70" s="144"/>
      <c r="L70" s="144"/>
      <c r="M70" s="144"/>
      <c r="N70" s="144"/>
      <c r="O70" s="144"/>
      <c r="P70" s="144"/>
      <c r="Q70" s="144"/>
      <c r="R70" s="144"/>
      <c r="S70" s="144"/>
      <c r="T70" s="144"/>
      <c r="U70" s="144"/>
      <c r="V70" s="144"/>
      <c r="W70" s="144"/>
      <c r="X70" s="144"/>
    </row>
    <row r="71" spans="1:24" x14ac:dyDescent="0.25">
      <c r="A71" s="40" t="s">
        <v>0</v>
      </c>
      <c r="B71" s="80">
        <v>117099</v>
      </c>
      <c r="C71" s="45">
        <f t="shared" ref="C71:C82" si="6">SUM(B71:B71)</f>
        <v>117099</v>
      </c>
      <c r="D71" s="80">
        <v>117099</v>
      </c>
      <c r="E71" s="144"/>
      <c r="F71" s="144"/>
      <c r="G71" s="144"/>
      <c r="H71" s="144"/>
      <c r="I71" s="144"/>
      <c r="J71" s="144"/>
      <c r="K71" s="144"/>
      <c r="L71" s="144"/>
      <c r="M71" s="144"/>
      <c r="N71" s="144"/>
      <c r="O71" s="144"/>
      <c r="P71" s="144"/>
      <c r="Q71" s="144"/>
      <c r="R71" s="144"/>
      <c r="S71" s="144"/>
      <c r="T71" s="144"/>
      <c r="U71" s="144"/>
      <c r="V71" s="144"/>
      <c r="W71" s="144"/>
      <c r="X71" s="144"/>
    </row>
    <row r="72" spans="1:24" s="144" customFormat="1" x14ac:dyDescent="0.25">
      <c r="A72" s="40" t="s">
        <v>1</v>
      </c>
      <c r="B72" s="80">
        <v>136433</v>
      </c>
      <c r="C72" s="45">
        <f t="shared" si="6"/>
        <v>136433</v>
      </c>
      <c r="D72" s="80">
        <v>136433</v>
      </c>
    </row>
    <row r="73" spans="1:24" s="144" customFormat="1" x14ac:dyDescent="0.25">
      <c r="A73" s="40" t="s">
        <v>2</v>
      </c>
      <c r="B73" s="80">
        <v>176215</v>
      </c>
      <c r="C73" s="45">
        <f t="shared" si="6"/>
        <v>176215</v>
      </c>
      <c r="D73" s="80">
        <v>176215</v>
      </c>
    </row>
    <row r="74" spans="1:24" s="144" customFormat="1" x14ac:dyDescent="0.25">
      <c r="A74" s="40" t="s">
        <v>3</v>
      </c>
      <c r="B74" s="80">
        <v>95745</v>
      </c>
      <c r="C74" s="45">
        <f t="shared" si="6"/>
        <v>95745</v>
      </c>
      <c r="D74" s="80">
        <v>95745</v>
      </c>
    </row>
    <row r="75" spans="1:24" s="144" customFormat="1" x14ac:dyDescent="0.25">
      <c r="A75" s="40" t="s">
        <v>4</v>
      </c>
      <c r="B75" s="80">
        <v>175445</v>
      </c>
      <c r="C75" s="45">
        <f t="shared" si="6"/>
        <v>175445</v>
      </c>
      <c r="D75" s="80">
        <v>175445</v>
      </c>
    </row>
    <row r="76" spans="1:24" s="144" customFormat="1" x14ac:dyDescent="0.25">
      <c r="A76" s="40" t="s">
        <v>5</v>
      </c>
      <c r="B76" s="80">
        <v>93431</v>
      </c>
      <c r="C76" s="45">
        <f t="shared" si="6"/>
        <v>93431</v>
      </c>
      <c r="D76" s="80">
        <v>93431</v>
      </c>
    </row>
    <row r="77" spans="1:24" s="144" customFormat="1" x14ac:dyDescent="0.25">
      <c r="A77" s="40" t="s">
        <v>6</v>
      </c>
      <c r="B77" s="80">
        <v>56880</v>
      </c>
      <c r="C77" s="45">
        <f t="shared" si="6"/>
        <v>56880</v>
      </c>
      <c r="D77" s="80">
        <v>56880</v>
      </c>
    </row>
    <row r="78" spans="1:24" s="144" customFormat="1" x14ac:dyDescent="0.25">
      <c r="A78" s="40" t="s">
        <v>7</v>
      </c>
      <c r="B78" s="80">
        <v>75477</v>
      </c>
      <c r="C78" s="45">
        <f t="shared" si="6"/>
        <v>75477</v>
      </c>
      <c r="D78" s="80">
        <v>75477</v>
      </c>
    </row>
    <row r="79" spans="1:24" s="144" customFormat="1" x14ac:dyDescent="0.25">
      <c r="A79" s="40" t="s">
        <v>8</v>
      </c>
      <c r="B79" s="80">
        <v>55623</v>
      </c>
      <c r="C79" s="45">
        <f t="shared" si="6"/>
        <v>55623</v>
      </c>
      <c r="D79" s="80">
        <v>55623</v>
      </c>
    </row>
    <row r="80" spans="1:24" s="144" customFormat="1" x14ac:dyDescent="0.25">
      <c r="A80" s="40" t="s">
        <v>9</v>
      </c>
      <c r="B80" s="80">
        <v>94631</v>
      </c>
      <c r="C80" s="45">
        <f t="shared" si="6"/>
        <v>94631</v>
      </c>
      <c r="D80" s="80">
        <v>94631</v>
      </c>
    </row>
    <row r="81" spans="1:24" s="144" customFormat="1" x14ac:dyDescent="0.25">
      <c r="A81" s="40" t="s">
        <v>10</v>
      </c>
      <c r="B81" s="80">
        <v>90352</v>
      </c>
      <c r="C81" s="45">
        <f t="shared" si="6"/>
        <v>90352</v>
      </c>
      <c r="D81" s="80">
        <v>90352</v>
      </c>
    </row>
    <row r="82" spans="1:24" s="144" customFormat="1" x14ac:dyDescent="0.25">
      <c r="A82" s="40" t="s">
        <v>11</v>
      </c>
      <c r="B82" s="80">
        <v>55913</v>
      </c>
      <c r="C82" s="45">
        <f t="shared" si="6"/>
        <v>55913</v>
      </c>
      <c r="D82" s="80">
        <v>55913</v>
      </c>
    </row>
    <row r="83" spans="1:24" x14ac:dyDescent="0.25">
      <c r="A83" s="37" t="s">
        <v>165</v>
      </c>
      <c r="B83" s="81">
        <f>SUM(B71:B82)</f>
        <v>1223244</v>
      </c>
      <c r="C83" s="65">
        <f t="shared" ref="C83:D83" si="7">SUM(C71:C82)</f>
        <v>1223244</v>
      </c>
      <c r="D83" s="65">
        <f t="shared" si="7"/>
        <v>1223244</v>
      </c>
      <c r="E83" s="144"/>
      <c r="F83" s="144"/>
      <c r="G83" s="144"/>
      <c r="H83" s="144"/>
      <c r="I83" s="144"/>
      <c r="J83" s="144"/>
      <c r="K83" s="144"/>
      <c r="L83" s="144"/>
      <c r="M83" s="144"/>
      <c r="N83" s="144"/>
      <c r="O83" s="144"/>
      <c r="P83" s="144"/>
      <c r="Q83" s="144"/>
      <c r="R83" s="144"/>
      <c r="S83" s="144"/>
      <c r="T83" s="144"/>
      <c r="U83" s="144"/>
      <c r="V83" s="144"/>
      <c r="W83" s="144"/>
      <c r="X83" s="144"/>
    </row>
    <row r="84" spans="1:24" x14ac:dyDescent="0.25">
      <c r="A84" s="14"/>
      <c r="C84" s="142"/>
      <c r="D84" s="142"/>
      <c r="E84" s="144"/>
      <c r="F84" s="144"/>
      <c r="G84" s="144"/>
      <c r="H84" s="144"/>
      <c r="I84" s="144"/>
      <c r="J84" s="144"/>
      <c r="K84" s="144"/>
      <c r="L84" s="144"/>
      <c r="M84" s="144"/>
      <c r="N84" s="144"/>
      <c r="O84" s="144"/>
      <c r="P84" s="144"/>
      <c r="Q84" s="144"/>
      <c r="R84" s="144"/>
      <c r="S84" s="144"/>
      <c r="T84" s="144"/>
      <c r="U84" s="144"/>
      <c r="V84" s="144"/>
      <c r="W84" s="144"/>
      <c r="X84" s="144"/>
    </row>
    <row r="85" spans="1:24" x14ac:dyDescent="0.25">
      <c r="A85" s="14"/>
      <c r="C85" s="142"/>
      <c r="D85" s="142"/>
      <c r="E85" s="144"/>
      <c r="F85" s="144"/>
      <c r="G85" s="144"/>
      <c r="H85" s="144"/>
      <c r="I85" s="144"/>
      <c r="J85" s="144"/>
      <c r="K85" s="144"/>
      <c r="L85" s="144"/>
      <c r="M85" s="144"/>
      <c r="N85" s="144"/>
      <c r="O85" s="144"/>
      <c r="P85" s="144"/>
      <c r="Q85" s="144"/>
      <c r="R85" s="144"/>
      <c r="S85" s="144"/>
      <c r="T85" s="144"/>
      <c r="U85" s="144"/>
      <c r="V85" s="144"/>
      <c r="W85" s="144"/>
      <c r="X85" s="144"/>
    </row>
    <row r="86" spans="1:24" x14ac:dyDescent="0.25">
      <c r="A86" s="93" t="s">
        <v>45</v>
      </c>
      <c r="C86" s="142"/>
      <c r="D86" s="142"/>
      <c r="E86" s="144"/>
      <c r="F86" s="144"/>
      <c r="G86" s="144"/>
      <c r="H86" s="144"/>
      <c r="I86" s="144"/>
      <c r="J86" s="144"/>
      <c r="K86" s="144"/>
      <c r="L86" s="144"/>
      <c r="M86" s="144"/>
      <c r="N86" s="144"/>
      <c r="O86" s="144"/>
      <c r="P86" s="144"/>
      <c r="Q86" s="144"/>
      <c r="R86" s="144"/>
      <c r="S86" s="144"/>
      <c r="T86" s="144"/>
      <c r="U86" s="144"/>
      <c r="V86" s="144"/>
      <c r="W86" s="144"/>
      <c r="X86" s="144"/>
    </row>
    <row r="87" spans="1:24" x14ac:dyDescent="0.25">
      <c r="A87" s="14"/>
      <c r="C87" s="14"/>
      <c r="D87" s="14"/>
      <c r="E87" s="144"/>
      <c r="F87" s="144"/>
      <c r="G87" s="144"/>
      <c r="H87" s="144"/>
      <c r="I87" s="144"/>
      <c r="J87" s="144"/>
      <c r="K87" s="144"/>
      <c r="L87" s="144"/>
      <c r="M87" s="144"/>
      <c r="N87" s="144"/>
      <c r="O87" s="144"/>
      <c r="P87" s="144"/>
      <c r="Q87" s="144"/>
      <c r="R87" s="144"/>
      <c r="S87" s="144"/>
      <c r="T87" s="144"/>
      <c r="U87" s="144"/>
      <c r="V87" s="144"/>
      <c r="W87" s="144"/>
      <c r="X87" s="144"/>
    </row>
    <row r="88" spans="1:24" x14ac:dyDescent="0.25">
      <c r="A88" s="37" t="s">
        <v>16</v>
      </c>
      <c r="B88" s="81" t="s">
        <v>12</v>
      </c>
      <c r="C88" s="37" t="s">
        <v>177</v>
      </c>
      <c r="D88" s="37" t="s">
        <v>178</v>
      </c>
      <c r="E88" s="144"/>
      <c r="F88" s="144"/>
      <c r="G88" s="144"/>
      <c r="H88" s="144"/>
      <c r="I88" s="144"/>
      <c r="J88" s="144"/>
      <c r="K88" s="144"/>
      <c r="L88" s="144"/>
      <c r="M88" s="144"/>
      <c r="N88" s="144"/>
      <c r="O88" s="144"/>
      <c r="P88" s="144"/>
      <c r="Q88" s="144"/>
      <c r="R88" s="144"/>
      <c r="S88" s="144"/>
      <c r="T88" s="144"/>
      <c r="U88" s="144"/>
      <c r="V88" s="144"/>
      <c r="W88" s="144"/>
      <c r="X88" s="144"/>
    </row>
    <row r="89" spans="1:24" x14ac:dyDescent="0.25">
      <c r="A89" s="40" t="s">
        <v>0</v>
      </c>
      <c r="B89" s="80">
        <v>134380</v>
      </c>
      <c r="C89" s="45">
        <f t="shared" ref="C89:C100" si="8">SUM(B89:B89)</f>
        <v>134380</v>
      </c>
      <c r="D89" s="80">
        <v>134380</v>
      </c>
      <c r="E89" s="144"/>
      <c r="F89" s="144"/>
      <c r="G89" s="144"/>
      <c r="H89" s="144"/>
      <c r="I89" s="144"/>
      <c r="J89" s="144"/>
      <c r="K89" s="144"/>
      <c r="L89" s="144"/>
      <c r="M89" s="144"/>
      <c r="N89" s="144"/>
      <c r="O89" s="144"/>
      <c r="P89" s="144"/>
      <c r="Q89" s="144"/>
      <c r="R89" s="144"/>
      <c r="S89" s="144"/>
      <c r="T89" s="144"/>
      <c r="U89" s="144"/>
      <c r="V89" s="144"/>
      <c r="W89" s="144"/>
      <c r="X89" s="144"/>
    </row>
    <row r="90" spans="1:24" s="144" customFormat="1" x14ac:dyDescent="0.25">
      <c r="A90" s="40" t="s">
        <v>1</v>
      </c>
      <c r="B90" s="80">
        <v>169419</v>
      </c>
      <c r="C90" s="45">
        <f t="shared" si="8"/>
        <v>169419</v>
      </c>
      <c r="D90" s="80">
        <v>169419</v>
      </c>
    </row>
    <row r="91" spans="1:24" s="144" customFormat="1" x14ac:dyDescent="0.25">
      <c r="A91" s="40" t="s">
        <v>2</v>
      </c>
      <c r="B91" s="80">
        <v>266683</v>
      </c>
      <c r="C91" s="45">
        <f t="shared" si="8"/>
        <v>266683</v>
      </c>
      <c r="D91" s="80">
        <v>266683</v>
      </c>
    </row>
    <row r="92" spans="1:24" s="144" customFormat="1" x14ac:dyDescent="0.25">
      <c r="A92" s="40" t="s">
        <v>3</v>
      </c>
      <c r="B92" s="80">
        <v>224583</v>
      </c>
      <c r="C92" s="45">
        <f t="shared" si="8"/>
        <v>224583</v>
      </c>
      <c r="D92" s="80">
        <v>224583</v>
      </c>
    </row>
    <row r="93" spans="1:24" s="144" customFormat="1" x14ac:dyDescent="0.25">
      <c r="A93" s="40" t="s">
        <v>4</v>
      </c>
      <c r="B93" s="80">
        <v>264128</v>
      </c>
      <c r="C93" s="45">
        <f t="shared" si="8"/>
        <v>264128</v>
      </c>
      <c r="D93" s="80">
        <v>264128</v>
      </c>
    </row>
    <row r="94" spans="1:24" s="144" customFormat="1" x14ac:dyDescent="0.25">
      <c r="A94" s="40" t="s">
        <v>5</v>
      </c>
      <c r="B94" s="80">
        <v>213073</v>
      </c>
      <c r="C94" s="45">
        <f t="shared" si="8"/>
        <v>213073</v>
      </c>
      <c r="D94" s="80">
        <v>213073</v>
      </c>
    </row>
    <row r="95" spans="1:24" s="144" customFormat="1" x14ac:dyDescent="0.25">
      <c r="A95" s="40" t="s">
        <v>6</v>
      </c>
      <c r="B95" s="80">
        <v>134964</v>
      </c>
      <c r="C95" s="45">
        <f t="shared" si="8"/>
        <v>134964</v>
      </c>
      <c r="D95" s="80">
        <v>134964</v>
      </c>
    </row>
    <row r="96" spans="1:24" s="144" customFormat="1" x14ac:dyDescent="0.25">
      <c r="A96" s="40" t="s">
        <v>7</v>
      </c>
      <c r="B96" s="80">
        <v>170146</v>
      </c>
      <c r="C96" s="45">
        <f t="shared" si="8"/>
        <v>170146</v>
      </c>
      <c r="D96" s="80">
        <v>170146</v>
      </c>
    </row>
    <row r="97" spans="1:24" s="144" customFormat="1" x14ac:dyDescent="0.25">
      <c r="A97" s="40" t="s">
        <v>8</v>
      </c>
      <c r="B97" s="80">
        <v>115614</v>
      </c>
      <c r="C97" s="45">
        <f t="shared" si="8"/>
        <v>115614</v>
      </c>
      <c r="D97" s="80">
        <v>115614</v>
      </c>
    </row>
    <row r="98" spans="1:24" s="144" customFormat="1" x14ac:dyDescent="0.25">
      <c r="A98" s="40" t="s">
        <v>9</v>
      </c>
      <c r="B98" s="80">
        <v>198332</v>
      </c>
      <c r="C98" s="45">
        <f t="shared" si="8"/>
        <v>198332</v>
      </c>
      <c r="D98" s="80">
        <v>198332</v>
      </c>
    </row>
    <row r="99" spans="1:24" s="144" customFormat="1" x14ac:dyDescent="0.25">
      <c r="A99" s="40" t="s">
        <v>10</v>
      </c>
      <c r="B99" s="80">
        <v>150681</v>
      </c>
      <c r="C99" s="45">
        <f t="shared" si="8"/>
        <v>150681</v>
      </c>
      <c r="D99" s="80">
        <v>150681</v>
      </c>
    </row>
    <row r="100" spans="1:24" s="144" customFormat="1" x14ac:dyDescent="0.25">
      <c r="A100" s="40" t="s">
        <v>11</v>
      </c>
      <c r="B100" s="80">
        <v>123165</v>
      </c>
      <c r="C100" s="45">
        <f t="shared" si="8"/>
        <v>123165</v>
      </c>
      <c r="D100" s="80">
        <v>123165</v>
      </c>
    </row>
    <row r="101" spans="1:24" x14ac:dyDescent="0.25">
      <c r="A101" s="37" t="s">
        <v>165</v>
      </c>
      <c r="B101" s="81">
        <f>SUM(B89:B100)</f>
        <v>2165168</v>
      </c>
      <c r="C101" s="65">
        <f t="shared" ref="C101:D101" si="9">SUM(C89:C100)</f>
        <v>2165168</v>
      </c>
      <c r="D101" s="65">
        <f t="shared" si="9"/>
        <v>2165168</v>
      </c>
      <c r="E101" s="144"/>
      <c r="F101" s="144"/>
      <c r="G101" s="144"/>
      <c r="H101" s="144"/>
      <c r="I101" s="144"/>
      <c r="J101" s="144"/>
      <c r="K101" s="144"/>
      <c r="L101" s="144"/>
      <c r="M101" s="144"/>
      <c r="N101" s="144"/>
      <c r="O101" s="144"/>
      <c r="P101" s="144"/>
      <c r="Q101" s="144"/>
      <c r="R101" s="144"/>
      <c r="S101" s="144"/>
      <c r="T101" s="144"/>
      <c r="U101" s="144"/>
      <c r="V101" s="144"/>
      <c r="W101" s="144"/>
      <c r="X101" s="144"/>
    </row>
    <row r="102" spans="1:24" x14ac:dyDescent="0.25">
      <c r="A102" s="144"/>
      <c r="C102" s="1"/>
      <c r="D102" s="1"/>
      <c r="E102" s="144"/>
      <c r="F102" s="144"/>
      <c r="G102" s="144"/>
      <c r="H102" s="144"/>
      <c r="I102" s="144"/>
      <c r="J102" s="144"/>
      <c r="K102" s="144"/>
      <c r="L102" s="144"/>
      <c r="M102" s="144"/>
      <c r="N102" s="144"/>
      <c r="O102" s="144"/>
      <c r="P102" s="144"/>
      <c r="Q102" s="144"/>
      <c r="R102" s="144"/>
      <c r="S102" s="144"/>
      <c r="T102" s="144"/>
      <c r="U102" s="144"/>
      <c r="V102" s="144"/>
      <c r="W102" s="144"/>
      <c r="X102" s="144"/>
    </row>
    <row r="103" spans="1:24" x14ac:dyDescent="0.25">
      <c r="A103" s="144"/>
      <c r="C103" s="1"/>
      <c r="D103" s="1"/>
      <c r="E103" s="144"/>
      <c r="F103" s="144"/>
      <c r="G103" s="144"/>
      <c r="H103" s="144"/>
      <c r="I103" s="144"/>
      <c r="J103" s="144"/>
      <c r="K103" s="144"/>
      <c r="L103" s="144"/>
      <c r="M103" s="144"/>
      <c r="N103" s="144"/>
      <c r="O103" s="144"/>
      <c r="P103" s="144"/>
      <c r="Q103" s="144"/>
      <c r="R103" s="144"/>
      <c r="S103" s="144"/>
      <c r="T103" s="144"/>
      <c r="U103" s="144"/>
      <c r="V103" s="144"/>
      <c r="W103" s="144"/>
      <c r="X103" s="144"/>
    </row>
    <row r="104" spans="1:24" x14ac:dyDescent="0.25">
      <c r="A104" s="144"/>
      <c r="C104" s="144"/>
      <c r="D104" s="144"/>
      <c r="E104" s="144"/>
      <c r="F104" s="144"/>
      <c r="G104" s="144"/>
      <c r="H104" s="144"/>
      <c r="I104" s="144"/>
      <c r="J104" s="144"/>
      <c r="K104" s="144"/>
      <c r="L104" s="144"/>
      <c r="M104" s="144"/>
      <c r="N104" s="144"/>
      <c r="O104" s="144"/>
      <c r="P104" s="144"/>
      <c r="Q104" s="144"/>
      <c r="R104" s="144"/>
      <c r="S104" s="144"/>
      <c r="T104" s="144"/>
      <c r="U104" s="144"/>
      <c r="V104" s="144"/>
      <c r="W104" s="144"/>
      <c r="X104" s="144"/>
    </row>
    <row r="105" spans="1:24" ht="23.25" x14ac:dyDescent="0.35">
      <c r="A105" s="34">
        <v>2014</v>
      </c>
      <c r="C105" s="144"/>
      <c r="D105" s="144"/>
    </row>
    <row r="106" spans="1:24" x14ac:dyDescent="0.25">
      <c r="A106" s="144"/>
      <c r="C106" s="144"/>
      <c r="D106" s="144"/>
    </row>
    <row r="107" spans="1:24" x14ac:dyDescent="0.25">
      <c r="A107" s="3" t="s">
        <v>29</v>
      </c>
      <c r="C107" s="144"/>
      <c r="D107" s="144"/>
    </row>
    <row r="108" spans="1:24" x14ac:dyDescent="0.25">
      <c r="A108" s="144"/>
      <c r="C108" s="144"/>
      <c r="D108" s="144"/>
    </row>
    <row r="109" spans="1:24" x14ac:dyDescent="0.25">
      <c r="A109" s="37" t="s">
        <v>16</v>
      </c>
      <c r="B109" s="81" t="s">
        <v>12</v>
      </c>
      <c r="C109" s="37" t="s">
        <v>177</v>
      </c>
      <c r="D109" s="37" t="s">
        <v>178</v>
      </c>
    </row>
    <row r="110" spans="1:24" x14ac:dyDescent="0.25">
      <c r="A110" s="40" t="s">
        <v>0</v>
      </c>
      <c r="B110" s="80">
        <v>56294</v>
      </c>
      <c r="C110" s="45">
        <f t="shared" ref="C110:C121" si="10">SUM(B110:B110)</f>
        <v>56294</v>
      </c>
      <c r="D110" s="80">
        <v>56294</v>
      </c>
    </row>
    <row r="111" spans="1:24" x14ac:dyDescent="0.25">
      <c r="A111" s="40" t="s">
        <v>1</v>
      </c>
      <c r="B111" s="80">
        <v>57561</v>
      </c>
      <c r="C111" s="45">
        <f t="shared" si="10"/>
        <v>57561</v>
      </c>
      <c r="D111" s="80">
        <v>57561</v>
      </c>
    </row>
    <row r="112" spans="1:24" x14ac:dyDescent="0.25">
      <c r="A112" s="40" t="s">
        <v>2</v>
      </c>
      <c r="B112" s="80">
        <v>93004</v>
      </c>
      <c r="C112" s="45">
        <f t="shared" si="10"/>
        <v>93004</v>
      </c>
      <c r="D112" s="80">
        <v>93004</v>
      </c>
      <c r="E112" s="144"/>
      <c r="F112" s="144"/>
      <c r="G112" s="144"/>
      <c r="H112" s="144"/>
      <c r="I112" s="144"/>
      <c r="J112" s="144"/>
      <c r="K112" s="144"/>
      <c r="L112" s="144"/>
      <c r="M112" s="144"/>
      <c r="N112" s="144"/>
      <c r="O112" s="144"/>
      <c r="P112" s="144"/>
      <c r="Q112" s="144"/>
      <c r="R112" s="144"/>
      <c r="S112" s="144"/>
      <c r="T112" s="144"/>
      <c r="U112" s="144"/>
      <c r="V112" s="144"/>
      <c r="W112" s="144"/>
      <c r="X112" s="144"/>
    </row>
    <row r="113" spans="1:24" x14ac:dyDescent="0.25">
      <c r="A113" s="40" t="s">
        <v>3</v>
      </c>
      <c r="B113" s="80">
        <v>74856</v>
      </c>
      <c r="C113" s="45">
        <f t="shared" si="10"/>
        <v>74856</v>
      </c>
      <c r="D113" s="80">
        <v>74856</v>
      </c>
      <c r="E113" s="144"/>
      <c r="F113" s="144"/>
      <c r="G113" s="144"/>
      <c r="H113" s="144"/>
      <c r="I113" s="144"/>
      <c r="J113" s="144"/>
      <c r="K113" s="144"/>
      <c r="L113" s="144"/>
      <c r="M113" s="144"/>
      <c r="N113" s="144"/>
      <c r="O113" s="144"/>
      <c r="P113" s="144"/>
      <c r="Q113" s="144"/>
      <c r="R113" s="144"/>
      <c r="S113" s="144"/>
      <c r="T113" s="144"/>
      <c r="U113" s="144"/>
      <c r="V113" s="144"/>
      <c r="W113" s="144"/>
      <c r="X113" s="144"/>
    </row>
    <row r="114" spans="1:24" x14ac:dyDescent="0.25">
      <c r="A114" s="40" t="s">
        <v>4</v>
      </c>
      <c r="B114" s="80">
        <v>94486</v>
      </c>
      <c r="C114" s="45">
        <f t="shared" si="10"/>
        <v>94486</v>
      </c>
      <c r="D114" s="80">
        <v>94486</v>
      </c>
      <c r="E114" s="144"/>
      <c r="F114" s="144"/>
      <c r="G114" s="144"/>
      <c r="H114" s="144"/>
      <c r="I114" s="144"/>
      <c r="J114" s="144"/>
      <c r="K114" s="144"/>
      <c r="L114" s="144"/>
      <c r="M114" s="144"/>
      <c r="N114" s="144"/>
      <c r="O114" s="144"/>
      <c r="P114" s="144"/>
      <c r="Q114" s="144"/>
      <c r="R114" s="144"/>
      <c r="S114" s="144"/>
      <c r="T114" s="144"/>
      <c r="U114" s="144"/>
      <c r="V114" s="144"/>
      <c r="W114" s="144"/>
      <c r="X114" s="144"/>
    </row>
    <row r="115" spans="1:24" x14ac:dyDescent="0.25">
      <c r="A115" s="40" t="s">
        <v>5</v>
      </c>
      <c r="B115" s="80">
        <v>38110</v>
      </c>
      <c r="C115" s="45">
        <f t="shared" si="10"/>
        <v>38110</v>
      </c>
      <c r="D115" s="80">
        <v>38110</v>
      </c>
      <c r="E115" s="144"/>
      <c r="F115" s="144"/>
      <c r="G115" s="144"/>
      <c r="H115" s="144"/>
      <c r="I115" s="144"/>
      <c r="J115" s="144"/>
      <c r="K115" s="144"/>
      <c r="L115" s="144"/>
      <c r="M115" s="144"/>
      <c r="N115" s="144"/>
      <c r="O115" s="144"/>
      <c r="P115" s="144"/>
      <c r="Q115" s="144"/>
      <c r="R115" s="144"/>
      <c r="S115" s="144"/>
      <c r="T115" s="144"/>
      <c r="U115" s="144"/>
      <c r="V115" s="144"/>
      <c r="W115" s="144"/>
      <c r="X115" s="144"/>
    </row>
    <row r="116" spans="1:24" x14ac:dyDescent="0.25">
      <c r="A116" s="40" t="s">
        <v>6</v>
      </c>
      <c r="B116" s="80">
        <v>56115</v>
      </c>
      <c r="C116" s="45">
        <f t="shared" si="10"/>
        <v>56115</v>
      </c>
      <c r="D116" s="80">
        <v>56115</v>
      </c>
      <c r="E116" s="144"/>
      <c r="F116" s="144"/>
      <c r="G116" s="144"/>
      <c r="H116" s="144"/>
      <c r="I116" s="144"/>
      <c r="J116" s="144"/>
      <c r="K116" s="144"/>
      <c r="L116" s="144"/>
      <c r="M116" s="144"/>
      <c r="N116" s="144"/>
      <c r="O116" s="144"/>
      <c r="P116" s="144"/>
      <c r="Q116" s="144"/>
      <c r="R116" s="144"/>
      <c r="S116" s="144"/>
      <c r="T116" s="144"/>
      <c r="U116" s="144"/>
      <c r="V116" s="144"/>
      <c r="W116" s="144"/>
      <c r="X116" s="144"/>
    </row>
    <row r="117" spans="1:24" x14ac:dyDescent="0.25">
      <c r="A117" s="40" t="s">
        <v>7</v>
      </c>
      <c r="B117" s="80">
        <v>36921</v>
      </c>
      <c r="C117" s="45">
        <f t="shared" si="10"/>
        <v>36921</v>
      </c>
      <c r="D117" s="80">
        <v>36921</v>
      </c>
    </row>
    <row r="118" spans="1:24" x14ac:dyDescent="0.25">
      <c r="A118" s="40" t="s">
        <v>8</v>
      </c>
      <c r="B118" s="80">
        <v>162760</v>
      </c>
      <c r="C118" s="45">
        <f t="shared" si="10"/>
        <v>162760</v>
      </c>
      <c r="D118" s="80">
        <v>162760</v>
      </c>
    </row>
    <row r="119" spans="1:24" x14ac:dyDescent="0.25">
      <c r="A119" s="40" t="s">
        <v>9</v>
      </c>
      <c r="B119" s="80">
        <v>193759</v>
      </c>
      <c r="C119" s="45">
        <f t="shared" si="10"/>
        <v>193759</v>
      </c>
      <c r="D119" s="80">
        <v>193759</v>
      </c>
    </row>
    <row r="120" spans="1:24" x14ac:dyDescent="0.25">
      <c r="A120" s="40" t="s">
        <v>10</v>
      </c>
      <c r="B120" s="80">
        <v>37920</v>
      </c>
      <c r="C120" s="45">
        <f t="shared" si="10"/>
        <v>37920</v>
      </c>
      <c r="D120" s="80">
        <v>37920</v>
      </c>
    </row>
    <row r="121" spans="1:24" x14ac:dyDescent="0.25">
      <c r="A121" s="40" t="s">
        <v>11</v>
      </c>
      <c r="B121" s="80">
        <v>215642</v>
      </c>
      <c r="C121" s="45">
        <f t="shared" si="10"/>
        <v>215642</v>
      </c>
      <c r="D121" s="80">
        <v>215642</v>
      </c>
    </row>
    <row r="122" spans="1:24" x14ac:dyDescent="0.25">
      <c r="A122" s="37" t="s">
        <v>146</v>
      </c>
      <c r="B122" s="81">
        <f>SUM(B110:B121)</f>
        <v>1117428</v>
      </c>
      <c r="C122" s="65">
        <f t="shared" ref="C122" si="11">SUM(C110:C121)</f>
        <v>1117428</v>
      </c>
      <c r="D122" s="65">
        <f t="shared" ref="D122" si="12">SUM(D110:D121)</f>
        <v>1117428</v>
      </c>
    </row>
    <row r="123" spans="1:24" x14ac:dyDescent="0.25">
      <c r="A123" s="14"/>
      <c r="C123" s="142"/>
      <c r="D123" s="142"/>
    </row>
    <row r="124" spans="1:24" x14ac:dyDescent="0.25">
      <c r="A124" s="14"/>
      <c r="C124" s="142"/>
      <c r="D124" s="142"/>
    </row>
    <row r="125" spans="1:24" x14ac:dyDescent="0.25">
      <c r="A125" s="93" t="s">
        <v>45</v>
      </c>
      <c r="C125" s="142"/>
      <c r="D125" s="142"/>
    </row>
    <row r="126" spans="1:24" x14ac:dyDescent="0.25">
      <c r="A126" s="14"/>
      <c r="C126" s="14"/>
      <c r="D126" s="14"/>
    </row>
    <row r="127" spans="1:24" x14ac:dyDescent="0.25">
      <c r="A127" s="37" t="s">
        <v>16</v>
      </c>
      <c r="B127" s="81" t="s">
        <v>12</v>
      </c>
      <c r="C127" s="37" t="s">
        <v>177</v>
      </c>
      <c r="D127" s="37" t="s">
        <v>178</v>
      </c>
    </row>
    <row r="128" spans="1:24" x14ac:dyDescent="0.25">
      <c r="A128" s="40" t="s">
        <v>0</v>
      </c>
      <c r="B128" s="80">
        <v>128194</v>
      </c>
      <c r="C128" s="45">
        <f t="shared" ref="C128:C139" si="13">SUM(B128:B128)</f>
        <v>128194</v>
      </c>
      <c r="D128" s="80">
        <v>128194</v>
      </c>
    </row>
    <row r="129" spans="1:4" x14ac:dyDescent="0.25">
      <c r="A129" s="40" t="s">
        <v>1</v>
      </c>
      <c r="B129" s="80">
        <v>109951</v>
      </c>
      <c r="C129" s="45">
        <f t="shared" si="13"/>
        <v>109951</v>
      </c>
      <c r="D129" s="80">
        <v>109951</v>
      </c>
    </row>
    <row r="130" spans="1:4" x14ac:dyDescent="0.25">
      <c r="A130" s="40" t="s">
        <v>2</v>
      </c>
      <c r="B130" s="80">
        <v>212308</v>
      </c>
      <c r="C130" s="45">
        <f t="shared" si="13"/>
        <v>212308</v>
      </c>
      <c r="D130" s="80">
        <v>212308</v>
      </c>
    </row>
    <row r="131" spans="1:4" x14ac:dyDescent="0.25">
      <c r="A131" s="40" t="s">
        <v>3</v>
      </c>
      <c r="B131" s="80">
        <v>165503</v>
      </c>
      <c r="C131" s="45">
        <f t="shared" si="13"/>
        <v>165503</v>
      </c>
      <c r="D131" s="80">
        <v>165503</v>
      </c>
    </row>
    <row r="132" spans="1:4" x14ac:dyDescent="0.25">
      <c r="A132" s="40" t="s">
        <v>4</v>
      </c>
      <c r="B132" s="80">
        <v>208159</v>
      </c>
      <c r="C132" s="45">
        <f t="shared" si="13"/>
        <v>208159</v>
      </c>
      <c r="D132" s="80">
        <v>208159</v>
      </c>
    </row>
    <row r="133" spans="1:4" x14ac:dyDescent="0.25">
      <c r="A133" s="40" t="s">
        <v>5</v>
      </c>
      <c r="B133" s="80">
        <v>92804</v>
      </c>
      <c r="C133" s="45">
        <f t="shared" si="13"/>
        <v>92804</v>
      </c>
      <c r="D133" s="80">
        <v>92804</v>
      </c>
    </row>
    <row r="134" spans="1:4" x14ac:dyDescent="0.25">
      <c r="A134" s="40" t="s">
        <v>6</v>
      </c>
      <c r="B134" s="80">
        <v>123268</v>
      </c>
      <c r="C134" s="45">
        <f t="shared" si="13"/>
        <v>123268</v>
      </c>
      <c r="D134" s="80">
        <v>123268</v>
      </c>
    </row>
    <row r="135" spans="1:4" x14ac:dyDescent="0.25">
      <c r="A135" s="40" t="s">
        <v>7</v>
      </c>
      <c r="B135" s="80">
        <v>87793</v>
      </c>
      <c r="C135" s="45">
        <f t="shared" si="13"/>
        <v>87793</v>
      </c>
      <c r="D135" s="80">
        <v>87793</v>
      </c>
    </row>
    <row r="136" spans="1:4" x14ac:dyDescent="0.25">
      <c r="A136" s="40" t="s">
        <v>8</v>
      </c>
      <c r="B136" s="80">
        <v>156785</v>
      </c>
      <c r="C136" s="45">
        <f t="shared" si="13"/>
        <v>156785</v>
      </c>
      <c r="D136" s="80">
        <v>156785</v>
      </c>
    </row>
    <row r="137" spans="1:4" x14ac:dyDescent="0.25">
      <c r="A137" s="40" t="s">
        <v>9</v>
      </c>
      <c r="B137" s="80">
        <v>173657</v>
      </c>
      <c r="C137" s="45">
        <f t="shared" si="13"/>
        <v>173657</v>
      </c>
      <c r="D137" s="80">
        <v>173657</v>
      </c>
    </row>
    <row r="138" spans="1:4" x14ac:dyDescent="0.25">
      <c r="A138" s="40" t="s">
        <v>10</v>
      </c>
      <c r="B138" s="80">
        <v>89976</v>
      </c>
      <c r="C138" s="45">
        <f t="shared" si="13"/>
        <v>89976</v>
      </c>
      <c r="D138" s="80">
        <v>89976</v>
      </c>
    </row>
    <row r="139" spans="1:4" x14ac:dyDescent="0.25">
      <c r="A139" s="40" t="s">
        <v>11</v>
      </c>
      <c r="B139" s="80">
        <v>216616</v>
      </c>
      <c r="C139" s="45">
        <f t="shared" si="13"/>
        <v>216616</v>
      </c>
      <c r="D139" s="80">
        <v>216616</v>
      </c>
    </row>
    <row r="140" spans="1:4" x14ac:dyDescent="0.25">
      <c r="A140" s="37" t="s">
        <v>146</v>
      </c>
      <c r="B140" s="81">
        <f>SUM(B128:B139)</f>
        <v>1765014</v>
      </c>
      <c r="C140" s="65">
        <f t="shared" ref="C140" si="14">SUM(C128:C139)</f>
        <v>1765014</v>
      </c>
      <c r="D140" s="65">
        <f t="shared" ref="D140" si="15">SUM(D128:D139)</f>
        <v>1765014</v>
      </c>
    </row>
    <row r="144" spans="1:4" ht="23.25" x14ac:dyDescent="0.35">
      <c r="A144" s="34">
        <v>2013</v>
      </c>
      <c r="C144" s="144"/>
      <c r="D144" s="144"/>
    </row>
    <row r="145" spans="1:4" x14ac:dyDescent="0.25">
      <c r="A145" s="144"/>
      <c r="C145" s="144"/>
      <c r="D145" s="144"/>
    </row>
    <row r="146" spans="1:4" x14ac:dyDescent="0.25">
      <c r="A146" s="3" t="s">
        <v>29</v>
      </c>
      <c r="C146" s="144"/>
      <c r="D146" s="144"/>
    </row>
    <row r="147" spans="1:4" x14ac:dyDescent="0.25">
      <c r="A147" s="144"/>
      <c r="C147" s="144"/>
      <c r="D147" s="144"/>
    </row>
    <row r="148" spans="1:4" x14ac:dyDescent="0.25">
      <c r="A148" s="37" t="s">
        <v>16</v>
      </c>
      <c r="B148" s="81" t="s">
        <v>12</v>
      </c>
      <c r="C148" s="37" t="s">
        <v>177</v>
      </c>
      <c r="D148" s="37" t="s">
        <v>178</v>
      </c>
    </row>
    <row r="149" spans="1:4" x14ac:dyDescent="0.25">
      <c r="A149" s="40" t="s">
        <v>0</v>
      </c>
      <c r="B149" s="80">
        <v>56226</v>
      </c>
      <c r="C149" s="45">
        <f t="shared" ref="C149:C160" si="16">SUM(B149:B149)</f>
        <v>56226</v>
      </c>
      <c r="D149" s="80">
        <v>56226</v>
      </c>
    </row>
    <row r="150" spans="1:4" x14ac:dyDescent="0.25">
      <c r="A150" s="40" t="s">
        <v>1</v>
      </c>
      <c r="B150" s="80">
        <v>55980</v>
      </c>
      <c r="C150" s="45">
        <f t="shared" si="16"/>
        <v>55980</v>
      </c>
      <c r="D150" s="80">
        <v>55980</v>
      </c>
    </row>
    <row r="151" spans="1:4" x14ac:dyDescent="0.25">
      <c r="A151" s="40" t="s">
        <v>2</v>
      </c>
      <c r="B151" s="80">
        <v>56096</v>
      </c>
      <c r="C151" s="45">
        <f t="shared" si="16"/>
        <v>56096</v>
      </c>
      <c r="D151" s="80">
        <v>56096</v>
      </c>
    </row>
    <row r="152" spans="1:4" x14ac:dyDescent="0.25">
      <c r="A152" s="40" t="s">
        <v>3</v>
      </c>
      <c r="B152" s="80">
        <v>56821</v>
      </c>
      <c r="C152" s="45">
        <f t="shared" si="16"/>
        <v>56821</v>
      </c>
      <c r="D152" s="80">
        <v>56821</v>
      </c>
    </row>
    <row r="153" spans="1:4" x14ac:dyDescent="0.25">
      <c r="A153" s="40" t="s">
        <v>4</v>
      </c>
      <c r="B153" s="80">
        <v>55437</v>
      </c>
      <c r="C153" s="45">
        <f t="shared" si="16"/>
        <v>55437</v>
      </c>
      <c r="D153" s="80">
        <v>55437</v>
      </c>
    </row>
    <row r="154" spans="1:4" x14ac:dyDescent="0.25">
      <c r="A154" s="40" t="s">
        <v>5</v>
      </c>
      <c r="B154" s="80">
        <v>74120</v>
      </c>
      <c r="C154" s="45">
        <f t="shared" si="16"/>
        <v>74120</v>
      </c>
      <c r="D154" s="80">
        <v>74120</v>
      </c>
    </row>
    <row r="155" spans="1:4" x14ac:dyDescent="0.25">
      <c r="A155" s="40" t="s">
        <v>6</v>
      </c>
      <c r="B155" s="80">
        <v>34927</v>
      </c>
      <c r="C155" s="45">
        <f t="shared" si="16"/>
        <v>34927</v>
      </c>
      <c r="D155" s="80">
        <v>34927</v>
      </c>
    </row>
    <row r="156" spans="1:4" x14ac:dyDescent="0.25">
      <c r="A156" s="40" t="s">
        <v>7</v>
      </c>
      <c r="B156" s="80">
        <v>56271</v>
      </c>
      <c r="C156" s="45">
        <f t="shared" si="16"/>
        <v>56271</v>
      </c>
      <c r="D156" s="80">
        <v>56271</v>
      </c>
    </row>
    <row r="157" spans="1:4" x14ac:dyDescent="0.25">
      <c r="A157" s="40" t="s">
        <v>8</v>
      </c>
      <c r="B157" s="80">
        <v>55781</v>
      </c>
      <c r="C157" s="45">
        <f t="shared" si="16"/>
        <v>55781</v>
      </c>
      <c r="D157" s="80">
        <v>55781</v>
      </c>
    </row>
    <row r="158" spans="1:4" x14ac:dyDescent="0.25">
      <c r="A158" s="40" t="s">
        <v>9</v>
      </c>
      <c r="B158" s="80">
        <v>73471</v>
      </c>
      <c r="C158" s="45">
        <f t="shared" si="16"/>
        <v>73471</v>
      </c>
      <c r="D158" s="80">
        <v>73471</v>
      </c>
    </row>
    <row r="159" spans="1:4" x14ac:dyDescent="0.25">
      <c r="A159" s="40" t="s">
        <v>10</v>
      </c>
      <c r="B159" s="80">
        <v>94780</v>
      </c>
      <c r="C159" s="45">
        <f t="shared" si="16"/>
        <v>94780</v>
      </c>
      <c r="D159" s="80">
        <v>94780</v>
      </c>
    </row>
    <row r="160" spans="1:4" x14ac:dyDescent="0.25">
      <c r="A160" s="40" t="s">
        <v>11</v>
      </c>
      <c r="B160" s="80">
        <v>75074</v>
      </c>
      <c r="C160" s="45">
        <f t="shared" si="16"/>
        <v>75074</v>
      </c>
      <c r="D160" s="80">
        <v>75074</v>
      </c>
    </row>
    <row r="161" spans="1:4" x14ac:dyDescent="0.25">
      <c r="A161" s="37" t="s">
        <v>179</v>
      </c>
      <c r="B161" s="81">
        <f>SUM(B149:B160)</f>
        <v>744984</v>
      </c>
      <c r="C161" s="65">
        <f t="shared" ref="C161" si="17">SUM(C149:C160)</f>
        <v>744984</v>
      </c>
      <c r="D161" s="65">
        <f t="shared" ref="D161" si="18">SUM(D149:D160)</f>
        <v>744984</v>
      </c>
    </row>
    <row r="162" spans="1:4" x14ac:dyDescent="0.25">
      <c r="A162" s="14"/>
      <c r="C162" s="142"/>
      <c r="D162" s="142"/>
    </row>
    <row r="163" spans="1:4" x14ac:dyDescent="0.25">
      <c r="A163" s="14"/>
      <c r="C163" s="142"/>
      <c r="D163" s="142"/>
    </row>
    <row r="164" spans="1:4" x14ac:dyDescent="0.25">
      <c r="A164" s="93" t="s">
        <v>45</v>
      </c>
      <c r="C164" s="142"/>
      <c r="D164" s="142"/>
    </row>
    <row r="165" spans="1:4" x14ac:dyDescent="0.25">
      <c r="A165" s="14"/>
      <c r="C165" s="14"/>
      <c r="D165" s="14"/>
    </row>
    <row r="166" spans="1:4" x14ac:dyDescent="0.25">
      <c r="A166" s="37" t="s">
        <v>16</v>
      </c>
      <c r="B166" s="81" t="s">
        <v>12</v>
      </c>
      <c r="C166" s="37" t="s">
        <v>177</v>
      </c>
      <c r="D166" s="37" t="s">
        <v>178</v>
      </c>
    </row>
    <row r="167" spans="1:4" x14ac:dyDescent="0.25">
      <c r="A167" s="40" t="s">
        <v>0</v>
      </c>
      <c r="B167" s="80">
        <v>138812</v>
      </c>
      <c r="C167" s="45">
        <f t="shared" ref="C167:C178" si="19">SUM(B167:B167)</f>
        <v>138812</v>
      </c>
      <c r="D167" s="80">
        <v>138812</v>
      </c>
    </row>
    <row r="168" spans="1:4" x14ac:dyDescent="0.25">
      <c r="A168" s="40" t="s">
        <v>1</v>
      </c>
      <c r="B168" s="80">
        <v>115460</v>
      </c>
      <c r="C168" s="45">
        <f t="shared" si="19"/>
        <v>115460</v>
      </c>
      <c r="D168" s="80">
        <v>115460</v>
      </c>
    </row>
    <row r="169" spans="1:4" x14ac:dyDescent="0.25">
      <c r="A169" s="40" t="s">
        <v>2</v>
      </c>
      <c r="B169" s="80">
        <v>125780</v>
      </c>
      <c r="C169" s="45">
        <f t="shared" si="19"/>
        <v>125780</v>
      </c>
      <c r="D169" s="80">
        <v>125780</v>
      </c>
    </row>
    <row r="170" spans="1:4" x14ac:dyDescent="0.25">
      <c r="A170" s="40" t="s">
        <v>3</v>
      </c>
      <c r="B170" s="80">
        <v>109142</v>
      </c>
      <c r="C170" s="45">
        <f t="shared" si="19"/>
        <v>109142</v>
      </c>
      <c r="D170" s="80">
        <v>109142</v>
      </c>
    </row>
    <row r="171" spans="1:4" x14ac:dyDescent="0.25">
      <c r="A171" s="40" t="s">
        <v>4</v>
      </c>
      <c r="B171" s="80">
        <v>116042</v>
      </c>
      <c r="C171" s="45">
        <f t="shared" si="19"/>
        <v>116042</v>
      </c>
      <c r="D171" s="80">
        <v>116042</v>
      </c>
    </row>
    <row r="172" spans="1:4" x14ac:dyDescent="0.25">
      <c r="A172" s="40" t="s">
        <v>5</v>
      </c>
      <c r="B172" s="80">
        <v>162090</v>
      </c>
      <c r="C172" s="45">
        <f t="shared" si="19"/>
        <v>162090</v>
      </c>
      <c r="D172" s="80">
        <v>162090</v>
      </c>
    </row>
    <row r="173" spans="1:4" x14ac:dyDescent="0.25">
      <c r="A173" s="40" t="s">
        <v>6</v>
      </c>
      <c r="B173" s="80">
        <v>84906</v>
      </c>
      <c r="C173" s="45">
        <f t="shared" si="19"/>
        <v>84906</v>
      </c>
      <c r="D173" s="80">
        <v>84906</v>
      </c>
    </row>
    <row r="174" spans="1:4" x14ac:dyDescent="0.25">
      <c r="A174" s="40" t="s">
        <v>7</v>
      </c>
      <c r="B174" s="80">
        <v>107967</v>
      </c>
      <c r="C174" s="45">
        <f t="shared" si="19"/>
        <v>107967</v>
      </c>
      <c r="D174" s="80">
        <v>107967</v>
      </c>
    </row>
    <row r="175" spans="1:4" x14ac:dyDescent="0.25">
      <c r="A175" s="40" t="s">
        <v>8</v>
      </c>
      <c r="B175" s="80">
        <v>116725</v>
      </c>
      <c r="C175" s="45">
        <f t="shared" si="19"/>
        <v>116725</v>
      </c>
      <c r="D175" s="80">
        <v>116725</v>
      </c>
    </row>
    <row r="176" spans="1:4" x14ac:dyDescent="0.25">
      <c r="A176" s="40" t="s">
        <v>9</v>
      </c>
      <c r="B176" s="80">
        <v>130324</v>
      </c>
      <c r="C176" s="45">
        <f t="shared" si="19"/>
        <v>130324</v>
      </c>
      <c r="D176" s="80">
        <v>130324</v>
      </c>
    </row>
    <row r="177" spans="1:4" x14ac:dyDescent="0.25">
      <c r="A177" s="40" t="s">
        <v>10</v>
      </c>
      <c r="B177" s="80">
        <v>224658</v>
      </c>
      <c r="C177" s="45">
        <f t="shared" si="19"/>
        <v>224658</v>
      </c>
      <c r="D177" s="80">
        <v>224658</v>
      </c>
    </row>
    <row r="178" spans="1:4" x14ac:dyDescent="0.25">
      <c r="A178" s="40" t="s">
        <v>11</v>
      </c>
      <c r="B178" s="80">
        <v>159485</v>
      </c>
      <c r="C178" s="45">
        <f t="shared" si="19"/>
        <v>159485</v>
      </c>
      <c r="D178" s="80">
        <v>159485</v>
      </c>
    </row>
    <row r="179" spans="1:4" x14ac:dyDescent="0.25">
      <c r="A179" s="37" t="s">
        <v>179</v>
      </c>
      <c r="B179" s="81">
        <f>SUM(B167:B178)</f>
        <v>1591391</v>
      </c>
      <c r="C179" s="65">
        <f t="shared" ref="C179" si="20">SUM(C167:C178)</f>
        <v>1591391</v>
      </c>
      <c r="D179" s="65">
        <f t="shared" ref="D179" si="21">SUM(D167:D178)</f>
        <v>1591391</v>
      </c>
    </row>
    <row r="183" spans="1:4" ht="23.25" x14ac:dyDescent="0.35">
      <c r="A183" s="34">
        <v>2012</v>
      </c>
      <c r="C183" s="144"/>
      <c r="D183" s="144"/>
    </row>
    <row r="184" spans="1:4" x14ac:dyDescent="0.25">
      <c r="A184" s="144"/>
      <c r="C184" s="144"/>
      <c r="D184" s="144"/>
    </row>
    <row r="185" spans="1:4" x14ac:dyDescent="0.25">
      <c r="A185" s="3" t="s">
        <v>29</v>
      </c>
      <c r="C185" s="144"/>
      <c r="D185" s="144"/>
    </row>
    <row r="186" spans="1:4" x14ac:dyDescent="0.25">
      <c r="A186" s="144"/>
      <c r="C186" s="144"/>
      <c r="D186" s="144"/>
    </row>
    <row r="187" spans="1:4" x14ac:dyDescent="0.25">
      <c r="A187" s="37" t="s">
        <v>16</v>
      </c>
      <c r="B187" s="81" t="s">
        <v>12</v>
      </c>
      <c r="C187" s="37" t="s">
        <v>177</v>
      </c>
      <c r="D187" s="37" t="s">
        <v>178</v>
      </c>
    </row>
    <row r="188" spans="1:4" x14ac:dyDescent="0.25">
      <c r="A188" s="40" t="s">
        <v>0</v>
      </c>
      <c r="B188" s="80">
        <v>75046</v>
      </c>
      <c r="C188" s="45">
        <f t="shared" ref="C188:C199" si="22">SUM(B188:B188)</f>
        <v>75046</v>
      </c>
      <c r="D188" s="80">
        <v>75046</v>
      </c>
    </row>
    <row r="189" spans="1:4" x14ac:dyDescent="0.25">
      <c r="A189" s="40" t="s">
        <v>1</v>
      </c>
      <c r="B189" s="80">
        <v>37920</v>
      </c>
      <c r="C189" s="45">
        <f t="shared" si="22"/>
        <v>37920</v>
      </c>
      <c r="D189" s="80">
        <v>37920</v>
      </c>
    </row>
    <row r="190" spans="1:4" x14ac:dyDescent="0.25">
      <c r="A190" s="40" t="s">
        <v>2</v>
      </c>
      <c r="B190" s="80">
        <v>75037</v>
      </c>
      <c r="C190" s="45">
        <f t="shared" si="22"/>
        <v>75037</v>
      </c>
      <c r="D190" s="80">
        <v>75037</v>
      </c>
    </row>
    <row r="191" spans="1:4" x14ac:dyDescent="0.25">
      <c r="A191" s="40" t="s">
        <v>3</v>
      </c>
      <c r="B191" s="80">
        <v>57766</v>
      </c>
      <c r="C191" s="45">
        <f t="shared" si="22"/>
        <v>57766</v>
      </c>
      <c r="D191" s="80">
        <v>57766</v>
      </c>
    </row>
    <row r="192" spans="1:4" x14ac:dyDescent="0.25">
      <c r="A192" s="40" t="s">
        <v>4</v>
      </c>
      <c r="B192" s="80">
        <v>75070</v>
      </c>
      <c r="C192" s="45">
        <f t="shared" si="22"/>
        <v>75070</v>
      </c>
      <c r="D192" s="80">
        <v>75070</v>
      </c>
    </row>
    <row r="193" spans="1:4" x14ac:dyDescent="0.25">
      <c r="A193" s="40" t="s">
        <v>5</v>
      </c>
      <c r="B193" s="80">
        <v>74222</v>
      </c>
      <c r="C193" s="45">
        <f t="shared" si="22"/>
        <v>74222</v>
      </c>
      <c r="D193" s="80">
        <v>74222</v>
      </c>
    </row>
    <row r="194" spans="1:4" x14ac:dyDescent="0.25">
      <c r="A194" s="40" t="s">
        <v>6</v>
      </c>
      <c r="B194" s="80">
        <v>56039</v>
      </c>
      <c r="C194" s="45">
        <f t="shared" si="22"/>
        <v>56039</v>
      </c>
      <c r="D194" s="80">
        <v>56039</v>
      </c>
    </row>
    <row r="195" spans="1:4" x14ac:dyDescent="0.25">
      <c r="A195" s="40" t="s">
        <v>7</v>
      </c>
      <c r="B195" s="80">
        <v>74282</v>
      </c>
      <c r="C195" s="45">
        <f t="shared" si="22"/>
        <v>74282</v>
      </c>
      <c r="D195" s="80">
        <v>74282</v>
      </c>
    </row>
    <row r="196" spans="1:4" x14ac:dyDescent="0.25">
      <c r="A196" s="40" t="s">
        <v>8</v>
      </c>
      <c r="B196" s="80">
        <v>74875</v>
      </c>
      <c r="C196" s="45">
        <f t="shared" si="22"/>
        <v>74875</v>
      </c>
      <c r="D196" s="80">
        <v>74875</v>
      </c>
    </row>
    <row r="197" spans="1:4" x14ac:dyDescent="0.25">
      <c r="A197" s="40" t="s">
        <v>9</v>
      </c>
      <c r="B197" s="80">
        <v>73941</v>
      </c>
      <c r="C197" s="45">
        <f t="shared" si="22"/>
        <v>73941</v>
      </c>
      <c r="D197" s="80">
        <v>73941</v>
      </c>
    </row>
    <row r="198" spans="1:4" x14ac:dyDescent="0.25">
      <c r="A198" s="40" t="s">
        <v>10</v>
      </c>
      <c r="B198" s="80">
        <v>73860</v>
      </c>
      <c r="C198" s="45">
        <f t="shared" si="22"/>
        <v>73860</v>
      </c>
      <c r="D198" s="80">
        <v>73860</v>
      </c>
    </row>
    <row r="199" spans="1:4" x14ac:dyDescent="0.25">
      <c r="A199" s="40" t="s">
        <v>11</v>
      </c>
      <c r="B199" s="80">
        <v>37920</v>
      </c>
      <c r="C199" s="45">
        <f t="shared" si="22"/>
        <v>37920</v>
      </c>
      <c r="D199" s="80">
        <v>37920</v>
      </c>
    </row>
    <row r="200" spans="1:4" x14ac:dyDescent="0.25">
      <c r="A200" s="37" t="s">
        <v>180</v>
      </c>
      <c r="B200" s="81">
        <f>SUM(B188:B199)</f>
        <v>785978</v>
      </c>
      <c r="C200" s="65">
        <f t="shared" ref="C200" si="23">SUM(C188:C199)</f>
        <v>785978</v>
      </c>
      <c r="D200" s="65">
        <f t="shared" ref="D200" si="24">SUM(D188:D199)</f>
        <v>785978</v>
      </c>
    </row>
    <row r="201" spans="1:4" x14ac:dyDescent="0.25">
      <c r="A201" s="14"/>
      <c r="C201" s="142"/>
      <c r="D201" s="142"/>
    </row>
    <row r="202" spans="1:4" x14ac:dyDescent="0.25">
      <c r="A202" s="14"/>
      <c r="C202" s="142"/>
      <c r="D202" s="142"/>
    </row>
    <row r="203" spans="1:4" x14ac:dyDescent="0.25">
      <c r="A203" s="93" t="s">
        <v>45</v>
      </c>
      <c r="C203" s="142"/>
      <c r="D203" s="142"/>
    </row>
    <row r="204" spans="1:4" x14ac:dyDescent="0.25">
      <c r="A204" s="14"/>
      <c r="C204" s="14"/>
      <c r="D204" s="14"/>
    </row>
    <row r="205" spans="1:4" x14ac:dyDescent="0.25">
      <c r="A205" s="37" t="s">
        <v>16</v>
      </c>
      <c r="B205" s="81" t="s">
        <v>12</v>
      </c>
      <c r="C205" s="37" t="s">
        <v>177</v>
      </c>
      <c r="D205" s="37" t="s">
        <v>178</v>
      </c>
    </row>
    <row r="206" spans="1:4" x14ac:dyDescent="0.25">
      <c r="A206" s="40" t="s">
        <v>0</v>
      </c>
      <c r="B206" s="80">
        <v>176556</v>
      </c>
      <c r="C206" s="45">
        <f t="shared" ref="C206:C217" si="25">SUM(B206:B206)</f>
        <v>176556</v>
      </c>
      <c r="D206" s="80">
        <v>176556</v>
      </c>
    </row>
    <row r="207" spans="1:4" x14ac:dyDescent="0.25">
      <c r="A207" s="40" t="s">
        <v>1</v>
      </c>
      <c r="B207" s="80">
        <v>95304</v>
      </c>
      <c r="C207" s="45">
        <f t="shared" si="25"/>
        <v>95304</v>
      </c>
      <c r="D207" s="80">
        <v>95304</v>
      </c>
    </row>
    <row r="208" spans="1:4" x14ac:dyDescent="0.25">
      <c r="A208" s="40" t="s">
        <v>2</v>
      </c>
      <c r="B208" s="80">
        <v>175664</v>
      </c>
      <c r="C208" s="45">
        <f t="shared" si="25"/>
        <v>175664</v>
      </c>
      <c r="D208" s="80">
        <v>175664</v>
      </c>
    </row>
    <row r="209" spans="1:4" x14ac:dyDescent="0.25">
      <c r="A209" s="40" t="s">
        <v>3</v>
      </c>
      <c r="B209" s="80">
        <v>129036</v>
      </c>
      <c r="C209" s="45">
        <f t="shared" si="25"/>
        <v>129036</v>
      </c>
      <c r="D209" s="80">
        <v>129036</v>
      </c>
    </row>
    <row r="210" spans="1:4" x14ac:dyDescent="0.25">
      <c r="A210" s="40" t="s">
        <v>4</v>
      </c>
      <c r="B210" s="80">
        <v>161021</v>
      </c>
      <c r="C210" s="45">
        <f t="shared" si="25"/>
        <v>161021</v>
      </c>
      <c r="D210" s="80">
        <v>161021</v>
      </c>
    </row>
    <row r="211" spans="1:4" x14ac:dyDescent="0.25">
      <c r="A211" s="40" t="s">
        <v>5</v>
      </c>
      <c r="B211" s="80">
        <v>181340</v>
      </c>
      <c r="C211" s="45">
        <f t="shared" si="25"/>
        <v>181340</v>
      </c>
      <c r="D211" s="80">
        <v>181340</v>
      </c>
    </row>
    <row r="212" spans="1:4" x14ac:dyDescent="0.25">
      <c r="A212" s="40" t="s">
        <v>6</v>
      </c>
      <c r="B212" s="80">
        <v>140518</v>
      </c>
      <c r="C212" s="45">
        <f t="shared" si="25"/>
        <v>140518</v>
      </c>
      <c r="D212" s="80">
        <v>140518</v>
      </c>
    </row>
    <row r="213" spans="1:4" x14ac:dyDescent="0.25">
      <c r="A213" s="40" t="s">
        <v>7</v>
      </c>
      <c r="B213" s="80">
        <v>169059</v>
      </c>
      <c r="C213" s="45">
        <f t="shared" si="25"/>
        <v>169059</v>
      </c>
      <c r="D213" s="80">
        <v>169059</v>
      </c>
    </row>
    <row r="214" spans="1:4" x14ac:dyDescent="0.25">
      <c r="A214" s="40" t="s">
        <v>8</v>
      </c>
      <c r="B214" s="80">
        <v>164637</v>
      </c>
      <c r="C214" s="45">
        <f t="shared" si="25"/>
        <v>164637</v>
      </c>
      <c r="D214" s="80">
        <v>164637</v>
      </c>
    </row>
    <row r="215" spans="1:4" x14ac:dyDescent="0.25">
      <c r="A215" s="40" t="s">
        <v>9</v>
      </c>
      <c r="B215" s="80">
        <v>162397</v>
      </c>
      <c r="C215" s="45">
        <f t="shared" si="25"/>
        <v>162397</v>
      </c>
      <c r="D215" s="80">
        <v>162397</v>
      </c>
    </row>
    <row r="216" spans="1:4" x14ac:dyDescent="0.25">
      <c r="A216" s="40" t="s">
        <v>10</v>
      </c>
      <c r="B216" s="80">
        <v>151925</v>
      </c>
      <c r="C216" s="45">
        <f t="shared" si="25"/>
        <v>151925</v>
      </c>
      <c r="D216" s="80">
        <v>151925</v>
      </c>
    </row>
    <row r="217" spans="1:4" x14ac:dyDescent="0.25">
      <c r="A217" s="40" t="s">
        <v>11</v>
      </c>
      <c r="B217" s="80">
        <v>90304</v>
      </c>
      <c r="C217" s="45">
        <f t="shared" si="25"/>
        <v>90304</v>
      </c>
      <c r="D217" s="80">
        <v>90304</v>
      </c>
    </row>
    <row r="218" spans="1:4" x14ac:dyDescent="0.25">
      <c r="A218" s="37" t="s">
        <v>180</v>
      </c>
      <c r="B218" s="81">
        <f>SUM(B206:B217)</f>
        <v>1797761</v>
      </c>
      <c r="C218" s="65">
        <f t="shared" ref="C218" si="26">SUM(C206:C217)</f>
        <v>1797761</v>
      </c>
      <c r="D218" s="65">
        <f t="shared" ref="D218" si="27">SUM(D206:D217)</f>
        <v>1797761</v>
      </c>
    </row>
    <row r="222" spans="1:4" ht="23.25" x14ac:dyDescent="0.35">
      <c r="A222" s="34">
        <v>2011</v>
      </c>
      <c r="C222" s="144"/>
      <c r="D222" s="144"/>
    </row>
    <row r="223" spans="1:4" x14ac:dyDescent="0.25">
      <c r="A223" s="144"/>
      <c r="C223" s="144"/>
      <c r="D223" s="144"/>
    </row>
    <row r="224" spans="1:4" x14ac:dyDescent="0.25">
      <c r="A224" s="3" t="s">
        <v>29</v>
      </c>
      <c r="C224" s="144"/>
      <c r="D224" s="144"/>
    </row>
    <row r="225" spans="1:4" x14ac:dyDescent="0.25">
      <c r="A225" s="144"/>
      <c r="C225" s="144"/>
      <c r="D225" s="144"/>
    </row>
    <row r="226" spans="1:4" x14ac:dyDescent="0.25">
      <c r="A226" s="37" t="s">
        <v>16</v>
      </c>
      <c r="B226" s="81" t="s">
        <v>12</v>
      </c>
      <c r="C226" s="37" t="s">
        <v>177</v>
      </c>
      <c r="D226" s="37" t="s">
        <v>178</v>
      </c>
    </row>
    <row r="227" spans="1:4" x14ac:dyDescent="0.25">
      <c r="A227" s="40" t="s">
        <v>0</v>
      </c>
      <c r="B227" s="80">
        <v>55998</v>
      </c>
      <c r="C227" s="45">
        <f t="shared" ref="C227:C238" si="28">SUM(B227:B227)</f>
        <v>55998</v>
      </c>
      <c r="D227" s="80">
        <v>55998</v>
      </c>
    </row>
    <row r="228" spans="1:4" x14ac:dyDescent="0.25">
      <c r="A228" s="40" t="s">
        <v>1</v>
      </c>
      <c r="B228" s="80">
        <v>37920</v>
      </c>
      <c r="C228" s="45">
        <f t="shared" si="28"/>
        <v>37920</v>
      </c>
      <c r="D228" s="80">
        <v>37920</v>
      </c>
    </row>
    <row r="229" spans="1:4" x14ac:dyDescent="0.25">
      <c r="A229" s="40" t="s">
        <v>2</v>
      </c>
      <c r="B229" s="80">
        <v>75029</v>
      </c>
      <c r="C229" s="45">
        <f t="shared" si="28"/>
        <v>75029</v>
      </c>
      <c r="D229" s="80">
        <v>75029</v>
      </c>
    </row>
    <row r="230" spans="1:4" x14ac:dyDescent="0.25">
      <c r="A230" s="40" t="s">
        <v>3</v>
      </c>
      <c r="B230" s="80">
        <v>56077</v>
      </c>
      <c r="C230" s="45">
        <f t="shared" si="28"/>
        <v>56077</v>
      </c>
      <c r="D230" s="80">
        <v>56077</v>
      </c>
    </row>
    <row r="231" spans="1:4" x14ac:dyDescent="0.25">
      <c r="A231" s="40" t="s">
        <v>4</v>
      </c>
      <c r="B231" s="80">
        <v>37110</v>
      </c>
      <c r="C231" s="45">
        <f t="shared" si="28"/>
        <v>37110</v>
      </c>
      <c r="D231" s="80">
        <v>37110</v>
      </c>
    </row>
    <row r="232" spans="1:4" x14ac:dyDescent="0.25">
      <c r="A232" s="40" t="s">
        <v>5</v>
      </c>
      <c r="B232" s="80">
        <v>57070</v>
      </c>
      <c r="C232" s="45">
        <f t="shared" si="28"/>
        <v>57070</v>
      </c>
      <c r="D232" s="80">
        <v>57070</v>
      </c>
    </row>
    <row r="233" spans="1:4" x14ac:dyDescent="0.25">
      <c r="A233" s="40" t="s">
        <v>6</v>
      </c>
      <c r="B233" s="80">
        <v>37920</v>
      </c>
      <c r="C233" s="45">
        <f t="shared" si="28"/>
        <v>37920</v>
      </c>
      <c r="D233" s="80">
        <v>37920</v>
      </c>
    </row>
    <row r="234" spans="1:4" x14ac:dyDescent="0.25">
      <c r="A234" s="40" t="s">
        <v>7</v>
      </c>
      <c r="B234" s="80">
        <v>57790</v>
      </c>
      <c r="C234" s="45">
        <f t="shared" si="28"/>
        <v>57790</v>
      </c>
      <c r="D234" s="80">
        <v>57790</v>
      </c>
    </row>
    <row r="235" spans="1:4" x14ac:dyDescent="0.25">
      <c r="A235" s="40" t="s">
        <v>8</v>
      </c>
      <c r="B235" s="80">
        <v>37920</v>
      </c>
      <c r="C235" s="45">
        <f t="shared" si="28"/>
        <v>37920</v>
      </c>
      <c r="D235" s="80">
        <v>37920</v>
      </c>
    </row>
    <row r="236" spans="1:4" x14ac:dyDescent="0.25">
      <c r="A236" s="40" t="s">
        <v>9</v>
      </c>
      <c r="B236" s="80">
        <v>78023</v>
      </c>
      <c r="C236" s="45">
        <f t="shared" si="28"/>
        <v>78023</v>
      </c>
      <c r="D236" s="80">
        <v>78023</v>
      </c>
    </row>
    <row r="237" spans="1:4" x14ac:dyDescent="0.25">
      <c r="A237" s="40" t="s">
        <v>10</v>
      </c>
      <c r="B237" s="80">
        <v>57659</v>
      </c>
      <c r="C237" s="45">
        <f t="shared" si="28"/>
        <v>57659</v>
      </c>
      <c r="D237" s="80">
        <v>57659</v>
      </c>
    </row>
    <row r="238" spans="1:4" x14ac:dyDescent="0.25">
      <c r="A238" s="40" t="s">
        <v>11</v>
      </c>
      <c r="B238" s="80">
        <v>37920</v>
      </c>
      <c r="C238" s="45">
        <f t="shared" si="28"/>
        <v>37920</v>
      </c>
      <c r="D238" s="80">
        <v>37920</v>
      </c>
    </row>
    <row r="239" spans="1:4" x14ac:dyDescent="0.25">
      <c r="A239" s="37" t="s">
        <v>181</v>
      </c>
      <c r="B239" s="81">
        <f>SUM(B227:B238)</f>
        <v>626436</v>
      </c>
      <c r="C239" s="65">
        <f t="shared" ref="C239" si="29">SUM(C227:C238)</f>
        <v>626436</v>
      </c>
      <c r="D239" s="65">
        <f t="shared" ref="D239" si="30">SUM(D227:D238)</f>
        <v>626436</v>
      </c>
    </row>
    <row r="240" spans="1:4" x14ac:dyDescent="0.25">
      <c r="A240" s="14"/>
      <c r="C240" s="142"/>
      <c r="D240" s="142"/>
    </row>
    <row r="241" spans="1:4" x14ac:dyDescent="0.25">
      <c r="A241" s="14"/>
      <c r="C241" s="142"/>
      <c r="D241" s="142"/>
    </row>
    <row r="242" spans="1:4" x14ac:dyDescent="0.25">
      <c r="A242" s="93" t="s">
        <v>45</v>
      </c>
      <c r="C242" s="142"/>
      <c r="D242" s="142"/>
    </row>
    <row r="243" spans="1:4" x14ac:dyDescent="0.25">
      <c r="A243" s="14"/>
      <c r="C243" s="14"/>
      <c r="D243" s="14"/>
    </row>
    <row r="244" spans="1:4" x14ac:dyDescent="0.25">
      <c r="A244" s="37" t="s">
        <v>16</v>
      </c>
      <c r="B244" s="81" t="s">
        <v>12</v>
      </c>
      <c r="C244" s="37" t="s">
        <v>177</v>
      </c>
      <c r="D244" s="37" t="s">
        <v>178</v>
      </c>
    </row>
    <row r="245" spans="1:4" x14ac:dyDescent="0.25">
      <c r="A245" s="40" t="s">
        <v>0</v>
      </c>
      <c r="B245" s="80">
        <v>111348</v>
      </c>
      <c r="C245" s="45">
        <f t="shared" ref="C245:C256" si="31">SUM(B245:B245)</f>
        <v>111348</v>
      </c>
      <c r="D245" s="80">
        <v>111348</v>
      </c>
    </row>
    <row r="246" spans="1:4" x14ac:dyDescent="0.25">
      <c r="A246" s="40" t="s">
        <v>1</v>
      </c>
      <c r="B246" s="80">
        <v>82420</v>
      </c>
      <c r="C246" s="45">
        <f t="shared" si="31"/>
        <v>82420</v>
      </c>
      <c r="D246" s="80">
        <v>82420</v>
      </c>
    </row>
    <row r="247" spans="1:4" x14ac:dyDescent="0.25">
      <c r="A247" s="40" t="s">
        <v>2</v>
      </c>
      <c r="B247" s="80">
        <v>151618</v>
      </c>
      <c r="C247" s="45">
        <f t="shared" si="31"/>
        <v>151618</v>
      </c>
      <c r="D247" s="80">
        <v>151618</v>
      </c>
    </row>
    <row r="248" spans="1:4" x14ac:dyDescent="0.25">
      <c r="A248" s="40" t="s">
        <v>3</v>
      </c>
      <c r="B248" s="80">
        <v>115378</v>
      </c>
      <c r="C248" s="45">
        <f t="shared" si="31"/>
        <v>115378</v>
      </c>
      <c r="D248" s="80">
        <v>115378</v>
      </c>
    </row>
    <row r="249" spans="1:4" x14ac:dyDescent="0.25">
      <c r="A249" s="40" t="s">
        <v>4</v>
      </c>
      <c r="B249" s="80">
        <v>77978</v>
      </c>
      <c r="C249" s="45">
        <f t="shared" si="31"/>
        <v>77978</v>
      </c>
      <c r="D249" s="80">
        <v>77978</v>
      </c>
    </row>
    <row r="250" spans="1:4" x14ac:dyDescent="0.25">
      <c r="A250" s="40" t="s">
        <v>5</v>
      </c>
      <c r="B250" s="80">
        <v>120384</v>
      </c>
      <c r="C250" s="45">
        <f t="shared" si="31"/>
        <v>120384</v>
      </c>
      <c r="D250" s="80">
        <v>120384</v>
      </c>
    </row>
    <row r="251" spans="1:4" x14ac:dyDescent="0.25">
      <c r="A251" s="40" t="s">
        <v>6</v>
      </c>
      <c r="B251" s="80">
        <v>79420</v>
      </c>
      <c r="C251" s="45">
        <f t="shared" si="31"/>
        <v>79420</v>
      </c>
      <c r="D251" s="80">
        <v>79420</v>
      </c>
    </row>
    <row r="252" spans="1:4" x14ac:dyDescent="0.25">
      <c r="A252" s="40" t="s">
        <v>7</v>
      </c>
      <c r="B252" s="80">
        <v>109289</v>
      </c>
      <c r="C252" s="45">
        <f t="shared" si="31"/>
        <v>109289</v>
      </c>
      <c r="D252" s="80">
        <v>109289</v>
      </c>
    </row>
    <row r="253" spans="1:4" x14ac:dyDescent="0.25">
      <c r="A253" s="40" t="s">
        <v>8</v>
      </c>
      <c r="B253" s="80">
        <v>89452</v>
      </c>
      <c r="C253" s="45">
        <f t="shared" si="31"/>
        <v>89452</v>
      </c>
      <c r="D253" s="80">
        <v>89452</v>
      </c>
    </row>
    <row r="254" spans="1:4" x14ac:dyDescent="0.25">
      <c r="A254" s="40" t="s">
        <v>9</v>
      </c>
      <c r="B254" s="80">
        <v>144986</v>
      </c>
      <c r="C254" s="45">
        <f t="shared" si="31"/>
        <v>144986</v>
      </c>
      <c r="D254" s="80">
        <v>144986</v>
      </c>
    </row>
    <row r="255" spans="1:4" x14ac:dyDescent="0.25">
      <c r="A255" s="40" t="s">
        <v>10</v>
      </c>
      <c r="B255" s="80">
        <v>136023</v>
      </c>
      <c r="C255" s="45">
        <f t="shared" si="31"/>
        <v>136023</v>
      </c>
      <c r="D255" s="80">
        <v>136023</v>
      </c>
    </row>
    <row r="256" spans="1:4" x14ac:dyDescent="0.25">
      <c r="A256" s="40" t="s">
        <v>11</v>
      </c>
      <c r="B256" s="80">
        <v>95304</v>
      </c>
      <c r="C256" s="45">
        <f t="shared" si="31"/>
        <v>95304</v>
      </c>
      <c r="D256" s="80">
        <v>95304</v>
      </c>
    </row>
    <row r="257" spans="1:4" x14ac:dyDescent="0.25">
      <c r="A257" s="37" t="s">
        <v>181</v>
      </c>
      <c r="B257" s="81">
        <f>SUM(B245:B256)</f>
        <v>1313600</v>
      </c>
      <c r="C257" s="65">
        <f t="shared" ref="C257" si="32">SUM(C245:C256)</f>
        <v>1313600</v>
      </c>
      <c r="D257" s="65">
        <f t="shared" ref="D257" si="33">SUM(D245:D256)</f>
        <v>1313600</v>
      </c>
    </row>
    <row r="261" spans="1:4" ht="23.25" x14ac:dyDescent="0.35">
      <c r="A261" s="34">
        <v>2010</v>
      </c>
      <c r="C261" s="144"/>
      <c r="D261" s="144"/>
    </row>
    <row r="262" spans="1:4" x14ac:dyDescent="0.25">
      <c r="A262" s="144"/>
      <c r="C262" s="144"/>
      <c r="D262" s="144"/>
    </row>
    <row r="263" spans="1:4" x14ac:dyDescent="0.25">
      <c r="A263" s="3" t="s">
        <v>29</v>
      </c>
      <c r="C263" s="144"/>
      <c r="D263" s="144"/>
    </row>
    <row r="264" spans="1:4" x14ac:dyDescent="0.25">
      <c r="A264" s="144"/>
      <c r="C264" s="144"/>
      <c r="D264" s="144"/>
    </row>
    <row r="265" spans="1:4" x14ac:dyDescent="0.25">
      <c r="A265" s="37" t="s">
        <v>16</v>
      </c>
      <c r="B265" s="81" t="s">
        <v>12</v>
      </c>
      <c r="C265" s="37" t="s">
        <v>177</v>
      </c>
      <c r="D265" s="37" t="s">
        <v>178</v>
      </c>
    </row>
    <row r="266" spans="1:4" x14ac:dyDescent="0.25">
      <c r="A266" s="40" t="s">
        <v>0</v>
      </c>
      <c r="B266" s="80">
        <v>57374</v>
      </c>
      <c r="C266" s="45">
        <f t="shared" ref="C266:C277" si="34">SUM(B266:B266)</f>
        <v>57374</v>
      </c>
      <c r="D266" s="80">
        <v>57374</v>
      </c>
    </row>
    <row r="267" spans="1:4" x14ac:dyDescent="0.25">
      <c r="A267" s="40" t="s">
        <v>1</v>
      </c>
      <c r="B267" s="80">
        <v>18960</v>
      </c>
      <c r="C267" s="45">
        <f t="shared" si="34"/>
        <v>18960</v>
      </c>
      <c r="D267" s="80">
        <v>18960</v>
      </c>
    </row>
    <row r="268" spans="1:4" x14ac:dyDescent="0.25">
      <c r="A268" s="40" t="s">
        <v>2</v>
      </c>
      <c r="B268" s="80">
        <v>73694</v>
      </c>
      <c r="C268" s="45">
        <f t="shared" si="34"/>
        <v>73694</v>
      </c>
      <c r="D268" s="80">
        <v>73694</v>
      </c>
    </row>
    <row r="269" spans="1:4" x14ac:dyDescent="0.25">
      <c r="A269" s="40" t="s">
        <v>3</v>
      </c>
      <c r="B269" s="80">
        <v>37920</v>
      </c>
      <c r="C269" s="45">
        <f t="shared" si="34"/>
        <v>37920</v>
      </c>
      <c r="D269" s="80">
        <v>37920</v>
      </c>
    </row>
    <row r="270" spans="1:4" x14ac:dyDescent="0.25">
      <c r="A270" s="40" t="s">
        <v>4</v>
      </c>
      <c r="B270" s="80">
        <v>55365</v>
      </c>
      <c r="C270" s="45">
        <f t="shared" si="34"/>
        <v>55365</v>
      </c>
      <c r="D270" s="80">
        <v>55365</v>
      </c>
    </row>
    <row r="271" spans="1:4" x14ac:dyDescent="0.25">
      <c r="A271" s="40" t="s">
        <v>5</v>
      </c>
      <c r="B271" s="80">
        <v>57327</v>
      </c>
      <c r="C271" s="45">
        <f t="shared" si="34"/>
        <v>57327</v>
      </c>
      <c r="D271" s="80">
        <v>57327</v>
      </c>
    </row>
    <row r="272" spans="1:4" x14ac:dyDescent="0.25">
      <c r="A272" s="40" t="s">
        <v>6</v>
      </c>
      <c r="B272" s="80">
        <v>18960</v>
      </c>
      <c r="C272" s="45">
        <f t="shared" si="34"/>
        <v>18960</v>
      </c>
      <c r="D272" s="80">
        <v>18960</v>
      </c>
    </row>
    <row r="273" spans="1:4" x14ac:dyDescent="0.25">
      <c r="A273" s="40" t="s">
        <v>7</v>
      </c>
      <c r="B273" s="80">
        <v>37920</v>
      </c>
      <c r="C273" s="45">
        <f t="shared" si="34"/>
        <v>37920</v>
      </c>
      <c r="D273" s="80">
        <v>37920</v>
      </c>
    </row>
    <row r="274" spans="1:4" x14ac:dyDescent="0.25">
      <c r="A274" s="40" t="s">
        <v>8</v>
      </c>
      <c r="B274" s="80">
        <v>18960</v>
      </c>
      <c r="C274" s="45">
        <f t="shared" si="34"/>
        <v>18960</v>
      </c>
      <c r="D274" s="80">
        <v>18960</v>
      </c>
    </row>
    <row r="275" spans="1:4" x14ac:dyDescent="0.25">
      <c r="A275" s="40" t="s">
        <v>9</v>
      </c>
      <c r="B275" s="80">
        <v>54550</v>
      </c>
      <c r="C275" s="45">
        <f t="shared" si="34"/>
        <v>54550</v>
      </c>
      <c r="D275" s="80">
        <v>54550</v>
      </c>
    </row>
    <row r="276" spans="1:4" x14ac:dyDescent="0.25">
      <c r="A276" s="40" t="s">
        <v>10</v>
      </c>
      <c r="B276" s="80">
        <v>18960</v>
      </c>
      <c r="C276" s="45">
        <f t="shared" si="34"/>
        <v>18960</v>
      </c>
      <c r="D276" s="80">
        <v>18960</v>
      </c>
    </row>
    <row r="277" spans="1:4" x14ac:dyDescent="0.25">
      <c r="A277" s="40" t="s">
        <v>11</v>
      </c>
      <c r="B277" s="80">
        <v>76111</v>
      </c>
      <c r="C277" s="45">
        <f t="shared" si="34"/>
        <v>76111</v>
      </c>
      <c r="D277" s="80">
        <v>76111</v>
      </c>
    </row>
    <row r="278" spans="1:4" x14ac:dyDescent="0.25">
      <c r="A278" s="37" t="s">
        <v>182</v>
      </c>
      <c r="B278" s="81">
        <f>SUM(B266:B277)</f>
        <v>526101</v>
      </c>
      <c r="C278" s="65">
        <f t="shared" ref="C278" si="35">SUM(C266:C277)</f>
        <v>526101</v>
      </c>
      <c r="D278" s="65">
        <f t="shared" ref="D278" si="36">SUM(D266:D277)</f>
        <v>526101</v>
      </c>
    </row>
    <row r="279" spans="1:4" x14ac:dyDescent="0.25">
      <c r="A279" s="14"/>
      <c r="C279" s="142"/>
      <c r="D279" s="142"/>
    </row>
    <row r="280" spans="1:4" x14ac:dyDescent="0.25">
      <c r="A280" s="14"/>
      <c r="C280" s="142"/>
      <c r="D280" s="142"/>
    </row>
    <row r="281" spans="1:4" x14ac:dyDescent="0.25">
      <c r="A281" s="93" t="s">
        <v>45</v>
      </c>
      <c r="C281" s="142"/>
      <c r="D281" s="142"/>
    </row>
    <row r="282" spans="1:4" x14ac:dyDescent="0.25">
      <c r="A282" s="14"/>
      <c r="C282" s="14"/>
      <c r="D282" s="14"/>
    </row>
    <row r="283" spans="1:4" x14ac:dyDescent="0.25">
      <c r="A283" s="37" t="s">
        <v>16</v>
      </c>
      <c r="B283" s="81" t="s">
        <v>12</v>
      </c>
      <c r="C283" s="37" t="s">
        <v>177</v>
      </c>
      <c r="D283" s="37" t="s">
        <v>178</v>
      </c>
    </row>
    <row r="284" spans="1:4" x14ac:dyDescent="0.25">
      <c r="A284" s="40" t="s">
        <v>0</v>
      </c>
      <c r="B284" s="80">
        <v>79823</v>
      </c>
      <c r="C284" s="45">
        <f t="shared" ref="C284:C295" si="37">SUM(B284:B284)</f>
        <v>79823</v>
      </c>
      <c r="D284" s="80">
        <v>79823</v>
      </c>
    </row>
    <row r="285" spans="1:4" x14ac:dyDescent="0.25">
      <c r="A285" s="40" t="s">
        <v>1</v>
      </c>
      <c r="B285" s="80">
        <v>28424</v>
      </c>
      <c r="C285" s="45">
        <f t="shared" si="37"/>
        <v>28424</v>
      </c>
      <c r="D285" s="80">
        <v>28424</v>
      </c>
    </row>
    <row r="286" spans="1:4" x14ac:dyDescent="0.25">
      <c r="A286" s="40" t="s">
        <v>2</v>
      </c>
      <c r="B286" s="80">
        <v>89288</v>
      </c>
      <c r="C286" s="45">
        <f t="shared" si="37"/>
        <v>89288</v>
      </c>
      <c r="D286" s="80">
        <v>89288</v>
      </c>
    </row>
    <row r="287" spans="1:4" x14ac:dyDescent="0.25">
      <c r="A287" s="40" t="s">
        <v>3</v>
      </c>
      <c r="B287" s="80">
        <v>55176</v>
      </c>
      <c r="C287" s="45">
        <f t="shared" si="37"/>
        <v>55176</v>
      </c>
      <c r="D287" s="80">
        <v>55176</v>
      </c>
    </row>
    <row r="288" spans="1:4" x14ac:dyDescent="0.25">
      <c r="A288" s="40" t="s">
        <v>4</v>
      </c>
      <c r="B288" s="80">
        <v>74806</v>
      </c>
      <c r="C288" s="45">
        <f t="shared" si="37"/>
        <v>74806</v>
      </c>
      <c r="D288" s="80">
        <v>74806</v>
      </c>
    </row>
    <row r="289" spans="1:4" x14ac:dyDescent="0.25">
      <c r="A289" s="40" t="s">
        <v>5</v>
      </c>
      <c r="B289" s="80">
        <v>88026</v>
      </c>
      <c r="C289" s="45">
        <f t="shared" si="37"/>
        <v>88026</v>
      </c>
      <c r="D289" s="80">
        <v>88026</v>
      </c>
    </row>
    <row r="290" spans="1:4" x14ac:dyDescent="0.25">
      <c r="A290" s="40" t="s">
        <v>6</v>
      </c>
      <c r="B290" s="80">
        <v>35530</v>
      </c>
      <c r="C290" s="45">
        <f t="shared" si="37"/>
        <v>35530</v>
      </c>
      <c r="D290" s="80">
        <v>35530</v>
      </c>
    </row>
    <row r="291" spans="1:4" x14ac:dyDescent="0.25">
      <c r="A291" s="40" t="s">
        <v>7</v>
      </c>
      <c r="B291" s="80">
        <v>66044</v>
      </c>
      <c r="C291" s="45">
        <f t="shared" si="37"/>
        <v>66044</v>
      </c>
      <c r="D291" s="80">
        <v>66044</v>
      </c>
    </row>
    <row r="292" spans="1:4" x14ac:dyDescent="0.25">
      <c r="A292" s="40" t="s">
        <v>8</v>
      </c>
      <c r="B292" s="80">
        <v>33440</v>
      </c>
      <c r="C292" s="45">
        <f t="shared" si="37"/>
        <v>33440</v>
      </c>
      <c r="D292" s="80">
        <v>33440</v>
      </c>
    </row>
    <row r="293" spans="1:4" x14ac:dyDescent="0.25">
      <c r="A293" s="40" t="s">
        <v>9</v>
      </c>
      <c r="B293" s="80">
        <v>94541</v>
      </c>
      <c r="C293" s="45">
        <f t="shared" si="37"/>
        <v>94541</v>
      </c>
      <c r="D293" s="80">
        <v>94541</v>
      </c>
    </row>
    <row r="294" spans="1:4" x14ac:dyDescent="0.25">
      <c r="A294" s="40" t="s">
        <v>10</v>
      </c>
      <c r="B294" s="80">
        <v>39710</v>
      </c>
      <c r="C294" s="45">
        <f t="shared" si="37"/>
        <v>39710</v>
      </c>
      <c r="D294" s="80">
        <v>39710</v>
      </c>
    </row>
    <row r="295" spans="1:4" x14ac:dyDescent="0.25">
      <c r="A295" s="40" t="s">
        <v>11</v>
      </c>
      <c r="B295" s="80">
        <v>122019</v>
      </c>
      <c r="C295" s="45">
        <f t="shared" si="37"/>
        <v>122019</v>
      </c>
      <c r="D295" s="80">
        <v>122019</v>
      </c>
    </row>
    <row r="296" spans="1:4" x14ac:dyDescent="0.25">
      <c r="A296" s="37" t="s">
        <v>182</v>
      </c>
      <c r="B296" s="81">
        <f>SUM(B284:B295)</f>
        <v>806827</v>
      </c>
      <c r="C296" s="65">
        <f t="shared" ref="C296" si="38">SUM(C284:C295)</f>
        <v>806827</v>
      </c>
      <c r="D296" s="65">
        <f t="shared" ref="D296" si="39">SUM(D284:D295)</f>
        <v>806827</v>
      </c>
    </row>
    <row r="300" spans="1:4" ht="23.25" x14ac:dyDescent="0.35">
      <c r="A300" s="34">
        <v>2009</v>
      </c>
      <c r="C300" s="144"/>
      <c r="D300" s="144"/>
    </row>
    <row r="301" spans="1:4" x14ac:dyDescent="0.25">
      <c r="A301" s="144"/>
      <c r="C301" s="144"/>
      <c r="D301" s="144"/>
    </row>
    <row r="302" spans="1:4" x14ac:dyDescent="0.25">
      <c r="A302" s="3" t="s">
        <v>29</v>
      </c>
      <c r="C302" s="144"/>
      <c r="D302" s="144"/>
    </row>
    <row r="303" spans="1:4" x14ac:dyDescent="0.25">
      <c r="A303" s="144"/>
      <c r="C303" s="144"/>
      <c r="D303" s="144"/>
    </row>
    <row r="304" spans="1:4" x14ac:dyDescent="0.25">
      <c r="A304" s="37" t="s">
        <v>16</v>
      </c>
      <c r="B304" s="81" t="s">
        <v>12</v>
      </c>
      <c r="C304" s="37" t="s">
        <v>177</v>
      </c>
      <c r="D304" s="37" t="s">
        <v>178</v>
      </c>
    </row>
    <row r="305" spans="1:4" x14ac:dyDescent="0.25">
      <c r="A305" s="40" t="s">
        <v>0</v>
      </c>
      <c r="B305" s="80">
        <v>36628</v>
      </c>
      <c r="C305" s="45">
        <f t="shared" ref="C305:C316" si="40">SUM(B305:B305)</f>
        <v>36628</v>
      </c>
      <c r="D305" s="80">
        <v>36628</v>
      </c>
    </row>
    <row r="306" spans="1:4" x14ac:dyDescent="0.25">
      <c r="A306" s="40" t="s">
        <v>1</v>
      </c>
      <c r="B306" s="80">
        <v>56208</v>
      </c>
      <c r="C306" s="45">
        <f t="shared" si="40"/>
        <v>56208</v>
      </c>
      <c r="D306" s="80">
        <v>56208</v>
      </c>
    </row>
    <row r="307" spans="1:4" x14ac:dyDescent="0.25">
      <c r="A307" s="40" t="s">
        <v>2</v>
      </c>
      <c r="B307" s="80">
        <v>38110</v>
      </c>
      <c r="C307" s="45">
        <f t="shared" si="40"/>
        <v>38110</v>
      </c>
      <c r="D307" s="80">
        <v>38110</v>
      </c>
    </row>
    <row r="308" spans="1:4" x14ac:dyDescent="0.25">
      <c r="A308" s="40" t="s">
        <v>3</v>
      </c>
      <c r="B308" s="80">
        <v>56880</v>
      </c>
      <c r="C308" s="45">
        <f t="shared" si="40"/>
        <v>56880</v>
      </c>
      <c r="D308" s="80">
        <v>56880</v>
      </c>
    </row>
    <row r="309" spans="1:4" x14ac:dyDescent="0.25">
      <c r="A309" s="40" t="s">
        <v>4</v>
      </c>
      <c r="B309" s="80">
        <v>70529</v>
      </c>
      <c r="C309" s="45">
        <f t="shared" si="40"/>
        <v>70529</v>
      </c>
      <c r="D309" s="80">
        <v>70529</v>
      </c>
    </row>
    <row r="310" spans="1:4" x14ac:dyDescent="0.25">
      <c r="A310" s="40" t="s">
        <v>5</v>
      </c>
      <c r="B310" s="80">
        <v>18960</v>
      </c>
      <c r="C310" s="45">
        <f t="shared" si="40"/>
        <v>18960</v>
      </c>
      <c r="D310" s="80">
        <v>18960</v>
      </c>
    </row>
    <row r="311" spans="1:4" x14ac:dyDescent="0.25">
      <c r="A311" s="40" t="s">
        <v>6</v>
      </c>
      <c r="B311" s="80">
        <v>37415</v>
      </c>
      <c r="C311" s="45">
        <f t="shared" si="40"/>
        <v>37415</v>
      </c>
      <c r="D311" s="80">
        <v>37415</v>
      </c>
    </row>
    <row r="312" spans="1:4" x14ac:dyDescent="0.25">
      <c r="A312" s="40" t="s">
        <v>7</v>
      </c>
      <c r="B312" s="80">
        <v>57071</v>
      </c>
      <c r="C312" s="45">
        <f t="shared" si="40"/>
        <v>57071</v>
      </c>
      <c r="D312" s="80">
        <v>57071</v>
      </c>
    </row>
    <row r="313" spans="1:4" x14ac:dyDescent="0.25">
      <c r="A313" s="40" t="s">
        <v>8</v>
      </c>
      <c r="B313" s="80">
        <v>37223</v>
      </c>
      <c r="C313" s="45">
        <f t="shared" si="40"/>
        <v>37223</v>
      </c>
      <c r="D313" s="80">
        <v>37223</v>
      </c>
    </row>
    <row r="314" spans="1:4" x14ac:dyDescent="0.25">
      <c r="A314" s="40" t="s">
        <v>9</v>
      </c>
      <c r="B314" s="80">
        <v>57070</v>
      </c>
      <c r="C314" s="45">
        <f t="shared" si="40"/>
        <v>57070</v>
      </c>
      <c r="D314" s="80">
        <v>57070</v>
      </c>
    </row>
    <row r="315" spans="1:4" x14ac:dyDescent="0.25">
      <c r="A315" s="40" t="s">
        <v>10</v>
      </c>
      <c r="B315" s="80">
        <v>18960</v>
      </c>
      <c r="C315" s="45">
        <f t="shared" si="40"/>
        <v>18960</v>
      </c>
      <c r="D315" s="80">
        <v>18960</v>
      </c>
    </row>
    <row r="316" spans="1:4" x14ac:dyDescent="0.25">
      <c r="A316" s="40" t="s">
        <v>11</v>
      </c>
      <c r="B316" s="80">
        <v>56880</v>
      </c>
      <c r="C316" s="45">
        <f t="shared" si="40"/>
        <v>56880</v>
      </c>
      <c r="D316" s="80">
        <v>56880</v>
      </c>
    </row>
    <row r="317" spans="1:4" x14ac:dyDescent="0.25">
      <c r="A317" s="37" t="s">
        <v>183</v>
      </c>
      <c r="B317" s="81">
        <f>SUM(B305:B316)</f>
        <v>541934</v>
      </c>
      <c r="C317" s="65">
        <f t="shared" ref="C317" si="41">SUM(C305:C316)</f>
        <v>541934</v>
      </c>
      <c r="D317" s="65">
        <f t="shared" ref="D317" si="42">SUM(D305:D316)</f>
        <v>541934</v>
      </c>
    </row>
    <row r="318" spans="1:4" x14ac:dyDescent="0.25">
      <c r="A318" s="14"/>
      <c r="C318" s="142"/>
      <c r="D318" s="142"/>
    </row>
    <row r="319" spans="1:4" x14ac:dyDescent="0.25">
      <c r="A319" s="14"/>
      <c r="C319" s="142"/>
      <c r="D319" s="142"/>
    </row>
    <row r="320" spans="1:4" x14ac:dyDescent="0.25">
      <c r="A320" s="93" t="s">
        <v>45</v>
      </c>
      <c r="C320" s="142"/>
      <c r="D320" s="142"/>
    </row>
    <row r="321" spans="1:4" x14ac:dyDescent="0.25">
      <c r="A321" s="14"/>
      <c r="C321" s="14"/>
      <c r="D321" s="14"/>
    </row>
    <row r="322" spans="1:4" x14ac:dyDescent="0.25">
      <c r="A322" s="37" t="s">
        <v>16</v>
      </c>
      <c r="B322" s="81" t="s">
        <v>12</v>
      </c>
      <c r="C322" s="37" t="s">
        <v>177</v>
      </c>
      <c r="D322" s="37" t="s">
        <v>178</v>
      </c>
    </row>
    <row r="323" spans="1:4" x14ac:dyDescent="0.25">
      <c r="A323" s="40" t="s">
        <v>0</v>
      </c>
      <c r="B323" s="80">
        <v>67660</v>
      </c>
      <c r="C323" s="45">
        <f t="shared" ref="C323:C334" si="43">SUM(B323:B323)</f>
        <v>67660</v>
      </c>
      <c r="D323" s="80">
        <v>67660</v>
      </c>
    </row>
    <row r="324" spans="1:4" x14ac:dyDescent="0.25">
      <c r="A324" s="40" t="s">
        <v>1</v>
      </c>
      <c r="B324" s="80">
        <v>103268</v>
      </c>
      <c r="C324" s="45">
        <f t="shared" si="43"/>
        <v>103268</v>
      </c>
      <c r="D324" s="80">
        <v>103268</v>
      </c>
    </row>
    <row r="325" spans="1:4" x14ac:dyDescent="0.25">
      <c r="A325" s="40" t="s">
        <v>2</v>
      </c>
      <c r="B325" s="80">
        <v>71116</v>
      </c>
      <c r="C325" s="45">
        <f t="shared" si="43"/>
        <v>71116</v>
      </c>
      <c r="D325" s="80">
        <v>71116</v>
      </c>
    </row>
    <row r="326" spans="1:4" x14ac:dyDescent="0.25">
      <c r="A326" s="40" t="s">
        <v>3</v>
      </c>
      <c r="B326" s="80">
        <v>98230</v>
      </c>
      <c r="C326" s="45">
        <f t="shared" si="43"/>
        <v>98230</v>
      </c>
      <c r="D326" s="80">
        <v>98230</v>
      </c>
    </row>
    <row r="327" spans="1:4" x14ac:dyDescent="0.25">
      <c r="A327" s="40" t="s">
        <v>4</v>
      </c>
      <c r="B327" s="80">
        <v>123532</v>
      </c>
      <c r="C327" s="45">
        <f t="shared" si="43"/>
        <v>123532</v>
      </c>
      <c r="D327" s="80">
        <v>123532</v>
      </c>
    </row>
    <row r="328" spans="1:4" x14ac:dyDescent="0.25">
      <c r="A328" s="40" t="s">
        <v>5</v>
      </c>
      <c r="B328" s="80">
        <v>30932</v>
      </c>
      <c r="C328" s="45">
        <f t="shared" si="43"/>
        <v>30932</v>
      </c>
      <c r="D328" s="80">
        <v>30932</v>
      </c>
    </row>
    <row r="329" spans="1:4" x14ac:dyDescent="0.25">
      <c r="A329" s="40" t="s">
        <v>6</v>
      </c>
      <c r="B329" s="80">
        <v>62330</v>
      </c>
      <c r="C329" s="45">
        <f t="shared" si="43"/>
        <v>62330</v>
      </c>
      <c r="D329" s="80">
        <v>62330</v>
      </c>
    </row>
    <row r="330" spans="1:4" x14ac:dyDescent="0.25">
      <c r="A330" s="40" t="s">
        <v>7</v>
      </c>
      <c r="B330" s="80">
        <v>92378</v>
      </c>
      <c r="C330" s="45">
        <f t="shared" si="43"/>
        <v>92378</v>
      </c>
      <c r="D330" s="80">
        <v>92378</v>
      </c>
    </row>
    <row r="331" spans="1:4" x14ac:dyDescent="0.25">
      <c r="A331" s="40" t="s">
        <v>8</v>
      </c>
      <c r="B331" s="80">
        <v>44357</v>
      </c>
      <c r="C331" s="45">
        <f t="shared" si="43"/>
        <v>44357</v>
      </c>
      <c r="D331" s="80">
        <v>44357</v>
      </c>
    </row>
    <row r="332" spans="1:4" x14ac:dyDescent="0.25">
      <c r="A332" s="40" t="s">
        <v>9</v>
      </c>
      <c r="B332" s="80">
        <v>90288</v>
      </c>
      <c r="C332" s="45">
        <f t="shared" si="43"/>
        <v>90288</v>
      </c>
      <c r="D332" s="80">
        <v>90288</v>
      </c>
    </row>
    <row r="333" spans="1:4" x14ac:dyDescent="0.25">
      <c r="A333" s="40" t="s">
        <v>10</v>
      </c>
      <c r="B333" s="80">
        <v>29260</v>
      </c>
      <c r="C333" s="45">
        <f t="shared" si="43"/>
        <v>29260</v>
      </c>
      <c r="D333" s="80">
        <v>29260</v>
      </c>
    </row>
    <row r="334" spans="1:4" x14ac:dyDescent="0.25">
      <c r="A334" s="40" t="s">
        <v>11</v>
      </c>
      <c r="B334" s="80">
        <v>83165</v>
      </c>
      <c r="C334" s="45">
        <f t="shared" si="43"/>
        <v>83165</v>
      </c>
      <c r="D334" s="80">
        <v>83165</v>
      </c>
    </row>
    <row r="335" spans="1:4" x14ac:dyDescent="0.25">
      <c r="A335" s="37" t="s">
        <v>183</v>
      </c>
      <c r="B335" s="81">
        <f>SUM(B323:B334)</f>
        <v>896516</v>
      </c>
      <c r="C335" s="65">
        <f t="shared" ref="C335" si="44">SUM(C323:C334)</f>
        <v>896516</v>
      </c>
      <c r="D335" s="65">
        <f t="shared" ref="D335" si="45">SUM(D323:D334)</f>
        <v>896516</v>
      </c>
    </row>
    <row r="339" spans="1:4" ht="23.25" x14ac:dyDescent="0.35">
      <c r="A339" s="34">
        <v>2008</v>
      </c>
      <c r="C339" s="144"/>
      <c r="D339" s="144"/>
    </row>
    <row r="340" spans="1:4" x14ac:dyDescent="0.25">
      <c r="A340" s="144"/>
      <c r="C340" s="144"/>
      <c r="D340" s="144"/>
    </row>
    <row r="341" spans="1:4" x14ac:dyDescent="0.25">
      <c r="A341" s="3" t="s">
        <v>29</v>
      </c>
      <c r="C341" s="144"/>
      <c r="D341" s="144"/>
    </row>
    <row r="342" spans="1:4" x14ac:dyDescent="0.25">
      <c r="A342" s="144"/>
      <c r="C342" s="144"/>
      <c r="D342" s="144"/>
    </row>
    <row r="343" spans="1:4" x14ac:dyDescent="0.25">
      <c r="A343" s="37" t="s">
        <v>16</v>
      </c>
      <c r="B343" s="81" t="s">
        <v>12</v>
      </c>
      <c r="C343" s="37" t="s">
        <v>177</v>
      </c>
      <c r="D343" s="37" t="s">
        <v>178</v>
      </c>
    </row>
    <row r="344" spans="1:4" x14ac:dyDescent="0.25">
      <c r="A344" s="40" t="s">
        <v>0</v>
      </c>
      <c r="B344" s="80">
        <v>75424</v>
      </c>
      <c r="C344" s="45">
        <f t="shared" ref="C344:C355" si="46">SUM(B344:B344)</f>
        <v>75424</v>
      </c>
      <c r="D344" s="80">
        <v>75424</v>
      </c>
    </row>
    <row r="345" spans="1:4" x14ac:dyDescent="0.25">
      <c r="A345" s="40" t="s">
        <v>1</v>
      </c>
      <c r="B345" s="80">
        <v>56672</v>
      </c>
      <c r="C345" s="45">
        <f t="shared" si="46"/>
        <v>56672</v>
      </c>
      <c r="D345" s="80">
        <v>56672</v>
      </c>
    </row>
    <row r="346" spans="1:4" x14ac:dyDescent="0.25">
      <c r="A346" s="40" t="s">
        <v>2</v>
      </c>
      <c r="B346" s="80">
        <v>75632</v>
      </c>
      <c r="C346" s="45">
        <f t="shared" si="46"/>
        <v>75632</v>
      </c>
      <c r="D346" s="80">
        <v>75632</v>
      </c>
    </row>
    <row r="347" spans="1:4" x14ac:dyDescent="0.25">
      <c r="A347" s="40" t="s">
        <v>3</v>
      </c>
      <c r="B347" s="80">
        <v>50915</v>
      </c>
      <c r="C347" s="45">
        <f t="shared" si="46"/>
        <v>50915</v>
      </c>
      <c r="D347" s="80">
        <v>50915</v>
      </c>
    </row>
    <row r="348" spans="1:4" x14ac:dyDescent="0.25">
      <c r="A348" s="40" t="s">
        <v>4</v>
      </c>
      <c r="B348" s="80">
        <v>57070</v>
      </c>
      <c r="C348" s="45">
        <f t="shared" si="46"/>
        <v>57070</v>
      </c>
      <c r="D348" s="80">
        <v>57070</v>
      </c>
    </row>
    <row r="349" spans="1:4" x14ac:dyDescent="0.25">
      <c r="A349" s="40" t="s">
        <v>5</v>
      </c>
      <c r="B349" s="80">
        <v>18960</v>
      </c>
      <c r="C349" s="45">
        <f t="shared" si="46"/>
        <v>18960</v>
      </c>
      <c r="D349" s="80">
        <v>18960</v>
      </c>
    </row>
    <row r="350" spans="1:4" x14ac:dyDescent="0.25">
      <c r="A350" s="40" t="s">
        <v>6</v>
      </c>
      <c r="B350" s="80">
        <v>47823</v>
      </c>
      <c r="C350" s="45">
        <f t="shared" si="46"/>
        <v>47823</v>
      </c>
      <c r="D350" s="80">
        <v>47823</v>
      </c>
    </row>
    <row r="351" spans="1:4" x14ac:dyDescent="0.25">
      <c r="A351" s="40" t="s">
        <v>7</v>
      </c>
      <c r="B351" s="80">
        <v>57358</v>
      </c>
      <c r="C351" s="45">
        <f t="shared" si="46"/>
        <v>57358</v>
      </c>
      <c r="D351" s="80">
        <v>57358</v>
      </c>
    </row>
    <row r="352" spans="1:4" x14ac:dyDescent="0.25">
      <c r="A352" s="40" t="s">
        <v>8</v>
      </c>
      <c r="B352" s="80">
        <v>75888</v>
      </c>
      <c r="C352" s="45">
        <f t="shared" si="46"/>
        <v>75888</v>
      </c>
      <c r="D352" s="80">
        <v>75888</v>
      </c>
    </row>
    <row r="353" spans="1:4" x14ac:dyDescent="0.25">
      <c r="A353" s="40" t="s">
        <v>9</v>
      </c>
      <c r="B353" s="80">
        <v>57019</v>
      </c>
      <c r="C353" s="45">
        <f t="shared" si="46"/>
        <v>57019</v>
      </c>
      <c r="D353" s="80">
        <v>57019</v>
      </c>
    </row>
    <row r="354" spans="1:4" x14ac:dyDescent="0.25">
      <c r="A354" s="40" t="s">
        <v>10</v>
      </c>
      <c r="B354" s="80">
        <v>57260</v>
      </c>
      <c r="C354" s="45">
        <f t="shared" si="46"/>
        <v>57260</v>
      </c>
      <c r="D354" s="80">
        <v>57260</v>
      </c>
    </row>
    <row r="355" spans="1:4" x14ac:dyDescent="0.25">
      <c r="A355" s="40" t="s">
        <v>11</v>
      </c>
      <c r="B355" s="80">
        <v>33978</v>
      </c>
      <c r="C355" s="45">
        <f t="shared" si="46"/>
        <v>33978</v>
      </c>
      <c r="D355" s="80">
        <v>33978</v>
      </c>
    </row>
    <row r="356" spans="1:4" x14ac:dyDescent="0.25">
      <c r="A356" s="37" t="s">
        <v>184</v>
      </c>
      <c r="B356" s="81">
        <f>SUM(B344:B355)</f>
        <v>663999</v>
      </c>
      <c r="C356" s="65">
        <f t="shared" ref="C356" si="47">SUM(C344:C355)</f>
        <v>663999</v>
      </c>
      <c r="D356" s="65">
        <f t="shared" ref="D356" si="48">SUM(D344:D355)</f>
        <v>663999</v>
      </c>
    </row>
    <row r="357" spans="1:4" x14ac:dyDescent="0.25">
      <c r="A357" s="14"/>
      <c r="C357" s="142"/>
      <c r="D357" s="142"/>
    </row>
    <row r="358" spans="1:4" x14ac:dyDescent="0.25">
      <c r="A358" s="14"/>
      <c r="C358" s="142"/>
      <c r="D358" s="142"/>
    </row>
    <row r="359" spans="1:4" x14ac:dyDescent="0.25">
      <c r="A359" s="93" t="s">
        <v>45</v>
      </c>
      <c r="C359" s="142"/>
      <c r="D359" s="142"/>
    </row>
    <row r="360" spans="1:4" x14ac:dyDescent="0.25">
      <c r="A360" s="14"/>
      <c r="C360" s="14"/>
      <c r="D360" s="14"/>
    </row>
    <row r="361" spans="1:4" x14ac:dyDescent="0.25">
      <c r="A361" s="37" t="s">
        <v>16</v>
      </c>
      <c r="B361" s="81" t="s">
        <v>12</v>
      </c>
      <c r="C361" s="37" t="s">
        <v>177</v>
      </c>
      <c r="D361" s="37" t="s">
        <v>178</v>
      </c>
    </row>
    <row r="362" spans="1:4" x14ac:dyDescent="0.25">
      <c r="A362" s="40" t="s">
        <v>0</v>
      </c>
      <c r="B362" s="80">
        <v>121916</v>
      </c>
      <c r="C362" s="45">
        <f t="shared" ref="C362:C373" si="49">SUM(B362:B362)</f>
        <v>121916</v>
      </c>
      <c r="D362" s="80">
        <v>121916</v>
      </c>
    </row>
    <row r="363" spans="1:4" x14ac:dyDescent="0.25">
      <c r="A363" s="40" t="s">
        <v>1</v>
      </c>
      <c r="B363" s="80">
        <v>85554</v>
      </c>
      <c r="C363" s="45">
        <f t="shared" si="49"/>
        <v>85554</v>
      </c>
      <c r="D363" s="80">
        <v>85554</v>
      </c>
    </row>
    <row r="364" spans="1:4" x14ac:dyDescent="0.25">
      <c r="A364" s="40" t="s">
        <v>2</v>
      </c>
      <c r="B364" s="80">
        <v>119319</v>
      </c>
      <c r="C364" s="45">
        <f t="shared" si="49"/>
        <v>119319</v>
      </c>
      <c r="D364" s="80">
        <v>119319</v>
      </c>
    </row>
    <row r="365" spans="1:4" x14ac:dyDescent="0.25">
      <c r="A365" s="40" t="s">
        <v>3</v>
      </c>
      <c r="B365" s="80">
        <v>71766</v>
      </c>
      <c r="C365" s="45">
        <f t="shared" si="49"/>
        <v>71766</v>
      </c>
      <c r="D365" s="80">
        <v>71766</v>
      </c>
    </row>
    <row r="366" spans="1:4" x14ac:dyDescent="0.25">
      <c r="A366" s="40" t="s">
        <v>4</v>
      </c>
      <c r="B366" s="80">
        <v>90288</v>
      </c>
      <c r="C366" s="45">
        <f t="shared" si="49"/>
        <v>90288</v>
      </c>
      <c r="D366" s="80">
        <v>90288</v>
      </c>
    </row>
    <row r="367" spans="1:4" x14ac:dyDescent="0.25">
      <c r="A367" s="40" t="s">
        <v>5</v>
      </c>
      <c r="B367" s="80">
        <v>30096</v>
      </c>
      <c r="C367" s="45">
        <f t="shared" si="49"/>
        <v>30096</v>
      </c>
      <c r="D367" s="80">
        <v>30096</v>
      </c>
    </row>
    <row r="368" spans="1:4" x14ac:dyDescent="0.25">
      <c r="A368" s="40" t="s">
        <v>6</v>
      </c>
      <c r="B368" s="80">
        <v>69626</v>
      </c>
      <c r="C368" s="45">
        <f t="shared" si="49"/>
        <v>69626</v>
      </c>
      <c r="D368" s="80">
        <v>69626</v>
      </c>
    </row>
    <row r="369" spans="1:4" x14ac:dyDescent="0.25">
      <c r="A369" s="40" t="s">
        <v>7</v>
      </c>
      <c r="B369" s="80">
        <v>86104</v>
      </c>
      <c r="C369" s="45">
        <f t="shared" si="49"/>
        <v>86104</v>
      </c>
      <c r="D369" s="80">
        <v>86104</v>
      </c>
    </row>
    <row r="370" spans="1:4" x14ac:dyDescent="0.25">
      <c r="A370" s="40" t="s">
        <v>8</v>
      </c>
      <c r="B370" s="80">
        <v>91819</v>
      </c>
      <c r="C370" s="45">
        <f t="shared" si="49"/>
        <v>91819</v>
      </c>
      <c r="D370" s="80">
        <v>91819</v>
      </c>
    </row>
    <row r="371" spans="1:4" x14ac:dyDescent="0.25">
      <c r="A371" s="40" t="s">
        <v>9</v>
      </c>
      <c r="B371" s="80">
        <v>90183</v>
      </c>
      <c r="C371" s="45">
        <f t="shared" si="49"/>
        <v>90183</v>
      </c>
      <c r="D371" s="80">
        <v>90183</v>
      </c>
    </row>
    <row r="372" spans="1:4" x14ac:dyDescent="0.25">
      <c r="A372" s="40" t="s">
        <v>10</v>
      </c>
      <c r="B372" s="80">
        <v>109990</v>
      </c>
      <c r="C372" s="45">
        <f t="shared" si="49"/>
        <v>109990</v>
      </c>
      <c r="D372" s="80">
        <v>109990</v>
      </c>
    </row>
    <row r="373" spans="1:4" x14ac:dyDescent="0.25">
      <c r="A373" s="40" t="s">
        <v>11</v>
      </c>
      <c r="B373" s="80">
        <v>48772</v>
      </c>
      <c r="C373" s="45">
        <f t="shared" si="49"/>
        <v>48772</v>
      </c>
      <c r="D373" s="80">
        <v>48772</v>
      </c>
    </row>
    <row r="374" spans="1:4" x14ac:dyDescent="0.25">
      <c r="A374" s="37" t="s">
        <v>184</v>
      </c>
      <c r="B374" s="81">
        <f>SUM(B362:B373)</f>
        <v>1015433</v>
      </c>
      <c r="C374" s="65">
        <f t="shared" ref="C374" si="50">SUM(C362:C373)</f>
        <v>1015433</v>
      </c>
      <c r="D374" s="65">
        <f t="shared" ref="D374" si="51">SUM(D362:D373)</f>
        <v>1015433</v>
      </c>
    </row>
    <row r="378" spans="1:4" ht="23.25" x14ac:dyDescent="0.35">
      <c r="A378" s="34">
        <v>2007</v>
      </c>
      <c r="C378" s="144"/>
      <c r="D378" s="144"/>
    </row>
    <row r="379" spans="1:4" x14ac:dyDescent="0.25">
      <c r="A379" s="144"/>
      <c r="C379" s="144"/>
      <c r="D379" s="144"/>
    </row>
    <row r="380" spans="1:4" x14ac:dyDescent="0.25">
      <c r="A380" s="3" t="s">
        <v>29</v>
      </c>
      <c r="C380" s="144"/>
      <c r="D380" s="144"/>
    </row>
    <row r="381" spans="1:4" x14ac:dyDescent="0.25">
      <c r="A381" s="144"/>
      <c r="C381" s="144"/>
      <c r="D381" s="144"/>
    </row>
    <row r="382" spans="1:4" x14ac:dyDescent="0.25">
      <c r="A382" s="37" t="s">
        <v>16</v>
      </c>
      <c r="B382" s="81" t="s">
        <v>12</v>
      </c>
      <c r="C382" s="37" t="s">
        <v>177</v>
      </c>
      <c r="D382" s="37" t="s">
        <v>178</v>
      </c>
    </row>
    <row r="383" spans="1:4" x14ac:dyDescent="0.25">
      <c r="A383" s="40" t="s">
        <v>0</v>
      </c>
      <c r="B383" s="80">
        <v>0</v>
      </c>
      <c r="C383" s="45">
        <f t="shared" ref="C383:C394" si="52">SUM(B383:B383)</f>
        <v>0</v>
      </c>
      <c r="D383" s="80">
        <v>0</v>
      </c>
    </row>
    <row r="384" spans="1:4" x14ac:dyDescent="0.25">
      <c r="A384" s="40" t="s">
        <v>1</v>
      </c>
      <c r="B384" s="80">
        <v>0</v>
      </c>
      <c r="C384" s="45">
        <f t="shared" si="52"/>
        <v>0</v>
      </c>
      <c r="D384" s="80">
        <v>0</v>
      </c>
    </row>
    <row r="385" spans="1:4" x14ac:dyDescent="0.25">
      <c r="A385" s="40" t="s">
        <v>2</v>
      </c>
      <c r="B385" s="80">
        <v>18606</v>
      </c>
      <c r="C385" s="45">
        <f t="shared" si="52"/>
        <v>18606</v>
      </c>
      <c r="D385" s="80">
        <v>18606</v>
      </c>
    </row>
    <row r="386" spans="1:4" x14ac:dyDescent="0.25">
      <c r="A386" s="40" t="s">
        <v>3</v>
      </c>
      <c r="B386" s="80">
        <v>0</v>
      </c>
      <c r="C386" s="45">
        <f t="shared" si="52"/>
        <v>0</v>
      </c>
      <c r="D386" s="80">
        <v>0</v>
      </c>
    </row>
    <row r="387" spans="1:4" x14ac:dyDescent="0.25">
      <c r="A387" s="40" t="s">
        <v>4</v>
      </c>
      <c r="B387" s="80">
        <v>0</v>
      </c>
      <c r="C387" s="45">
        <f t="shared" si="52"/>
        <v>0</v>
      </c>
      <c r="D387" s="80">
        <v>0</v>
      </c>
    </row>
    <row r="388" spans="1:4" x14ac:dyDescent="0.25">
      <c r="A388" s="40" t="s">
        <v>5</v>
      </c>
      <c r="B388" s="80">
        <v>0</v>
      </c>
      <c r="C388" s="45">
        <f t="shared" si="52"/>
        <v>0</v>
      </c>
      <c r="D388" s="80">
        <v>0</v>
      </c>
    </row>
    <row r="389" spans="1:4" x14ac:dyDescent="0.25">
      <c r="A389" s="40" t="s">
        <v>6</v>
      </c>
      <c r="B389" s="80">
        <v>0</v>
      </c>
      <c r="C389" s="45">
        <f t="shared" si="52"/>
        <v>0</v>
      </c>
      <c r="D389" s="80">
        <v>0</v>
      </c>
    </row>
    <row r="390" spans="1:4" x14ac:dyDescent="0.25">
      <c r="A390" s="40" t="s">
        <v>7</v>
      </c>
      <c r="B390" s="80">
        <v>56207</v>
      </c>
      <c r="C390" s="45">
        <f t="shared" si="52"/>
        <v>56207</v>
      </c>
      <c r="D390" s="80">
        <v>56207</v>
      </c>
    </row>
    <row r="391" spans="1:4" x14ac:dyDescent="0.25">
      <c r="A391" s="40" t="s">
        <v>8</v>
      </c>
      <c r="B391" s="80">
        <v>76676</v>
      </c>
      <c r="C391" s="45">
        <f t="shared" si="52"/>
        <v>76676</v>
      </c>
      <c r="D391" s="80">
        <v>76676</v>
      </c>
    </row>
    <row r="392" spans="1:4" x14ac:dyDescent="0.25">
      <c r="A392" s="40" t="s">
        <v>9</v>
      </c>
      <c r="B392" s="80">
        <v>56256</v>
      </c>
      <c r="C392" s="45">
        <f t="shared" si="52"/>
        <v>56256</v>
      </c>
      <c r="D392" s="80">
        <v>56256</v>
      </c>
    </row>
    <row r="393" spans="1:4" x14ac:dyDescent="0.25">
      <c r="A393" s="40" t="s">
        <v>10</v>
      </c>
      <c r="B393" s="80">
        <v>56862</v>
      </c>
      <c r="C393" s="45">
        <f t="shared" si="52"/>
        <v>56862</v>
      </c>
      <c r="D393" s="80">
        <v>56862</v>
      </c>
    </row>
    <row r="394" spans="1:4" x14ac:dyDescent="0.25">
      <c r="A394" s="40" t="s">
        <v>11</v>
      </c>
      <c r="B394" s="80">
        <v>56862</v>
      </c>
      <c r="C394" s="45">
        <f t="shared" si="52"/>
        <v>56862</v>
      </c>
      <c r="D394" s="80">
        <v>56862</v>
      </c>
    </row>
    <row r="395" spans="1:4" x14ac:dyDescent="0.25">
      <c r="A395" s="37" t="s">
        <v>185</v>
      </c>
      <c r="B395" s="81">
        <f>SUM(B383:B394)</f>
        <v>321469</v>
      </c>
      <c r="C395" s="65">
        <f t="shared" ref="C395" si="53">SUM(C383:C394)</f>
        <v>321469</v>
      </c>
      <c r="D395" s="65">
        <f t="shared" ref="D395" si="54">SUM(D383:D394)</f>
        <v>321469</v>
      </c>
    </row>
    <row r="396" spans="1:4" x14ac:dyDescent="0.25">
      <c r="A396" s="14"/>
      <c r="C396" s="142"/>
      <c r="D396" s="142"/>
    </row>
    <row r="397" spans="1:4" x14ac:dyDescent="0.25">
      <c r="A397" s="14"/>
      <c r="C397" s="142"/>
      <c r="D397" s="142"/>
    </row>
    <row r="398" spans="1:4" x14ac:dyDescent="0.25">
      <c r="A398" s="93" t="s">
        <v>45</v>
      </c>
      <c r="C398" s="142"/>
      <c r="D398" s="142"/>
    </row>
    <row r="399" spans="1:4" x14ac:dyDescent="0.25">
      <c r="A399" s="14"/>
      <c r="C399" s="14"/>
      <c r="D399" s="14"/>
    </row>
    <row r="400" spans="1:4" x14ac:dyDescent="0.25">
      <c r="A400" s="37" t="s">
        <v>16</v>
      </c>
      <c r="B400" s="81" t="s">
        <v>12</v>
      </c>
      <c r="C400" s="37" t="s">
        <v>177</v>
      </c>
      <c r="D400" s="37" t="s">
        <v>178</v>
      </c>
    </row>
    <row r="401" spans="1:4" x14ac:dyDescent="0.25">
      <c r="A401" s="40" t="s">
        <v>0</v>
      </c>
      <c r="B401" s="80">
        <v>0</v>
      </c>
      <c r="C401" s="45">
        <f t="shared" ref="C401:C412" si="55">SUM(B401:B401)</f>
        <v>0</v>
      </c>
      <c r="D401" s="80">
        <v>0</v>
      </c>
    </row>
    <row r="402" spans="1:4" x14ac:dyDescent="0.25">
      <c r="A402" s="40" t="s">
        <v>1</v>
      </c>
      <c r="B402" s="80">
        <v>0</v>
      </c>
      <c r="C402" s="45">
        <f t="shared" si="55"/>
        <v>0</v>
      </c>
      <c r="D402" s="80">
        <v>0</v>
      </c>
    </row>
    <row r="403" spans="1:4" x14ac:dyDescent="0.25">
      <c r="A403" s="40" t="s">
        <v>2</v>
      </c>
      <c r="B403" s="80">
        <v>28713</v>
      </c>
      <c r="C403" s="45">
        <f t="shared" si="55"/>
        <v>28713</v>
      </c>
      <c r="D403" s="80">
        <v>28713</v>
      </c>
    </row>
    <row r="404" spans="1:4" x14ac:dyDescent="0.25">
      <c r="A404" s="40" t="s">
        <v>3</v>
      </c>
      <c r="B404" s="80">
        <v>0</v>
      </c>
      <c r="C404" s="45">
        <f t="shared" si="55"/>
        <v>0</v>
      </c>
      <c r="D404" s="80">
        <v>0</v>
      </c>
    </row>
    <row r="405" spans="1:4" x14ac:dyDescent="0.25">
      <c r="A405" s="40" t="s">
        <v>4</v>
      </c>
      <c r="B405" s="80">
        <v>0</v>
      </c>
      <c r="C405" s="45">
        <f t="shared" si="55"/>
        <v>0</v>
      </c>
      <c r="D405" s="80">
        <v>0</v>
      </c>
    </row>
    <row r="406" spans="1:4" x14ac:dyDescent="0.25">
      <c r="A406" s="40" t="s">
        <v>5</v>
      </c>
      <c r="B406" s="80">
        <v>0</v>
      </c>
      <c r="C406" s="45">
        <f t="shared" si="55"/>
        <v>0</v>
      </c>
      <c r="D406" s="80">
        <v>0</v>
      </c>
    </row>
    <row r="407" spans="1:4" x14ac:dyDescent="0.25">
      <c r="A407" s="40" t="s">
        <v>6</v>
      </c>
      <c r="B407" s="80">
        <v>0</v>
      </c>
      <c r="C407" s="45">
        <f t="shared" si="55"/>
        <v>0</v>
      </c>
      <c r="D407" s="80">
        <v>0</v>
      </c>
    </row>
    <row r="408" spans="1:4" x14ac:dyDescent="0.25">
      <c r="A408" s="40" t="s">
        <v>7</v>
      </c>
      <c r="B408" s="80">
        <v>87892</v>
      </c>
      <c r="C408" s="45">
        <f t="shared" si="55"/>
        <v>87892</v>
      </c>
      <c r="D408" s="80">
        <v>87892</v>
      </c>
    </row>
    <row r="409" spans="1:4" x14ac:dyDescent="0.25">
      <c r="A409" s="40" t="s">
        <v>8</v>
      </c>
      <c r="B409" s="80">
        <v>119765</v>
      </c>
      <c r="C409" s="45">
        <f t="shared" si="55"/>
        <v>119765</v>
      </c>
      <c r="D409" s="80">
        <v>119765</v>
      </c>
    </row>
    <row r="410" spans="1:4" x14ac:dyDescent="0.25">
      <c r="A410" s="40" t="s">
        <v>9</v>
      </c>
      <c r="B410" s="80">
        <v>87042</v>
      </c>
      <c r="C410" s="45">
        <f t="shared" si="55"/>
        <v>87042</v>
      </c>
      <c r="D410" s="80">
        <v>87042</v>
      </c>
    </row>
    <row r="411" spans="1:4" x14ac:dyDescent="0.25">
      <c r="A411" s="40" t="s">
        <v>10</v>
      </c>
      <c r="B411" s="80">
        <v>89206</v>
      </c>
      <c r="C411" s="45">
        <f t="shared" si="55"/>
        <v>89206</v>
      </c>
      <c r="D411" s="80">
        <v>89206</v>
      </c>
    </row>
    <row r="412" spans="1:4" x14ac:dyDescent="0.25">
      <c r="A412" s="40" t="s">
        <v>11</v>
      </c>
      <c r="B412" s="80">
        <v>89206</v>
      </c>
      <c r="C412" s="45">
        <f t="shared" si="55"/>
        <v>89206</v>
      </c>
      <c r="D412" s="80">
        <v>89206</v>
      </c>
    </row>
    <row r="413" spans="1:4" x14ac:dyDescent="0.25">
      <c r="A413" s="37" t="s">
        <v>185</v>
      </c>
      <c r="B413" s="81">
        <f>SUM(B401:B412)</f>
        <v>501824</v>
      </c>
      <c r="C413" s="65">
        <f t="shared" ref="C413" si="56">SUM(C401:C412)</f>
        <v>501824</v>
      </c>
      <c r="D413" s="65">
        <f t="shared" ref="D413" si="57">SUM(D401:D412)</f>
        <v>501824</v>
      </c>
    </row>
    <row r="417" spans="1:4" ht="23.25" x14ac:dyDescent="0.35">
      <c r="A417" s="34">
        <v>2006</v>
      </c>
      <c r="C417" s="144"/>
      <c r="D417" s="144"/>
    </row>
    <row r="418" spans="1:4" x14ac:dyDescent="0.25">
      <c r="A418" s="144"/>
      <c r="C418" s="144"/>
      <c r="D418" s="144"/>
    </row>
    <row r="419" spans="1:4" x14ac:dyDescent="0.25">
      <c r="A419" s="3" t="s">
        <v>29</v>
      </c>
      <c r="C419" s="144"/>
      <c r="D419" s="144"/>
    </row>
    <row r="420" spans="1:4" x14ac:dyDescent="0.25">
      <c r="A420" s="144"/>
      <c r="C420" s="144"/>
      <c r="D420" s="144"/>
    </row>
    <row r="421" spans="1:4" x14ac:dyDescent="0.25">
      <c r="A421" s="37" t="s">
        <v>16</v>
      </c>
      <c r="B421" s="81" t="s">
        <v>12</v>
      </c>
      <c r="C421" s="37" t="s">
        <v>177</v>
      </c>
      <c r="D421" s="37" t="s">
        <v>178</v>
      </c>
    </row>
    <row r="422" spans="1:4" x14ac:dyDescent="0.25">
      <c r="A422" s="40" t="s">
        <v>0</v>
      </c>
      <c r="B422" s="80">
        <v>0</v>
      </c>
      <c r="C422" s="45">
        <f t="shared" ref="C422:C433" si="58">SUM(B422:B422)</f>
        <v>0</v>
      </c>
      <c r="D422" s="80">
        <v>0</v>
      </c>
    </row>
    <row r="423" spans="1:4" x14ac:dyDescent="0.25">
      <c r="A423" s="40" t="s">
        <v>1</v>
      </c>
      <c r="B423" s="80">
        <v>0</v>
      </c>
      <c r="C423" s="45">
        <f t="shared" si="58"/>
        <v>0</v>
      </c>
      <c r="D423" s="80">
        <v>0</v>
      </c>
    </row>
    <row r="424" spans="1:4" x14ac:dyDescent="0.25">
      <c r="A424" s="40" t="s">
        <v>2</v>
      </c>
      <c r="B424" s="80">
        <v>0</v>
      </c>
      <c r="C424" s="45">
        <f t="shared" si="58"/>
        <v>0</v>
      </c>
      <c r="D424" s="80">
        <v>0</v>
      </c>
    </row>
    <row r="425" spans="1:4" x14ac:dyDescent="0.25">
      <c r="A425" s="40" t="s">
        <v>3</v>
      </c>
      <c r="B425" s="80">
        <v>14013</v>
      </c>
      <c r="C425" s="45">
        <f t="shared" si="58"/>
        <v>14013</v>
      </c>
      <c r="D425" s="80">
        <v>14013</v>
      </c>
    </row>
    <row r="426" spans="1:4" x14ac:dyDescent="0.25">
      <c r="A426" s="40" t="s">
        <v>4</v>
      </c>
      <c r="B426" s="80">
        <v>0</v>
      </c>
      <c r="C426" s="45">
        <f t="shared" si="58"/>
        <v>0</v>
      </c>
      <c r="D426" s="80">
        <v>0</v>
      </c>
    </row>
    <row r="427" spans="1:4" x14ac:dyDescent="0.25">
      <c r="A427" s="40" t="s">
        <v>5</v>
      </c>
      <c r="B427" s="80">
        <v>0</v>
      </c>
      <c r="C427" s="45">
        <f t="shared" si="58"/>
        <v>0</v>
      </c>
      <c r="D427" s="80">
        <v>0</v>
      </c>
    </row>
    <row r="428" spans="1:4" x14ac:dyDescent="0.25">
      <c r="A428" s="40" t="s">
        <v>6</v>
      </c>
      <c r="B428" s="80">
        <v>0</v>
      </c>
      <c r="C428" s="45">
        <f t="shared" si="58"/>
        <v>0</v>
      </c>
      <c r="D428" s="80">
        <v>0</v>
      </c>
    </row>
    <row r="429" spans="1:4" x14ac:dyDescent="0.25">
      <c r="A429" s="40" t="s">
        <v>7</v>
      </c>
      <c r="B429" s="80">
        <v>0</v>
      </c>
      <c r="C429" s="45">
        <f t="shared" si="58"/>
        <v>0</v>
      </c>
      <c r="D429" s="80">
        <v>0</v>
      </c>
    </row>
    <row r="430" spans="1:4" x14ac:dyDescent="0.25">
      <c r="A430" s="40" t="s">
        <v>8</v>
      </c>
      <c r="B430" s="80">
        <v>0</v>
      </c>
      <c r="C430" s="45">
        <f t="shared" si="58"/>
        <v>0</v>
      </c>
      <c r="D430" s="80">
        <v>0</v>
      </c>
    </row>
    <row r="431" spans="1:4" x14ac:dyDescent="0.25">
      <c r="A431" s="40" t="s">
        <v>9</v>
      </c>
      <c r="B431" s="80">
        <v>0</v>
      </c>
      <c r="C431" s="45">
        <f t="shared" si="58"/>
        <v>0</v>
      </c>
      <c r="D431" s="80">
        <v>0</v>
      </c>
    </row>
    <row r="432" spans="1:4" x14ac:dyDescent="0.25">
      <c r="A432" s="40" t="s">
        <v>10</v>
      </c>
      <c r="B432" s="80">
        <v>0</v>
      </c>
      <c r="C432" s="45">
        <f t="shared" si="58"/>
        <v>0</v>
      </c>
      <c r="D432" s="80">
        <v>0</v>
      </c>
    </row>
    <row r="433" spans="1:4" x14ac:dyDescent="0.25">
      <c r="A433" s="40" t="s">
        <v>11</v>
      </c>
      <c r="B433" s="80">
        <v>0</v>
      </c>
      <c r="C433" s="45">
        <f t="shared" si="58"/>
        <v>0</v>
      </c>
      <c r="D433" s="80">
        <v>0</v>
      </c>
    </row>
    <row r="434" spans="1:4" x14ac:dyDescent="0.25">
      <c r="A434" s="37" t="s">
        <v>186</v>
      </c>
      <c r="B434" s="81">
        <f>SUM(B422:B433)</f>
        <v>14013</v>
      </c>
      <c r="C434" s="65">
        <f t="shared" ref="C434" si="59">SUM(C422:C433)</f>
        <v>14013</v>
      </c>
      <c r="D434" s="65">
        <f t="shared" ref="D434" si="60">SUM(D422:D433)</f>
        <v>14013</v>
      </c>
    </row>
    <row r="435" spans="1:4" x14ac:dyDescent="0.25">
      <c r="A435" s="14"/>
      <c r="C435" s="142"/>
      <c r="D435" s="142"/>
    </row>
    <row r="436" spans="1:4" x14ac:dyDescent="0.25">
      <c r="A436" s="14"/>
      <c r="C436" s="142"/>
      <c r="D436" s="142"/>
    </row>
    <row r="437" spans="1:4" x14ac:dyDescent="0.25">
      <c r="A437" s="93" t="s">
        <v>45</v>
      </c>
      <c r="C437" s="142"/>
      <c r="D437" s="142"/>
    </row>
    <row r="438" spans="1:4" x14ac:dyDescent="0.25">
      <c r="A438" s="14"/>
      <c r="C438" s="14"/>
      <c r="D438" s="14"/>
    </row>
    <row r="439" spans="1:4" x14ac:dyDescent="0.25">
      <c r="A439" s="37" t="s">
        <v>16</v>
      </c>
      <c r="B439" s="81" t="s">
        <v>12</v>
      </c>
      <c r="C439" s="37" t="s">
        <v>177</v>
      </c>
      <c r="D439" s="37" t="s">
        <v>178</v>
      </c>
    </row>
    <row r="440" spans="1:4" x14ac:dyDescent="0.25">
      <c r="A440" s="40" t="s">
        <v>0</v>
      </c>
      <c r="B440" s="80">
        <v>0</v>
      </c>
      <c r="C440" s="45">
        <f t="shared" ref="C440:C451" si="61">SUM(B440:B440)</f>
        <v>0</v>
      </c>
      <c r="D440" s="80">
        <v>0</v>
      </c>
    </row>
    <row r="441" spans="1:4" x14ac:dyDescent="0.25">
      <c r="A441" s="40" t="s">
        <v>1</v>
      </c>
      <c r="B441" s="80">
        <v>0</v>
      </c>
      <c r="C441" s="45">
        <f t="shared" si="61"/>
        <v>0</v>
      </c>
      <c r="D441" s="80">
        <v>0</v>
      </c>
    </row>
    <row r="442" spans="1:4" x14ac:dyDescent="0.25">
      <c r="A442" s="40" t="s">
        <v>2</v>
      </c>
      <c r="B442" s="80">
        <v>0</v>
      </c>
      <c r="C442" s="45">
        <f t="shared" si="61"/>
        <v>0</v>
      </c>
      <c r="D442" s="80">
        <v>0</v>
      </c>
    </row>
    <row r="443" spans="1:4" x14ac:dyDescent="0.25">
      <c r="A443" s="40" t="s">
        <v>3</v>
      </c>
      <c r="B443" s="80">
        <v>17174</v>
      </c>
      <c r="C443" s="45">
        <f t="shared" si="61"/>
        <v>17174</v>
      </c>
      <c r="D443" s="80">
        <v>17174</v>
      </c>
    </row>
    <row r="444" spans="1:4" x14ac:dyDescent="0.25">
      <c r="A444" s="40" t="s">
        <v>4</v>
      </c>
      <c r="B444" s="80">
        <v>0</v>
      </c>
      <c r="C444" s="45">
        <f t="shared" si="61"/>
        <v>0</v>
      </c>
      <c r="D444" s="80">
        <v>0</v>
      </c>
    </row>
    <row r="445" spans="1:4" x14ac:dyDescent="0.25">
      <c r="A445" s="40" t="s">
        <v>5</v>
      </c>
      <c r="B445" s="80">
        <v>0</v>
      </c>
      <c r="C445" s="45">
        <f t="shared" si="61"/>
        <v>0</v>
      </c>
      <c r="D445" s="80">
        <v>0</v>
      </c>
    </row>
    <row r="446" spans="1:4" x14ac:dyDescent="0.25">
      <c r="A446" s="40" t="s">
        <v>6</v>
      </c>
      <c r="B446" s="80">
        <v>0</v>
      </c>
      <c r="C446" s="45">
        <f t="shared" si="61"/>
        <v>0</v>
      </c>
      <c r="D446" s="80">
        <v>0</v>
      </c>
    </row>
    <row r="447" spans="1:4" x14ac:dyDescent="0.25">
      <c r="A447" s="40" t="s">
        <v>7</v>
      </c>
      <c r="B447" s="80">
        <v>0</v>
      </c>
      <c r="C447" s="45">
        <f t="shared" si="61"/>
        <v>0</v>
      </c>
      <c r="D447" s="80">
        <v>0</v>
      </c>
    </row>
    <row r="448" spans="1:4" x14ac:dyDescent="0.25">
      <c r="A448" s="40" t="s">
        <v>8</v>
      </c>
      <c r="B448" s="80">
        <v>0</v>
      </c>
      <c r="C448" s="45">
        <f t="shared" si="61"/>
        <v>0</v>
      </c>
      <c r="D448" s="80">
        <v>0</v>
      </c>
    </row>
    <row r="449" spans="1:4" x14ac:dyDescent="0.25">
      <c r="A449" s="40" t="s">
        <v>9</v>
      </c>
      <c r="B449" s="80">
        <v>0</v>
      </c>
      <c r="C449" s="45">
        <f t="shared" si="61"/>
        <v>0</v>
      </c>
      <c r="D449" s="80">
        <v>0</v>
      </c>
    </row>
    <row r="450" spans="1:4" x14ac:dyDescent="0.25">
      <c r="A450" s="40" t="s">
        <v>10</v>
      </c>
      <c r="B450" s="80">
        <v>0</v>
      </c>
      <c r="C450" s="45">
        <f t="shared" si="61"/>
        <v>0</v>
      </c>
      <c r="D450" s="80">
        <v>0</v>
      </c>
    </row>
    <row r="451" spans="1:4" x14ac:dyDescent="0.25">
      <c r="A451" s="40" t="s">
        <v>11</v>
      </c>
      <c r="B451" s="80">
        <v>0</v>
      </c>
      <c r="C451" s="45">
        <f t="shared" si="61"/>
        <v>0</v>
      </c>
      <c r="D451" s="80">
        <v>0</v>
      </c>
    </row>
    <row r="452" spans="1:4" x14ac:dyDescent="0.25">
      <c r="A452" s="37" t="s">
        <v>186</v>
      </c>
      <c r="B452" s="81">
        <f>SUM(B440:B451)</f>
        <v>17174</v>
      </c>
      <c r="C452" s="65">
        <f t="shared" ref="C452" si="62">SUM(C440:C451)</f>
        <v>17174</v>
      </c>
      <c r="D452" s="65">
        <f t="shared" ref="D452" si="63">SUM(D440:D451)</f>
        <v>17174</v>
      </c>
    </row>
    <row r="456" spans="1:4" ht="23.25" x14ac:dyDescent="0.35">
      <c r="A456" s="34">
        <v>2005</v>
      </c>
      <c r="C456" s="144"/>
      <c r="D456" s="144"/>
    </row>
    <row r="457" spans="1:4" x14ac:dyDescent="0.25">
      <c r="A457" s="144"/>
      <c r="C457" s="144"/>
      <c r="D457" s="144"/>
    </row>
    <row r="458" spans="1:4" x14ac:dyDescent="0.25">
      <c r="A458" s="3" t="s">
        <v>29</v>
      </c>
      <c r="C458" s="144"/>
      <c r="D458" s="144"/>
    </row>
    <row r="459" spans="1:4" x14ac:dyDescent="0.25">
      <c r="A459" s="144"/>
      <c r="C459" s="144"/>
      <c r="D459" s="144"/>
    </row>
    <row r="460" spans="1:4" x14ac:dyDescent="0.25">
      <c r="A460" s="37" t="s">
        <v>16</v>
      </c>
      <c r="B460" s="81" t="s">
        <v>12</v>
      </c>
      <c r="C460" s="37" t="s">
        <v>177</v>
      </c>
      <c r="D460" s="37" t="s">
        <v>178</v>
      </c>
    </row>
    <row r="461" spans="1:4" x14ac:dyDescent="0.25">
      <c r="A461" s="40" t="s">
        <v>0</v>
      </c>
      <c r="B461" s="80">
        <v>0</v>
      </c>
      <c r="C461" s="45">
        <f t="shared" ref="C461:C472" si="64">SUM(B461:B461)</f>
        <v>0</v>
      </c>
      <c r="D461" s="80">
        <v>0</v>
      </c>
    </row>
    <row r="462" spans="1:4" x14ac:dyDescent="0.25">
      <c r="A462" s="40" t="s">
        <v>1</v>
      </c>
      <c r="B462" s="80">
        <v>0</v>
      </c>
      <c r="C462" s="45">
        <f t="shared" si="64"/>
        <v>0</v>
      </c>
      <c r="D462" s="80">
        <v>0</v>
      </c>
    </row>
    <row r="463" spans="1:4" x14ac:dyDescent="0.25">
      <c r="A463" s="40" t="s">
        <v>2</v>
      </c>
      <c r="B463" s="80">
        <v>0</v>
      </c>
      <c r="C463" s="45">
        <f t="shared" si="64"/>
        <v>0</v>
      </c>
      <c r="D463" s="80">
        <v>0</v>
      </c>
    </row>
    <row r="464" spans="1:4" x14ac:dyDescent="0.25">
      <c r="A464" s="40" t="s">
        <v>3</v>
      </c>
      <c r="B464" s="80">
        <v>0</v>
      </c>
      <c r="C464" s="45">
        <f t="shared" si="64"/>
        <v>0</v>
      </c>
      <c r="D464" s="80">
        <v>0</v>
      </c>
    </row>
    <row r="465" spans="1:4" x14ac:dyDescent="0.25">
      <c r="A465" s="40" t="s">
        <v>4</v>
      </c>
      <c r="B465" s="80">
        <v>0</v>
      </c>
      <c r="C465" s="45">
        <f t="shared" si="64"/>
        <v>0</v>
      </c>
      <c r="D465" s="80">
        <v>0</v>
      </c>
    </row>
    <row r="466" spans="1:4" x14ac:dyDescent="0.25">
      <c r="A466" s="40" t="s">
        <v>5</v>
      </c>
      <c r="B466" s="80">
        <v>0</v>
      </c>
      <c r="C466" s="45">
        <f t="shared" si="64"/>
        <v>0</v>
      </c>
      <c r="D466" s="80">
        <v>0</v>
      </c>
    </row>
    <row r="467" spans="1:4" x14ac:dyDescent="0.25">
      <c r="A467" s="40" t="s">
        <v>6</v>
      </c>
      <c r="B467" s="80">
        <v>0</v>
      </c>
      <c r="C467" s="45">
        <f t="shared" si="64"/>
        <v>0</v>
      </c>
      <c r="D467" s="80">
        <v>0</v>
      </c>
    </row>
    <row r="468" spans="1:4" x14ac:dyDescent="0.25">
      <c r="A468" s="40" t="s">
        <v>7</v>
      </c>
      <c r="B468" s="80">
        <v>0</v>
      </c>
      <c r="C468" s="45">
        <f t="shared" si="64"/>
        <v>0</v>
      </c>
      <c r="D468" s="80">
        <v>0</v>
      </c>
    </row>
    <row r="469" spans="1:4" x14ac:dyDescent="0.25">
      <c r="A469" s="40" t="s">
        <v>8</v>
      </c>
      <c r="B469" s="80">
        <v>0</v>
      </c>
      <c r="C469" s="45">
        <f t="shared" si="64"/>
        <v>0</v>
      </c>
      <c r="D469" s="80">
        <v>0</v>
      </c>
    </row>
    <row r="470" spans="1:4" x14ac:dyDescent="0.25">
      <c r="A470" s="40" t="s">
        <v>9</v>
      </c>
      <c r="B470" s="80">
        <v>0</v>
      </c>
      <c r="C470" s="45">
        <f t="shared" si="64"/>
        <v>0</v>
      </c>
      <c r="D470" s="80">
        <v>0</v>
      </c>
    </row>
    <row r="471" spans="1:4" x14ac:dyDescent="0.25">
      <c r="A471" s="40" t="s">
        <v>10</v>
      </c>
      <c r="B471" s="80">
        <v>0</v>
      </c>
      <c r="C471" s="45">
        <f t="shared" si="64"/>
        <v>0</v>
      </c>
      <c r="D471" s="80">
        <v>0</v>
      </c>
    </row>
    <row r="472" spans="1:4" x14ac:dyDescent="0.25">
      <c r="A472" s="40" t="s">
        <v>11</v>
      </c>
      <c r="B472" s="80">
        <v>0</v>
      </c>
      <c r="C472" s="45">
        <f t="shared" si="64"/>
        <v>0</v>
      </c>
      <c r="D472" s="80">
        <v>0</v>
      </c>
    </row>
    <row r="473" spans="1:4" x14ac:dyDescent="0.25">
      <c r="A473" s="37" t="s">
        <v>187</v>
      </c>
      <c r="B473" s="81">
        <f>SUM(B461:B472)</f>
        <v>0</v>
      </c>
      <c r="C473" s="65">
        <f t="shared" ref="C473" si="65">SUM(C461:C472)</f>
        <v>0</v>
      </c>
      <c r="D473" s="65">
        <f t="shared" ref="D473" si="66">SUM(D461:D472)</f>
        <v>0</v>
      </c>
    </row>
    <row r="474" spans="1:4" x14ac:dyDescent="0.25">
      <c r="A474" s="14"/>
      <c r="C474" s="142"/>
      <c r="D474" s="142"/>
    </row>
    <row r="475" spans="1:4" x14ac:dyDescent="0.25">
      <c r="A475" s="14"/>
      <c r="C475" s="142"/>
      <c r="D475" s="142"/>
    </row>
    <row r="476" spans="1:4" x14ac:dyDescent="0.25">
      <c r="A476" s="93" t="s">
        <v>45</v>
      </c>
      <c r="C476" s="142"/>
      <c r="D476" s="142"/>
    </row>
    <row r="477" spans="1:4" x14ac:dyDescent="0.25">
      <c r="A477" s="14"/>
      <c r="C477" s="14"/>
      <c r="D477" s="14"/>
    </row>
    <row r="478" spans="1:4" x14ac:dyDescent="0.25">
      <c r="A478" s="37" t="s">
        <v>16</v>
      </c>
      <c r="B478" s="81" t="s">
        <v>12</v>
      </c>
      <c r="C478" s="37" t="s">
        <v>177</v>
      </c>
      <c r="D478" s="37" t="s">
        <v>178</v>
      </c>
    </row>
    <row r="479" spans="1:4" x14ac:dyDescent="0.25">
      <c r="A479" s="40" t="s">
        <v>0</v>
      </c>
      <c r="B479" s="80">
        <v>0</v>
      </c>
      <c r="C479" s="45">
        <f t="shared" ref="C479:C490" si="67">SUM(B479:B479)</f>
        <v>0</v>
      </c>
      <c r="D479" s="80">
        <v>0</v>
      </c>
    </row>
    <row r="480" spans="1:4" x14ac:dyDescent="0.25">
      <c r="A480" s="40" t="s">
        <v>1</v>
      </c>
      <c r="B480" s="80">
        <v>0</v>
      </c>
      <c r="C480" s="45">
        <f t="shared" si="67"/>
        <v>0</v>
      </c>
      <c r="D480" s="80">
        <v>0</v>
      </c>
    </row>
    <row r="481" spans="1:4" x14ac:dyDescent="0.25">
      <c r="A481" s="40" t="s">
        <v>2</v>
      </c>
      <c r="B481" s="80">
        <v>0</v>
      </c>
      <c r="C481" s="45">
        <f t="shared" si="67"/>
        <v>0</v>
      </c>
      <c r="D481" s="80">
        <v>0</v>
      </c>
    </row>
    <row r="482" spans="1:4" x14ac:dyDescent="0.25">
      <c r="A482" s="40" t="s">
        <v>3</v>
      </c>
      <c r="B482" s="80">
        <v>0</v>
      </c>
      <c r="C482" s="45">
        <f t="shared" si="67"/>
        <v>0</v>
      </c>
      <c r="D482" s="80">
        <v>0</v>
      </c>
    </row>
    <row r="483" spans="1:4" x14ac:dyDescent="0.25">
      <c r="A483" s="40" t="s">
        <v>4</v>
      </c>
      <c r="B483" s="80">
        <v>0</v>
      </c>
      <c r="C483" s="45">
        <f t="shared" si="67"/>
        <v>0</v>
      </c>
      <c r="D483" s="80">
        <v>0</v>
      </c>
    </row>
    <row r="484" spans="1:4" x14ac:dyDescent="0.25">
      <c r="A484" s="40" t="s">
        <v>5</v>
      </c>
      <c r="B484" s="80">
        <v>0</v>
      </c>
      <c r="C484" s="45">
        <f t="shared" si="67"/>
        <v>0</v>
      </c>
      <c r="D484" s="80">
        <v>0</v>
      </c>
    </row>
    <row r="485" spans="1:4" x14ac:dyDescent="0.25">
      <c r="A485" s="40" t="s">
        <v>6</v>
      </c>
      <c r="B485" s="80">
        <v>0</v>
      </c>
      <c r="C485" s="45">
        <f t="shared" si="67"/>
        <v>0</v>
      </c>
      <c r="D485" s="80">
        <v>0</v>
      </c>
    </row>
    <row r="486" spans="1:4" x14ac:dyDescent="0.25">
      <c r="A486" s="40" t="s">
        <v>7</v>
      </c>
      <c r="B486" s="80">
        <v>0</v>
      </c>
      <c r="C486" s="45">
        <f t="shared" si="67"/>
        <v>0</v>
      </c>
      <c r="D486" s="80">
        <v>0</v>
      </c>
    </row>
    <row r="487" spans="1:4" x14ac:dyDescent="0.25">
      <c r="A487" s="40" t="s">
        <v>8</v>
      </c>
      <c r="B487" s="80">
        <v>0</v>
      </c>
      <c r="C487" s="45">
        <f t="shared" si="67"/>
        <v>0</v>
      </c>
      <c r="D487" s="80">
        <v>0</v>
      </c>
    </row>
    <row r="488" spans="1:4" x14ac:dyDescent="0.25">
      <c r="A488" s="40" t="s">
        <v>9</v>
      </c>
      <c r="B488" s="80">
        <v>0</v>
      </c>
      <c r="C488" s="45">
        <f t="shared" si="67"/>
        <v>0</v>
      </c>
      <c r="D488" s="80">
        <v>0</v>
      </c>
    </row>
    <row r="489" spans="1:4" x14ac:dyDescent="0.25">
      <c r="A489" s="40" t="s">
        <v>10</v>
      </c>
      <c r="B489" s="80">
        <v>0</v>
      </c>
      <c r="C489" s="45">
        <f t="shared" si="67"/>
        <v>0</v>
      </c>
      <c r="D489" s="80">
        <v>0</v>
      </c>
    </row>
    <row r="490" spans="1:4" x14ac:dyDescent="0.25">
      <c r="A490" s="40" t="s">
        <v>11</v>
      </c>
      <c r="B490" s="80">
        <v>0</v>
      </c>
      <c r="C490" s="45">
        <f t="shared" si="67"/>
        <v>0</v>
      </c>
      <c r="D490" s="80">
        <v>0</v>
      </c>
    </row>
    <row r="491" spans="1:4" x14ac:dyDescent="0.25">
      <c r="A491" s="37" t="s">
        <v>187</v>
      </c>
      <c r="B491" s="81">
        <f>SUM(B479:B490)</f>
        <v>0</v>
      </c>
      <c r="C491" s="65">
        <f t="shared" ref="C491" si="68">SUM(C479:C490)</f>
        <v>0</v>
      </c>
      <c r="D491" s="65">
        <f t="shared" ref="D491" si="69">SUM(D479:D490)</f>
        <v>0</v>
      </c>
    </row>
    <row r="495" spans="1:4" ht="23.25" x14ac:dyDescent="0.35">
      <c r="A495" s="34">
        <v>2004</v>
      </c>
      <c r="C495" s="144"/>
      <c r="D495" s="144"/>
    </row>
    <row r="496" spans="1:4" x14ac:dyDescent="0.25">
      <c r="A496" s="144"/>
      <c r="C496" s="144"/>
      <c r="D496" s="144"/>
    </row>
    <row r="497" spans="1:4" x14ac:dyDescent="0.25">
      <c r="A497" s="3" t="s">
        <v>29</v>
      </c>
      <c r="C497" s="144"/>
      <c r="D497" s="144"/>
    </row>
    <row r="498" spans="1:4" x14ac:dyDescent="0.25">
      <c r="A498" s="144"/>
      <c r="C498" s="144"/>
      <c r="D498" s="144"/>
    </row>
    <row r="499" spans="1:4" x14ac:dyDescent="0.25">
      <c r="A499" s="37" t="s">
        <v>16</v>
      </c>
      <c r="B499" s="81" t="s">
        <v>12</v>
      </c>
      <c r="C499" s="37" t="s">
        <v>177</v>
      </c>
      <c r="D499" s="37" t="s">
        <v>178</v>
      </c>
    </row>
    <row r="500" spans="1:4" x14ac:dyDescent="0.25">
      <c r="A500" s="40" t="s">
        <v>0</v>
      </c>
      <c r="B500" s="80">
        <v>0</v>
      </c>
      <c r="C500" s="45">
        <f t="shared" ref="C500:C511" si="70">SUM(B500:B500)</f>
        <v>0</v>
      </c>
      <c r="D500" s="80">
        <v>0</v>
      </c>
    </row>
    <row r="501" spans="1:4" x14ac:dyDescent="0.25">
      <c r="A501" s="40" t="s">
        <v>1</v>
      </c>
      <c r="B501" s="80">
        <v>0</v>
      </c>
      <c r="C501" s="45">
        <f t="shared" si="70"/>
        <v>0</v>
      </c>
      <c r="D501" s="80">
        <v>0</v>
      </c>
    </row>
    <row r="502" spans="1:4" x14ac:dyDescent="0.25">
      <c r="A502" s="40" t="s">
        <v>2</v>
      </c>
      <c r="B502" s="80">
        <v>0</v>
      </c>
      <c r="C502" s="45">
        <f t="shared" si="70"/>
        <v>0</v>
      </c>
      <c r="D502" s="80">
        <v>0</v>
      </c>
    </row>
    <row r="503" spans="1:4" x14ac:dyDescent="0.25">
      <c r="A503" s="40" t="s">
        <v>3</v>
      </c>
      <c r="B503" s="80">
        <v>0</v>
      </c>
      <c r="C503" s="45">
        <f t="shared" si="70"/>
        <v>0</v>
      </c>
      <c r="D503" s="80">
        <v>0</v>
      </c>
    </row>
    <row r="504" spans="1:4" x14ac:dyDescent="0.25">
      <c r="A504" s="40" t="s">
        <v>4</v>
      </c>
      <c r="B504" s="80">
        <v>0</v>
      </c>
      <c r="C504" s="45">
        <f t="shared" si="70"/>
        <v>0</v>
      </c>
      <c r="D504" s="80">
        <v>0</v>
      </c>
    </row>
    <row r="505" spans="1:4" x14ac:dyDescent="0.25">
      <c r="A505" s="40" t="s">
        <v>5</v>
      </c>
      <c r="B505" s="80">
        <v>0</v>
      </c>
      <c r="C505" s="45">
        <f t="shared" si="70"/>
        <v>0</v>
      </c>
      <c r="D505" s="80">
        <v>0</v>
      </c>
    </row>
    <row r="506" spans="1:4" x14ac:dyDescent="0.25">
      <c r="A506" s="40" t="s">
        <v>6</v>
      </c>
      <c r="B506" s="80">
        <v>0</v>
      </c>
      <c r="C506" s="45">
        <f t="shared" si="70"/>
        <v>0</v>
      </c>
      <c r="D506" s="80">
        <v>0</v>
      </c>
    </row>
    <row r="507" spans="1:4" x14ac:dyDescent="0.25">
      <c r="A507" s="40" t="s">
        <v>7</v>
      </c>
      <c r="B507" s="80">
        <v>0</v>
      </c>
      <c r="C507" s="45">
        <f t="shared" si="70"/>
        <v>0</v>
      </c>
      <c r="D507" s="80">
        <v>0</v>
      </c>
    </row>
    <row r="508" spans="1:4" x14ac:dyDescent="0.25">
      <c r="A508" s="40" t="s">
        <v>8</v>
      </c>
      <c r="B508" s="80">
        <v>0</v>
      </c>
      <c r="C508" s="45">
        <f t="shared" si="70"/>
        <v>0</v>
      </c>
      <c r="D508" s="80">
        <v>0</v>
      </c>
    </row>
    <row r="509" spans="1:4" x14ac:dyDescent="0.25">
      <c r="A509" s="40" t="s">
        <v>9</v>
      </c>
      <c r="B509" s="80">
        <v>0</v>
      </c>
      <c r="C509" s="45">
        <f t="shared" si="70"/>
        <v>0</v>
      </c>
      <c r="D509" s="80">
        <v>0</v>
      </c>
    </row>
    <row r="510" spans="1:4" x14ac:dyDescent="0.25">
      <c r="A510" s="40" t="s">
        <v>10</v>
      </c>
      <c r="B510" s="80">
        <v>0</v>
      </c>
      <c r="C510" s="45">
        <f t="shared" si="70"/>
        <v>0</v>
      </c>
      <c r="D510" s="80">
        <v>0</v>
      </c>
    </row>
    <row r="511" spans="1:4" x14ac:dyDescent="0.25">
      <c r="A511" s="40" t="s">
        <v>11</v>
      </c>
      <c r="B511" s="80">
        <v>0</v>
      </c>
      <c r="C511" s="45">
        <f t="shared" si="70"/>
        <v>0</v>
      </c>
      <c r="D511" s="80">
        <v>0</v>
      </c>
    </row>
    <row r="512" spans="1:4" x14ac:dyDescent="0.25">
      <c r="A512" s="37" t="s">
        <v>188</v>
      </c>
      <c r="B512" s="81">
        <f>SUM(B500:B511)</f>
        <v>0</v>
      </c>
      <c r="C512" s="65">
        <f t="shared" ref="C512" si="71">SUM(C500:C511)</f>
        <v>0</v>
      </c>
      <c r="D512" s="65">
        <f t="shared" ref="D512" si="72">SUM(D500:D511)</f>
        <v>0</v>
      </c>
    </row>
    <row r="513" spans="1:4" x14ac:dyDescent="0.25">
      <c r="A513" s="14"/>
      <c r="C513" s="142"/>
      <c r="D513" s="142"/>
    </row>
    <row r="514" spans="1:4" x14ac:dyDescent="0.25">
      <c r="A514" s="14"/>
      <c r="C514" s="142"/>
      <c r="D514" s="142"/>
    </row>
    <row r="515" spans="1:4" x14ac:dyDescent="0.25">
      <c r="A515" s="93" t="s">
        <v>45</v>
      </c>
      <c r="C515" s="142"/>
      <c r="D515" s="142"/>
    </row>
    <row r="516" spans="1:4" x14ac:dyDescent="0.25">
      <c r="A516" s="14"/>
      <c r="C516" s="14"/>
      <c r="D516" s="14"/>
    </row>
    <row r="517" spans="1:4" x14ac:dyDescent="0.25">
      <c r="A517" s="37" t="s">
        <v>16</v>
      </c>
      <c r="B517" s="81" t="s">
        <v>12</v>
      </c>
      <c r="C517" s="37" t="s">
        <v>177</v>
      </c>
      <c r="D517" s="37" t="s">
        <v>178</v>
      </c>
    </row>
    <row r="518" spans="1:4" x14ac:dyDescent="0.25">
      <c r="A518" s="40" t="s">
        <v>0</v>
      </c>
      <c r="B518" s="80">
        <v>0</v>
      </c>
      <c r="C518" s="45">
        <f t="shared" ref="C518:C529" si="73">SUM(B518:B518)</f>
        <v>0</v>
      </c>
      <c r="D518" s="80">
        <v>0</v>
      </c>
    </row>
    <row r="519" spans="1:4" x14ac:dyDescent="0.25">
      <c r="A519" s="40" t="s">
        <v>1</v>
      </c>
      <c r="B519" s="80">
        <v>0</v>
      </c>
      <c r="C519" s="45">
        <f t="shared" si="73"/>
        <v>0</v>
      </c>
      <c r="D519" s="80">
        <v>0</v>
      </c>
    </row>
    <row r="520" spans="1:4" x14ac:dyDescent="0.25">
      <c r="A520" s="40" t="s">
        <v>2</v>
      </c>
      <c r="B520" s="80">
        <v>0</v>
      </c>
      <c r="C520" s="45">
        <f t="shared" si="73"/>
        <v>0</v>
      </c>
      <c r="D520" s="80">
        <v>0</v>
      </c>
    </row>
    <row r="521" spans="1:4" x14ac:dyDescent="0.25">
      <c r="A521" s="40" t="s">
        <v>3</v>
      </c>
      <c r="B521" s="80">
        <v>0</v>
      </c>
      <c r="C521" s="45">
        <f t="shared" si="73"/>
        <v>0</v>
      </c>
      <c r="D521" s="80">
        <v>0</v>
      </c>
    </row>
    <row r="522" spans="1:4" x14ac:dyDescent="0.25">
      <c r="A522" s="40" t="s">
        <v>4</v>
      </c>
      <c r="B522" s="80">
        <v>0</v>
      </c>
      <c r="C522" s="45">
        <f t="shared" si="73"/>
        <v>0</v>
      </c>
      <c r="D522" s="80">
        <v>0</v>
      </c>
    </row>
    <row r="523" spans="1:4" x14ac:dyDescent="0.25">
      <c r="A523" s="40" t="s">
        <v>5</v>
      </c>
      <c r="B523" s="80">
        <v>0</v>
      </c>
      <c r="C523" s="45">
        <f t="shared" si="73"/>
        <v>0</v>
      </c>
      <c r="D523" s="80">
        <v>0</v>
      </c>
    </row>
    <row r="524" spans="1:4" x14ac:dyDescent="0.25">
      <c r="A524" s="40" t="s">
        <v>6</v>
      </c>
      <c r="B524" s="80">
        <v>0</v>
      </c>
      <c r="C524" s="45">
        <f t="shared" si="73"/>
        <v>0</v>
      </c>
      <c r="D524" s="80">
        <v>0</v>
      </c>
    </row>
    <row r="525" spans="1:4" x14ac:dyDescent="0.25">
      <c r="A525" s="40" t="s">
        <v>7</v>
      </c>
      <c r="B525" s="80">
        <v>0</v>
      </c>
      <c r="C525" s="45">
        <f t="shared" si="73"/>
        <v>0</v>
      </c>
      <c r="D525" s="80">
        <v>0</v>
      </c>
    </row>
    <row r="526" spans="1:4" x14ac:dyDescent="0.25">
      <c r="A526" s="40" t="s">
        <v>8</v>
      </c>
      <c r="B526" s="80">
        <v>0</v>
      </c>
      <c r="C526" s="45">
        <f t="shared" si="73"/>
        <v>0</v>
      </c>
      <c r="D526" s="80">
        <v>0</v>
      </c>
    </row>
    <row r="527" spans="1:4" x14ac:dyDescent="0.25">
      <c r="A527" s="40" t="s">
        <v>9</v>
      </c>
      <c r="B527" s="80">
        <v>0</v>
      </c>
      <c r="C527" s="45">
        <f t="shared" si="73"/>
        <v>0</v>
      </c>
      <c r="D527" s="80">
        <v>0</v>
      </c>
    </row>
    <row r="528" spans="1:4" x14ac:dyDescent="0.25">
      <c r="A528" s="40" t="s">
        <v>10</v>
      </c>
      <c r="B528" s="80">
        <v>0</v>
      </c>
      <c r="C528" s="45">
        <f t="shared" si="73"/>
        <v>0</v>
      </c>
      <c r="D528" s="80">
        <v>0</v>
      </c>
    </row>
    <row r="529" spans="1:4" x14ac:dyDescent="0.25">
      <c r="A529" s="40" t="s">
        <v>11</v>
      </c>
      <c r="B529" s="80">
        <v>0</v>
      </c>
      <c r="C529" s="45">
        <f t="shared" si="73"/>
        <v>0</v>
      </c>
      <c r="D529" s="80">
        <v>0</v>
      </c>
    </row>
    <row r="530" spans="1:4" x14ac:dyDescent="0.25">
      <c r="A530" s="37" t="s">
        <v>188</v>
      </c>
      <c r="B530" s="81">
        <f>SUM(B518:B529)</f>
        <v>0</v>
      </c>
      <c r="C530" s="65">
        <f t="shared" ref="C530" si="74">SUM(C518:C529)</f>
        <v>0</v>
      </c>
      <c r="D530" s="65">
        <f t="shared" ref="D530" si="75">SUM(D518:D529)</f>
        <v>0</v>
      </c>
    </row>
    <row r="533" spans="1:4" ht="23.25" x14ac:dyDescent="0.35">
      <c r="A533" s="34">
        <v>2003</v>
      </c>
      <c r="C533" s="144"/>
      <c r="D533" s="144"/>
    </row>
    <row r="534" spans="1:4" x14ac:dyDescent="0.25">
      <c r="A534" s="144"/>
      <c r="C534" s="144"/>
      <c r="D534" s="144"/>
    </row>
    <row r="535" spans="1:4" x14ac:dyDescent="0.25">
      <c r="A535" s="3" t="s">
        <v>29</v>
      </c>
      <c r="C535" s="144"/>
      <c r="D535" s="144"/>
    </row>
    <row r="536" spans="1:4" x14ac:dyDescent="0.25">
      <c r="A536" s="144"/>
      <c r="C536" s="144"/>
      <c r="D536" s="144"/>
    </row>
    <row r="537" spans="1:4" x14ac:dyDescent="0.25">
      <c r="A537" s="37" t="s">
        <v>16</v>
      </c>
      <c r="B537" s="81" t="s">
        <v>12</v>
      </c>
      <c r="C537" s="37" t="s">
        <v>177</v>
      </c>
      <c r="D537" s="37" t="s">
        <v>178</v>
      </c>
    </row>
    <row r="538" spans="1:4" x14ac:dyDescent="0.25">
      <c r="A538" s="40" t="s">
        <v>0</v>
      </c>
      <c r="B538" s="80">
        <v>0</v>
      </c>
      <c r="C538" s="45">
        <f t="shared" ref="C538:C549" si="76">SUM(B538:B538)</f>
        <v>0</v>
      </c>
      <c r="D538" s="80">
        <v>0</v>
      </c>
    </row>
    <row r="539" spans="1:4" x14ac:dyDescent="0.25">
      <c r="A539" s="40" t="s">
        <v>1</v>
      </c>
      <c r="B539" s="80">
        <v>17799</v>
      </c>
      <c r="C539" s="45">
        <f t="shared" si="76"/>
        <v>17799</v>
      </c>
      <c r="D539" s="80">
        <v>0</v>
      </c>
    </row>
    <row r="540" spans="1:4" x14ac:dyDescent="0.25">
      <c r="A540" s="40" t="s">
        <v>2</v>
      </c>
      <c r="B540" s="80">
        <v>0</v>
      </c>
      <c r="C540" s="45">
        <f t="shared" si="76"/>
        <v>0</v>
      </c>
      <c r="D540" s="80">
        <v>0</v>
      </c>
    </row>
    <row r="541" spans="1:4" x14ac:dyDescent="0.25">
      <c r="A541" s="40" t="s">
        <v>3</v>
      </c>
      <c r="B541" s="80">
        <v>0</v>
      </c>
      <c r="C541" s="45">
        <f t="shared" si="76"/>
        <v>0</v>
      </c>
      <c r="D541" s="80">
        <v>0</v>
      </c>
    </row>
    <row r="542" spans="1:4" x14ac:dyDescent="0.25">
      <c r="A542" s="40" t="s">
        <v>4</v>
      </c>
      <c r="B542" s="80">
        <v>0</v>
      </c>
      <c r="C542" s="45">
        <f t="shared" si="76"/>
        <v>0</v>
      </c>
      <c r="D542" s="80">
        <v>0</v>
      </c>
    </row>
    <row r="543" spans="1:4" x14ac:dyDescent="0.25">
      <c r="A543" s="40" t="s">
        <v>5</v>
      </c>
      <c r="B543" s="80">
        <v>0</v>
      </c>
      <c r="C543" s="45">
        <f t="shared" si="76"/>
        <v>0</v>
      </c>
      <c r="D543" s="80">
        <v>0</v>
      </c>
    </row>
    <row r="544" spans="1:4" x14ac:dyDescent="0.25">
      <c r="A544" s="40" t="s">
        <v>6</v>
      </c>
      <c r="B544" s="80">
        <v>0</v>
      </c>
      <c r="C544" s="45">
        <f t="shared" si="76"/>
        <v>0</v>
      </c>
      <c r="D544" s="80">
        <v>0</v>
      </c>
    </row>
    <row r="545" spans="1:4" x14ac:dyDescent="0.25">
      <c r="A545" s="40" t="s">
        <v>7</v>
      </c>
      <c r="B545" s="80">
        <v>0</v>
      </c>
      <c r="C545" s="45">
        <f t="shared" si="76"/>
        <v>0</v>
      </c>
      <c r="D545" s="80">
        <v>0</v>
      </c>
    </row>
    <row r="546" spans="1:4" x14ac:dyDescent="0.25">
      <c r="A546" s="40" t="s">
        <v>8</v>
      </c>
      <c r="B546" s="80">
        <v>0</v>
      </c>
      <c r="C546" s="45">
        <f t="shared" si="76"/>
        <v>0</v>
      </c>
      <c r="D546" s="80">
        <v>0</v>
      </c>
    </row>
    <row r="547" spans="1:4" x14ac:dyDescent="0.25">
      <c r="A547" s="40" t="s">
        <v>9</v>
      </c>
      <c r="B547" s="80">
        <v>0</v>
      </c>
      <c r="C547" s="45">
        <f t="shared" si="76"/>
        <v>0</v>
      </c>
      <c r="D547" s="80">
        <v>0</v>
      </c>
    </row>
    <row r="548" spans="1:4" x14ac:dyDescent="0.25">
      <c r="A548" s="40" t="s">
        <v>10</v>
      </c>
      <c r="B548" s="80">
        <v>2880</v>
      </c>
      <c r="C548" s="45">
        <f t="shared" si="76"/>
        <v>2880</v>
      </c>
      <c r="D548" s="80">
        <v>0</v>
      </c>
    </row>
    <row r="549" spans="1:4" x14ac:dyDescent="0.25">
      <c r="A549" s="40" t="s">
        <v>11</v>
      </c>
      <c r="B549" s="80">
        <v>0</v>
      </c>
      <c r="C549" s="45">
        <f t="shared" si="76"/>
        <v>0</v>
      </c>
      <c r="D549" s="80">
        <v>0</v>
      </c>
    </row>
    <row r="550" spans="1:4" x14ac:dyDescent="0.25">
      <c r="A550" s="37" t="s">
        <v>189</v>
      </c>
      <c r="B550" s="81">
        <f>SUM(B538:B549)</f>
        <v>20679</v>
      </c>
      <c r="C550" s="65">
        <f t="shared" ref="C550" si="77">SUM(C538:C549)</f>
        <v>20679</v>
      </c>
      <c r="D550" s="65">
        <f t="shared" ref="D550" si="78">SUM(D538:D549)</f>
        <v>0</v>
      </c>
    </row>
    <row r="551" spans="1:4" x14ac:dyDescent="0.25">
      <c r="A551" s="14"/>
      <c r="C551" s="142"/>
      <c r="D551" s="142"/>
    </row>
    <row r="552" spans="1:4" x14ac:dyDescent="0.25">
      <c r="A552" s="14"/>
      <c r="C552" s="142"/>
      <c r="D552" s="142"/>
    </row>
    <row r="553" spans="1:4" x14ac:dyDescent="0.25">
      <c r="A553" s="93" t="s">
        <v>45</v>
      </c>
      <c r="C553" s="142"/>
      <c r="D553" s="142"/>
    </row>
    <row r="554" spans="1:4" x14ac:dyDescent="0.25">
      <c r="A554" s="14"/>
      <c r="C554" s="14"/>
      <c r="D554" s="14"/>
    </row>
    <row r="555" spans="1:4" x14ac:dyDescent="0.25">
      <c r="A555" s="37" t="s">
        <v>16</v>
      </c>
      <c r="B555" s="81" t="s">
        <v>12</v>
      </c>
      <c r="C555" s="37" t="s">
        <v>177</v>
      </c>
      <c r="D555" s="37" t="s">
        <v>178</v>
      </c>
    </row>
    <row r="556" spans="1:4" x14ac:dyDescent="0.25">
      <c r="A556" s="40" t="s">
        <v>0</v>
      </c>
      <c r="B556" s="80">
        <v>0</v>
      </c>
      <c r="C556" s="45">
        <f t="shared" ref="C556:C567" si="79">SUM(B556:B556)</f>
        <v>0</v>
      </c>
      <c r="D556" s="80">
        <v>0</v>
      </c>
    </row>
    <row r="557" spans="1:4" x14ac:dyDescent="0.25">
      <c r="A557" s="40" t="s">
        <v>1</v>
      </c>
      <c r="B557" s="80">
        <v>10771</v>
      </c>
      <c r="C557" s="45">
        <f t="shared" si="79"/>
        <v>10771</v>
      </c>
      <c r="D557" s="80">
        <v>0</v>
      </c>
    </row>
    <row r="558" spans="1:4" x14ac:dyDescent="0.25">
      <c r="A558" s="40" t="s">
        <v>2</v>
      </c>
      <c r="B558" s="80">
        <v>0</v>
      </c>
      <c r="C558" s="45">
        <f t="shared" si="79"/>
        <v>0</v>
      </c>
      <c r="D558" s="80">
        <v>0</v>
      </c>
    </row>
    <row r="559" spans="1:4" x14ac:dyDescent="0.25">
      <c r="A559" s="40" t="s">
        <v>3</v>
      </c>
      <c r="B559" s="80">
        <v>0</v>
      </c>
      <c r="C559" s="45">
        <f t="shared" si="79"/>
        <v>0</v>
      </c>
      <c r="D559" s="80">
        <v>0</v>
      </c>
    </row>
    <row r="560" spans="1:4" x14ac:dyDescent="0.25">
      <c r="A560" s="40" t="s">
        <v>4</v>
      </c>
      <c r="B560" s="80">
        <v>0</v>
      </c>
      <c r="C560" s="45">
        <f t="shared" si="79"/>
        <v>0</v>
      </c>
      <c r="D560" s="80">
        <v>0</v>
      </c>
    </row>
    <row r="561" spans="1:24" x14ac:dyDescent="0.25">
      <c r="A561" s="40" t="s">
        <v>5</v>
      </c>
      <c r="B561" s="80">
        <v>0</v>
      </c>
      <c r="C561" s="45">
        <f t="shared" si="79"/>
        <v>0</v>
      </c>
      <c r="D561" s="80">
        <v>0</v>
      </c>
    </row>
    <row r="562" spans="1:24" x14ac:dyDescent="0.25">
      <c r="A562" s="40" t="s">
        <v>6</v>
      </c>
      <c r="B562" s="80">
        <v>0</v>
      </c>
      <c r="C562" s="45">
        <f t="shared" si="79"/>
        <v>0</v>
      </c>
      <c r="D562" s="80">
        <v>0</v>
      </c>
    </row>
    <row r="563" spans="1:24" x14ac:dyDescent="0.25">
      <c r="A563" s="40" t="s">
        <v>7</v>
      </c>
      <c r="B563" s="80">
        <v>0</v>
      </c>
      <c r="C563" s="45">
        <f t="shared" si="79"/>
        <v>0</v>
      </c>
      <c r="D563" s="80">
        <v>0</v>
      </c>
      <c r="E563" s="144"/>
      <c r="F563" s="144"/>
      <c r="G563" s="144"/>
      <c r="H563" s="144"/>
      <c r="I563" s="144"/>
      <c r="J563" s="144"/>
      <c r="K563" s="144"/>
      <c r="L563" s="144"/>
      <c r="M563" s="144"/>
      <c r="N563" s="144"/>
      <c r="O563" s="144"/>
      <c r="P563" s="144"/>
      <c r="Q563" s="144"/>
      <c r="R563" s="144"/>
      <c r="S563" s="144"/>
      <c r="T563" s="144"/>
      <c r="U563" s="144"/>
      <c r="V563" s="144"/>
      <c r="W563" s="144"/>
      <c r="X563" s="144"/>
    </row>
    <row r="564" spans="1:24" x14ac:dyDescent="0.25">
      <c r="A564" s="40" t="s">
        <v>8</v>
      </c>
      <c r="B564" s="80">
        <v>0</v>
      </c>
      <c r="C564" s="45">
        <f t="shared" si="79"/>
        <v>0</v>
      </c>
      <c r="D564" s="80">
        <v>0</v>
      </c>
      <c r="E564" s="144"/>
      <c r="F564" s="144"/>
      <c r="G564" s="144"/>
      <c r="H564" s="144"/>
      <c r="I564" s="144"/>
      <c r="J564" s="144"/>
      <c r="K564" s="144"/>
      <c r="L564" s="144"/>
      <c r="M564" s="144"/>
      <c r="N564" s="144"/>
      <c r="O564" s="144"/>
      <c r="P564" s="144"/>
      <c r="Q564" s="144"/>
      <c r="R564" s="144"/>
      <c r="S564" s="144"/>
      <c r="T564" s="144"/>
      <c r="U564" s="144"/>
      <c r="V564" s="144"/>
      <c r="W564" s="144"/>
      <c r="X564" s="144"/>
    </row>
    <row r="565" spans="1:24" x14ac:dyDescent="0.25">
      <c r="A565" s="40" t="s">
        <v>9</v>
      </c>
      <c r="B565" s="80">
        <v>0</v>
      </c>
      <c r="C565" s="45">
        <f t="shared" si="79"/>
        <v>0</v>
      </c>
      <c r="D565" s="80">
        <v>0</v>
      </c>
      <c r="E565" s="144"/>
      <c r="F565" s="144"/>
      <c r="G565" s="144"/>
      <c r="H565" s="144"/>
      <c r="I565" s="144"/>
      <c r="J565" s="144"/>
      <c r="K565" s="144"/>
      <c r="L565" s="144"/>
      <c r="M565" s="144"/>
      <c r="N565" s="144"/>
      <c r="O565" s="144"/>
      <c r="P565" s="144"/>
      <c r="Q565" s="144"/>
      <c r="R565" s="144"/>
      <c r="S565" s="144"/>
      <c r="T565" s="144"/>
      <c r="U565" s="144"/>
      <c r="V565" s="144"/>
      <c r="W565" s="144"/>
      <c r="X565" s="144"/>
    </row>
    <row r="566" spans="1:24" x14ac:dyDescent="0.25">
      <c r="A566" s="40" t="s">
        <v>10</v>
      </c>
      <c r="B566" s="80">
        <v>2072</v>
      </c>
      <c r="C566" s="45">
        <f t="shared" si="79"/>
        <v>2072</v>
      </c>
      <c r="D566" s="80">
        <v>0</v>
      </c>
      <c r="E566" s="1"/>
      <c r="F566" s="1"/>
      <c r="G566" s="144"/>
      <c r="H566" s="144"/>
      <c r="I566" s="144"/>
      <c r="J566" s="144"/>
      <c r="K566" s="144"/>
      <c r="L566" s="144"/>
      <c r="M566" s="144"/>
      <c r="N566" s="144"/>
      <c r="O566" s="144"/>
      <c r="P566" s="144"/>
      <c r="Q566" s="144"/>
      <c r="R566" s="144"/>
      <c r="S566" s="144"/>
      <c r="T566" s="144"/>
      <c r="U566" s="144"/>
      <c r="V566" s="144"/>
      <c r="W566" s="144"/>
      <c r="X566" s="144"/>
    </row>
    <row r="567" spans="1:24" x14ac:dyDescent="0.25">
      <c r="A567" s="40" t="s">
        <v>11</v>
      </c>
      <c r="B567" s="80">
        <v>0</v>
      </c>
      <c r="C567" s="45">
        <f t="shared" si="79"/>
        <v>0</v>
      </c>
      <c r="D567" s="80">
        <v>0</v>
      </c>
      <c r="E567" s="1"/>
      <c r="F567" s="1"/>
      <c r="G567" s="144"/>
      <c r="H567" s="144"/>
      <c r="I567" s="144"/>
      <c r="J567" s="144"/>
      <c r="K567" s="144"/>
      <c r="L567" s="144"/>
      <c r="M567" s="144"/>
      <c r="N567" s="144"/>
      <c r="O567" s="144"/>
      <c r="P567" s="144"/>
      <c r="Q567" s="144"/>
      <c r="R567" s="144"/>
      <c r="S567" s="144"/>
      <c r="T567" s="144"/>
      <c r="U567" s="144"/>
      <c r="V567" s="144"/>
      <c r="W567" s="144"/>
      <c r="X567" s="144"/>
    </row>
    <row r="568" spans="1:24" x14ac:dyDescent="0.25">
      <c r="A568" s="37" t="s">
        <v>189</v>
      </c>
      <c r="B568" s="81">
        <f>SUM(B556:B567)</f>
        <v>12843</v>
      </c>
      <c r="C568" s="65">
        <f t="shared" ref="C568" si="80">SUM(C556:C567)</f>
        <v>12843</v>
      </c>
      <c r="D568" s="65">
        <f t="shared" ref="D568" si="81">SUM(D556:D567)</f>
        <v>0</v>
      </c>
      <c r="E568" s="1"/>
      <c r="F568" s="1"/>
      <c r="G568" s="144"/>
      <c r="H568" s="144"/>
      <c r="I568" s="144"/>
      <c r="J568" s="144"/>
      <c r="K568" s="144"/>
      <c r="L568" s="144"/>
      <c r="M568" s="144"/>
      <c r="N568" s="144"/>
      <c r="O568" s="144"/>
      <c r="P568" s="144"/>
      <c r="Q568" s="144"/>
      <c r="R568" s="144"/>
      <c r="S568" s="144"/>
      <c r="T568" s="144"/>
      <c r="U568" s="144"/>
      <c r="V568" s="144"/>
      <c r="W568" s="144"/>
      <c r="X568" s="144"/>
    </row>
    <row r="572" spans="1:24" ht="23.25" x14ac:dyDescent="0.35">
      <c r="A572" s="34">
        <v>2002</v>
      </c>
      <c r="C572" s="144"/>
      <c r="D572" s="144"/>
    </row>
    <row r="573" spans="1:24" x14ac:dyDescent="0.25">
      <c r="A573" s="144"/>
      <c r="C573" s="144"/>
      <c r="D573" s="144"/>
    </row>
    <row r="574" spans="1:24" x14ac:dyDescent="0.25">
      <c r="A574" s="3" t="s">
        <v>29</v>
      </c>
      <c r="C574" s="144"/>
      <c r="D574" s="144"/>
    </row>
    <row r="575" spans="1:24" x14ac:dyDescent="0.25">
      <c r="A575" s="144"/>
      <c r="C575" s="144"/>
      <c r="D575" s="144"/>
    </row>
    <row r="576" spans="1:24" x14ac:dyDescent="0.25">
      <c r="A576" s="37" t="s">
        <v>16</v>
      </c>
      <c r="B576" s="81" t="s">
        <v>61</v>
      </c>
      <c r="C576" s="81" t="s">
        <v>12</v>
      </c>
      <c r="D576" s="37" t="s">
        <v>177</v>
      </c>
      <c r="E576" s="37" t="s">
        <v>178</v>
      </c>
    </row>
    <row r="577" spans="1:5" x14ac:dyDescent="0.25">
      <c r="A577" s="40" t="s">
        <v>0</v>
      </c>
      <c r="B577" s="80">
        <v>22108</v>
      </c>
      <c r="C577" s="80">
        <v>0</v>
      </c>
      <c r="D577" s="45">
        <f>SUM(B577:C577)</f>
        <v>22108</v>
      </c>
      <c r="E577" s="80">
        <v>22108</v>
      </c>
    </row>
    <row r="578" spans="1:5" x14ac:dyDescent="0.25">
      <c r="A578" s="40" t="s">
        <v>1</v>
      </c>
      <c r="B578" s="80">
        <v>0</v>
      </c>
      <c r="C578" s="80">
        <v>0</v>
      </c>
      <c r="D578" s="45">
        <f t="shared" ref="D578:D588" si="82">SUM(B578:C578)</f>
        <v>0</v>
      </c>
      <c r="E578" s="80">
        <v>0</v>
      </c>
    </row>
    <row r="579" spans="1:5" x14ac:dyDescent="0.25">
      <c r="A579" s="40" t="s">
        <v>2</v>
      </c>
      <c r="B579" s="80">
        <v>0</v>
      </c>
      <c r="C579" s="80">
        <v>0</v>
      </c>
      <c r="D579" s="45">
        <f t="shared" si="82"/>
        <v>0</v>
      </c>
      <c r="E579" s="80">
        <v>0</v>
      </c>
    </row>
    <row r="580" spans="1:5" x14ac:dyDescent="0.25">
      <c r="A580" s="40" t="s">
        <v>3</v>
      </c>
      <c r="B580" s="80">
        <v>0</v>
      </c>
      <c r="C580" s="80">
        <v>0</v>
      </c>
      <c r="D580" s="45">
        <f t="shared" si="82"/>
        <v>0</v>
      </c>
      <c r="E580" s="80">
        <v>0</v>
      </c>
    </row>
    <row r="581" spans="1:5" x14ac:dyDescent="0.25">
      <c r="A581" s="40" t="s">
        <v>4</v>
      </c>
      <c r="B581" s="80">
        <v>0</v>
      </c>
      <c r="C581" s="80">
        <v>0</v>
      </c>
      <c r="D581" s="45">
        <f t="shared" si="82"/>
        <v>0</v>
      </c>
      <c r="E581" s="80">
        <v>0</v>
      </c>
    </row>
    <row r="582" spans="1:5" x14ac:dyDescent="0.25">
      <c r="A582" s="40" t="s">
        <v>5</v>
      </c>
      <c r="B582" s="80">
        <v>13038</v>
      </c>
      <c r="C582" s="80">
        <v>0</v>
      </c>
      <c r="D582" s="45">
        <f t="shared" si="82"/>
        <v>13038</v>
      </c>
      <c r="E582" s="80">
        <v>13038</v>
      </c>
    </row>
    <row r="583" spans="1:5" x14ac:dyDescent="0.25">
      <c r="A583" s="40" t="s">
        <v>6</v>
      </c>
      <c r="B583" s="80">
        <v>0</v>
      </c>
      <c r="C583" s="80">
        <v>0</v>
      </c>
      <c r="D583" s="45">
        <f t="shared" si="82"/>
        <v>0</v>
      </c>
      <c r="E583" s="80">
        <v>0</v>
      </c>
    </row>
    <row r="584" spans="1:5" x14ac:dyDescent="0.25">
      <c r="A584" s="40" t="s">
        <v>7</v>
      </c>
      <c r="B584" s="80">
        <v>0</v>
      </c>
      <c r="C584" s="80">
        <v>0</v>
      </c>
      <c r="D584" s="45">
        <f t="shared" si="82"/>
        <v>0</v>
      </c>
      <c r="E584" s="80">
        <v>0</v>
      </c>
    </row>
    <row r="585" spans="1:5" x14ac:dyDescent="0.25">
      <c r="A585" s="40" t="s">
        <v>8</v>
      </c>
      <c r="B585" s="80">
        <v>0</v>
      </c>
      <c r="C585" s="80">
        <v>18332</v>
      </c>
      <c r="D585" s="45">
        <f t="shared" si="82"/>
        <v>18332</v>
      </c>
      <c r="E585" s="80">
        <v>18332</v>
      </c>
    </row>
    <row r="586" spans="1:5" x14ac:dyDescent="0.25">
      <c r="A586" s="40" t="s">
        <v>9</v>
      </c>
      <c r="B586" s="80">
        <v>0</v>
      </c>
      <c r="C586" s="80">
        <v>0</v>
      </c>
      <c r="D586" s="45">
        <f t="shared" si="82"/>
        <v>0</v>
      </c>
      <c r="E586" s="80">
        <v>0</v>
      </c>
    </row>
    <row r="587" spans="1:5" x14ac:dyDescent="0.25">
      <c r="A587" s="40" t="s">
        <v>10</v>
      </c>
      <c r="B587" s="80">
        <v>0</v>
      </c>
      <c r="C587" s="80">
        <v>0</v>
      </c>
      <c r="D587" s="45">
        <f t="shared" si="82"/>
        <v>0</v>
      </c>
      <c r="E587" s="80">
        <v>0</v>
      </c>
    </row>
    <row r="588" spans="1:5" x14ac:dyDescent="0.25">
      <c r="A588" s="40" t="s">
        <v>11</v>
      </c>
      <c r="B588" s="80">
        <v>0</v>
      </c>
      <c r="C588" s="80">
        <v>0</v>
      </c>
      <c r="D588" s="45">
        <f t="shared" si="82"/>
        <v>0</v>
      </c>
      <c r="E588" s="80">
        <v>0</v>
      </c>
    </row>
    <row r="589" spans="1:5" x14ac:dyDescent="0.25">
      <c r="A589" s="37" t="s">
        <v>190</v>
      </c>
      <c r="B589" s="81">
        <f>SUM(B577:B588)</f>
        <v>35146</v>
      </c>
      <c r="C589" s="81">
        <f>SUM(C577:C588)</f>
        <v>18332</v>
      </c>
      <c r="D589" s="65">
        <f t="shared" ref="D589" si="83">SUM(D577:D588)</f>
        <v>53478</v>
      </c>
      <c r="E589" s="65">
        <f t="shared" ref="E589" si="84">SUM(E577:E588)</f>
        <v>53478</v>
      </c>
    </row>
    <row r="590" spans="1:5" x14ac:dyDescent="0.25">
      <c r="A590" s="14"/>
      <c r="C590" s="142"/>
      <c r="D590" s="142"/>
    </row>
    <row r="591" spans="1:5" x14ac:dyDescent="0.25">
      <c r="A591" s="14"/>
      <c r="C591" s="142"/>
      <c r="D591" s="142"/>
    </row>
    <row r="592" spans="1:5" x14ac:dyDescent="0.25">
      <c r="A592" s="93" t="s">
        <v>45</v>
      </c>
      <c r="C592" s="142"/>
      <c r="D592" s="142"/>
    </row>
    <row r="593" spans="1:5" x14ac:dyDescent="0.25">
      <c r="A593" s="14"/>
      <c r="C593" s="14"/>
      <c r="D593" s="14"/>
    </row>
    <row r="594" spans="1:5" x14ac:dyDescent="0.25">
      <c r="A594" s="37" t="s">
        <v>16</v>
      </c>
      <c r="B594" s="81" t="s">
        <v>61</v>
      </c>
      <c r="C594" s="81" t="s">
        <v>12</v>
      </c>
      <c r="D594" s="37" t="s">
        <v>177</v>
      </c>
      <c r="E594" s="37" t="s">
        <v>178</v>
      </c>
    </row>
    <row r="595" spans="1:5" x14ac:dyDescent="0.25">
      <c r="A595" s="40" t="s">
        <v>0</v>
      </c>
      <c r="B595" s="74">
        <v>48471</v>
      </c>
      <c r="C595" s="80">
        <v>0</v>
      </c>
      <c r="D595" s="45">
        <f>SUM(B595:C595)</f>
        <v>48471</v>
      </c>
      <c r="E595" s="74">
        <v>48471</v>
      </c>
    </row>
    <row r="596" spans="1:5" x14ac:dyDescent="0.25">
      <c r="A596" s="40" t="s">
        <v>1</v>
      </c>
      <c r="B596" s="74">
        <v>0</v>
      </c>
      <c r="C596" s="80">
        <v>0</v>
      </c>
      <c r="D596" s="45">
        <f t="shared" ref="D596:D606" si="85">SUM(B596:C596)</f>
        <v>0</v>
      </c>
      <c r="E596" s="80">
        <v>0</v>
      </c>
    </row>
    <row r="597" spans="1:5" x14ac:dyDescent="0.25">
      <c r="A597" s="40" t="s">
        <v>2</v>
      </c>
      <c r="B597" s="74">
        <v>0</v>
      </c>
      <c r="C597" s="80">
        <v>0</v>
      </c>
      <c r="D597" s="45">
        <f t="shared" si="85"/>
        <v>0</v>
      </c>
      <c r="E597" s="80">
        <v>0</v>
      </c>
    </row>
    <row r="598" spans="1:5" x14ac:dyDescent="0.25">
      <c r="A598" s="40" t="s">
        <v>3</v>
      </c>
      <c r="B598" s="74">
        <v>0</v>
      </c>
      <c r="C598" s="80">
        <v>0</v>
      </c>
      <c r="D598" s="45">
        <f t="shared" si="85"/>
        <v>0</v>
      </c>
      <c r="E598" s="80">
        <v>0</v>
      </c>
    </row>
    <row r="599" spans="1:5" x14ac:dyDescent="0.25">
      <c r="A599" s="40" t="s">
        <v>4</v>
      </c>
      <c r="B599" s="74">
        <v>0</v>
      </c>
      <c r="C599" s="80">
        <v>0</v>
      </c>
      <c r="D599" s="45">
        <f t="shared" si="85"/>
        <v>0</v>
      </c>
      <c r="E599" s="80">
        <v>0</v>
      </c>
    </row>
    <row r="600" spans="1:5" x14ac:dyDescent="0.25">
      <c r="A600" s="40" t="s">
        <v>5</v>
      </c>
      <c r="B600" s="74">
        <v>0</v>
      </c>
      <c r="C600" s="80">
        <v>0</v>
      </c>
      <c r="D600" s="45">
        <f t="shared" si="85"/>
        <v>0</v>
      </c>
      <c r="E600" s="80">
        <v>0</v>
      </c>
    </row>
    <row r="601" spans="1:5" x14ac:dyDescent="0.25">
      <c r="A601" s="40" t="s">
        <v>6</v>
      </c>
      <c r="B601" s="74">
        <v>26157</v>
      </c>
      <c r="C601" s="80">
        <v>0</v>
      </c>
      <c r="D601" s="45">
        <f t="shared" si="85"/>
        <v>26157</v>
      </c>
      <c r="E601" s="74">
        <v>26157</v>
      </c>
    </row>
    <row r="602" spans="1:5" x14ac:dyDescent="0.25">
      <c r="A602" s="40" t="s">
        <v>7</v>
      </c>
      <c r="B602" s="74">
        <v>0</v>
      </c>
      <c r="C602" s="80">
        <v>0</v>
      </c>
      <c r="D602" s="45">
        <f t="shared" si="85"/>
        <v>0</v>
      </c>
      <c r="E602" s="80">
        <v>0</v>
      </c>
    </row>
    <row r="603" spans="1:5" x14ac:dyDescent="0.25">
      <c r="A603" s="40" t="s">
        <v>8</v>
      </c>
      <c r="B603" s="74">
        <v>0</v>
      </c>
      <c r="C603" s="80">
        <v>11094</v>
      </c>
      <c r="D603" s="45">
        <f t="shared" si="85"/>
        <v>11094</v>
      </c>
      <c r="E603" s="80">
        <v>11094</v>
      </c>
    </row>
    <row r="604" spans="1:5" x14ac:dyDescent="0.25">
      <c r="A604" s="40" t="s">
        <v>9</v>
      </c>
      <c r="B604" s="74">
        <v>0</v>
      </c>
      <c r="C604" s="80">
        <v>0</v>
      </c>
      <c r="D604" s="45">
        <f t="shared" si="85"/>
        <v>0</v>
      </c>
      <c r="E604" s="80">
        <v>0</v>
      </c>
    </row>
    <row r="605" spans="1:5" x14ac:dyDescent="0.25">
      <c r="A605" s="40" t="s">
        <v>10</v>
      </c>
      <c r="B605" s="74">
        <v>0</v>
      </c>
      <c r="C605" s="80">
        <v>0</v>
      </c>
      <c r="D605" s="45">
        <f t="shared" si="85"/>
        <v>0</v>
      </c>
      <c r="E605" s="80">
        <v>0</v>
      </c>
    </row>
    <row r="606" spans="1:5" x14ac:dyDescent="0.25">
      <c r="A606" s="40" t="s">
        <v>11</v>
      </c>
      <c r="B606" s="74">
        <v>0</v>
      </c>
      <c r="C606" s="80">
        <v>0</v>
      </c>
      <c r="D606" s="45">
        <f t="shared" si="85"/>
        <v>0</v>
      </c>
      <c r="E606" s="80">
        <v>0</v>
      </c>
    </row>
    <row r="607" spans="1:5" x14ac:dyDescent="0.25">
      <c r="A607" s="37" t="s">
        <v>190</v>
      </c>
      <c r="B607" s="81">
        <f>SUM(B595:B606)</f>
        <v>74628</v>
      </c>
      <c r="C607" s="81">
        <f>SUM(C595:C606)</f>
        <v>11094</v>
      </c>
      <c r="D607" s="65">
        <f t="shared" ref="D607" si="86">SUM(D595:D606)</f>
        <v>85722</v>
      </c>
      <c r="E607" s="65">
        <f t="shared" ref="E607" si="87">SUM(E595:E606)</f>
        <v>85722</v>
      </c>
    </row>
    <row r="611" spans="1:5" ht="23.25" x14ac:dyDescent="0.35">
      <c r="A611" s="34">
        <v>2001</v>
      </c>
      <c r="C611" s="144"/>
      <c r="D611" s="144"/>
      <c r="E611" s="144"/>
    </row>
    <row r="612" spans="1:5" x14ac:dyDescent="0.25">
      <c r="A612" s="144"/>
      <c r="C612" s="144"/>
      <c r="D612" s="144"/>
      <c r="E612" s="144"/>
    </row>
    <row r="613" spans="1:5" x14ac:dyDescent="0.25">
      <c r="A613" s="3" t="s">
        <v>29</v>
      </c>
      <c r="C613" s="144"/>
      <c r="D613" s="144"/>
      <c r="E613" s="144"/>
    </row>
    <row r="614" spans="1:5" x14ac:dyDescent="0.25">
      <c r="A614" s="144"/>
      <c r="C614" s="144"/>
      <c r="D614" s="144"/>
      <c r="E614" s="144"/>
    </row>
    <row r="615" spans="1:5" x14ac:dyDescent="0.25">
      <c r="A615" s="37" t="s">
        <v>16</v>
      </c>
      <c r="B615" s="81" t="s">
        <v>12</v>
      </c>
      <c r="C615" s="37" t="s">
        <v>177</v>
      </c>
      <c r="D615" s="37" t="s">
        <v>178</v>
      </c>
    </row>
    <row r="616" spans="1:5" x14ac:dyDescent="0.25">
      <c r="A616" s="40" t="s">
        <v>0</v>
      </c>
      <c r="B616" s="80">
        <v>19218</v>
      </c>
      <c r="C616" s="45">
        <f t="shared" ref="C616:C627" si="88">SUM(B616:B616)</f>
        <v>19218</v>
      </c>
      <c r="D616" s="80">
        <v>19218</v>
      </c>
    </row>
    <row r="617" spans="1:5" x14ac:dyDescent="0.25">
      <c r="A617" s="40" t="s">
        <v>1</v>
      </c>
      <c r="B617" s="80">
        <v>0</v>
      </c>
      <c r="C617" s="45">
        <f t="shared" si="88"/>
        <v>0</v>
      </c>
      <c r="D617" s="80">
        <v>0</v>
      </c>
    </row>
    <row r="618" spans="1:5" x14ac:dyDescent="0.25">
      <c r="A618" s="40" t="s">
        <v>2</v>
      </c>
      <c r="B618" s="80">
        <v>0</v>
      </c>
      <c r="C618" s="45">
        <f t="shared" si="88"/>
        <v>0</v>
      </c>
      <c r="D618" s="80">
        <v>0</v>
      </c>
    </row>
    <row r="619" spans="1:5" x14ac:dyDescent="0.25">
      <c r="A619" s="40" t="s">
        <v>3</v>
      </c>
      <c r="B619" s="80">
        <v>0</v>
      </c>
      <c r="C619" s="45">
        <f t="shared" si="88"/>
        <v>0</v>
      </c>
      <c r="D619" s="80">
        <v>0</v>
      </c>
    </row>
    <row r="620" spans="1:5" x14ac:dyDescent="0.25">
      <c r="A620" s="40" t="s">
        <v>4</v>
      </c>
      <c r="B620" s="80">
        <v>0</v>
      </c>
      <c r="C620" s="45">
        <f t="shared" si="88"/>
        <v>0</v>
      </c>
      <c r="D620" s="80">
        <v>0</v>
      </c>
    </row>
    <row r="621" spans="1:5" x14ac:dyDescent="0.25">
      <c r="A621" s="40" t="s">
        <v>5</v>
      </c>
      <c r="B621" s="80">
        <v>0</v>
      </c>
      <c r="C621" s="45">
        <f t="shared" si="88"/>
        <v>0</v>
      </c>
      <c r="D621" s="80">
        <v>0</v>
      </c>
    </row>
    <row r="622" spans="1:5" x14ac:dyDescent="0.25">
      <c r="A622" s="40" t="s">
        <v>6</v>
      </c>
      <c r="B622" s="80">
        <v>0</v>
      </c>
      <c r="C622" s="45">
        <f t="shared" si="88"/>
        <v>0</v>
      </c>
      <c r="D622" s="80">
        <v>0</v>
      </c>
    </row>
    <row r="623" spans="1:5" x14ac:dyDescent="0.25">
      <c r="A623" s="40" t="s">
        <v>7</v>
      </c>
      <c r="B623" s="80">
        <v>13696</v>
      </c>
      <c r="C623" s="45">
        <f t="shared" si="88"/>
        <v>13696</v>
      </c>
      <c r="D623" s="80">
        <v>13696</v>
      </c>
    </row>
    <row r="624" spans="1:5" x14ac:dyDescent="0.25">
      <c r="A624" s="40" t="s">
        <v>8</v>
      </c>
      <c r="B624" s="80">
        <v>34335</v>
      </c>
      <c r="C624" s="45">
        <f t="shared" si="88"/>
        <v>34335</v>
      </c>
      <c r="D624" s="80">
        <v>34335</v>
      </c>
    </row>
    <row r="625" spans="1:4" x14ac:dyDescent="0.25">
      <c r="A625" s="40" t="s">
        <v>9</v>
      </c>
      <c r="B625" s="80">
        <v>0</v>
      </c>
      <c r="C625" s="45">
        <f t="shared" si="88"/>
        <v>0</v>
      </c>
      <c r="D625" s="80">
        <v>0</v>
      </c>
    </row>
    <row r="626" spans="1:4" x14ac:dyDescent="0.25">
      <c r="A626" s="40" t="s">
        <v>10</v>
      </c>
      <c r="B626" s="80">
        <v>0</v>
      </c>
      <c r="C626" s="45">
        <f t="shared" si="88"/>
        <v>0</v>
      </c>
      <c r="D626" s="80">
        <v>0</v>
      </c>
    </row>
    <row r="627" spans="1:4" x14ac:dyDescent="0.25">
      <c r="A627" s="40" t="s">
        <v>11</v>
      </c>
      <c r="B627" s="80">
        <v>18835</v>
      </c>
      <c r="C627" s="45">
        <f t="shared" si="88"/>
        <v>18835</v>
      </c>
      <c r="D627" s="80">
        <v>18835</v>
      </c>
    </row>
    <row r="628" spans="1:4" x14ac:dyDescent="0.25">
      <c r="A628" s="37" t="s">
        <v>191</v>
      </c>
      <c r="B628" s="81">
        <f>SUM(B616:B627)</f>
        <v>86084</v>
      </c>
      <c r="C628" s="65">
        <f t="shared" ref="C628" si="89">SUM(C616:C627)</f>
        <v>86084</v>
      </c>
      <c r="D628" s="65">
        <f t="shared" ref="D628" si="90">SUM(D616:D627)</f>
        <v>86084</v>
      </c>
    </row>
    <row r="629" spans="1:4" x14ac:dyDescent="0.25">
      <c r="A629" s="14"/>
      <c r="C629" s="142"/>
      <c r="D629" s="142"/>
    </row>
    <row r="630" spans="1:4" x14ac:dyDescent="0.25">
      <c r="A630" s="14"/>
      <c r="C630" s="142"/>
      <c r="D630" s="142"/>
    </row>
    <row r="631" spans="1:4" x14ac:dyDescent="0.25">
      <c r="A631" s="93" t="s">
        <v>45</v>
      </c>
      <c r="C631" s="142"/>
      <c r="D631" s="142"/>
    </row>
    <row r="632" spans="1:4" x14ac:dyDescent="0.25">
      <c r="A632" s="14"/>
      <c r="C632" s="14"/>
      <c r="D632" s="14"/>
    </row>
    <row r="633" spans="1:4" x14ac:dyDescent="0.25">
      <c r="A633" s="37" t="s">
        <v>16</v>
      </c>
      <c r="B633" s="81" t="s">
        <v>12</v>
      </c>
      <c r="C633" s="37" t="s">
        <v>177</v>
      </c>
      <c r="D633" s="37" t="s">
        <v>178</v>
      </c>
    </row>
    <row r="634" spans="1:4" x14ac:dyDescent="0.25">
      <c r="A634" s="40" t="s">
        <v>0</v>
      </c>
      <c r="B634" s="80">
        <v>11630</v>
      </c>
      <c r="C634" s="45">
        <f t="shared" ref="C634:C645" si="91">SUM(B634:B634)</f>
        <v>11630</v>
      </c>
      <c r="D634" s="80">
        <v>11630</v>
      </c>
    </row>
    <row r="635" spans="1:4" x14ac:dyDescent="0.25">
      <c r="A635" s="40" t="s">
        <v>1</v>
      </c>
      <c r="B635" s="80">
        <v>0</v>
      </c>
      <c r="C635" s="45">
        <f t="shared" si="91"/>
        <v>0</v>
      </c>
      <c r="D635" s="80">
        <v>0</v>
      </c>
    </row>
    <row r="636" spans="1:4" x14ac:dyDescent="0.25">
      <c r="A636" s="40" t="s">
        <v>2</v>
      </c>
      <c r="B636" s="80">
        <v>0</v>
      </c>
      <c r="C636" s="45">
        <f t="shared" si="91"/>
        <v>0</v>
      </c>
      <c r="D636" s="80">
        <v>0</v>
      </c>
    </row>
    <row r="637" spans="1:4" x14ac:dyDescent="0.25">
      <c r="A637" s="40" t="s">
        <v>3</v>
      </c>
      <c r="B637" s="80">
        <v>0</v>
      </c>
      <c r="C637" s="45">
        <f t="shared" si="91"/>
        <v>0</v>
      </c>
      <c r="D637" s="80">
        <v>0</v>
      </c>
    </row>
    <row r="638" spans="1:4" x14ac:dyDescent="0.25">
      <c r="A638" s="40" t="s">
        <v>4</v>
      </c>
      <c r="B638" s="80">
        <v>0</v>
      </c>
      <c r="C638" s="45">
        <f t="shared" si="91"/>
        <v>0</v>
      </c>
      <c r="D638" s="80">
        <v>0</v>
      </c>
    </row>
    <row r="639" spans="1:4" x14ac:dyDescent="0.25">
      <c r="A639" s="40" t="s">
        <v>5</v>
      </c>
      <c r="B639" s="80">
        <v>0</v>
      </c>
      <c r="C639" s="45">
        <f t="shared" si="91"/>
        <v>0</v>
      </c>
      <c r="D639" s="80">
        <v>0</v>
      </c>
    </row>
    <row r="640" spans="1:4" x14ac:dyDescent="0.25">
      <c r="A640" s="40" t="s">
        <v>6</v>
      </c>
      <c r="B640" s="80">
        <v>0</v>
      </c>
      <c r="C640" s="45">
        <f t="shared" si="91"/>
        <v>0</v>
      </c>
      <c r="D640" s="80">
        <v>0</v>
      </c>
    </row>
    <row r="641" spans="1:4" x14ac:dyDescent="0.25">
      <c r="A641" s="40" t="s">
        <v>7</v>
      </c>
      <c r="B641" s="80">
        <v>24885</v>
      </c>
      <c r="C641" s="45">
        <f t="shared" si="91"/>
        <v>24885</v>
      </c>
      <c r="D641" s="80">
        <v>24885</v>
      </c>
    </row>
    <row r="642" spans="1:4" x14ac:dyDescent="0.25">
      <c r="A642" s="40" t="s">
        <v>8</v>
      </c>
      <c r="B642" s="80">
        <v>72761</v>
      </c>
      <c r="C642" s="45">
        <f t="shared" si="91"/>
        <v>72761</v>
      </c>
      <c r="D642" s="80">
        <v>72761</v>
      </c>
    </row>
    <row r="643" spans="1:4" x14ac:dyDescent="0.25">
      <c r="A643" s="40" t="s">
        <v>9</v>
      </c>
      <c r="B643" s="80">
        <v>0</v>
      </c>
      <c r="C643" s="45">
        <f t="shared" si="91"/>
        <v>0</v>
      </c>
      <c r="D643" s="80">
        <v>0</v>
      </c>
    </row>
    <row r="644" spans="1:4" x14ac:dyDescent="0.25">
      <c r="A644" s="40" t="s">
        <v>10</v>
      </c>
      <c r="B644" s="80">
        <v>0</v>
      </c>
      <c r="C644" s="45">
        <f t="shared" si="91"/>
        <v>0</v>
      </c>
      <c r="D644" s="80">
        <v>0</v>
      </c>
    </row>
    <row r="645" spans="1:4" x14ac:dyDescent="0.25">
      <c r="A645" s="40" t="s">
        <v>11</v>
      </c>
      <c r="B645" s="80">
        <v>11398</v>
      </c>
      <c r="C645" s="45">
        <f t="shared" si="91"/>
        <v>11398</v>
      </c>
      <c r="D645" s="80">
        <v>11398</v>
      </c>
    </row>
    <row r="646" spans="1:4" x14ac:dyDescent="0.25">
      <c r="A646" s="37" t="s">
        <v>191</v>
      </c>
      <c r="B646" s="81">
        <f>SUM(B634:B645)</f>
        <v>120674</v>
      </c>
      <c r="C646" s="65">
        <f t="shared" ref="C646" si="92">SUM(C634:C645)</f>
        <v>120674</v>
      </c>
      <c r="D646" s="65">
        <f t="shared" ref="D646" si="93">SUM(D634:D645)</f>
        <v>120674</v>
      </c>
    </row>
    <row r="650" spans="1:4" ht="23.25" x14ac:dyDescent="0.35">
      <c r="A650" s="34">
        <v>2000</v>
      </c>
      <c r="C650" s="144"/>
      <c r="D650" s="144"/>
    </row>
    <row r="651" spans="1:4" x14ac:dyDescent="0.25">
      <c r="A651" s="144"/>
      <c r="C651" s="144"/>
      <c r="D651" s="144"/>
    </row>
    <row r="652" spans="1:4" x14ac:dyDescent="0.25">
      <c r="A652" s="3" t="s">
        <v>29</v>
      </c>
      <c r="C652" s="144"/>
      <c r="D652" s="144"/>
    </row>
    <row r="653" spans="1:4" x14ac:dyDescent="0.25">
      <c r="A653" s="144"/>
      <c r="C653" s="144"/>
      <c r="D653" s="144"/>
    </row>
    <row r="654" spans="1:4" x14ac:dyDescent="0.25">
      <c r="A654" s="37" t="s">
        <v>16</v>
      </c>
      <c r="B654" s="81" t="s">
        <v>12</v>
      </c>
      <c r="C654" s="37" t="s">
        <v>177</v>
      </c>
      <c r="D654" s="37" t="s">
        <v>178</v>
      </c>
    </row>
    <row r="655" spans="1:4" x14ac:dyDescent="0.25">
      <c r="A655" s="40" t="s">
        <v>0</v>
      </c>
      <c r="B655" s="80">
        <v>0</v>
      </c>
      <c r="C655" s="45">
        <f t="shared" ref="C655:C666" si="94">SUM(B655:B655)</f>
        <v>0</v>
      </c>
      <c r="D655" s="80">
        <v>0</v>
      </c>
    </row>
    <row r="656" spans="1:4" x14ac:dyDescent="0.25">
      <c r="A656" s="40" t="s">
        <v>1</v>
      </c>
      <c r="B656" s="80">
        <v>0</v>
      </c>
      <c r="C656" s="45">
        <f t="shared" si="94"/>
        <v>0</v>
      </c>
      <c r="D656" s="80">
        <v>0</v>
      </c>
    </row>
    <row r="657" spans="1:4" x14ac:dyDescent="0.25">
      <c r="A657" s="40" t="s">
        <v>2</v>
      </c>
      <c r="B657" s="80">
        <v>0</v>
      </c>
      <c r="C657" s="45">
        <f t="shared" si="94"/>
        <v>0</v>
      </c>
      <c r="D657" s="80">
        <v>0</v>
      </c>
    </row>
    <row r="658" spans="1:4" x14ac:dyDescent="0.25">
      <c r="A658" s="40" t="s">
        <v>3</v>
      </c>
      <c r="B658" s="80">
        <v>0</v>
      </c>
      <c r="C658" s="45">
        <f t="shared" si="94"/>
        <v>0</v>
      </c>
      <c r="D658" s="80">
        <v>0</v>
      </c>
    </row>
    <row r="659" spans="1:4" x14ac:dyDescent="0.25">
      <c r="A659" s="40" t="s">
        <v>4</v>
      </c>
      <c r="B659" s="80">
        <v>0</v>
      </c>
      <c r="C659" s="45">
        <f t="shared" si="94"/>
        <v>0</v>
      </c>
      <c r="D659" s="80">
        <v>0</v>
      </c>
    </row>
    <row r="660" spans="1:4" x14ac:dyDescent="0.25">
      <c r="A660" s="40" t="s">
        <v>5</v>
      </c>
      <c r="B660" s="80">
        <v>20046</v>
      </c>
      <c r="C660" s="45">
        <f t="shared" si="94"/>
        <v>20046</v>
      </c>
      <c r="D660" s="80">
        <v>20046</v>
      </c>
    </row>
    <row r="661" spans="1:4" x14ac:dyDescent="0.25">
      <c r="A661" s="40" t="s">
        <v>6</v>
      </c>
      <c r="B661" s="80">
        <v>0</v>
      </c>
      <c r="C661" s="45">
        <f t="shared" si="94"/>
        <v>0</v>
      </c>
      <c r="D661" s="80">
        <v>0</v>
      </c>
    </row>
    <row r="662" spans="1:4" x14ac:dyDescent="0.25">
      <c r="A662" s="40" t="s">
        <v>7</v>
      </c>
      <c r="B662" s="80">
        <v>0</v>
      </c>
      <c r="C662" s="45">
        <f t="shared" si="94"/>
        <v>0</v>
      </c>
      <c r="D662" s="80">
        <v>0</v>
      </c>
    </row>
    <row r="663" spans="1:4" x14ac:dyDescent="0.25">
      <c r="A663" s="40" t="s">
        <v>8</v>
      </c>
      <c r="B663" s="80">
        <v>0</v>
      </c>
      <c r="C663" s="45">
        <f t="shared" si="94"/>
        <v>0</v>
      </c>
      <c r="D663" s="80">
        <v>0</v>
      </c>
    </row>
    <row r="664" spans="1:4" x14ac:dyDescent="0.25">
      <c r="A664" s="40" t="s">
        <v>9</v>
      </c>
      <c r="B664" s="80">
        <v>19499</v>
      </c>
      <c r="C664" s="45">
        <f t="shared" si="94"/>
        <v>19499</v>
      </c>
      <c r="D664" s="80">
        <v>19499</v>
      </c>
    </row>
    <row r="665" spans="1:4" x14ac:dyDescent="0.25">
      <c r="A665" s="40" t="s">
        <v>10</v>
      </c>
      <c r="B665" s="80">
        <v>0</v>
      </c>
      <c r="C665" s="45">
        <f t="shared" si="94"/>
        <v>0</v>
      </c>
      <c r="D665" s="80">
        <v>0</v>
      </c>
    </row>
    <row r="666" spans="1:4" x14ac:dyDescent="0.25">
      <c r="A666" s="40" t="s">
        <v>11</v>
      </c>
      <c r="B666" s="80">
        <v>0</v>
      </c>
      <c r="C666" s="45">
        <f t="shared" si="94"/>
        <v>0</v>
      </c>
      <c r="D666" s="80">
        <v>0</v>
      </c>
    </row>
    <row r="667" spans="1:4" x14ac:dyDescent="0.25">
      <c r="A667" s="37" t="s">
        <v>192</v>
      </c>
      <c r="B667" s="81">
        <f>SUM(B655:B666)</f>
        <v>39545</v>
      </c>
      <c r="C667" s="65">
        <f t="shared" ref="C667" si="95">SUM(C655:C666)</f>
        <v>39545</v>
      </c>
      <c r="D667" s="65">
        <f t="shared" ref="D667" si="96">SUM(D655:D666)</f>
        <v>39545</v>
      </c>
    </row>
    <row r="668" spans="1:4" x14ac:dyDescent="0.25">
      <c r="A668" s="14"/>
      <c r="C668" s="142"/>
      <c r="D668" s="142"/>
    </row>
    <row r="669" spans="1:4" x14ac:dyDescent="0.25">
      <c r="A669" s="14"/>
      <c r="C669" s="142"/>
      <c r="D669" s="142"/>
    </row>
    <row r="670" spans="1:4" x14ac:dyDescent="0.25">
      <c r="A670" s="93" t="s">
        <v>45</v>
      </c>
      <c r="C670" s="142"/>
      <c r="D670" s="142"/>
    </row>
    <row r="671" spans="1:4" x14ac:dyDescent="0.25">
      <c r="A671" s="14"/>
      <c r="C671" s="14"/>
      <c r="D671" s="14"/>
    </row>
    <row r="672" spans="1:4" x14ac:dyDescent="0.25">
      <c r="A672" s="37" t="s">
        <v>16</v>
      </c>
      <c r="B672" s="81" t="s">
        <v>12</v>
      </c>
      <c r="C672" s="37" t="s">
        <v>177</v>
      </c>
      <c r="D672" s="37" t="s">
        <v>178</v>
      </c>
    </row>
    <row r="673" spans="1:4" x14ac:dyDescent="0.25">
      <c r="A673" s="40" t="s">
        <v>0</v>
      </c>
      <c r="B673" s="80">
        <v>0</v>
      </c>
      <c r="C673" s="45">
        <f t="shared" ref="C673:C684" si="97">SUM(B673:B673)</f>
        <v>0</v>
      </c>
      <c r="D673" s="80">
        <v>0</v>
      </c>
    </row>
    <row r="674" spans="1:4" x14ac:dyDescent="0.25">
      <c r="A674" s="40" t="s">
        <v>1</v>
      </c>
      <c r="B674" s="80">
        <v>0</v>
      </c>
      <c r="C674" s="45">
        <f t="shared" si="97"/>
        <v>0</v>
      </c>
      <c r="D674" s="80">
        <v>0</v>
      </c>
    </row>
    <row r="675" spans="1:4" x14ac:dyDescent="0.25">
      <c r="A675" s="40" t="s">
        <v>2</v>
      </c>
      <c r="B675" s="80">
        <v>0</v>
      </c>
      <c r="C675" s="45">
        <f t="shared" si="97"/>
        <v>0</v>
      </c>
      <c r="D675" s="80">
        <v>0</v>
      </c>
    </row>
    <row r="676" spans="1:4" x14ac:dyDescent="0.25">
      <c r="A676" s="40" t="s">
        <v>3</v>
      </c>
      <c r="B676" s="80">
        <v>0</v>
      </c>
      <c r="C676" s="45">
        <f t="shared" si="97"/>
        <v>0</v>
      </c>
      <c r="D676" s="80">
        <v>0</v>
      </c>
    </row>
    <row r="677" spans="1:4" x14ac:dyDescent="0.25">
      <c r="A677" s="40" t="s">
        <v>4</v>
      </c>
      <c r="B677" s="80">
        <v>0</v>
      </c>
      <c r="C677" s="45">
        <f t="shared" si="97"/>
        <v>0</v>
      </c>
      <c r="D677" s="80">
        <v>0</v>
      </c>
    </row>
    <row r="678" spans="1:4" x14ac:dyDescent="0.25">
      <c r="A678" s="40" t="s">
        <v>5</v>
      </c>
      <c r="B678" s="80">
        <v>12131</v>
      </c>
      <c r="C678" s="45">
        <f t="shared" si="97"/>
        <v>12131</v>
      </c>
      <c r="D678" s="80">
        <v>12131</v>
      </c>
    </row>
    <row r="679" spans="1:4" x14ac:dyDescent="0.25">
      <c r="A679" s="40" t="s">
        <v>6</v>
      </c>
      <c r="B679" s="80">
        <v>0</v>
      </c>
      <c r="C679" s="45">
        <f t="shared" si="97"/>
        <v>0</v>
      </c>
      <c r="D679" s="80">
        <v>0</v>
      </c>
    </row>
    <row r="680" spans="1:4" x14ac:dyDescent="0.25">
      <c r="A680" s="40" t="s">
        <v>7</v>
      </c>
      <c r="B680" s="80">
        <v>0</v>
      </c>
      <c r="C680" s="45">
        <f t="shared" si="97"/>
        <v>0</v>
      </c>
      <c r="D680" s="80">
        <v>0</v>
      </c>
    </row>
    <row r="681" spans="1:4" x14ac:dyDescent="0.25">
      <c r="A681" s="40" t="s">
        <v>8</v>
      </c>
      <c r="B681" s="80">
        <v>0</v>
      </c>
      <c r="C681" s="45">
        <f t="shared" si="97"/>
        <v>0</v>
      </c>
      <c r="D681" s="80">
        <v>0</v>
      </c>
    </row>
    <row r="682" spans="1:4" x14ac:dyDescent="0.25">
      <c r="A682" s="40" t="s">
        <v>9</v>
      </c>
      <c r="B682" s="80">
        <v>16501</v>
      </c>
      <c r="C682" s="45">
        <f t="shared" si="97"/>
        <v>16501</v>
      </c>
      <c r="D682" s="80">
        <v>16501</v>
      </c>
    </row>
    <row r="683" spans="1:4" x14ac:dyDescent="0.25">
      <c r="A683" s="40" t="s">
        <v>10</v>
      </c>
      <c r="B683" s="80">
        <v>0</v>
      </c>
      <c r="C683" s="45">
        <f t="shared" si="97"/>
        <v>0</v>
      </c>
      <c r="D683" s="80">
        <v>0</v>
      </c>
    </row>
    <row r="684" spans="1:4" x14ac:dyDescent="0.25">
      <c r="A684" s="40" t="s">
        <v>11</v>
      </c>
      <c r="B684" s="80">
        <v>0</v>
      </c>
      <c r="C684" s="45">
        <f t="shared" si="97"/>
        <v>0</v>
      </c>
      <c r="D684" s="80">
        <v>0</v>
      </c>
    </row>
    <row r="685" spans="1:4" x14ac:dyDescent="0.25">
      <c r="A685" s="37" t="s">
        <v>192</v>
      </c>
      <c r="B685" s="81">
        <f>SUM(B673:B684)</f>
        <v>28632</v>
      </c>
      <c r="C685" s="65">
        <f t="shared" ref="C685" si="98">SUM(C673:C684)</f>
        <v>28632</v>
      </c>
      <c r="D685" s="65">
        <f t="shared" ref="D685" si="99">SUM(D673:D684)</f>
        <v>28632</v>
      </c>
    </row>
    <row r="689" spans="1:4" ht="23.25" x14ac:dyDescent="0.35">
      <c r="A689" s="34">
        <v>1999</v>
      </c>
      <c r="C689" s="144"/>
      <c r="D689" s="144"/>
    </row>
    <row r="690" spans="1:4" x14ac:dyDescent="0.25">
      <c r="A690" s="144"/>
      <c r="C690" s="144"/>
      <c r="D690" s="144"/>
    </row>
    <row r="691" spans="1:4" x14ac:dyDescent="0.25">
      <c r="A691" s="3" t="s">
        <v>29</v>
      </c>
      <c r="C691" s="144"/>
      <c r="D691" s="144"/>
    </row>
    <row r="692" spans="1:4" x14ac:dyDescent="0.25">
      <c r="A692" s="144"/>
      <c r="C692" s="144"/>
      <c r="D692" s="144"/>
    </row>
    <row r="693" spans="1:4" x14ac:dyDescent="0.25">
      <c r="A693" s="37" t="s">
        <v>16</v>
      </c>
      <c r="B693" s="81" t="s">
        <v>12</v>
      </c>
      <c r="C693" s="37" t="s">
        <v>177</v>
      </c>
      <c r="D693" s="37" t="s">
        <v>178</v>
      </c>
    </row>
    <row r="694" spans="1:4" x14ac:dyDescent="0.25">
      <c r="A694" s="40" t="s">
        <v>0</v>
      </c>
      <c r="B694" s="80">
        <v>0</v>
      </c>
      <c r="C694" s="45">
        <f t="shared" ref="C694:C705" si="100">SUM(B694:B694)</f>
        <v>0</v>
      </c>
      <c r="D694" s="80">
        <v>0</v>
      </c>
    </row>
    <row r="695" spans="1:4" x14ac:dyDescent="0.25">
      <c r="A695" s="40" t="s">
        <v>1</v>
      </c>
      <c r="B695" s="80">
        <v>0</v>
      </c>
      <c r="C695" s="45">
        <f t="shared" si="100"/>
        <v>0</v>
      </c>
      <c r="D695" s="80">
        <v>0</v>
      </c>
    </row>
    <row r="696" spans="1:4" x14ac:dyDescent="0.25">
      <c r="A696" s="40" t="s">
        <v>2</v>
      </c>
      <c r="B696" s="80">
        <v>0</v>
      </c>
      <c r="C696" s="45">
        <f t="shared" si="100"/>
        <v>0</v>
      </c>
      <c r="D696" s="80">
        <v>0</v>
      </c>
    </row>
    <row r="697" spans="1:4" x14ac:dyDescent="0.25">
      <c r="A697" s="40" t="s">
        <v>3</v>
      </c>
      <c r="B697" s="80">
        <v>0</v>
      </c>
      <c r="C697" s="45">
        <f t="shared" si="100"/>
        <v>0</v>
      </c>
      <c r="D697" s="80">
        <v>0</v>
      </c>
    </row>
    <row r="698" spans="1:4" x14ac:dyDescent="0.25">
      <c r="A698" s="40" t="s">
        <v>4</v>
      </c>
      <c r="B698" s="80">
        <v>0</v>
      </c>
      <c r="C698" s="45">
        <f t="shared" si="100"/>
        <v>0</v>
      </c>
      <c r="D698" s="80">
        <v>0</v>
      </c>
    </row>
    <row r="699" spans="1:4" x14ac:dyDescent="0.25">
      <c r="A699" s="40" t="s">
        <v>5</v>
      </c>
      <c r="B699" s="80">
        <v>0</v>
      </c>
      <c r="C699" s="45">
        <f t="shared" si="100"/>
        <v>0</v>
      </c>
      <c r="D699" s="80">
        <v>0</v>
      </c>
    </row>
    <row r="700" spans="1:4" x14ac:dyDescent="0.25">
      <c r="A700" s="40" t="s">
        <v>6</v>
      </c>
      <c r="B700" s="80">
        <v>17690</v>
      </c>
      <c r="C700" s="45">
        <f t="shared" si="100"/>
        <v>17690</v>
      </c>
      <c r="D700" s="80">
        <v>17690</v>
      </c>
    </row>
    <row r="701" spans="1:4" x14ac:dyDescent="0.25">
      <c r="A701" s="40" t="s">
        <v>7</v>
      </c>
      <c r="B701" s="80">
        <v>13182</v>
      </c>
      <c r="C701" s="45">
        <f t="shared" si="100"/>
        <v>13182</v>
      </c>
      <c r="D701" s="80">
        <v>13182</v>
      </c>
    </row>
    <row r="702" spans="1:4" x14ac:dyDescent="0.25">
      <c r="A702" s="40" t="s">
        <v>8</v>
      </c>
      <c r="B702" s="80">
        <v>0</v>
      </c>
      <c r="C702" s="45">
        <f t="shared" si="100"/>
        <v>0</v>
      </c>
      <c r="D702" s="80">
        <v>0</v>
      </c>
    </row>
    <row r="703" spans="1:4" x14ac:dyDescent="0.25">
      <c r="A703" s="40" t="s">
        <v>9</v>
      </c>
      <c r="B703" s="80">
        <v>0</v>
      </c>
      <c r="C703" s="45">
        <f t="shared" si="100"/>
        <v>0</v>
      </c>
      <c r="D703" s="80">
        <v>0</v>
      </c>
    </row>
    <row r="704" spans="1:4" x14ac:dyDescent="0.25">
      <c r="A704" s="40" t="s">
        <v>10</v>
      </c>
      <c r="B704" s="80">
        <v>0</v>
      </c>
      <c r="C704" s="45">
        <f t="shared" si="100"/>
        <v>0</v>
      </c>
      <c r="D704" s="80">
        <v>0</v>
      </c>
    </row>
    <row r="705" spans="1:4" x14ac:dyDescent="0.25">
      <c r="A705" s="40" t="s">
        <v>11</v>
      </c>
      <c r="B705" s="80">
        <v>0</v>
      </c>
      <c r="C705" s="45">
        <f t="shared" si="100"/>
        <v>0</v>
      </c>
      <c r="D705" s="80">
        <v>0</v>
      </c>
    </row>
    <row r="706" spans="1:4" x14ac:dyDescent="0.25">
      <c r="A706" s="37" t="s">
        <v>193</v>
      </c>
      <c r="B706" s="81">
        <f>SUM(B694:B705)</f>
        <v>30872</v>
      </c>
      <c r="C706" s="65">
        <f t="shared" ref="C706" si="101">SUM(C694:C705)</f>
        <v>30872</v>
      </c>
      <c r="D706" s="65">
        <f t="shared" ref="D706" si="102">SUM(D694:D705)</f>
        <v>30872</v>
      </c>
    </row>
    <row r="707" spans="1:4" x14ac:dyDescent="0.25">
      <c r="A707" s="14"/>
      <c r="C707" s="142"/>
      <c r="D707" s="142"/>
    </row>
    <row r="708" spans="1:4" x14ac:dyDescent="0.25">
      <c r="A708" s="14"/>
      <c r="C708" s="142"/>
      <c r="D708" s="142"/>
    </row>
    <row r="709" spans="1:4" x14ac:dyDescent="0.25">
      <c r="A709" s="93" t="s">
        <v>45</v>
      </c>
      <c r="C709" s="142"/>
      <c r="D709" s="142"/>
    </row>
    <row r="710" spans="1:4" x14ac:dyDescent="0.25">
      <c r="A710" s="14"/>
      <c r="C710" s="14"/>
      <c r="D710" s="14"/>
    </row>
    <row r="711" spans="1:4" x14ac:dyDescent="0.25">
      <c r="A711" s="37" t="s">
        <v>16</v>
      </c>
      <c r="B711" s="81" t="s">
        <v>12</v>
      </c>
      <c r="C711" s="37" t="s">
        <v>177</v>
      </c>
      <c r="D711" s="37" t="s">
        <v>178</v>
      </c>
    </row>
    <row r="712" spans="1:4" x14ac:dyDescent="0.25">
      <c r="A712" s="40" t="s">
        <v>0</v>
      </c>
      <c r="B712" s="80">
        <v>0</v>
      </c>
      <c r="C712" s="45">
        <f t="shared" ref="C712:C723" si="103">SUM(B712:B712)</f>
        <v>0</v>
      </c>
      <c r="D712" s="80">
        <v>0</v>
      </c>
    </row>
    <row r="713" spans="1:4" x14ac:dyDescent="0.25">
      <c r="A713" s="40" t="s">
        <v>1</v>
      </c>
      <c r="B713" s="80">
        <v>0</v>
      </c>
      <c r="C713" s="45">
        <f t="shared" si="103"/>
        <v>0</v>
      </c>
      <c r="D713" s="80">
        <v>0</v>
      </c>
    </row>
    <row r="714" spans="1:4" x14ac:dyDescent="0.25">
      <c r="A714" s="40" t="s">
        <v>2</v>
      </c>
      <c r="B714" s="80">
        <v>0</v>
      </c>
      <c r="C714" s="45">
        <f t="shared" si="103"/>
        <v>0</v>
      </c>
      <c r="D714" s="80">
        <v>0</v>
      </c>
    </row>
    <row r="715" spans="1:4" x14ac:dyDescent="0.25">
      <c r="A715" s="40" t="s">
        <v>3</v>
      </c>
      <c r="B715" s="80">
        <v>0</v>
      </c>
      <c r="C715" s="45">
        <f t="shared" si="103"/>
        <v>0</v>
      </c>
      <c r="D715" s="80">
        <v>0</v>
      </c>
    </row>
    <row r="716" spans="1:4" x14ac:dyDescent="0.25">
      <c r="A716" s="40" t="s">
        <v>4</v>
      </c>
      <c r="B716" s="80">
        <v>0</v>
      </c>
      <c r="C716" s="45">
        <f t="shared" si="103"/>
        <v>0</v>
      </c>
      <c r="D716" s="80">
        <v>0</v>
      </c>
    </row>
    <row r="717" spans="1:4" x14ac:dyDescent="0.25">
      <c r="A717" s="40" t="s">
        <v>5</v>
      </c>
      <c r="B717" s="80">
        <v>0</v>
      </c>
      <c r="C717" s="45">
        <f t="shared" si="103"/>
        <v>0</v>
      </c>
      <c r="D717" s="80">
        <v>0</v>
      </c>
    </row>
    <row r="718" spans="1:4" x14ac:dyDescent="0.25">
      <c r="A718" s="40" t="s">
        <v>6</v>
      </c>
      <c r="B718" s="80">
        <v>14820</v>
      </c>
      <c r="C718" s="45">
        <f t="shared" si="103"/>
        <v>14820</v>
      </c>
      <c r="D718" s="80">
        <v>14820</v>
      </c>
    </row>
    <row r="719" spans="1:4" x14ac:dyDescent="0.25">
      <c r="A719" s="40" t="s">
        <v>7</v>
      </c>
      <c r="B719" s="80">
        <v>4887</v>
      </c>
      <c r="C719" s="45">
        <f t="shared" si="103"/>
        <v>4887</v>
      </c>
      <c r="D719" s="80">
        <v>4887</v>
      </c>
    </row>
    <row r="720" spans="1:4" x14ac:dyDescent="0.25">
      <c r="A720" s="40" t="s">
        <v>8</v>
      </c>
      <c r="B720" s="80">
        <v>0</v>
      </c>
      <c r="C720" s="45">
        <f t="shared" si="103"/>
        <v>0</v>
      </c>
      <c r="D720" s="80">
        <v>0</v>
      </c>
    </row>
    <row r="721" spans="1:4" x14ac:dyDescent="0.25">
      <c r="A721" s="40" t="s">
        <v>9</v>
      </c>
      <c r="B721" s="80">
        <v>0</v>
      </c>
      <c r="C721" s="45">
        <f t="shared" si="103"/>
        <v>0</v>
      </c>
      <c r="D721" s="80">
        <v>0</v>
      </c>
    </row>
    <row r="722" spans="1:4" x14ac:dyDescent="0.25">
      <c r="A722" s="40" t="s">
        <v>10</v>
      </c>
      <c r="B722" s="80">
        <v>0</v>
      </c>
      <c r="C722" s="45">
        <f t="shared" si="103"/>
        <v>0</v>
      </c>
      <c r="D722" s="80">
        <v>0</v>
      </c>
    </row>
    <row r="723" spans="1:4" x14ac:dyDescent="0.25">
      <c r="A723" s="40" t="s">
        <v>11</v>
      </c>
      <c r="B723" s="80">
        <v>0</v>
      </c>
      <c r="C723" s="45">
        <f t="shared" si="103"/>
        <v>0</v>
      </c>
      <c r="D723" s="80">
        <v>0</v>
      </c>
    </row>
    <row r="724" spans="1:4" x14ac:dyDescent="0.25">
      <c r="A724" s="37" t="s">
        <v>193</v>
      </c>
      <c r="B724" s="81">
        <f>SUM(B712:B723)</f>
        <v>19707</v>
      </c>
      <c r="C724" s="65">
        <f t="shared" ref="C724" si="104">SUM(C712:C723)</f>
        <v>19707</v>
      </c>
      <c r="D724" s="65">
        <f t="shared" ref="D724" si="105">SUM(D712:D723)</f>
        <v>19707</v>
      </c>
    </row>
    <row r="728" spans="1:4" ht="23.25" x14ac:dyDescent="0.35">
      <c r="A728" s="34">
        <v>1998</v>
      </c>
      <c r="C728" s="144"/>
      <c r="D728" s="144"/>
    </row>
    <row r="729" spans="1:4" x14ac:dyDescent="0.25">
      <c r="A729" s="144"/>
      <c r="C729" s="144"/>
      <c r="D729" s="144"/>
    </row>
    <row r="730" spans="1:4" x14ac:dyDescent="0.25">
      <c r="A730" s="3" t="s">
        <v>29</v>
      </c>
      <c r="C730" s="144"/>
      <c r="D730" s="144"/>
    </row>
    <row r="731" spans="1:4" x14ac:dyDescent="0.25">
      <c r="A731" s="144"/>
      <c r="C731" s="144"/>
      <c r="D731" s="144"/>
    </row>
    <row r="732" spans="1:4" x14ac:dyDescent="0.25">
      <c r="A732" s="37" t="s">
        <v>16</v>
      </c>
      <c r="B732" s="81" t="s">
        <v>12</v>
      </c>
      <c r="C732" s="37" t="s">
        <v>177</v>
      </c>
      <c r="D732" s="37" t="s">
        <v>178</v>
      </c>
    </row>
    <row r="733" spans="1:4" x14ac:dyDescent="0.25">
      <c r="A733" s="40" t="s">
        <v>0</v>
      </c>
      <c r="B733" s="80">
        <v>0</v>
      </c>
      <c r="C733" s="45">
        <f t="shared" ref="C733:C744" si="106">SUM(B733:B733)</f>
        <v>0</v>
      </c>
      <c r="D733" s="80">
        <v>0</v>
      </c>
    </row>
    <row r="734" spans="1:4" x14ac:dyDescent="0.25">
      <c r="A734" s="40" t="s">
        <v>1</v>
      </c>
      <c r="B734" s="80">
        <v>0</v>
      </c>
      <c r="C734" s="45">
        <f t="shared" si="106"/>
        <v>0</v>
      </c>
      <c r="D734" s="80">
        <v>0</v>
      </c>
    </row>
    <row r="735" spans="1:4" x14ac:dyDescent="0.25">
      <c r="A735" s="40" t="s">
        <v>2</v>
      </c>
      <c r="B735" s="80">
        <v>0</v>
      </c>
      <c r="C735" s="45">
        <f t="shared" si="106"/>
        <v>0</v>
      </c>
      <c r="D735" s="80">
        <v>0</v>
      </c>
    </row>
    <row r="736" spans="1:4" x14ac:dyDescent="0.25">
      <c r="A736" s="40" t="s">
        <v>3</v>
      </c>
      <c r="B736" s="80">
        <v>0</v>
      </c>
      <c r="C736" s="45">
        <f t="shared" si="106"/>
        <v>0</v>
      </c>
      <c r="D736" s="80">
        <v>0</v>
      </c>
    </row>
    <row r="737" spans="1:4" x14ac:dyDescent="0.25">
      <c r="A737" s="40" t="s">
        <v>4</v>
      </c>
      <c r="B737" s="80">
        <v>0</v>
      </c>
      <c r="C737" s="45">
        <f t="shared" si="106"/>
        <v>0</v>
      </c>
      <c r="D737" s="80">
        <v>0</v>
      </c>
    </row>
    <row r="738" spans="1:4" x14ac:dyDescent="0.25">
      <c r="A738" s="40" t="s">
        <v>5</v>
      </c>
      <c r="B738" s="80">
        <v>5960</v>
      </c>
      <c r="C738" s="45">
        <f t="shared" si="106"/>
        <v>5960</v>
      </c>
      <c r="D738" s="80">
        <v>5960</v>
      </c>
    </row>
    <row r="739" spans="1:4" x14ac:dyDescent="0.25">
      <c r="A739" s="40" t="s">
        <v>6</v>
      </c>
      <c r="B739" s="80">
        <v>0</v>
      </c>
      <c r="C739" s="45">
        <f t="shared" si="106"/>
        <v>0</v>
      </c>
      <c r="D739" s="80">
        <v>0</v>
      </c>
    </row>
    <row r="740" spans="1:4" x14ac:dyDescent="0.25">
      <c r="A740" s="40" t="s">
        <v>7</v>
      </c>
      <c r="B740" s="80">
        <v>2540</v>
      </c>
      <c r="C740" s="45">
        <f t="shared" si="106"/>
        <v>2540</v>
      </c>
      <c r="D740" s="80">
        <v>2540</v>
      </c>
    </row>
    <row r="741" spans="1:4" x14ac:dyDescent="0.25">
      <c r="A741" s="40" t="s">
        <v>8</v>
      </c>
      <c r="B741" s="80">
        <v>38447</v>
      </c>
      <c r="C741" s="45">
        <f t="shared" si="106"/>
        <v>38447</v>
      </c>
      <c r="D741" s="80">
        <v>38447</v>
      </c>
    </row>
    <row r="742" spans="1:4" x14ac:dyDescent="0.25">
      <c r="A742" s="40" t="s">
        <v>9</v>
      </c>
      <c r="B742" s="80">
        <v>0</v>
      </c>
      <c r="C742" s="45">
        <f t="shared" si="106"/>
        <v>0</v>
      </c>
      <c r="D742" s="80">
        <v>0</v>
      </c>
    </row>
    <row r="743" spans="1:4" x14ac:dyDescent="0.25">
      <c r="A743" s="40" t="s">
        <v>10</v>
      </c>
      <c r="B743" s="80">
        <v>0</v>
      </c>
      <c r="C743" s="45">
        <f t="shared" si="106"/>
        <v>0</v>
      </c>
      <c r="D743" s="80">
        <v>0</v>
      </c>
    </row>
    <row r="744" spans="1:4" x14ac:dyDescent="0.25">
      <c r="A744" s="40" t="s">
        <v>11</v>
      </c>
      <c r="B744" s="80">
        <v>18734</v>
      </c>
      <c r="C744" s="45">
        <f t="shared" si="106"/>
        <v>18734</v>
      </c>
      <c r="D744" s="80">
        <v>18734</v>
      </c>
    </row>
    <row r="745" spans="1:4" x14ac:dyDescent="0.25">
      <c r="A745" s="37" t="s">
        <v>194</v>
      </c>
      <c r="B745" s="81">
        <f>SUM(B733:B744)</f>
        <v>65681</v>
      </c>
      <c r="C745" s="65">
        <f t="shared" ref="C745" si="107">SUM(C733:C744)</f>
        <v>65681</v>
      </c>
      <c r="D745" s="65">
        <f t="shared" ref="D745" si="108">SUM(D733:D744)</f>
        <v>65681</v>
      </c>
    </row>
    <row r="746" spans="1:4" x14ac:dyDescent="0.25">
      <c r="A746" s="14"/>
      <c r="C746" s="142"/>
      <c r="D746" s="142"/>
    </row>
    <row r="747" spans="1:4" x14ac:dyDescent="0.25">
      <c r="A747" s="14"/>
      <c r="C747" s="142"/>
      <c r="D747" s="142"/>
    </row>
    <row r="748" spans="1:4" x14ac:dyDescent="0.25">
      <c r="A748" s="93" t="s">
        <v>45</v>
      </c>
      <c r="C748" s="142"/>
      <c r="D748" s="142"/>
    </row>
    <row r="749" spans="1:4" x14ac:dyDescent="0.25">
      <c r="A749" s="14"/>
      <c r="C749" s="14"/>
      <c r="D749" s="14"/>
    </row>
    <row r="750" spans="1:4" x14ac:dyDescent="0.25">
      <c r="A750" s="37" t="s">
        <v>16</v>
      </c>
      <c r="B750" s="81" t="s">
        <v>12</v>
      </c>
      <c r="C750" s="37" t="s">
        <v>177</v>
      </c>
      <c r="D750" s="37" t="s">
        <v>178</v>
      </c>
    </row>
    <row r="751" spans="1:4" x14ac:dyDescent="0.25">
      <c r="A751" s="40" t="s">
        <v>0</v>
      </c>
      <c r="B751" s="80">
        <v>0</v>
      </c>
      <c r="C751" s="45">
        <f t="shared" ref="C751:C762" si="109">SUM(B751:B751)</f>
        <v>0</v>
      </c>
      <c r="D751" s="80">
        <v>0</v>
      </c>
    </row>
    <row r="752" spans="1:4" x14ac:dyDescent="0.25">
      <c r="A752" s="40" t="s">
        <v>1</v>
      </c>
      <c r="B752" s="80">
        <v>0</v>
      </c>
      <c r="C752" s="45">
        <f t="shared" si="109"/>
        <v>0</v>
      </c>
      <c r="D752" s="80">
        <v>0</v>
      </c>
    </row>
    <row r="753" spans="1:4" x14ac:dyDescent="0.25">
      <c r="A753" s="40" t="s">
        <v>2</v>
      </c>
      <c r="B753" s="80">
        <v>0</v>
      </c>
      <c r="C753" s="45">
        <f t="shared" si="109"/>
        <v>0</v>
      </c>
      <c r="D753" s="80">
        <v>0</v>
      </c>
    </row>
    <row r="754" spans="1:4" x14ac:dyDescent="0.25">
      <c r="A754" s="40" t="s">
        <v>3</v>
      </c>
      <c r="B754" s="80">
        <v>0</v>
      </c>
      <c r="C754" s="45">
        <f t="shared" si="109"/>
        <v>0</v>
      </c>
      <c r="D754" s="80">
        <v>0</v>
      </c>
    </row>
    <row r="755" spans="1:4" x14ac:dyDescent="0.25">
      <c r="A755" s="40" t="s">
        <v>4</v>
      </c>
      <c r="B755" s="80">
        <v>0</v>
      </c>
      <c r="C755" s="45">
        <f t="shared" si="109"/>
        <v>0</v>
      </c>
      <c r="D755" s="80">
        <v>0</v>
      </c>
    </row>
    <row r="756" spans="1:4" x14ac:dyDescent="0.25">
      <c r="A756" s="40" t="s">
        <v>5</v>
      </c>
      <c r="B756" s="80">
        <v>16680</v>
      </c>
      <c r="C756" s="45">
        <f t="shared" si="109"/>
        <v>16680</v>
      </c>
      <c r="D756" s="80">
        <v>16680</v>
      </c>
    </row>
    <row r="757" spans="1:4" x14ac:dyDescent="0.25">
      <c r="A757" s="40" t="s">
        <v>6</v>
      </c>
      <c r="B757" s="80">
        <v>0</v>
      </c>
      <c r="C757" s="45">
        <f t="shared" si="109"/>
        <v>0</v>
      </c>
      <c r="D757" s="80">
        <v>0</v>
      </c>
    </row>
    <row r="758" spans="1:4" x14ac:dyDescent="0.25">
      <c r="A758" s="40" t="s">
        <v>7</v>
      </c>
      <c r="B758" s="80">
        <v>7000</v>
      </c>
      <c r="C758" s="45">
        <f t="shared" si="109"/>
        <v>7000</v>
      </c>
      <c r="D758" s="80">
        <v>7000</v>
      </c>
    </row>
    <row r="759" spans="1:4" x14ac:dyDescent="0.25">
      <c r="A759" s="40" t="s">
        <v>8</v>
      </c>
      <c r="B759" s="80">
        <v>20175</v>
      </c>
      <c r="C759" s="45">
        <f t="shared" si="109"/>
        <v>20175</v>
      </c>
      <c r="D759" s="80">
        <v>20175</v>
      </c>
    </row>
    <row r="760" spans="1:4" x14ac:dyDescent="0.25">
      <c r="A760" s="40" t="s">
        <v>9</v>
      </c>
      <c r="B760" s="80">
        <v>0</v>
      </c>
      <c r="C760" s="45">
        <f t="shared" si="109"/>
        <v>0</v>
      </c>
      <c r="D760" s="80">
        <v>0</v>
      </c>
    </row>
    <row r="761" spans="1:4" x14ac:dyDescent="0.25">
      <c r="A761" s="40" t="s">
        <v>10</v>
      </c>
      <c r="B761" s="80">
        <v>0</v>
      </c>
      <c r="C761" s="45">
        <f t="shared" si="109"/>
        <v>0</v>
      </c>
      <c r="D761" s="80">
        <v>0</v>
      </c>
    </row>
    <row r="762" spans="1:4" x14ac:dyDescent="0.25">
      <c r="A762" s="40" t="s">
        <v>11</v>
      </c>
      <c r="B762" s="80">
        <v>4864</v>
      </c>
      <c r="C762" s="45">
        <f t="shared" si="109"/>
        <v>4864</v>
      </c>
      <c r="D762" s="80">
        <v>4864</v>
      </c>
    </row>
    <row r="763" spans="1:4" x14ac:dyDescent="0.25">
      <c r="A763" s="37" t="s">
        <v>194</v>
      </c>
      <c r="B763" s="81">
        <f>SUM(B751:B762)</f>
        <v>48719</v>
      </c>
      <c r="C763" s="65">
        <f t="shared" ref="C763" si="110">SUM(C751:C762)</f>
        <v>48719</v>
      </c>
      <c r="D763" s="65">
        <f t="shared" ref="D763" si="111">SUM(D751:D762)</f>
        <v>48719</v>
      </c>
    </row>
    <row r="767" spans="1:4" ht="23.25" x14ac:dyDescent="0.35">
      <c r="A767" s="34">
        <v>1997</v>
      </c>
      <c r="C767" s="144"/>
      <c r="D767" s="144"/>
    </row>
    <row r="768" spans="1:4" x14ac:dyDescent="0.25">
      <c r="A768" s="144"/>
      <c r="C768" s="144"/>
      <c r="D768" s="144"/>
    </row>
    <row r="769" spans="1:4" x14ac:dyDescent="0.25">
      <c r="A769" s="3" t="s">
        <v>29</v>
      </c>
      <c r="C769" s="144"/>
      <c r="D769" s="144"/>
    </row>
    <row r="770" spans="1:4" x14ac:dyDescent="0.25">
      <c r="A770" s="144"/>
      <c r="C770" s="144"/>
      <c r="D770" s="144"/>
    </row>
    <row r="771" spans="1:4" x14ac:dyDescent="0.25">
      <c r="A771" s="37" t="s">
        <v>16</v>
      </c>
      <c r="B771" s="81" t="s">
        <v>12</v>
      </c>
      <c r="C771" s="37" t="s">
        <v>177</v>
      </c>
      <c r="D771" s="37" t="s">
        <v>178</v>
      </c>
    </row>
    <row r="772" spans="1:4" x14ac:dyDescent="0.25">
      <c r="A772" s="40" t="s">
        <v>0</v>
      </c>
      <c r="B772" s="80">
        <v>0</v>
      </c>
      <c r="C772" s="45">
        <f t="shared" ref="C772:C783" si="112">SUM(B772:B772)</f>
        <v>0</v>
      </c>
      <c r="D772" s="80">
        <v>0</v>
      </c>
    </row>
    <row r="773" spans="1:4" x14ac:dyDescent="0.25">
      <c r="A773" s="40" t="s">
        <v>1</v>
      </c>
      <c r="B773" s="80">
        <v>0</v>
      </c>
      <c r="C773" s="45">
        <f t="shared" si="112"/>
        <v>0</v>
      </c>
      <c r="D773" s="80">
        <v>0</v>
      </c>
    </row>
    <row r="774" spans="1:4" x14ac:dyDescent="0.25">
      <c r="A774" s="40" t="s">
        <v>2</v>
      </c>
      <c r="B774" s="80">
        <v>0</v>
      </c>
      <c r="C774" s="45">
        <f t="shared" si="112"/>
        <v>0</v>
      </c>
      <c r="D774" s="80">
        <v>0</v>
      </c>
    </row>
    <row r="775" spans="1:4" x14ac:dyDescent="0.25">
      <c r="A775" s="40" t="s">
        <v>3</v>
      </c>
      <c r="B775" s="80">
        <v>0</v>
      </c>
      <c r="C775" s="45">
        <f t="shared" si="112"/>
        <v>0</v>
      </c>
      <c r="D775" s="80">
        <v>0</v>
      </c>
    </row>
    <row r="776" spans="1:4" x14ac:dyDescent="0.25">
      <c r="A776" s="40" t="s">
        <v>4</v>
      </c>
      <c r="B776" s="80">
        <v>0</v>
      </c>
      <c r="C776" s="45">
        <f t="shared" si="112"/>
        <v>0</v>
      </c>
      <c r="D776" s="80">
        <v>0</v>
      </c>
    </row>
    <row r="777" spans="1:4" x14ac:dyDescent="0.25">
      <c r="A777" s="40" t="s">
        <v>5</v>
      </c>
      <c r="B777" s="80">
        <v>0</v>
      </c>
      <c r="C777" s="45">
        <f t="shared" si="112"/>
        <v>0</v>
      </c>
      <c r="D777" s="80">
        <v>0</v>
      </c>
    </row>
    <row r="778" spans="1:4" x14ac:dyDescent="0.25">
      <c r="A778" s="40" t="s">
        <v>6</v>
      </c>
      <c r="B778" s="80">
        <v>0</v>
      </c>
      <c r="C778" s="45">
        <f t="shared" si="112"/>
        <v>0</v>
      </c>
      <c r="D778" s="80">
        <v>0</v>
      </c>
    </row>
    <row r="779" spans="1:4" x14ac:dyDescent="0.25">
      <c r="A779" s="40" t="s">
        <v>7</v>
      </c>
      <c r="B779" s="80">
        <v>0</v>
      </c>
      <c r="C779" s="45">
        <f t="shared" si="112"/>
        <v>0</v>
      </c>
      <c r="D779" s="80">
        <v>0</v>
      </c>
    </row>
    <row r="780" spans="1:4" x14ac:dyDescent="0.25">
      <c r="A780" s="40" t="s">
        <v>8</v>
      </c>
      <c r="B780" s="80">
        <v>21120</v>
      </c>
      <c r="C780" s="45">
        <f t="shared" si="112"/>
        <v>21120</v>
      </c>
      <c r="D780" s="80">
        <v>21120</v>
      </c>
    </row>
    <row r="781" spans="1:4" x14ac:dyDescent="0.25">
      <c r="A781" s="40" t="s">
        <v>9</v>
      </c>
      <c r="B781" s="80">
        <v>0</v>
      </c>
      <c r="C781" s="45">
        <f t="shared" si="112"/>
        <v>0</v>
      </c>
      <c r="D781" s="80">
        <v>0</v>
      </c>
    </row>
    <row r="782" spans="1:4" x14ac:dyDescent="0.25">
      <c r="A782" s="40" t="s">
        <v>10</v>
      </c>
      <c r="B782" s="80">
        <v>2000</v>
      </c>
      <c r="C782" s="45">
        <f t="shared" si="112"/>
        <v>2000</v>
      </c>
      <c r="D782" s="80">
        <v>2000</v>
      </c>
    </row>
    <row r="783" spans="1:4" x14ac:dyDescent="0.25">
      <c r="A783" s="40" t="s">
        <v>11</v>
      </c>
      <c r="B783" s="80">
        <v>0</v>
      </c>
      <c r="C783" s="45">
        <f t="shared" si="112"/>
        <v>0</v>
      </c>
      <c r="D783" s="80">
        <v>0</v>
      </c>
    </row>
    <row r="784" spans="1:4" x14ac:dyDescent="0.25">
      <c r="A784" s="37" t="s">
        <v>195</v>
      </c>
      <c r="B784" s="81">
        <f>SUM(B772:B783)</f>
        <v>23120</v>
      </c>
      <c r="C784" s="65">
        <f t="shared" ref="C784" si="113">SUM(C772:C783)</f>
        <v>23120</v>
      </c>
      <c r="D784" s="65">
        <f t="shared" ref="D784" si="114">SUM(D772:D783)</f>
        <v>23120</v>
      </c>
    </row>
    <row r="785" spans="1:4" x14ac:dyDescent="0.25">
      <c r="A785" s="14"/>
      <c r="C785" s="142"/>
      <c r="D785" s="142"/>
    </row>
    <row r="786" spans="1:4" x14ac:dyDescent="0.25">
      <c r="A786" s="14"/>
      <c r="C786" s="142"/>
      <c r="D786" s="142"/>
    </row>
    <row r="787" spans="1:4" x14ac:dyDescent="0.25">
      <c r="A787" s="93" t="s">
        <v>45</v>
      </c>
      <c r="C787" s="142"/>
      <c r="D787" s="142"/>
    </row>
    <row r="788" spans="1:4" x14ac:dyDescent="0.25">
      <c r="A788" s="14"/>
      <c r="C788" s="14"/>
      <c r="D788" s="14"/>
    </row>
    <row r="789" spans="1:4" x14ac:dyDescent="0.25">
      <c r="A789" s="37" t="s">
        <v>16</v>
      </c>
      <c r="B789" s="81" t="s">
        <v>12</v>
      </c>
      <c r="C789" s="37" t="s">
        <v>177</v>
      </c>
      <c r="D789" s="37" t="s">
        <v>178</v>
      </c>
    </row>
    <row r="790" spans="1:4" x14ac:dyDescent="0.25">
      <c r="A790" s="40" t="s">
        <v>0</v>
      </c>
      <c r="B790" s="80">
        <v>0</v>
      </c>
      <c r="C790" s="45">
        <f t="shared" ref="C790:C801" si="115">SUM(B790:B790)</f>
        <v>0</v>
      </c>
      <c r="D790" s="80">
        <v>0</v>
      </c>
    </row>
    <row r="791" spans="1:4" x14ac:dyDescent="0.25">
      <c r="A791" s="40" t="s">
        <v>1</v>
      </c>
      <c r="B791" s="80">
        <v>0</v>
      </c>
      <c r="C791" s="45">
        <f t="shared" si="115"/>
        <v>0</v>
      </c>
      <c r="D791" s="80">
        <v>0</v>
      </c>
    </row>
    <row r="792" spans="1:4" x14ac:dyDescent="0.25">
      <c r="A792" s="40" t="s">
        <v>2</v>
      </c>
      <c r="B792" s="80">
        <v>0</v>
      </c>
      <c r="C792" s="45">
        <f t="shared" si="115"/>
        <v>0</v>
      </c>
      <c r="D792" s="80">
        <v>0</v>
      </c>
    </row>
    <row r="793" spans="1:4" x14ac:dyDescent="0.25">
      <c r="A793" s="40" t="s">
        <v>3</v>
      </c>
      <c r="B793" s="80">
        <v>0</v>
      </c>
      <c r="C793" s="45">
        <f t="shared" si="115"/>
        <v>0</v>
      </c>
      <c r="D793" s="80">
        <v>0</v>
      </c>
    </row>
    <row r="794" spans="1:4" x14ac:dyDescent="0.25">
      <c r="A794" s="40" t="s">
        <v>4</v>
      </c>
      <c r="B794" s="80">
        <v>0</v>
      </c>
      <c r="C794" s="45">
        <f t="shared" si="115"/>
        <v>0</v>
      </c>
      <c r="D794" s="80">
        <v>0</v>
      </c>
    </row>
    <row r="795" spans="1:4" x14ac:dyDescent="0.25">
      <c r="A795" s="40" t="s">
        <v>5</v>
      </c>
      <c r="B795" s="80">
        <v>0</v>
      </c>
      <c r="C795" s="45">
        <f t="shared" si="115"/>
        <v>0</v>
      </c>
      <c r="D795" s="80">
        <v>0</v>
      </c>
    </row>
    <row r="796" spans="1:4" x14ac:dyDescent="0.25">
      <c r="A796" s="40" t="s">
        <v>6</v>
      </c>
      <c r="B796" s="80">
        <v>0</v>
      </c>
      <c r="C796" s="45">
        <f t="shared" si="115"/>
        <v>0</v>
      </c>
      <c r="D796" s="80">
        <v>0</v>
      </c>
    </row>
    <row r="797" spans="1:4" x14ac:dyDescent="0.25">
      <c r="A797" s="40" t="s">
        <v>7</v>
      </c>
      <c r="B797" s="80">
        <v>0</v>
      </c>
      <c r="C797" s="45">
        <f t="shared" si="115"/>
        <v>0</v>
      </c>
      <c r="D797" s="80">
        <v>0</v>
      </c>
    </row>
    <row r="798" spans="1:4" x14ac:dyDescent="0.25">
      <c r="A798" s="40" t="s">
        <v>8</v>
      </c>
      <c r="B798" s="80">
        <v>10560</v>
      </c>
      <c r="C798" s="45">
        <f t="shared" si="115"/>
        <v>10560</v>
      </c>
      <c r="D798" s="80">
        <v>10560</v>
      </c>
    </row>
    <row r="799" spans="1:4" x14ac:dyDescent="0.25">
      <c r="A799" s="40" t="s">
        <v>9</v>
      </c>
      <c r="B799" s="80">
        <v>0</v>
      </c>
      <c r="C799" s="45">
        <f t="shared" si="115"/>
        <v>0</v>
      </c>
      <c r="D799" s="80">
        <v>0</v>
      </c>
    </row>
    <row r="800" spans="1:4" x14ac:dyDescent="0.25">
      <c r="A800" s="40" t="s">
        <v>10</v>
      </c>
      <c r="B800" s="80">
        <v>6000</v>
      </c>
      <c r="C800" s="45">
        <f t="shared" si="115"/>
        <v>6000</v>
      </c>
      <c r="D800" s="80">
        <v>6000</v>
      </c>
    </row>
    <row r="801" spans="1:4" x14ac:dyDescent="0.25">
      <c r="A801" s="40" t="s">
        <v>11</v>
      </c>
      <c r="B801" s="80">
        <v>0</v>
      </c>
      <c r="C801" s="45">
        <f t="shared" si="115"/>
        <v>0</v>
      </c>
      <c r="D801" s="80">
        <v>0</v>
      </c>
    </row>
    <row r="802" spans="1:4" x14ac:dyDescent="0.25">
      <c r="A802" s="37" t="s">
        <v>195</v>
      </c>
      <c r="B802" s="81">
        <f>SUM(B790:B801)</f>
        <v>16560</v>
      </c>
      <c r="C802" s="65">
        <f t="shared" ref="C802" si="116">SUM(C790:C801)</f>
        <v>16560</v>
      </c>
      <c r="D802" s="65">
        <f t="shared" ref="D802" si="117">SUM(D790:D801)</f>
        <v>16560</v>
      </c>
    </row>
    <row r="806" spans="1:4" ht="23.25" x14ac:dyDescent="0.35">
      <c r="A806" s="34">
        <v>1996</v>
      </c>
      <c r="C806" s="144"/>
      <c r="D806" s="144"/>
    </row>
    <row r="807" spans="1:4" x14ac:dyDescent="0.25">
      <c r="A807" s="144"/>
      <c r="C807" s="144"/>
      <c r="D807" s="144"/>
    </row>
    <row r="808" spans="1:4" x14ac:dyDescent="0.25">
      <c r="A808" s="3" t="s">
        <v>29</v>
      </c>
      <c r="C808" s="144"/>
      <c r="D808" s="144"/>
    </row>
    <row r="809" spans="1:4" x14ac:dyDescent="0.25">
      <c r="A809" s="144"/>
      <c r="C809" s="144"/>
      <c r="D809" s="144"/>
    </row>
    <row r="810" spans="1:4" x14ac:dyDescent="0.25">
      <c r="A810" s="37" t="s">
        <v>16</v>
      </c>
      <c r="B810" s="81" t="s">
        <v>12</v>
      </c>
      <c r="C810" s="37" t="s">
        <v>177</v>
      </c>
      <c r="D810" s="37" t="s">
        <v>178</v>
      </c>
    </row>
    <row r="811" spans="1:4" x14ac:dyDescent="0.25">
      <c r="A811" s="40" t="s">
        <v>0</v>
      </c>
      <c r="B811" s="80">
        <v>16148</v>
      </c>
      <c r="C811" s="45">
        <f t="shared" ref="C811:C822" si="118">SUM(B811:B811)</f>
        <v>16148</v>
      </c>
      <c r="D811" s="80">
        <v>16148</v>
      </c>
    </row>
    <row r="812" spans="1:4" x14ac:dyDescent="0.25">
      <c r="A812" s="40" t="s">
        <v>1</v>
      </c>
      <c r="B812" s="80">
        <v>0</v>
      </c>
      <c r="C812" s="45">
        <f t="shared" si="118"/>
        <v>0</v>
      </c>
      <c r="D812" s="80">
        <v>0</v>
      </c>
    </row>
    <row r="813" spans="1:4" x14ac:dyDescent="0.25">
      <c r="A813" s="40" t="s">
        <v>2</v>
      </c>
      <c r="B813" s="80">
        <v>0</v>
      </c>
      <c r="C813" s="45">
        <f t="shared" si="118"/>
        <v>0</v>
      </c>
      <c r="D813" s="80">
        <v>0</v>
      </c>
    </row>
    <row r="814" spans="1:4" x14ac:dyDescent="0.25">
      <c r="A814" s="40" t="s">
        <v>3</v>
      </c>
      <c r="B814" s="80">
        <v>18750</v>
      </c>
      <c r="C814" s="45">
        <f t="shared" si="118"/>
        <v>18750</v>
      </c>
      <c r="D814" s="80">
        <v>18750</v>
      </c>
    </row>
    <row r="815" spans="1:4" x14ac:dyDescent="0.25">
      <c r="A815" s="40" t="s">
        <v>4</v>
      </c>
      <c r="B815" s="80">
        <v>0</v>
      </c>
      <c r="C815" s="45">
        <f t="shared" si="118"/>
        <v>0</v>
      </c>
      <c r="D815" s="80">
        <v>0</v>
      </c>
    </row>
    <row r="816" spans="1:4" x14ac:dyDescent="0.25">
      <c r="A816" s="40" t="s">
        <v>5</v>
      </c>
      <c r="B816" s="80">
        <v>18750</v>
      </c>
      <c r="C816" s="45">
        <f t="shared" si="118"/>
        <v>18750</v>
      </c>
      <c r="D816" s="80">
        <v>18750</v>
      </c>
    </row>
    <row r="817" spans="1:4" x14ac:dyDescent="0.25">
      <c r="A817" s="40" t="s">
        <v>6</v>
      </c>
      <c r="B817" s="80">
        <v>0</v>
      </c>
      <c r="C817" s="45">
        <f t="shared" si="118"/>
        <v>0</v>
      </c>
      <c r="D817" s="80">
        <v>0</v>
      </c>
    </row>
    <row r="818" spans="1:4" x14ac:dyDescent="0.25">
      <c r="A818" s="40" t="s">
        <v>7</v>
      </c>
      <c r="B818" s="80">
        <v>34826</v>
      </c>
      <c r="C818" s="45">
        <f t="shared" si="118"/>
        <v>34826</v>
      </c>
      <c r="D818" s="80">
        <v>34826</v>
      </c>
    </row>
    <row r="819" spans="1:4" x14ac:dyDescent="0.25">
      <c r="A819" s="40" t="s">
        <v>8</v>
      </c>
      <c r="B819" s="80">
        <v>0</v>
      </c>
      <c r="C819" s="45">
        <f t="shared" si="118"/>
        <v>0</v>
      </c>
      <c r="D819" s="80">
        <v>0</v>
      </c>
    </row>
    <row r="820" spans="1:4" x14ac:dyDescent="0.25">
      <c r="A820" s="40" t="s">
        <v>9</v>
      </c>
      <c r="B820" s="80">
        <v>0</v>
      </c>
      <c r="C820" s="45">
        <f t="shared" si="118"/>
        <v>0</v>
      </c>
      <c r="D820" s="80">
        <v>0</v>
      </c>
    </row>
    <row r="821" spans="1:4" x14ac:dyDescent="0.25">
      <c r="A821" s="40" t="s">
        <v>10</v>
      </c>
      <c r="B821" s="80">
        <v>0</v>
      </c>
      <c r="C821" s="45">
        <f t="shared" si="118"/>
        <v>0</v>
      </c>
      <c r="D821" s="80">
        <v>0</v>
      </c>
    </row>
    <row r="822" spans="1:4" x14ac:dyDescent="0.25">
      <c r="A822" s="40" t="s">
        <v>11</v>
      </c>
      <c r="B822" s="80">
        <v>0</v>
      </c>
      <c r="C822" s="45">
        <f t="shared" si="118"/>
        <v>0</v>
      </c>
      <c r="D822" s="80">
        <v>0</v>
      </c>
    </row>
    <row r="823" spans="1:4" x14ac:dyDescent="0.25">
      <c r="A823" s="37" t="s">
        <v>196</v>
      </c>
      <c r="B823" s="81">
        <f>SUM(B811:B822)</f>
        <v>88474</v>
      </c>
      <c r="C823" s="65">
        <f t="shared" ref="C823" si="119">SUM(C811:C822)</f>
        <v>88474</v>
      </c>
      <c r="D823" s="65">
        <f t="shared" ref="D823" si="120">SUM(D811:D822)</f>
        <v>88474</v>
      </c>
    </row>
    <row r="824" spans="1:4" x14ac:dyDescent="0.25">
      <c r="A824" s="14"/>
      <c r="C824" s="142"/>
      <c r="D824" s="142"/>
    </row>
    <row r="825" spans="1:4" x14ac:dyDescent="0.25">
      <c r="A825" s="14"/>
      <c r="C825" s="142"/>
      <c r="D825" s="142"/>
    </row>
    <row r="826" spans="1:4" x14ac:dyDescent="0.25">
      <c r="A826" s="93" t="s">
        <v>45</v>
      </c>
      <c r="C826" s="142"/>
      <c r="D826" s="142"/>
    </row>
    <row r="827" spans="1:4" x14ac:dyDescent="0.25">
      <c r="A827" s="14"/>
      <c r="C827" s="14"/>
      <c r="D827" s="14"/>
    </row>
    <row r="828" spans="1:4" x14ac:dyDescent="0.25">
      <c r="A828" s="37" t="s">
        <v>16</v>
      </c>
      <c r="B828" s="81" t="s">
        <v>12</v>
      </c>
      <c r="C828" s="37" t="s">
        <v>177</v>
      </c>
      <c r="D828" s="37" t="s">
        <v>178</v>
      </c>
    </row>
    <row r="829" spans="1:4" x14ac:dyDescent="0.25">
      <c r="A829" s="40" t="s">
        <v>0</v>
      </c>
      <c r="B829" s="80">
        <v>5340</v>
      </c>
      <c r="C829" s="45">
        <f t="shared" ref="C829:C840" si="121">SUM(B829:B829)</f>
        <v>5340</v>
      </c>
      <c r="D829" s="80">
        <v>5340</v>
      </c>
    </row>
    <row r="830" spans="1:4" x14ac:dyDescent="0.25">
      <c r="A830" s="40" t="s">
        <v>1</v>
      </c>
      <c r="B830" s="80">
        <v>0</v>
      </c>
      <c r="C830" s="45">
        <f t="shared" si="121"/>
        <v>0</v>
      </c>
      <c r="D830" s="80">
        <v>0</v>
      </c>
    </row>
    <row r="831" spans="1:4" x14ac:dyDescent="0.25">
      <c r="A831" s="40" t="s">
        <v>2</v>
      </c>
      <c r="B831" s="80">
        <v>0</v>
      </c>
      <c r="C831" s="45">
        <f t="shared" si="121"/>
        <v>0</v>
      </c>
      <c r="D831" s="80">
        <v>0</v>
      </c>
    </row>
    <row r="832" spans="1:4" x14ac:dyDescent="0.25">
      <c r="A832" s="40" t="s">
        <v>3</v>
      </c>
      <c r="B832" s="80">
        <v>1875</v>
      </c>
      <c r="C832" s="45">
        <f t="shared" si="121"/>
        <v>1875</v>
      </c>
      <c r="D832" s="80">
        <v>1875</v>
      </c>
    </row>
    <row r="833" spans="1:4" x14ac:dyDescent="0.25">
      <c r="A833" s="40" t="s">
        <v>4</v>
      </c>
      <c r="B833" s="80">
        <v>0</v>
      </c>
      <c r="C833" s="45">
        <f t="shared" si="121"/>
        <v>0</v>
      </c>
      <c r="D833" s="80">
        <v>0</v>
      </c>
    </row>
    <row r="834" spans="1:4" x14ac:dyDescent="0.25">
      <c r="A834" s="40" t="s">
        <v>5</v>
      </c>
      <c r="B834" s="80">
        <v>4134</v>
      </c>
      <c r="C834" s="45">
        <f t="shared" si="121"/>
        <v>4134</v>
      </c>
      <c r="D834" s="80">
        <v>4134</v>
      </c>
    </row>
    <row r="835" spans="1:4" x14ac:dyDescent="0.25">
      <c r="A835" s="40" t="s">
        <v>6</v>
      </c>
      <c r="B835" s="80">
        <v>0</v>
      </c>
      <c r="C835" s="45">
        <f t="shared" si="121"/>
        <v>0</v>
      </c>
      <c r="D835" s="80">
        <v>0</v>
      </c>
    </row>
    <row r="836" spans="1:4" x14ac:dyDescent="0.25">
      <c r="A836" s="40" t="s">
        <v>7</v>
      </c>
      <c r="B836" s="80">
        <v>8205</v>
      </c>
      <c r="C836" s="45">
        <f t="shared" si="121"/>
        <v>8205</v>
      </c>
      <c r="D836" s="80">
        <v>8205</v>
      </c>
    </row>
    <row r="837" spans="1:4" x14ac:dyDescent="0.25">
      <c r="A837" s="40" t="s">
        <v>8</v>
      </c>
      <c r="B837" s="80">
        <v>0</v>
      </c>
      <c r="C837" s="45">
        <f t="shared" si="121"/>
        <v>0</v>
      </c>
      <c r="D837" s="80">
        <v>0</v>
      </c>
    </row>
    <row r="838" spans="1:4" x14ac:dyDescent="0.25">
      <c r="A838" s="40" t="s">
        <v>9</v>
      </c>
      <c r="B838" s="80">
        <v>0</v>
      </c>
      <c r="C838" s="45">
        <f t="shared" si="121"/>
        <v>0</v>
      </c>
      <c r="D838" s="80">
        <v>0</v>
      </c>
    </row>
    <row r="839" spans="1:4" x14ac:dyDescent="0.25">
      <c r="A839" s="40" t="s">
        <v>10</v>
      </c>
      <c r="B839" s="80">
        <v>0</v>
      </c>
      <c r="C839" s="45">
        <f t="shared" si="121"/>
        <v>0</v>
      </c>
      <c r="D839" s="80">
        <v>0</v>
      </c>
    </row>
    <row r="840" spans="1:4" x14ac:dyDescent="0.25">
      <c r="A840" s="40" t="s">
        <v>11</v>
      </c>
      <c r="B840" s="80">
        <v>0</v>
      </c>
      <c r="C840" s="45">
        <f t="shared" si="121"/>
        <v>0</v>
      </c>
      <c r="D840" s="80">
        <v>0</v>
      </c>
    </row>
    <row r="841" spans="1:4" x14ac:dyDescent="0.25">
      <c r="A841" s="37" t="s">
        <v>196</v>
      </c>
      <c r="B841" s="81">
        <f>SUM(B829:B840)</f>
        <v>19554</v>
      </c>
      <c r="C841" s="65">
        <f t="shared" ref="C841" si="122">SUM(C829:C840)</f>
        <v>19554</v>
      </c>
      <c r="D841" s="65">
        <f t="shared" ref="D841" si="123">SUM(D829:D840)</f>
        <v>19554</v>
      </c>
    </row>
    <row r="845" spans="1:4" ht="23.25" x14ac:dyDescent="0.35">
      <c r="A845" s="34">
        <v>1995</v>
      </c>
      <c r="C845" s="144"/>
      <c r="D845" s="144"/>
    </row>
    <row r="846" spans="1:4" x14ac:dyDescent="0.25">
      <c r="A846" s="144"/>
      <c r="C846" s="144"/>
      <c r="D846" s="144"/>
    </row>
    <row r="847" spans="1:4" x14ac:dyDescent="0.25">
      <c r="A847" s="3" t="s">
        <v>29</v>
      </c>
      <c r="C847" s="144"/>
      <c r="D847" s="144"/>
    </row>
    <row r="848" spans="1:4" x14ac:dyDescent="0.25">
      <c r="A848" s="144"/>
      <c r="C848" s="144"/>
      <c r="D848" s="144"/>
    </row>
    <row r="849" spans="1:4" x14ac:dyDescent="0.25">
      <c r="A849" s="37" t="s">
        <v>16</v>
      </c>
      <c r="B849" s="81" t="s">
        <v>12</v>
      </c>
      <c r="C849" s="37" t="s">
        <v>177</v>
      </c>
      <c r="D849" s="37" t="s">
        <v>178</v>
      </c>
    </row>
    <row r="850" spans="1:4" x14ac:dyDescent="0.25">
      <c r="A850" s="40" t="s">
        <v>0</v>
      </c>
      <c r="B850" s="80">
        <v>0</v>
      </c>
      <c r="C850" s="45">
        <f t="shared" ref="C850:C861" si="124">SUM(B850:B850)</f>
        <v>0</v>
      </c>
      <c r="D850" s="80">
        <v>0</v>
      </c>
    </row>
    <row r="851" spans="1:4" x14ac:dyDescent="0.25">
      <c r="A851" s="40" t="s">
        <v>1</v>
      </c>
      <c r="B851" s="80">
        <v>0</v>
      </c>
      <c r="C851" s="45">
        <f t="shared" si="124"/>
        <v>0</v>
      </c>
      <c r="D851" s="80">
        <v>0</v>
      </c>
    </row>
    <row r="852" spans="1:4" x14ac:dyDescent="0.25">
      <c r="A852" s="40" t="s">
        <v>2</v>
      </c>
      <c r="B852" s="80">
        <v>0</v>
      </c>
      <c r="C852" s="45">
        <f t="shared" si="124"/>
        <v>0</v>
      </c>
      <c r="D852" s="80">
        <v>0</v>
      </c>
    </row>
    <row r="853" spans="1:4" x14ac:dyDescent="0.25">
      <c r="A853" s="40" t="s">
        <v>3</v>
      </c>
      <c r="B853" s="80">
        <v>0</v>
      </c>
      <c r="C853" s="45">
        <f t="shared" si="124"/>
        <v>0</v>
      </c>
      <c r="D853" s="80">
        <v>0</v>
      </c>
    </row>
    <row r="854" spans="1:4" x14ac:dyDescent="0.25">
      <c r="A854" s="40" t="s">
        <v>4</v>
      </c>
      <c r="B854" s="80">
        <v>20181</v>
      </c>
      <c r="C854" s="45">
        <f t="shared" si="124"/>
        <v>20181</v>
      </c>
      <c r="D854" s="80">
        <v>20181</v>
      </c>
    </row>
    <row r="855" spans="1:4" x14ac:dyDescent="0.25">
      <c r="A855" s="40" t="s">
        <v>5</v>
      </c>
      <c r="B855" s="80">
        <v>18750</v>
      </c>
      <c r="C855" s="45">
        <f t="shared" si="124"/>
        <v>18750</v>
      </c>
      <c r="D855" s="80">
        <v>18750</v>
      </c>
    </row>
    <row r="856" spans="1:4" x14ac:dyDescent="0.25">
      <c r="A856" s="40" t="s">
        <v>6</v>
      </c>
      <c r="B856" s="80">
        <v>0</v>
      </c>
      <c r="C856" s="45">
        <f t="shared" si="124"/>
        <v>0</v>
      </c>
      <c r="D856" s="80">
        <v>0</v>
      </c>
    </row>
    <row r="857" spans="1:4" x14ac:dyDescent="0.25">
      <c r="A857" s="40" t="s">
        <v>7</v>
      </c>
      <c r="B857" s="80">
        <v>17391</v>
      </c>
      <c r="C857" s="45">
        <f t="shared" si="124"/>
        <v>17391</v>
      </c>
      <c r="D857" s="80">
        <v>17391</v>
      </c>
    </row>
    <row r="858" spans="1:4" x14ac:dyDescent="0.25">
      <c r="A858" s="40" t="s">
        <v>8</v>
      </c>
      <c r="B858" s="80">
        <v>0</v>
      </c>
      <c r="C858" s="45">
        <f t="shared" si="124"/>
        <v>0</v>
      </c>
      <c r="D858" s="80">
        <v>0</v>
      </c>
    </row>
    <row r="859" spans="1:4" x14ac:dyDescent="0.25">
      <c r="A859" s="40" t="s">
        <v>9</v>
      </c>
      <c r="B859" s="80">
        <v>0</v>
      </c>
      <c r="C859" s="45">
        <f t="shared" si="124"/>
        <v>0</v>
      </c>
      <c r="D859" s="80">
        <v>0</v>
      </c>
    </row>
    <row r="860" spans="1:4" x14ac:dyDescent="0.25">
      <c r="A860" s="40" t="s">
        <v>10</v>
      </c>
      <c r="B860" s="80">
        <v>0</v>
      </c>
      <c r="C860" s="45">
        <f t="shared" si="124"/>
        <v>0</v>
      </c>
      <c r="D860" s="80">
        <v>0</v>
      </c>
    </row>
    <row r="861" spans="1:4" x14ac:dyDescent="0.25">
      <c r="A861" s="40" t="s">
        <v>11</v>
      </c>
      <c r="B861" s="80">
        <v>18750</v>
      </c>
      <c r="C861" s="45">
        <f t="shared" si="124"/>
        <v>18750</v>
      </c>
      <c r="D861" s="80">
        <v>18750</v>
      </c>
    </row>
    <row r="862" spans="1:4" x14ac:dyDescent="0.25">
      <c r="A862" s="37" t="s">
        <v>197</v>
      </c>
      <c r="B862" s="81">
        <f>SUM(B850:B861)</f>
        <v>75072</v>
      </c>
      <c r="C862" s="65">
        <f t="shared" ref="C862" si="125">SUM(C850:C861)</f>
        <v>75072</v>
      </c>
      <c r="D862" s="65">
        <f t="shared" ref="D862" si="126">SUM(D850:D861)</f>
        <v>75072</v>
      </c>
    </row>
    <row r="863" spans="1:4" x14ac:dyDescent="0.25">
      <c r="A863" s="14"/>
      <c r="C863" s="142"/>
      <c r="D863" s="142"/>
    </row>
    <row r="864" spans="1:4" x14ac:dyDescent="0.25">
      <c r="A864" s="14"/>
      <c r="C864" s="142"/>
      <c r="D864" s="142"/>
    </row>
    <row r="865" spans="1:4" x14ac:dyDescent="0.25">
      <c r="A865" s="93" t="s">
        <v>45</v>
      </c>
      <c r="C865" s="142"/>
      <c r="D865" s="142"/>
    </row>
    <row r="866" spans="1:4" x14ac:dyDescent="0.25">
      <c r="A866" s="14"/>
      <c r="C866" s="14"/>
      <c r="D866" s="14"/>
    </row>
    <row r="867" spans="1:4" x14ac:dyDescent="0.25">
      <c r="A867" s="37" t="s">
        <v>16</v>
      </c>
      <c r="B867" s="81" t="s">
        <v>12</v>
      </c>
      <c r="C867" s="37" t="s">
        <v>177</v>
      </c>
      <c r="D867" s="37" t="s">
        <v>178</v>
      </c>
    </row>
    <row r="868" spans="1:4" x14ac:dyDescent="0.25">
      <c r="A868" s="40" t="s">
        <v>0</v>
      </c>
      <c r="B868" s="80">
        <v>0</v>
      </c>
      <c r="C868" s="45">
        <f t="shared" ref="C868:C879" si="127">SUM(B868:B868)</f>
        <v>0</v>
      </c>
      <c r="D868" s="80">
        <v>0</v>
      </c>
    </row>
    <row r="869" spans="1:4" x14ac:dyDescent="0.25">
      <c r="A869" s="40" t="s">
        <v>1</v>
      </c>
      <c r="B869" s="80">
        <v>0</v>
      </c>
      <c r="C869" s="45">
        <f t="shared" si="127"/>
        <v>0</v>
      </c>
      <c r="D869" s="80">
        <v>0</v>
      </c>
    </row>
    <row r="870" spans="1:4" x14ac:dyDescent="0.25">
      <c r="A870" s="40" t="s">
        <v>2</v>
      </c>
      <c r="B870" s="80">
        <v>0</v>
      </c>
      <c r="C870" s="45">
        <f t="shared" si="127"/>
        <v>0</v>
      </c>
      <c r="D870" s="80">
        <v>0</v>
      </c>
    </row>
    <row r="871" spans="1:4" x14ac:dyDescent="0.25">
      <c r="A871" s="40" t="s">
        <v>3</v>
      </c>
      <c r="B871" s="80">
        <v>0</v>
      </c>
      <c r="C871" s="45">
        <f t="shared" si="127"/>
        <v>0</v>
      </c>
      <c r="D871" s="80">
        <v>0</v>
      </c>
    </row>
    <row r="872" spans="1:4" x14ac:dyDescent="0.25">
      <c r="A872" s="40" t="s">
        <v>4</v>
      </c>
      <c r="B872" s="80">
        <v>6674</v>
      </c>
      <c r="C872" s="45">
        <f t="shared" si="127"/>
        <v>6674</v>
      </c>
      <c r="D872" s="80">
        <v>6674</v>
      </c>
    </row>
    <row r="873" spans="1:4" x14ac:dyDescent="0.25">
      <c r="A873" s="40" t="s">
        <v>5</v>
      </c>
      <c r="B873" s="80">
        <v>5428</v>
      </c>
      <c r="C873" s="45">
        <f t="shared" si="127"/>
        <v>5428</v>
      </c>
      <c r="D873" s="80">
        <v>5428</v>
      </c>
    </row>
    <row r="874" spans="1:4" x14ac:dyDescent="0.25">
      <c r="A874" s="40" t="s">
        <v>6</v>
      </c>
      <c r="B874" s="80">
        <v>0</v>
      </c>
      <c r="C874" s="45">
        <f t="shared" si="127"/>
        <v>0</v>
      </c>
      <c r="D874" s="80">
        <v>0</v>
      </c>
    </row>
    <row r="875" spans="1:4" x14ac:dyDescent="0.25">
      <c r="A875" s="40" t="s">
        <v>7</v>
      </c>
      <c r="B875" s="80">
        <v>5765</v>
      </c>
      <c r="C875" s="45">
        <f t="shared" si="127"/>
        <v>5765</v>
      </c>
      <c r="D875" s="80">
        <v>5765</v>
      </c>
    </row>
    <row r="876" spans="1:4" x14ac:dyDescent="0.25">
      <c r="A876" s="40" t="s">
        <v>8</v>
      </c>
      <c r="B876" s="80">
        <v>0</v>
      </c>
      <c r="C876" s="45">
        <f t="shared" si="127"/>
        <v>0</v>
      </c>
      <c r="D876" s="80">
        <v>0</v>
      </c>
    </row>
    <row r="877" spans="1:4" x14ac:dyDescent="0.25">
      <c r="A877" s="40" t="s">
        <v>9</v>
      </c>
      <c r="B877" s="80">
        <v>0</v>
      </c>
      <c r="C877" s="45">
        <f t="shared" si="127"/>
        <v>0</v>
      </c>
      <c r="D877" s="80">
        <v>0</v>
      </c>
    </row>
    <row r="878" spans="1:4" x14ac:dyDescent="0.25">
      <c r="A878" s="40" t="s">
        <v>10</v>
      </c>
      <c r="B878" s="80">
        <v>0</v>
      </c>
      <c r="C878" s="45">
        <f t="shared" si="127"/>
        <v>0</v>
      </c>
      <c r="D878" s="80">
        <v>0</v>
      </c>
    </row>
    <row r="879" spans="1:4" x14ac:dyDescent="0.25">
      <c r="A879" s="40" t="s">
        <v>11</v>
      </c>
      <c r="B879" s="80">
        <v>4152</v>
      </c>
      <c r="C879" s="45">
        <f t="shared" si="127"/>
        <v>4152</v>
      </c>
      <c r="D879" s="80">
        <v>4152</v>
      </c>
    </row>
    <row r="880" spans="1:4" x14ac:dyDescent="0.25">
      <c r="A880" s="37" t="s">
        <v>197</v>
      </c>
      <c r="B880" s="81">
        <f>SUM(B868:B879)</f>
        <v>22019</v>
      </c>
      <c r="C880" s="65">
        <f t="shared" ref="C880" si="128">SUM(C868:C879)</f>
        <v>22019</v>
      </c>
      <c r="D880" s="65">
        <f t="shared" ref="D880" si="129">SUM(D868:D879)</f>
        <v>22019</v>
      </c>
    </row>
    <row r="884" spans="1:4" ht="23.25" x14ac:dyDescent="0.35">
      <c r="A884" s="34">
        <v>1994</v>
      </c>
      <c r="C884" s="144"/>
      <c r="D884" s="144"/>
    </row>
    <row r="885" spans="1:4" x14ac:dyDescent="0.25">
      <c r="A885" s="144"/>
      <c r="C885" s="144"/>
      <c r="D885" s="144"/>
    </row>
    <row r="886" spans="1:4" x14ac:dyDescent="0.25">
      <c r="A886" s="3" t="s">
        <v>29</v>
      </c>
      <c r="C886" s="144"/>
      <c r="D886" s="144"/>
    </row>
    <row r="887" spans="1:4" x14ac:dyDescent="0.25">
      <c r="A887" s="144"/>
      <c r="C887" s="144"/>
      <c r="D887" s="144"/>
    </row>
    <row r="888" spans="1:4" x14ac:dyDescent="0.25">
      <c r="A888" s="37" t="s">
        <v>16</v>
      </c>
      <c r="B888" s="81" t="s">
        <v>12</v>
      </c>
      <c r="C888" s="37" t="s">
        <v>177</v>
      </c>
      <c r="D888" s="37" t="s">
        <v>178</v>
      </c>
    </row>
    <row r="889" spans="1:4" x14ac:dyDescent="0.25">
      <c r="A889" s="40" t="s">
        <v>0</v>
      </c>
      <c r="B889" s="80">
        <v>0</v>
      </c>
      <c r="C889" s="45">
        <f t="shared" ref="C889:C900" si="130">SUM(B889:B889)</f>
        <v>0</v>
      </c>
      <c r="D889" s="80">
        <v>0</v>
      </c>
    </row>
    <row r="890" spans="1:4" x14ac:dyDescent="0.25">
      <c r="A890" s="40" t="s">
        <v>1</v>
      </c>
      <c r="B890" s="80">
        <v>0</v>
      </c>
      <c r="C890" s="45">
        <f t="shared" si="130"/>
        <v>0</v>
      </c>
      <c r="D890" s="80">
        <v>0</v>
      </c>
    </row>
    <row r="891" spans="1:4" x14ac:dyDescent="0.25">
      <c r="A891" s="40" t="s">
        <v>2</v>
      </c>
      <c r="B891" s="80">
        <v>0</v>
      </c>
      <c r="C891" s="45">
        <f t="shared" si="130"/>
        <v>0</v>
      </c>
      <c r="D891" s="80">
        <v>0</v>
      </c>
    </row>
    <row r="892" spans="1:4" x14ac:dyDescent="0.25">
      <c r="A892" s="40" t="s">
        <v>3</v>
      </c>
      <c r="B892" s="80">
        <v>0</v>
      </c>
      <c r="C892" s="45">
        <f t="shared" si="130"/>
        <v>0</v>
      </c>
      <c r="D892" s="80">
        <v>0</v>
      </c>
    </row>
    <row r="893" spans="1:4" x14ac:dyDescent="0.25">
      <c r="A893" s="40" t="s">
        <v>4</v>
      </c>
      <c r="B893" s="80">
        <v>0</v>
      </c>
      <c r="C893" s="45">
        <f t="shared" si="130"/>
        <v>0</v>
      </c>
      <c r="D893" s="80">
        <v>0</v>
      </c>
    </row>
    <row r="894" spans="1:4" x14ac:dyDescent="0.25">
      <c r="A894" s="40" t="s">
        <v>5</v>
      </c>
      <c r="B894" s="80">
        <v>0</v>
      </c>
      <c r="C894" s="45">
        <f t="shared" si="130"/>
        <v>0</v>
      </c>
      <c r="D894" s="80">
        <v>0</v>
      </c>
    </row>
    <row r="895" spans="1:4" x14ac:dyDescent="0.25">
      <c r="A895" s="40" t="s">
        <v>6</v>
      </c>
      <c r="B895" s="80">
        <v>0</v>
      </c>
      <c r="C895" s="45">
        <f t="shared" si="130"/>
        <v>0</v>
      </c>
      <c r="D895" s="80">
        <v>0</v>
      </c>
    </row>
    <row r="896" spans="1:4" x14ac:dyDescent="0.25">
      <c r="A896" s="40" t="s">
        <v>7</v>
      </c>
      <c r="B896" s="80">
        <v>0</v>
      </c>
      <c r="C896" s="45">
        <f t="shared" si="130"/>
        <v>0</v>
      </c>
      <c r="D896" s="80">
        <v>0</v>
      </c>
    </row>
    <row r="897" spans="1:4" x14ac:dyDescent="0.25">
      <c r="A897" s="40" t="s">
        <v>8</v>
      </c>
      <c r="B897" s="80">
        <v>0</v>
      </c>
      <c r="C897" s="45">
        <f t="shared" si="130"/>
        <v>0</v>
      </c>
      <c r="D897" s="80">
        <v>0</v>
      </c>
    </row>
    <row r="898" spans="1:4" x14ac:dyDescent="0.25">
      <c r="A898" s="40" t="s">
        <v>9</v>
      </c>
      <c r="B898" s="80">
        <v>0</v>
      </c>
      <c r="C898" s="45">
        <f t="shared" si="130"/>
        <v>0</v>
      </c>
      <c r="D898" s="80">
        <v>0</v>
      </c>
    </row>
    <row r="899" spans="1:4" x14ac:dyDescent="0.25">
      <c r="A899" s="40" t="s">
        <v>10</v>
      </c>
      <c r="B899" s="80">
        <v>0</v>
      </c>
      <c r="C899" s="45">
        <f t="shared" si="130"/>
        <v>0</v>
      </c>
      <c r="D899" s="80">
        <v>0</v>
      </c>
    </row>
    <row r="900" spans="1:4" x14ac:dyDescent="0.25">
      <c r="A900" s="40" t="s">
        <v>11</v>
      </c>
      <c r="B900" s="80">
        <v>0</v>
      </c>
      <c r="C900" s="45">
        <f t="shared" si="130"/>
        <v>0</v>
      </c>
      <c r="D900" s="80">
        <v>0</v>
      </c>
    </row>
    <row r="901" spans="1:4" x14ac:dyDescent="0.25">
      <c r="A901" s="37" t="s">
        <v>198</v>
      </c>
      <c r="B901" s="81">
        <f>SUM(B889:B900)</f>
        <v>0</v>
      </c>
      <c r="C901" s="65">
        <f t="shared" ref="C901" si="131">SUM(C889:C900)</f>
        <v>0</v>
      </c>
      <c r="D901" s="65">
        <f t="shared" ref="D901" si="132">SUM(D889:D900)</f>
        <v>0</v>
      </c>
    </row>
    <row r="902" spans="1:4" x14ac:dyDescent="0.25">
      <c r="A902" s="14"/>
      <c r="C902" s="142"/>
      <c r="D902" s="142"/>
    </row>
    <row r="903" spans="1:4" x14ac:dyDescent="0.25">
      <c r="A903" s="14"/>
      <c r="C903" s="142"/>
      <c r="D903" s="142"/>
    </row>
    <row r="904" spans="1:4" x14ac:dyDescent="0.25">
      <c r="A904" s="93" t="s">
        <v>45</v>
      </c>
      <c r="C904" s="142"/>
      <c r="D904" s="142"/>
    </row>
    <row r="905" spans="1:4" x14ac:dyDescent="0.25">
      <c r="A905" s="14"/>
      <c r="C905" s="14"/>
      <c r="D905" s="14"/>
    </row>
    <row r="906" spans="1:4" x14ac:dyDescent="0.25">
      <c r="A906" s="37" t="s">
        <v>16</v>
      </c>
      <c r="B906" s="81" t="s">
        <v>12</v>
      </c>
      <c r="C906" s="37" t="s">
        <v>177</v>
      </c>
      <c r="D906" s="37" t="s">
        <v>178</v>
      </c>
    </row>
    <row r="907" spans="1:4" x14ac:dyDescent="0.25">
      <c r="A907" s="40" t="s">
        <v>0</v>
      </c>
      <c r="B907" s="80">
        <v>0</v>
      </c>
      <c r="C907" s="45">
        <f t="shared" ref="C907:C918" si="133">SUM(B907:B907)</f>
        <v>0</v>
      </c>
      <c r="D907" s="80">
        <v>0</v>
      </c>
    </row>
    <row r="908" spans="1:4" x14ac:dyDescent="0.25">
      <c r="A908" s="40" t="s">
        <v>1</v>
      </c>
      <c r="B908" s="80">
        <v>0</v>
      </c>
      <c r="C908" s="45">
        <f t="shared" si="133"/>
        <v>0</v>
      </c>
      <c r="D908" s="80">
        <v>0</v>
      </c>
    </row>
    <row r="909" spans="1:4" x14ac:dyDescent="0.25">
      <c r="A909" s="40" t="s">
        <v>2</v>
      </c>
      <c r="B909" s="80">
        <v>0</v>
      </c>
      <c r="C909" s="45">
        <f t="shared" si="133"/>
        <v>0</v>
      </c>
      <c r="D909" s="80">
        <v>0</v>
      </c>
    </row>
    <row r="910" spans="1:4" x14ac:dyDescent="0.25">
      <c r="A910" s="40" t="s">
        <v>3</v>
      </c>
      <c r="B910" s="80">
        <v>0</v>
      </c>
      <c r="C910" s="45">
        <f t="shared" si="133"/>
        <v>0</v>
      </c>
      <c r="D910" s="80">
        <v>0</v>
      </c>
    </row>
    <row r="911" spans="1:4" x14ac:dyDescent="0.25">
      <c r="A911" s="40" t="s">
        <v>4</v>
      </c>
      <c r="B911" s="80">
        <v>0</v>
      </c>
      <c r="C911" s="45">
        <f t="shared" si="133"/>
        <v>0</v>
      </c>
      <c r="D911" s="80">
        <v>0</v>
      </c>
    </row>
    <row r="912" spans="1:4" x14ac:dyDescent="0.25">
      <c r="A912" s="40" t="s">
        <v>5</v>
      </c>
      <c r="B912" s="80">
        <v>0</v>
      </c>
      <c r="C912" s="45">
        <f t="shared" si="133"/>
        <v>0</v>
      </c>
      <c r="D912" s="80">
        <v>0</v>
      </c>
    </row>
    <row r="913" spans="1:4" x14ac:dyDescent="0.25">
      <c r="A913" s="40" t="s">
        <v>6</v>
      </c>
      <c r="B913" s="80">
        <v>0</v>
      </c>
      <c r="C913" s="45">
        <f t="shared" si="133"/>
        <v>0</v>
      </c>
      <c r="D913" s="80">
        <v>0</v>
      </c>
    </row>
    <row r="914" spans="1:4" x14ac:dyDescent="0.25">
      <c r="A914" s="40" t="s">
        <v>7</v>
      </c>
      <c r="B914" s="80">
        <v>0</v>
      </c>
      <c r="C914" s="45">
        <f t="shared" si="133"/>
        <v>0</v>
      </c>
      <c r="D914" s="80">
        <v>0</v>
      </c>
    </row>
    <row r="915" spans="1:4" x14ac:dyDescent="0.25">
      <c r="A915" s="40" t="s">
        <v>8</v>
      </c>
      <c r="B915" s="80">
        <v>0</v>
      </c>
      <c r="C915" s="45">
        <f t="shared" si="133"/>
        <v>0</v>
      </c>
      <c r="D915" s="80">
        <v>0</v>
      </c>
    </row>
    <row r="916" spans="1:4" x14ac:dyDescent="0.25">
      <c r="A916" s="40" t="s">
        <v>9</v>
      </c>
      <c r="B916" s="80">
        <v>0</v>
      </c>
      <c r="C916" s="45">
        <f t="shared" si="133"/>
        <v>0</v>
      </c>
      <c r="D916" s="80">
        <v>0</v>
      </c>
    </row>
    <row r="917" spans="1:4" x14ac:dyDescent="0.25">
      <c r="A917" s="40" t="s">
        <v>10</v>
      </c>
      <c r="B917" s="80">
        <v>0</v>
      </c>
      <c r="C917" s="45">
        <f t="shared" si="133"/>
        <v>0</v>
      </c>
      <c r="D917" s="80">
        <v>0</v>
      </c>
    </row>
    <row r="918" spans="1:4" x14ac:dyDescent="0.25">
      <c r="A918" s="40" t="s">
        <v>11</v>
      </c>
      <c r="B918" s="80">
        <v>0</v>
      </c>
      <c r="C918" s="45">
        <f t="shared" si="133"/>
        <v>0</v>
      </c>
      <c r="D918" s="80">
        <v>0</v>
      </c>
    </row>
    <row r="919" spans="1:4" x14ac:dyDescent="0.25">
      <c r="A919" s="37" t="s">
        <v>198</v>
      </c>
      <c r="B919" s="81">
        <f>SUM(B907:B918)</f>
        <v>0</v>
      </c>
      <c r="C919" s="65">
        <f t="shared" ref="C919" si="134">SUM(C907:C918)</f>
        <v>0</v>
      </c>
      <c r="D919" s="65">
        <f t="shared" ref="D919" si="135">SUM(D907:D918)</f>
        <v>0</v>
      </c>
    </row>
    <row r="923" spans="1:4" ht="23.25" x14ac:dyDescent="0.35">
      <c r="A923" s="34">
        <v>1993</v>
      </c>
      <c r="C923" s="144"/>
      <c r="D923" s="144"/>
    </row>
    <row r="924" spans="1:4" x14ac:dyDescent="0.25">
      <c r="A924" s="144"/>
      <c r="C924" s="144"/>
      <c r="D924" s="144"/>
    </row>
    <row r="925" spans="1:4" x14ac:dyDescent="0.25">
      <c r="A925" s="3" t="s">
        <v>29</v>
      </c>
      <c r="C925" s="144"/>
      <c r="D925" s="144"/>
    </row>
    <row r="926" spans="1:4" x14ac:dyDescent="0.25">
      <c r="A926" s="144"/>
      <c r="C926" s="144"/>
      <c r="D926" s="144"/>
    </row>
    <row r="927" spans="1:4" x14ac:dyDescent="0.25">
      <c r="A927" s="37" t="s">
        <v>16</v>
      </c>
      <c r="B927" s="81" t="s">
        <v>12</v>
      </c>
      <c r="C927" s="37" t="s">
        <v>177</v>
      </c>
      <c r="D927" s="37" t="s">
        <v>178</v>
      </c>
    </row>
    <row r="928" spans="1:4" x14ac:dyDescent="0.25">
      <c r="A928" s="40" t="s">
        <v>0</v>
      </c>
      <c r="B928" s="80">
        <v>0</v>
      </c>
      <c r="C928" s="45">
        <f t="shared" ref="C928:C939" si="136">SUM(B928:B928)</f>
        <v>0</v>
      </c>
      <c r="D928" s="80">
        <v>0</v>
      </c>
    </row>
    <row r="929" spans="1:4" x14ac:dyDescent="0.25">
      <c r="A929" s="40" t="s">
        <v>1</v>
      </c>
      <c r="B929" s="80">
        <v>0</v>
      </c>
      <c r="C929" s="45">
        <f t="shared" si="136"/>
        <v>0</v>
      </c>
      <c r="D929" s="80">
        <v>0</v>
      </c>
    </row>
    <row r="930" spans="1:4" x14ac:dyDescent="0.25">
      <c r="A930" s="40" t="s">
        <v>2</v>
      </c>
      <c r="B930" s="80">
        <v>0</v>
      </c>
      <c r="C930" s="45">
        <f t="shared" si="136"/>
        <v>0</v>
      </c>
      <c r="D930" s="80">
        <v>0</v>
      </c>
    </row>
    <row r="931" spans="1:4" x14ac:dyDescent="0.25">
      <c r="A931" s="40" t="s">
        <v>3</v>
      </c>
      <c r="B931" s="80">
        <v>0</v>
      </c>
      <c r="C931" s="45">
        <f t="shared" si="136"/>
        <v>0</v>
      </c>
      <c r="D931" s="80">
        <v>0</v>
      </c>
    </row>
    <row r="932" spans="1:4" x14ac:dyDescent="0.25">
      <c r="A932" s="40" t="s">
        <v>4</v>
      </c>
      <c r="B932" s="80">
        <v>0</v>
      </c>
      <c r="C932" s="45">
        <f t="shared" si="136"/>
        <v>0</v>
      </c>
      <c r="D932" s="80">
        <v>0</v>
      </c>
    </row>
    <row r="933" spans="1:4" x14ac:dyDescent="0.25">
      <c r="A933" s="40" t="s">
        <v>5</v>
      </c>
      <c r="B933" s="80">
        <v>0</v>
      </c>
      <c r="C933" s="45">
        <f t="shared" si="136"/>
        <v>0</v>
      </c>
      <c r="D933" s="80">
        <v>0</v>
      </c>
    </row>
    <row r="934" spans="1:4" x14ac:dyDescent="0.25">
      <c r="A934" s="40" t="s">
        <v>6</v>
      </c>
      <c r="B934" s="80">
        <v>0</v>
      </c>
      <c r="C934" s="45">
        <f t="shared" si="136"/>
        <v>0</v>
      </c>
      <c r="D934" s="80">
        <v>0</v>
      </c>
    </row>
    <row r="935" spans="1:4" x14ac:dyDescent="0.25">
      <c r="A935" s="40" t="s">
        <v>7</v>
      </c>
      <c r="B935" s="80">
        <v>0</v>
      </c>
      <c r="C935" s="45">
        <f t="shared" si="136"/>
        <v>0</v>
      </c>
      <c r="D935" s="80">
        <v>0</v>
      </c>
    </row>
    <row r="936" spans="1:4" x14ac:dyDescent="0.25">
      <c r="A936" s="40" t="s">
        <v>8</v>
      </c>
      <c r="B936" s="80">
        <v>0</v>
      </c>
      <c r="C936" s="45">
        <f t="shared" si="136"/>
        <v>0</v>
      </c>
      <c r="D936" s="80">
        <v>0</v>
      </c>
    </row>
    <row r="937" spans="1:4" x14ac:dyDescent="0.25">
      <c r="A937" s="40" t="s">
        <v>9</v>
      </c>
      <c r="B937" s="80">
        <v>0</v>
      </c>
      <c r="C937" s="45">
        <f t="shared" si="136"/>
        <v>0</v>
      </c>
      <c r="D937" s="80">
        <v>0</v>
      </c>
    </row>
    <row r="938" spans="1:4" x14ac:dyDescent="0.25">
      <c r="A938" s="40" t="s">
        <v>10</v>
      </c>
      <c r="B938" s="80">
        <v>0</v>
      </c>
      <c r="C938" s="45">
        <f t="shared" si="136"/>
        <v>0</v>
      </c>
      <c r="D938" s="80">
        <v>0</v>
      </c>
    </row>
    <row r="939" spans="1:4" x14ac:dyDescent="0.25">
      <c r="A939" s="40" t="s">
        <v>11</v>
      </c>
      <c r="B939" s="80">
        <v>0</v>
      </c>
      <c r="C939" s="45">
        <f t="shared" si="136"/>
        <v>0</v>
      </c>
      <c r="D939" s="80">
        <v>0</v>
      </c>
    </row>
    <row r="940" spans="1:4" x14ac:dyDescent="0.25">
      <c r="A940" s="37" t="s">
        <v>199</v>
      </c>
      <c r="B940" s="81">
        <f>SUM(B928:B939)</f>
        <v>0</v>
      </c>
      <c r="C940" s="65">
        <f t="shared" ref="C940" si="137">SUM(C928:C939)</f>
        <v>0</v>
      </c>
      <c r="D940" s="65">
        <f t="shared" ref="D940" si="138">SUM(D928:D939)</f>
        <v>0</v>
      </c>
    </row>
    <row r="941" spans="1:4" x14ac:dyDescent="0.25">
      <c r="A941" s="14"/>
      <c r="C941" s="142"/>
      <c r="D941" s="142"/>
    </row>
    <row r="942" spans="1:4" x14ac:dyDescent="0.25">
      <c r="A942" s="14"/>
      <c r="C942" s="142"/>
      <c r="D942" s="142"/>
    </row>
    <row r="943" spans="1:4" x14ac:dyDescent="0.25">
      <c r="A943" s="93" t="s">
        <v>45</v>
      </c>
      <c r="C943" s="142"/>
      <c r="D943" s="142"/>
    </row>
    <row r="944" spans="1:4" x14ac:dyDescent="0.25">
      <c r="A944" s="14"/>
      <c r="C944" s="14"/>
      <c r="D944" s="14"/>
    </row>
    <row r="945" spans="1:4" x14ac:dyDescent="0.25">
      <c r="A945" s="37" t="s">
        <v>16</v>
      </c>
      <c r="B945" s="81" t="s">
        <v>12</v>
      </c>
      <c r="C945" s="37" t="s">
        <v>177</v>
      </c>
      <c r="D945" s="37" t="s">
        <v>178</v>
      </c>
    </row>
    <row r="946" spans="1:4" x14ac:dyDescent="0.25">
      <c r="A946" s="40" t="s">
        <v>0</v>
      </c>
      <c r="B946" s="80">
        <v>0</v>
      </c>
      <c r="C946" s="45">
        <f t="shared" ref="C946:C957" si="139">SUM(B946:B946)</f>
        <v>0</v>
      </c>
      <c r="D946" s="80">
        <v>0</v>
      </c>
    </row>
    <row r="947" spans="1:4" x14ac:dyDescent="0.25">
      <c r="A947" s="40" t="s">
        <v>1</v>
      </c>
      <c r="B947" s="80">
        <v>0</v>
      </c>
      <c r="C947" s="45">
        <f t="shared" si="139"/>
        <v>0</v>
      </c>
      <c r="D947" s="80">
        <v>0</v>
      </c>
    </row>
    <row r="948" spans="1:4" x14ac:dyDescent="0.25">
      <c r="A948" s="40" t="s">
        <v>2</v>
      </c>
      <c r="B948" s="80">
        <v>0</v>
      </c>
      <c r="C948" s="45">
        <f t="shared" si="139"/>
        <v>0</v>
      </c>
      <c r="D948" s="80">
        <v>0</v>
      </c>
    </row>
    <row r="949" spans="1:4" x14ac:dyDescent="0.25">
      <c r="A949" s="40" t="s">
        <v>3</v>
      </c>
      <c r="B949" s="80">
        <v>0</v>
      </c>
      <c r="C949" s="45">
        <f t="shared" si="139"/>
        <v>0</v>
      </c>
      <c r="D949" s="80">
        <v>0</v>
      </c>
    </row>
    <row r="950" spans="1:4" x14ac:dyDescent="0.25">
      <c r="A950" s="40" t="s">
        <v>4</v>
      </c>
      <c r="B950" s="80">
        <v>0</v>
      </c>
      <c r="C950" s="45">
        <f t="shared" si="139"/>
        <v>0</v>
      </c>
      <c r="D950" s="80">
        <v>0</v>
      </c>
    </row>
    <row r="951" spans="1:4" x14ac:dyDescent="0.25">
      <c r="A951" s="40" t="s">
        <v>5</v>
      </c>
      <c r="B951" s="80">
        <v>0</v>
      </c>
      <c r="C951" s="45">
        <f t="shared" si="139"/>
        <v>0</v>
      </c>
      <c r="D951" s="80">
        <v>0</v>
      </c>
    </row>
    <row r="952" spans="1:4" x14ac:dyDescent="0.25">
      <c r="A952" s="40" t="s">
        <v>6</v>
      </c>
      <c r="B952" s="80">
        <v>0</v>
      </c>
      <c r="C952" s="45">
        <f t="shared" si="139"/>
        <v>0</v>
      </c>
      <c r="D952" s="80">
        <v>0</v>
      </c>
    </row>
    <row r="953" spans="1:4" x14ac:dyDescent="0.25">
      <c r="A953" s="40" t="s">
        <v>7</v>
      </c>
      <c r="B953" s="80">
        <v>0</v>
      </c>
      <c r="C953" s="45">
        <f t="shared" si="139"/>
        <v>0</v>
      </c>
      <c r="D953" s="80">
        <v>0</v>
      </c>
    </row>
    <row r="954" spans="1:4" x14ac:dyDescent="0.25">
      <c r="A954" s="40" t="s">
        <v>8</v>
      </c>
      <c r="B954" s="80">
        <v>0</v>
      </c>
      <c r="C954" s="45">
        <f t="shared" si="139"/>
        <v>0</v>
      </c>
      <c r="D954" s="80">
        <v>0</v>
      </c>
    </row>
    <row r="955" spans="1:4" x14ac:dyDescent="0.25">
      <c r="A955" s="40" t="s">
        <v>9</v>
      </c>
      <c r="B955" s="80">
        <v>0</v>
      </c>
      <c r="C955" s="45">
        <f t="shared" si="139"/>
        <v>0</v>
      </c>
      <c r="D955" s="80">
        <v>0</v>
      </c>
    </row>
    <row r="956" spans="1:4" x14ac:dyDescent="0.25">
      <c r="A956" s="40" t="s">
        <v>10</v>
      </c>
      <c r="B956" s="80">
        <v>0</v>
      </c>
      <c r="C956" s="45">
        <f t="shared" si="139"/>
        <v>0</v>
      </c>
      <c r="D956" s="80">
        <v>0</v>
      </c>
    </row>
    <row r="957" spans="1:4" x14ac:dyDescent="0.25">
      <c r="A957" s="40" t="s">
        <v>11</v>
      </c>
      <c r="B957" s="80">
        <v>0</v>
      </c>
      <c r="C957" s="45">
        <f t="shared" si="139"/>
        <v>0</v>
      </c>
      <c r="D957" s="80">
        <v>0</v>
      </c>
    </row>
    <row r="958" spans="1:4" x14ac:dyDescent="0.25">
      <c r="A958" s="37" t="s">
        <v>199</v>
      </c>
      <c r="B958" s="81">
        <f>SUM(B946:B957)</f>
        <v>0</v>
      </c>
      <c r="C958" s="65">
        <f t="shared" ref="C958" si="140">SUM(C946:C957)</f>
        <v>0</v>
      </c>
      <c r="D958" s="65">
        <f t="shared" ref="D958" si="141">SUM(D946:D957)</f>
        <v>0</v>
      </c>
    </row>
    <row r="962" spans="1:4" ht="23.25" x14ac:dyDescent="0.35">
      <c r="A962" s="34">
        <v>1992</v>
      </c>
      <c r="C962" s="144"/>
      <c r="D962" s="144"/>
    </row>
    <row r="963" spans="1:4" x14ac:dyDescent="0.25">
      <c r="A963" s="144"/>
      <c r="C963" s="144"/>
      <c r="D963" s="144"/>
    </row>
    <row r="964" spans="1:4" x14ac:dyDescent="0.25">
      <c r="A964" s="3" t="s">
        <v>29</v>
      </c>
      <c r="C964" s="144"/>
      <c r="D964" s="144"/>
    </row>
    <row r="965" spans="1:4" x14ac:dyDescent="0.25">
      <c r="A965" s="144"/>
      <c r="C965" s="144"/>
      <c r="D965" s="144"/>
    </row>
    <row r="966" spans="1:4" x14ac:dyDescent="0.25">
      <c r="A966" s="37" t="s">
        <v>16</v>
      </c>
      <c r="B966" s="81" t="s">
        <v>12</v>
      </c>
      <c r="C966" s="37" t="s">
        <v>177</v>
      </c>
      <c r="D966" s="37" t="s">
        <v>178</v>
      </c>
    </row>
    <row r="967" spans="1:4" x14ac:dyDescent="0.25">
      <c r="A967" s="40" t="s">
        <v>0</v>
      </c>
      <c r="B967" s="80">
        <v>0</v>
      </c>
      <c r="C967" s="45">
        <f t="shared" ref="C967:C978" si="142">SUM(B967:B967)</f>
        <v>0</v>
      </c>
      <c r="D967" s="80">
        <v>0</v>
      </c>
    </row>
    <row r="968" spans="1:4" x14ac:dyDescent="0.25">
      <c r="A968" s="40" t="s">
        <v>1</v>
      </c>
      <c r="B968" s="80">
        <v>0</v>
      </c>
      <c r="C968" s="45">
        <f t="shared" si="142"/>
        <v>0</v>
      </c>
      <c r="D968" s="80">
        <v>0</v>
      </c>
    </row>
    <row r="969" spans="1:4" x14ac:dyDescent="0.25">
      <c r="A969" s="40" t="s">
        <v>2</v>
      </c>
      <c r="B969" s="80">
        <v>0</v>
      </c>
      <c r="C969" s="45">
        <f t="shared" si="142"/>
        <v>0</v>
      </c>
      <c r="D969" s="80">
        <v>0</v>
      </c>
    </row>
    <row r="970" spans="1:4" x14ac:dyDescent="0.25">
      <c r="A970" s="40" t="s">
        <v>3</v>
      </c>
      <c r="B970" s="80">
        <v>0</v>
      </c>
      <c r="C970" s="45">
        <f t="shared" si="142"/>
        <v>0</v>
      </c>
      <c r="D970" s="80">
        <v>0</v>
      </c>
    </row>
    <row r="971" spans="1:4" x14ac:dyDescent="0.25">
      <c r="A971" s="40" t="s">
        <v>4</v>
      </c>
      <c r="B971" s="80">
        <v>0</v>
      </c>
      <c r="C971" s="45">
        <f t="shared" si="142"/>
        <v>0</v>
      </c>
      <c r="D971" s="80">
        <v>0</v>
      </c>
    </row>
    <row r="972" spans="1:4" x14ac:dyDescent="0.25">
      <c r="A972" s="40" t="s">
        <v>5</v>
      </c>
      <c r="B972" s="80">
        <v>0</v>
      </c>
      <c r="C972" s="45">
        <f t="shared" si="142"/>
        <v>0</v>
      </c>
      <c r="D972" s="80">
        <v>0</v>
      </c>
    </row>
    <row r="973" spans="1:4" x14ac:dyDescent="0.25">
      <c r="A973" s="40" t="s">
        <v>6</v>
      </c>
      <c r="B973" s="80">
        <v>0</v>
      </c>
      <c r="C973" s="45">
        <f t="shared" si="142"/>
        <v>0</v>
      </c>
      <c r="D973" s="80">
        <v>0</v>
      </c>
    </row>
    <row r="974" spans="1:4" x14ac:dyDescent="0.25">
      <c r="A974" s="40" t="s">
        <v>7</v>
      </c>
      <c r="B974" s="80">
        <v>0</v>
      </c>
      <c r="C974" s="45">
        <f t="shared" si="142"/>
        <v>0</v>
      </c>
      <c r="D974" s="80">
        <v>0</v>
      </c>
    </row>
    <row r="975" spans="1:4" x14ac:dyDescent="0.25">
      <c r="A975" s="40" t="s">
        <v>8</v>
      </c>
      <c r="B975" s="80">
        <v>0</v>
      </c>
      <c r="C975" s="45">
        <f t="shared" si="142"/>
        <v>0</v>
      </c>
      <c r="D975" s="80">
        <v>0</v>
      </c>
    </row>
    <row r="976" spans="1:4" x14ac:dyDescent="0.25">
      <c r="A976" s="40" t="s">
        <v>9</v>
      </c>
      <c r="B976" s="80">
        <v>0</v>
      </c>
      <c r="C976" s="45">
        <f t="shared" si="142"/>
        <v>0</v>
      </c>
      <c r="D976" s="80">
        <v>0</v>
      </c>
    </row>
    <row r="977" spans="1:4" x14ac:dyDescent="0.25">
      <c r="A977" s="40" t="s">
        <v>10</v>
      </c>
      <c r="B977" s="80">
        <v>0</v>
      </c>
      <c r="C977" s="45">
        <f t="shared" si="142"/>
        <v>0</v>
      </c>
      <c r="D977" s="80">
        <v>0</v>
      </c>
    </row>
    <row r="978" spans="1:4" x14ac:dyDescent="0.25">
      <c r="A978" s="40" t="s">
        <v>11</v>
      </c>
      <c r="B978" s="80">
        <v>0</v>
      </c>
      <c r="C978" s="45">
        <f t="shared" si="142"/>
        <v>0</v>
      </c>
      <c r="D978" s="80">
        <v>0</v>
      </c>
    </row>
    <row r="979" spans="1:4" x14ac:dyDescent="0.25">
      <c r="A979" s="37" t="s">
        <v>200</v>
      </c>
      <c r="B979" s="81">
        <f>SUM(B967:B978)</f>
        <v>0</v>
      </c>
      <c r="C979" s="65">
        <f t="shared" ref="C979" si="143">SUM(C967:C978)</f>
        <v>0</v>
      </c>
      <c r="D979" s="65">
        <f t="shared" ref="D979" si="144">SUM(D967:D978)</f>
        <v>0</v>
      </c>
    </row>
    <row r="980" spans="1:4" x14ac:dyDescent="0.25">
      <c r="A980" s="14"/>
      <c r="C980" s="142"/>
      <c r="D980" s="142"/>
    </row>
    <row r="981" spans="1:4" x14ac:dyDescent="0.25">
      <c r="A981" s="14"/>
      <c r="C981" s="142"/>
      <c r="D981" s="142"/>
    </row>
    <row r="982" spans="1:4" x14ac:dyDescent="0.25">
      <c r="A982" s="93" t="s">
        <v>45</v>
      </c>
      <c r="C982" s="142"/>
      <c r="D982" s="142"/>
    </row>
    <row r="983" spans="1:4" x14ac:dyDescent="0.25">
      <c r="A983" s="14"/>
      <c r="C983" s="14"/>
      <c r="D983" s="14"/>
    </row>
    <row r="984" spans="1:4" x14ac:dyDescent="0.25">
      <c r="A984" s="37" t="s">
        <v>16</v>
      </c>
      <c r="B984" s="81" t="s">
        <v>12</v>
      </c>
      <c r="C984" s="37" t="s">
        <v>177</v>
      </c>
      <c r="D984" s="37" t="s">
        <v>178</v>
      </c>
    </row>
    <row r="985" spans="1:4" x14ac:dyDescent="0.25">
      <c r="A985" s="40" t="s">
        <v>0</v>
      </c>
      <c r="B985" s="80">
        <v>0</v>
      </c>
      <c r="C985" s="45">
        <f t="shared" ref="C985:C996" si="145">SUM(B985:B985)</f>
        <v>0</v>
      </c>
      <c r="D985" s="80">
        <v>0</v>
      </c>
    </row>
    <row r="986" spans="1:4" x14ac:dyDescent="0.25">
      <c r="A986" s="40" t="s">
        <v>1</v>
      </c>
      <c r="B986" s="80">
        <v>0</v>
      </c>
      <c r="C986" s="45">
        <f t="shared" si="145"/>
        <v>0</v>
      </c>
      <c r="D986" s="80">
        <v>0</v>
      </c>
    </row>
    <row r="987" spans="1:4" x14ac:dyDescent="0.25">
      <c r="A987" s="40" t="s">
        <v>2</v>
      </c>
      <c r="B987" s="80">
        <v>0</v>
      </c>
      <c r="C987" s="45">
        <f t="shared" si="145"/>
        <v>0</v>
      </c>
      <c r="D987" s="80">
        <v>0</v>
      </c>
    </row>
    <row r="988" spans="1:4" x14ac:dyDescent="0.25">
      <c r="A988" s="40" t="s">
        <v>3</v>
      </c>
      <c r="B988" s="80">
        <v>0</v>
      </c>
      <c r="C988" s="45">
        <f t="shared" si="145"/>
        <v>0</v>
      </c>
      <c r="D988" s="80">
        <v>0</v>
      </c>
    </row>
    <row r="989" spans="1:4" x14ac:dyDescent="0.25">
      <c r="A989" s="40" t="s">
        <v>4</v>
      </c>
      <c r="B989" s="80">
        <v>0</v>
      </c>
      <c r="C989" s="45">
        <f t="shared" si="145"/>
        <v>0</v>
      </c>
      <c r="D989" s="80">
        <v>0</v>
      </c>
    </row>
    <row r="990" spans="1:4" x14ac:dyDescent="0.25">
      <c r="A990" s="40" t="s">
        <v>5</v>
      </c>
      <c r="B990" s="80">
        <v>0</v>
      </c>
      <c r="C990" s="45">
        <f t="shared" si="145"/>
        <v>0</v>
      </c>
      <c r="D990" s="80">
        <v>0</v>
      </c>
    </row>
    <row r="991" spans="1:4" x14ac:dyDescent="0.25">
      <c r="A991" s="40" t="s">
        <v>6</v>
      </c>
      <c r="B991" s="80">
        <v>0</v>
      </c>
      <c r="C991" s="45">
        <f t="shared" si="145"/>
        <v>0</v>
      </c>
      <c r="D991" s="80">
        <v>0</v>
      </c>
    </row>
    <row r="992" spans="1:4" x14ac:dyDescent="0.25">
      <c r="A992" s="40" t="s">
        <v>7</v>
      </c>
      <c r="B992" s="80">
        <v>0</v>
      </c>
      <c r="C992" s="45">
        <f t="shared" si="145"/>
        <v>0</v>
      </c>
      <c r="D992" s="80">
        <v>0</v>
      </c>
    </row>
    <row r="993" spans="1:4" x14ac:dyDescent="0.25">
      <c r="A993" s="40" t="s">
        <v>8</v>
      </c>
      <c r="B993" s="80">
        <v>0</v>
      </c>
      <c r="C993" s="45">
        <f t="shared" si="145"/>
        <v>0</v>
      </c>
      <c r="D993" s="80">
        <v>0</v>
      </c>
    </row>
    <row r="994" spans="1:4" x14ac:dyDescent="0.25">
      <c r="A994" s="40" t="s">
        <v>9</v>
      </c>
      <c r="B994" s="80">
        <v>0</v>
      </c>
      <c r="C994" s="45">
        <f t="shared" si="145"/>
        <v>0</v>
      </c>
      <c r="D994" s="80">
        <v>0</v>
      </c>
    </row>
    <row r="995" spans="1:4" x14ac:dyDescent="0.25">
      <c r="A995" s="40" t="s">
        <v>10</v>
      </c>
      <c r="B995" s="80">
        <v>0</v>
      </c>
      <c r="C995" s="45">
        <f t="shared" si="145"/>
        <v>0</v>
      </c>
      <c r="D995" s="80">
        <v>0</v>
      </c>
    </row>
    <row r="996" spans="1:4" x14ac:dyDescent="0.25">
      <c r="A996" s="40" t="s">
        <v>11</v>
      </c>
      <c r="B996" s="80">
        <v>0</v>
      </c>
      <c r="C996" s="45">
        <f t="shared" si="145"/>
        <v>0</v>
      </c>
      <c r="D996" s="80">
        <v>0</v>
      </c>
    </row>
    <row r="997" spans="1:4" x14ac:dyDescent="0.25">
      <c r="A997" s="37" t="s">
        <v>200</v>
      </c>
      <c r="B997" s="81">
        <f>SUM(B985:B996)</f>
        <v>0</v>
      </c>
      <c r="C997" s="65">
        <f t="shared" ref="C997" si="146">SUM(C985:C996)</f>
        <v>0</v>
      </c>
      <c r="D997" s="65">
        <f t="shared" ref="D997" si="147">SUM(D985:D996)</f>
        <v>0</v>
      </c>
    </row>
    <row r="1001" spans="1:4" ht="23.25" x14ac:dyDescent="0.35">
      <c r="A1001" s="34">
        <v>1991</v>
      </c>
      <c r="C1001" s="144"/>
      <c r="D1001" s="144"/>
    </row>
    <row r="1002" spans="1:4" x14ac:dyDescent="0.25">
      <c r="A1002" s="144"/>
      <c r="C1002" s="144"/>
      <c r="D1002" s="144"/>
    </row>
    <row r="1003" spans="1:4" x14ac:dyDescent="0.25">
      <c r="A1003" s="3" t="s">
        <v>29</v>
      </c>
      <c r="C1003" s="144"/>
      <c r="D1003" s="144"/>
    </row>
    <row r="1004" spans="1:4" x14ac:dyDescent="0.25">
      <c r="A1004" s="144"/>
      <c r="C1004" s="144"/>
      <c r="D1004" s="144"/>
    </row>
    <row r="1005" spans="1:4" x14ac:dyDescent="0.25">
      <c r="A1005" s="37" t="s">
        <v>16</v>
      </c>
      <c r="B1005" s="81" t="s">
        <v>12</v>
      </c>
      <c r="C1005" s="37" t="s">
        <v>177</v>
      </c>
      <c r="D1005" s="37" t="s">
        <v>178</v>
      </c>
    </row>
    <row r="1006" spans="1:4" x14ac:dyDescent="0.25">
      <c r="A1006" s="40" t="s">
        <v>0</v>
      </c>
      <c r="B1006" s="80">
        <v>0</v>
      </c>
      <c r="C1006" s="45">
        <f t="shared" ref="C1006:C1017" si="148">SUM(B1006:B1006)</f>
        <v>0</v>
      </c>
      <c r="D1006" s="80">
        <v>0</v>
      </c>
    </row>
    <row r="1007" spans="1:4" x14ac:dyDescent="0.25">
      <c r="A1007" s="40" t="s">
        <v>1</v>
      </c>
      <c r="B1007" s="80">
        <v>0</v>
      </c>
      <c r="C1007" s="45">
        <f t="shared" si="148"/>
        <v>0</v>
      </c>
      <c r="D1007" s="80">
        <v>0</v>
      </c>
    </row>
    <row r="1008" spans="1:4" x14ac:dyDescent="0.25">
      <c r="A1008" s="40" t="s">
        <v>2</v>
      </c>
      <c r="B1008" s="80">
        <v>0</v>
      </c>
      <c r="C1008" s="45">
        <f t="shared" si="148"/>
        <v>0</v>
      </c>
      <c r="D1008" s="80">
        <v>0</v>
      </c>
    </row>
    <row r="1009" spans="1:4" x14ac:dyDescent="0.25">
      <c r="A1009" s="40" t="s">
        <v>3</v>
      </c>
      <c r="B1009" s="80">
        <v>16960</v>
      </c>
      <c r="C1009" s="45">
        <f t="shared" si="148"/>
        <v>16960</v>
      </c>
      <c r="D1009" s="80">
        <v>16960</v>
      </c>
    </row>
    <row r="1010" spans="1:4" x14ac:dyDescent="0.25">
      <c r="A1010" s="40" t="s">
        <v>4</v>
      </c>
      <c r="B1010" s="80">
        <v>0</v>
      </c>
      <c r="C1010" s="45">
        <f t="shared" si="148"/>
        <v>0</v>
      </c>
      <c r="D1010" s="80">
        <v>0</v>
      </c>
    </row>
    <row r="1011" spans="1:4" x14ac:dyDescent="0.25">
      <c r="A1011" s="40" t="s">
        <v>5</v>
      </c>
      <c r="B1011" s="80">
        <v>0</v>
      </c>
      <c r="C1011" s="45">
        <f t="shared" si="148"/>
        <v>0</v>
      </c>
      <c r="D1011" s="80">
        <v>0</v>
      </c>
    </row>
    <row r="1012" spans="1:4" x14ac:dyDescent="0.25">
      <c r="A1012" s="40" t="s">
        <v>6</v>
      </c>
      <c r="B1012" s="80">
        <v>0</v>
      </c>
      <c r="C1012" s="45">
        <f t="shared" si="148"/>
        <v>0</v>
      </c>
      <c r="D1012" s="80">
        <v>0</v>
      </c>
    </row>
    <row r="1013" spans="1:4" x14ac:dyDescent="0.25">
      <c r="A1013" s="40" t="s">
        <v>7</v>
      </c>
      <c r="B1013" s="80">
        <v>0</v>
      </c>
      <c r="C1013" s="45">
        <f t="shared" si="148"/>
        <v>0</v>
      </c>
      <c r="D1013" s="80">
        <v>0</v>
      </c>
    </row>
    <row r="1014" spans="1:4" x14ac:dyDescent="0.25">
      <c r="A1014" s="40" t="s">
        <v>8</v>
      </c>
      <c r="B1014" s="80">
        <v>0</v>
      </c>
      <c r="C1014" s="45">
        <f t="shared" si="148"/>
        <v>0</v>
      </c>
      <c r="D1014" s="80">
        <v>0</v>
      </c>
    </row>
    <row r="1015" spans="1:4" x14ac:dyDescent="0.25">
      <c r="A1015" s="40" t="s">
        <v>9</v>
      </c>
      <c r="B1015" s="80">
        <v>0</v>
      </c>
      <c r="C1015" s="45">
        <f t="shared" si="148"/>
        <v>0</v>
      </c>
      <c r="D1015" s="80">
        <v>0</v>
      </c>
    </row>
    <row r="1016" spans="1:4" x14ac:dyDescent="0.25">
      <c r="A1016" s="40" t="s">
        <v>10</v>
      </c>
      <c r="B1016" s="80">
        <v>0</v>
      </c>
      <c r="C1016" s="45">
        <f t="shared" si="148"/>
        <v>0</v>
      </c>
      <c r="D1016" s="80">
        <v>0</v>
      </c>
    </row>
    <row r="1017" spans="1:4" x14ac:dyDescent="0.25">
      <c r="A1017" s="40" t="s">
        <v>11</v>
      </c>
      <c r="B1017" s="80">
        <v>0</v>
      </c>
      <c r="C1017" s="45">
        <f t="shared" si="148"/>
        <v>0</v>
      </c>
      <c r="D1017" s="80">
        <v>0</v>
      </c>
    </row>
    <row r="1018" spans="1:4" x14ac:dyDescent="0.25">
      <c r="A1018" s="37" t="s">
        <v>201</v>
      </c>
      <c r="B1018" s="81">
        <f>SUM(B1006:B1017)</f>
        <v>16960</v>
      </c>
      <c r="C1018" s="65">
        <f t="shared" ref="C1018" si="149">SUM(C1006:C1017)</f>
        <v>16960</v>
      </c>
      <c r="D1018" s="65">
        <f t="shared" ref="D1018" si="150">SUM(D1006:D1017)</f>
        <v>16960</v>
      </c>
    </row>
    <row r="1019" spans="1:4" x14ac:dyDescent="0.25">
      <c r="A1019" s="14"/>
      <c r="C1019" s="142"/>
      <c r="D1019" s="142"/>
    </row>
    <row r="1020" spans="1:4" x14ac:dyDescent="0.25">
      <c r="A1020" s="14"/>
      <c r="C1020" s="142"/>
      <c r="D1020" s="142"/>
    </row>
    <row r="1021" spans="1:4" x14ac:dyDescent="0.25">
      <c r="A1021" s="93" t="s">
        <v>45</v>
      </c>
      <c r="C1021" s="142"/>
      <c r="D1021" s="142"/>
    </row>
    <row r="1022" spans="1:4" x14ac:dyDescent="0.25">
      <c r="A1022" s="14"/>
      <c r="C1022" s="14"/>
      <c r="D1022" s="14"/>
    </row>
    <row r="1023" spans="1:4" x14ac:dyDescent="0.25">
      <c r="A1023" s="37" t="s">
        <v>16</v>
      </c>
      <c r="B1023" s="81" t="s">
        <v>12</v>
      </c>
      <c r="C1023" s="37" t="s">
        <v>177</v>
      </c>
      <c r="D1023" s="37" t="s">
        <v>178</v>
      </c>
    </row>
    <row r="1024" spans="1:4" x14ac:dyDescent="0.25">
      <c r="A1024" s="40" t="s">
        <v>0</v>
      </c>
      <c r="B1024" s="80">
        <v>0</v>
      </c>
      <c r="C1024" s="45">
        <f t="shared" ref="C1024:C1035" si="151">SUM(B1024:B1024)</f>
        <v>0</v>
      </c>
      <c r="D1024" s="80">
        <v>0</v>
      </c>
    </row>
    <row r="1025" spans="1:5" x14ac:dyDescent="0.25">
      <c r="A1025" s="40" t="s">
        <v>1</v>
      </c>
      <c r="B1025" s="80">
        <v>0</v>
      </c>
      <c r="C1025" s="45">
        <f t="shared" si="151"/>
        <v>0</v>
      </c>
      <c r="D1025" s="80">
        <v>0</v>
      </c>
    </row>
    <row r="1026" spans="1:5" x14ac:dyDescent="0.25">
      <c r="A1026" s="40" t="s">
        <v>2</v>
      </c>
      <c r="B1026" s="80">
        <v>0</v>
      </c>
      <c r="C1026" s="45">
        <f t="shared" si="151"/>
        <v>0</v>
      </c>
      <c r="D1026" s="80">
        <v>0</v>
      </c>
    </row>
    <row r="1027" spans="1:5" x14ac:dyDescent="0.25">
      <c r="A1027" s="40" t="s">
        <v>3</v>
      </c>
      <c r="B1027" s="80">
        <v>18696</v>
      </c>
      <c r="C1027" s="45">
        <f t="shared" si="151"/>
        <v>18696</v>
      </c>
      <c r="D1027" s="80">
        <v>18696</v>
      </c>
    </row>
    <row r="1028" spans="1:5" x14ac:dyDescent="0.25">
      <c r="A1028" s="40" t="s">
        <v>4</v>
      </c>
      <c r="B1028" s="80">
        <v>0</v>
      </c>
      <c r="C1028" s="45">
        <f t="shared" si="151"/>
        <v>0</v>
      </c>
      <c r="D1028" s="80">
        <v>0</v>
      </c>
    </row>
    <row r="1029" spans="1:5" x14ac:dyDescent="0.25">
      <c r="A1029" s="40" t="s">
        <v>5</v>
      </c>
      <c r="B1029" s="80">
        <v>0</v>
      </c>
      <c r="C1029" s="45">
        <f t="shared" si="151"/>
        <v>0</v>
      </c>
      <c r="D1029" s="80">
        <v>0</v>
      </c>
    </row>
    <row r="1030" spans="1:5" x14ac:dyDescent="0.25">
      <c r="A1030" s="40" t="s">
        <v>6</v>
      </c>
      <c r="B1030" s="80">
        <v>0</v>
      </c>
      <c r="C1030" s="45">
        <f t="shared" si="151"/>
        <v>0</v>
      </c>
      <c r="D1030" s="80">
        <v>0</v>
      </c>
    </row>
    <row r="1031" spans="1:5" x14ac:dyDescent="0.25">
      <c r="A1031" s="40" t="s">
        <v>7</v>
      </c>
      <c r="B1031" s="80">
        <v>0</v>
      </c>
      <c r="C1031" s="45">
        <f t="shared" si="151"/>
        <v>0</v>
      </c>
      <c r="D1031" s="80">
        <v>0</v>
      </c>
    </row>
    <row r="1032" spans="1:5" x14ac:dyDescent="0.25">
      <c r="A1032" s="40" t="s">
        <v>8</v>
      </c>
      <c r="B1032" s="80">
        <v>0</v>
      </c>
      <c r="C1032" s="45">
        <f t="shared" si="151"/>
        <v>0</v>
      </c>
      <c r="D1032" s="80">
        <v>0</v>
      </c>
    </row>
    <row r="1033" spans="1:5" x14ac:dyDescent="0.25">
      <c r="A1033" s="40" t="s">
        <v>9</v>
      </c>
      <c r="B1033" s="80">
        <v>0</v>
      </c>
      <c r="C1033" s="45">
        <f t="shared" si="151"/>
        <v>0</v>
      </c>
      <c r="D1033" s="80">
        <v>0</v>
      </c>
    </row>
    <row r="1034" spans="1:5" x14ac:dyDescent="0.25">
      <c r="A1034" s="40" t="s">
        <v>10</v>
      </c>
      <c r="B1034" s="80">
        <v>0</v>
      </c>
      <c r="C1034" s="45">
        <f t="shared" si="151"/>
        <v>0</v>
      </c>
      <c r="D1034" s="80">
        <v>0</v>
      </c>
    </row>
    <row r="1035" spans="1:5" x14ac:dyDescent="0.25">
      <c r="A1035" s="40" t="s">
        <v>11</v>
      </c>
      <c r="B1035" s="80">
        <v>0</v>
      </c>
      <c r="C1035" s="45">
        <f t="shared" si="151"/>
        <v>0</v>
      </c>
      <c r="D1035" s="80">
        <v>0</v>
      </c>
    </row>
    <row r="1036" spans="1:5" x14ac:dyDescent="0.25">
      <c r="A1036" s="37" t="s">
        <v>201</v>
      </c>
      <c r="B1036" s="81">
        <f>SUM(B1024:B1035)</f>
        <v>18696</v>
      </c>
      <c r="C1036" s="65">
        <f t="shared" ref="C1036" si="152">SUM(C1024:C1035)</f>
        <v>18696</v>
      </c>
      <c r="D1036" s="65">
        <f t="shared" ref="D1036" si="153">SUM(D1024:D1035)</f>
        <v>18696</v>
      </c>
    </row>
    <row r="1040" spans="1:5" ht="23.25" x14ac:dyDescent="0.35">
      <c r="A1040" s="34">
        <v>1990</v>
      </c>
      <c r="C1040" s="144"/>
      <c r="D1040" s="144"/>
      <c r="E1040" s="144"/>
    </row>
    <row r="1041" spans="1:6" x14ac:dyDescent="0.25">
      <c r="A1041" s="144"/>
      <c r="C1041" s="144"/>
      <c r="D1041" s="144"/>
      <c r="E1041" s="144"/>
    </row>
    <row r="1042" spans="1:6" x14ac:dyDescent="0.25">
      <c r="A1042" s="3" t="s">
        <v>29</v>
      </c>
      <c r="C1042" s="144"/>
      <c r="D1042" s="144"/>
      <c r="E1042" s="144"/>
    </row>
    <row r="1043" spans="1:6" x14ac:dyDescent="0.25">
      <c r="A1043" s="144"/>
      <c r="C1043" s="144"/>
      <c r="D1043" s="144"/>
      <c r="E1043" s="144"/>
    </row>
    <row r="1044" spans="1:6" x14ac:dyDescent="0.25">
      <c r="A1044" s="37" t="s">
        <v>16</v>
      </c>
      <c r="B1044" s="81" t="s">
        <v>12</v>
      </c>
      <c r="C1044" s="81" t="s">
        <v>79</v>
      </c>
      <c r="D1044" s="81" t="s">
        <v>112</v>
      </c>
      <c r="E1044" s="37" t="s">
        <v>177</v>
      </c>
      <c r="F1044" s="37" t="s">
        <v>178</v>
      </c>
    </row>
    <row r="1045" spans="1:6" x14ac:dyDescent="0.25">
      <c r="A1045" s="40" t="s">
        <v>0</v>
      </c>
      <c r="B1045" s="80">
        <v>844</v>
      </c>
      <c r="C1045" s="80">
        <v>0</v>
      </c>
      <c r="D1045" s="80">
        <v>19233</v>
      </c>
      <c r="E1045" s="45">
        <f>SUM(B1045:D1045)</f>
        <v>20077</v>
      </c>
      <c r="F1045" s="80">
        <v>20077</v>
      </c>
    </row>
    <row r="1046" spans="1:6" x14ac:dyDescent="0.25">
      <c r="A1046" s="40" t="s">
        <v>1</v>
      </c>
      <c r="B1046" s="80">
        <v>0</v>
      </c>
      <c r="C1046" s="80">
        <v>0</v>
      </c>
      <c r="D1046" s="80">
        <v>0</v>
      </c>
      <c r="E1046" s="45">
        <f t="shared" ref="E1046:E1056" si="154">SUM(B1046:D1046)</f>
        <v>0</v>
      </c>
      <c r="F1046" s="80">
        <v>0</v>
      </c>
    </row>
    <row r="1047" spans="1:6" x14ac:dyDescent="0.25">
      <c r="A1047" s="40" t="s">
        <v>2</v>
      </c>
      <c r="B1047" s="80">
        <v>0</v>
      </c>
      <c r="C1047" s="80">
        <v>0</v>
      </c>
      <c r="D1047" s="80">
        <v>0</v>
      </c>
      <c r="E1047" s="45">
        <f t="shared" si="154"/>
        <v>0</v>
      </c>
      <c r="F1047" s="80">
        <v>0</v>
      </c>
    </row>
    <row r="1048" spans="1:6" x14ac:dyDescent="0.25">
      <c r="A1048" s="40" t="s">
        <v>3</v>
      </c>
      <c r="B1048" s="80">
        <v>0</v>
      </c>
      <c r="C1048" s="80">
        <v>0</v>
      </c>
      <c r="D1048" s="80">
        <v>0</v>
      </c>
      <c r="E1048" s="45">
        <f t="shared" si="154"/>
        <v>0</v>
      </c>
      <c r="F1048" s="80">
        <v>0</v>
      </c>
    </row>
    <row r="1049" spans="1:6" x14ac:dyDescent="0.25">
      <c r="A1049" s="40" t="s">
        <v>4</v>
      </c>
      <c r="B1049" s="80">
        <v>0</v>
      </c>
      <c r="C1049" s="80">
        <v>0</v>
      </c>
      <c r="D1049" s="80">
        <v>0</v>
      </c>
      <c r="E1049" s="45">
        <f t="shared" si="154"/>
        <v>0</v>
      </c>
      <c r="F1049" s="80">
        <v>0</v>
      </c>
    </row>
    <row r="1050" spans="1:6" x14ac:dyDescent="0.25">
      <c r="A1050" s="40" t="s">
        <v>5</v>
      </c>
      <c r="B1050" s="80">
        <v>0</v>
      </c>
      <c r="C1050" s="80">
        <v>0</v>
      </c>
      <c r="D1050" s="80">
        <v>0</v>
      </c>
      <c r="E1050" s="45">
        <f t="shared" si="154"/>
        <v>0</v>
      </c>
      <c r="F1050" s="80">
        <v>0</v>
      </c>
    </row>
    <row r="1051" spans="1:6" x14ac:dyDescent="0.25">
      <c r="A1051" s="40" t="s">
        <v>6</v>
      </c>
      <c r="B1051" s="80">
        <v>0</v>
      </c>
      <c r="C1051" s="80">
        <v>0</v>
      </c>
      <c r="D1051" s="80">
        <v>0</v>
      </c>
      <c r="E1051" s="45">
        <f t="shared" si="154"/>
        <v>0</v>
      </c>
      <c r="F1051" s="80">
        <v>0</v>
      </c>
    </row>
    <row r="1052" spans="1:6" x14ac:dyDescent="0.25">
      <c r="A1052" s="40" t="s">
        <v>7</v>
      </c>
      <c r="B1052" s="80">
        <v>15813</v>
      </c>
      <c r="C1052" s="80">
        <v>0</v>
      </c>
      <c r="D1052" s="80">
        <v>0</v>
      </c>
      <c r="E1052" s="45">
        <f t="shared" si="154"/>
        <v>15813</v>
      </c>
      <c r="F1052" s="80">
        <v>15813</v>
      </c>
    </row>
    <row r="1053" spans="1:6" x14ac:dyDescent="0.25">
      <c r="A1053" s="40" t="s">
        <v>8</v>
      </c>
      <c r="B1053" s="80">
        <v>0</v>
      </c>
      <c r="C1053" s="80">
        <v>0</v>
      </c>
      <c r="D1053" s="80">
        <v>0</v>
      </c>
      <c r="E1053" s="45">
        <f t="shared" si="154"/>
        <v>0</v>
      </c>
      <c r="F1053" s="80">
        <v>0</v>
      </c>
    </row>
    <row r="1054" spans="1:6" x14ac:dyDescent="0.25">
      <c r="A1054" s="40" t="s">
        <v>9</v>
      </c>
      <c r="B1054" s="80">
        <v>0</v>
      </c>
      <c r="C1054" s="80">
        <v>0</v>
      </c>
      <c r="D1054" s="80">
        <v>0</v>
      </c>
      <c r="E1054" s="45">
        <f t="shared" si="154"/>
        <v>0</v>
      </c>
      <c r="F1054" s="80">
        <v>0</v>
      </c>
    </row>
    <row r="1055" spans="1:6" x14ac:dyDescent="0.25">
      <c r="A1055" s="40" t="s">
        <v>10</v>
      </c>
      <c r="B1055" s="80">
        <v>0</v>
      </c>
      <c r="C1055" s="80">
        <v>18983</v>
      </c>
      <c r="D1055" s="80">
        <v>0</v>
      </c>
      <c r="E1055" s="45">
        <f t="shared" si="154"/>
        <v>18983</v>
      </c>
      <c r="F1055" s="80">
        <v>18983</v>
      </c>
    </row>
    <row r="1056" spans="1:6" x14ac:dyDescent="0.25">
      <c r="A1056" s="40" t="s">
        <v>11</v>
      </c>
      <c r="B1056" s="80">
        <v>0</v>
      </c>
      <c r="C1056" s="80">
        <v>0</v>
      </c>
      <c r="D1056" s="80">
        <v>0</v>
      </c>
      <c r="E1056" s="45">
        <f t="shared" si="154"/>
        <v>0</v>
      </c>
      <c r="F1056" s="80">
        <v>0</v>
      </c>
    </row>
    <row r="1057" spans="1:6" x14ac:dyDescent="0.25">
      <c r="A1057" s="37" t="s">
        <v>202</v>
      </c>
      <c r="B1057" s="81">
        <f>SUM(B1045:B1056)</f>
        <v>16657</v>
      </c>
      <c r="C1057" s="81">
        <f t="shared" ref="C1057:D1057" si="155">SUM(C1045:C1056)</f>
        <v>18983</v>
      </c>
      <c r="D1057" s="81">
        <f t="shared" si="155"/>
        <v>19233</v>
      </c>
      <c r="E1057" s="65">
        <f t="shared" ref="E1057" si="156">SUM(E1045:E1056)</f>
        <v>54873</v>
      </c>
      <c r="F1057" s="65">
        <f t="shared" ref="F1057" si="157">SUM(F1045:F1056)</f>
        <v>54873</v>
      </c>
    </row>
    <row r="1058" spans="1:6" x14ac:dyDescent="0.25">
      <c r="A1058" s="14"/>
      <c r="C1058" s="142"/>
      <c r="D1058" s="142"/>
      <c r="E1058" s="144"/>
    </row>
    <row r="1059" spans="1:6" x14ac:dyDescent="0.25">
      <c r="A1059" s="14"/>
      <c r="C1059" s="142"/>
      <c r="D1059" s="142"/>
      <c r="E1059" s="144"/>
    </row>
    <row r="1060" spans="1:6" x14ac:dyDescent="0.25">
      <c r="A1060" s="93" t="s">
        <v>45</v>
      </c>
      <c r="C1060" s="142"/>
      <c r="D1060" s="142"/>
      <c r="E1060" s="144"/>
    </row>
    <row r="1061" spans="1:6" x14ac:dyDescent="0.25">
      <c r="A1061" s="14"/>
      <c r="C1061" s="14"/>
      <c r="D1061" s="14"/>
      <c r="E1061" s="144"/>
    </row>
    <row r="1062" spans="1:6" x14ac:dyDescent="0.25">
      <c r="A1062" s="37" t="s">
        <v>16</v>
      </c>
      <c r="B1062" s="81" t="s">
        <v>12</v>
      </c>
      <c r="C1062" s="81" t="s">
        <v>79</v>
      </c>
      <c r="D1062" s="81" t="s">
        <v>112</v>
      </c>
      <c r="E1062" s="37" t="s">
        <v>177</v>
      </c>
      <c r="F1062" s="37" t="s">
        <v>178</v>
      </c>
    </row>
    <row r="1063" spans="1:6" x14ac:dyDescent="0.25">
      <c r="A1063" s="40" t="s">
        <v>0</v>
      </c>
      <c r="B1063" s="74">
        <v>9339</v>
      </c>
      <c r="C1063" s="80">
        <v>0</v>
      </c>
      <c r="D1063" s="80">
        <v>39221</v>
      </c>
      <c r="E1063" s="45">
        <f>SUM(B1063:D1063)</f>
        <v>48560</v>
      </c>
      <c r="F1063" s="74">
        <v>48560</v>
      </c>
    </row>
    <row r="1064" spans="1:6" x14ac:dyDescent="0.25">
      <c r="A1064" s="40" t="s">
        <v>1</v>
      </c>
      <c r="B1064" s="74">
        <v>0</v>
      </c>
      <c r="C1064" s="80">
        <v>0</v>
      </c>
      <c r="D1064" s="80">
        <v>0</v>
      </c>
      <c r="E1064" s="45">
        <f t="shared" ref="E1064:E1074" si="158">SUM(B1064:D1064)</f>
        <v>0</v>
      </c>
      <c r="F1064" s="80">
        <v>0</v>
      </c>
    </row>
    <row r="1065" spans="1:6" x14ac:dyDescent="0.25">
      <c r="A1065" s="40" t="s">
        <v>2</v>
      </c>
      <c r="B1065" s="74">
        <v>0</v>
      </c>
      <c r="C1065" s="80">
        <v>0</v>
      </c>
      <c r="D1065" s="80">
        <v>0</v>
      </c>
      <c r="E1065" s="45">
        <f t="shared" si="158"/>
        <v>0</v>
      </c>
      <c r="F1065" s="80">
        <v>0</v>
      </c>
    </row>
    <row r="1066" spans="1:6" x14ac:dyDescent="0.25">
      <c r="A1066" s="40" t="s">
        <v>3</v>
      </c>
      <c r="B1066" s="74">
        <v>0</v>
      </c>
      <c r="C1066" s="80">
        <v>0</v>
      </c>
      <c r="D1066" s="80">
        <v>0</v>
      </c>
      <c r="E1066" s="45">
        <f t="shared" si="158"/>
        <v>0</v>
      </c>
      <c r="F1066" s="80">
        <v>0</v>
      </c>
    </row>
    <row r="1067" spans="1:6" x14ac:dyDescent="0.25">
      <c r="A1067" s="40" t="s">
        <v>4</v>
      </c>
      <c r="B1067" s="74">
        <v>0</v>
      </c>
      <c r="C1067" s="80">
        <v>0</v>
      </c>
      <c r="D1067" s="80">
        <v>0</v>
      </c>
      <c r="E1067" s="45">
        <f t="shared" si="158"/>
        <v>0</v>
      </c>
      <c r="F1067" s="80">
        <v>0</v>
      </c>
    </row>
    <row r="1068" spans="1:6" x14ac:dyDescent="0.25">
      <c r="A1068" s="40" t="s">
        <v>5</v>
      </c>
      <c r="B1068" s="74">
        <v>0</v>
      </c>
      <c r="C1068" s="80">
        <v>0</v>
      </c>
      <c r="D1068" s="80">
        <v>0</v>
      </c>
      <c r="E1068" s="45">
        <f t="shared" si="158"/>
        <v>0</v>
      </c>
      <c r="F1068" s="80">
        <v>0</v>
      </c>
    </row>
    <row r="1069" spans="1:6" x14ac:dyDescent="0.25">
      <c r="A1069" s="40" t="s">
        <v>6</v>
      </c>
      <c r="B1069" s="74">
        <v>0</v>
      </c>
      <c r="C1069" s="80">
        <v>0</v>
      </c>
      <c r="D1069" s="80">
        <v>0</v>
      </c>
      <c r="E1069" s="45">
        <f t="shared" si="158"/>
        <v>0</v>
      </c>
      <c r="F1069" s="74">
        <v>0</v>
      </c>
    </row>
    <row r="1070" spans="1:6" x14ac:dyDescent="0.25">
      <c r="A1070" s="40" t="s">
        <v>7</v>
      </c>
      <c r="B1070" s="74">
        <v>4880</v>
      </c>
      <c r="C1070" s="80">
        <v>0</v>
      </c>
      <c r="D1070" s="80">
        <v>0</v>
      </c>
      <c r="E1070" s="45">
        <f t="shared" si="158"/>
        <v>4880</v>
      </c>
      <c r="F1070" s="80">
        <v>4880</v>
      </c>
    </row>
    <row r="1071" spans="1:6" x14ac:dyDescent="0.25">
      <c r="A1071" s="40" t="s">
        <v>8</v>
      </c>
      <c r="B1071" s="74">
        <v>0</v>
      </c>
      <c r="C1071" s="80">
        <v>0</v>
      </c>
      <c r="D1071" s="80">
        <v>0</v>
      </c>
      <c r="E1071" s="45">
        <f t="shared" si="158"/>
        <v>0</v>
      </c>
      <c r="F1071" s="80">
        <v>0</v>
      </c>
    </row>
    <row r="1072" spans="1:6" x14ac:dyDescent="0.25">
      <c r="A1072" s="40" t="s">
        <v>9</v>
      </c>
      <c r="B1072" s="74">
        <v>0</v>
      </c>
      <c r="C1072" s="80">
        <v>0</v>
      </c>
      <c r="D1072" s="80">
        <v>0</v>
      </c>
      <c r="E1072" s="45">
        <f t="shared" si="158"/>
        <v>0</v>
      </c>
      <c r="F1072" s="80">
        <v>0</v>
      </c>
    </row>
    <row r="1073" spans="1:7" x14ac:dyDescent="0.25">
      <c r="A1073" s="40" t="s">
        <v>10</v>
      </c>
      <c r="B1073" s="74">
        <v>0</v>
      </c>
      <c r="C1073" s="80">
        <v>39862</v>
      </c>
      <c r="D1073" s="80">
        <v>0</v>
      </c>
      <c r="E1073" s="45">
        <f t="shared" si="158"/>
        <v>39862</v>
      </c>
      <c r="F1073" s="80">
        <v>39862</v>
      </c>
    </row>
    <row r="1074" spans="1:7" x14ac:dyDescent="0.25">
      <c r="A1074" s="40" t="s">
        <v>11</v>
      </c>
      <c r="B1074" s="74">
        <v>0</v>
      </c>
      <c r="C1074" s="80">
        <v>0</v>
      </c>
      <c r="D1074" s="80">
        <v>0</v>
      </c>
      <c r="E1074" s="45">
        <f t="shared" si="158"/>
        <v>0</v>
      </c>
      <c r="F1074" s="80">
        <v>0</v>
      </c>
    </row>
    <row r="1075" spans="1:7" x14ac:dyDescent="0.25">
      <c r="A1075" s="37" t="s">
        <v>202</v>
      </c>
      <c r="B1075" s="81">
        <f>SUM(B1063:B1074)</f>
        <v>14219</v>
      </c>
      <c r="C1075" s="81">
        <f t="shared" ref="C1075:D1075" si="159">SUM(C1063:C1074)</f>
        <v>39862</v>
      </c>
      <c r="D1075" s="81">
        <f t="shared" si="159"/>
        <v>39221</v>
      </c>
      <c r="E1075" s="81">
        <f>SUM(E1063:E1074)</f>
        <v>93302</v>
      </c>
      <c r="F1075" s="65">
        <f t="shared" ref="F1075" si="160">SUM(E1063:E1074)</f>
        <v>93302</v>
      </c>
      <c r="G1075" s="65"/>
    </row>
    <row r="1076" spans="1:7" x14ac:dyDescent="0.25">
      <c r="C1076" s="142"/>
      <c r="D1076" s="142"/>
    </row>
    <row r="1079" spans="1:7" ht="23.25" x14ac:dyDescent="0.35">
      <c r="A1079" s="34">
        <v>1989</v>
      </c>
      <c r="C1079" s="144"/>
      <c r="D1079" s="144"/>
    </row>
    <row r="1080" spans="1:7" x14ac:dyDescent="0.25">
      <c r="A1080" s="144"/>
      <c r="C1080" s="144"/>
      <c r="D1080" s="144"/>
    </row>
    <row r="1081" spans="1:7" x14ac:dyDescent="0.25">
      <c r="A1081" s="3" t="s">
        <v>29</v>
      </c>
      <c r="C1081" s="144"/>
      <c r="D1081" s="144"/>
    </row>
    <row r="1082" spans="1:7" x14ac:dyDescent="0.25">
      <c r="A1082" s="144"/>
      <c r="C1082" s="144"/>
      <c r="D1082" s="144"/>
    </row>
    <row r="1083" spans="1:7" x14ac:dyDescent="0.25">
      <c r="A1083" s="37" t="s">
        <v>16</v>
      </c>
      <c r="B1083" s="81" t="s">
        <v>12</v>
      </c>
      <c r="C1083" s="37" t="s">
        <v>177</v>
      </c>
      <c r="D1083" s="37" t="s">
        <v>178</v>
      </c>
    </row>
    <row r="1084" spans="1:7" x14ac:dyDescent="0.25">
      <c r="A1084" s="40" t="s">
        <v>0</v>
      </c>
      <c r="B1084" s="80">
        <v>0</v>
      </c>
      <c r="C1084" s="45">
        <f t="shared" ref="C1084:C1095" si="161">SUM(B1084:B1084)</f>
        <v>0</v>
      </c>
      <c r="D1084" s="80">
        <v>0</v>
      </c>
    </row>
    <row r="1085" spans="1:7" x14ac:dyDescent="0.25">
      <c r="A1085" s="40" t="s">
        <v>1</v>
      </c>
      <c r="B1085" s="80">
        <v>0</v>
      </c>
      <c r="C1085" s="45">
        <f t="shared" si="161"/>
        <v>0</v>
      </c>
      <c r="D1085" s="80">
        <v>0</v>
      </c>
    </row>
    <row r="1086" spans="1:7" x14ac:dyDescent="0.25">
      <c r="A1086" s="40" t="s">
        <v>2</v>
      </c>
      <c r="B1086" s="80">
        <v>0</v>
      </c>
      <c r="C1086" s="45">
        <f t="shared" si="161"/>
        <v>0</v>
      </c>
      <c r="D1086" s="80">
        <v>0</v>
      </c>
    </row>
    <row r="1087" spans="1:7" x14ac:dyDescent="0.25">
      <c r="A1087" s="40" t="s">
        <v>3</v>
      </c>
      <c r="B1087" s="80">
        <v>0</v>
      </c>
      <c r="C1087" s="45">
        <f t="shared" si="161"/>
        <v>0</v>
      </c>
      <c r="D1087" s="80">
        <v>0</v>
      </c>
    </row>
    <row r="1088" spans="1:7" x14ac:dyDescent="0.25">
      <c r="A1088" s="40" t="s">
        <v>4</v>
      </c>
      <c r="B1088" s="80">
        <v>19051</v>
      </c>
      <c r="C1088" s="45">
        <f t="shared" si="161"/>
        <v>19051</v>
      </c>
      <c r="D1088" s="80">
        <v>0</v>
      </c>
    </row>
    <row r="1089" spans="1:4" x14ac:dyDescent="0.25">
      <c r="A1089" s="40" t="s">
        <v>5</v>
      </c>
      <c r="B1089" s="80">
        <v>0</v>
      </c>
      <c r="C1089" s="45">
        <f t="shared" si="161"/>
        <v>0</v>
      </c>
      <c r="D1089" s="80">
        <v>0</v>
      </c>
    </row>
    <row r="1090" spans="1:4" x14ac:dyDescent="0.25">
      <c r="A1090" s="40" t="s">
        <v>6</v>
      </c>
      <c r="B1090" s="80">
        <v>0</v>
      </c>
      <c r="C1090" s="45">
        <f t="shared" si="161"/>
        <v>0</v>
      </c>
      <c r="D1090" s="80">
        <v>0</v>
      </c>
    </row>
    <row r="1091" spans="1:4" x14ac:dyDescent="0.25">
      <c r="A1091" s="40" t="s">
        <v>7</v>
      </c>
      <c r="B1091" s="80">
        <v>0</v>
      </c>
      <c r="C1091" s="45">
        <f t="shared" si="161"/>
        <v>0</v>
      </c>
      <c r="D1091" s="80">
        <v>0</v>
      </c>
    </row>
    <row r="1092" spans="1:4" x14ac:dyDescent="0.25">
      <c r="A1092" s="40" t="s">
        <v>8</v>
      </c>
      <c r="B1092" s="80">
        <v>0</v>
      </c>
      <c r="C1092" s="45">
        <f t="shared" si="161"/>
        <v>0</v>
      </c>
      <c r="D1092" s="80">
        <v>0</v>
      </c>
    </row>
    <row r="1093" spans="1:4" x14ac:dyDescent="0.25">
      <c r="A1093" s="40" t="s">
        <v>9</v>
      </c>
      <c r="B1093" s="80">
        <v>0</v>
      </c>
      <c r="C1093" s="45">
        <f t="shared" si="161"/>
        <v>0</v>
      </c>
      <c r="D1093" s="80">
        <v>0</v>
      </c>
    </row>
    <row r="1094" spans="1:4" x14ac:dyDescent="0.25">
      <c r="A1094" s="40" t="s">
        <v>10</v>
      </c>
      <c r="B1094" s="80">
        <v>0</v>
      </c>
      <c r="C1094" s="45">
        <f t="shared" si="161"/>
        <v>0</v>
      </c>
      <c r="D1094" s="80">
        <v>0</v>
      </c>
    </row>
    <row r="1095" spans="1:4" x14ac:dyDescent="0.25">
      <c r="A1095" s="40" t="s">
        <v>11</v>
      </c>
      <c r="B1095" s="80">
        <v>0</v>
      </c>
      <c r="C1095" s="45">
        <f t="shared" si="161"/>
        <v>0</v>
      </c>
      <c r="D1095" s="80">
        <v>0</v>
      </c>
    </row>
    <row r="1096" spans="1:4" x14ac:dyDescent="0.25">
      <c r="A1096" s="37" t="s">
        <v>203</v>
      </c>
      <c r="B1096" s="81">
        <f>SUM(B1084:B1095)</f>
        <v>19051</v>
      </c>
      <c r="C1096" s="65">
        <f t="shared" ref="C1096" si="162">SUM(C1084:C1095)</f>
        <v>19051</v>
      </c>
      <c r="D1096" s="65">
        <f t="shared" ref="D1096" si="163">SUM(D1084:D1095)</f>
        <v>0</v>
      </c>
    </row>
    <row r="1097" spans="1:4" x14ac:dyDescent="0.25">
      <c r="A1097" s="14"/>
      <c r="C1097" s="142"/>
      <c r="D1097" s="142"/>
    </row>
    <row r="1098" spans="1:4" x14ac:dyDescent="0.25">
      <c r="A1098" s="14"/>
      <c r="C1098" s="142"/>
      <c r="D1098" s="142"/>
    </row>
    <row r="1099" spans="1:4" x14ac:dyDescent="0.25">
      <c r="A1099" s="93" t="s">
        <v>45</v>
      </c>
      <c r="C1099" s="142"/>
      <c r="D1099" s="142"/>
    </row>
    <row r="1100" spans="1:4" x14ac:dyDescent="0.25">
      <c r="A1100" s="14"/>
      <c r="C1100" s="14"/>
      <c r="D1100" s="14"/>
    </row>
    <row r="1101" spans="1:4" x14ac:dyDescent="0.25">
      <c r="A1101" s="37" t="s">
        <v>16</v>
      </c>
      <c r="B1101" s="81" t="s">
        <v>12</v>
      </c>
      <c r="C1101" s="37" t="s">
        <v>177</v>
      </c>
      <c r="D1101" s="37" t="s">
        <v>178</v>
      </c>
    </row>
    <row r="1102" spans="1:4" x14ac:dyDescent="0.25">
      <c r="A1102" s="40" t="s">
        <v>0</v>
      </c>
      <c r="B1102" s="80">
        <v>0</v>
      </c>
      <c r="C1102" s="45">
        <f t="shared" ref="C1102:C1113" si="164">SUM(B1102:B1102)</f>
        <v>0</v>
      </c>
      <c r="D1102" s="80">
        <v>0</v>
      </c>
    </row>
    <row r="1103" spans="1:4" x14ac:dyDescent="0.25">
      <c r="A1103" s="40" t="s">
        <v>1</v>
      </c>
      <c r="B1103" s="80">
        <v>0</v>
      </c>
      <c r="C1103" s="45">
        <f t="shared" si="164"/>
        <v>0</v>
      </c>
      <c r="D1103" s="80">
        <v>0</v>
      </c>
    </row>
    <row r="1104" spans="1:4" x14ac:dyDescent="0.25">
      <c r="A1104" s="40" t="s">
        <v>2</v>
      </c>
      <c r="B1104" s="80">
        <v>0</v>
      </c>
      <c r="C1104" s="45">
        <f t="shared" si="164"/>
        <v>0</v>
      </c>
      <c r="D1104" s="80">
        <v>0</v>
      </c>
    </row>
    <row r="1105" spans="1:15" x14ac:dyDescent="0.25">
      <c r="A1105" s="40" t="s">
        <v>3</v>
      </c>
      <c r="B1105" s="80">
        <v>0</v>
      </c>
      <c r="C1105" s="45">
        <f t="shared" si="164"/>
        <v>0</v>
      </c>
      <c r="D1105" s="80">
        <v>0</v>
      </c>
    </row>
    <row r="1106" spans="1:15" x14ac:dyDescent="0.25">
      <c r="A1106" s="40" t="s">
        <v>4</v>
      </c>
      <c r="B1106" s="80">
        <v>13020</v>
      </c>
      <c r="C1106" s="45">
        <f t="shared" si="164"/>
        <v>13020</v>
      </c>
      <c r="D1106" s="80">
        <v>0</v>
      </c>
    </row>
    <row r="1107" spans="1:15" x14ac:dyDescent="0.25">
      <c r="A1107" s="40" t="s">
        <v>5</v>
      </c>
      <c r="B1107" s="80">
        <v>0</v>
      </c>
      <c r="C1107" s="45">
        <f t="shared" si="164"/>
        <v>0</v>
      </c>
      <c r="D1107" s="80">
        <v>0</v>
      </c>
    </row>
    <row r="1108" spans="1:15" x14ac:dyDescent="0.25">
      <c r="A1108" s="40" t="s">
        <v>6</v>
      </c>
      <c r="B1108" s="80">
        <v>0</v>
      </c>
      <c r="C1108" s="45">
        <f t="shared" si="164"/>
        <v>0</v>
      </c>
      <c r="D1108" s="80">
        <v>0</v>
      </c>
    </row>
    <row r="1109" spans="1:15" x14ac:dyDescent="0.25">
      <c r="A1109" s="40" t="s">
        <v>7</v>
      </c>
      <c r="B1109" s="80">
        <v>0</v>
      </c>
      <c r="C1109" s="45">
        <f t="shared" si="164"/>
        <v>0</v>
      </c>
      <c r="D1109" s="80">
        <v>0</v>
      </c>
    </row>
    <row r="1110" spans="1:15" x14ac:dyDescent="0.25">
      <c r="A1110" s="40" t="s">
        <v>8</v>
      </c>
      <c r="B1110" s="80">
        <v>0</v>
      </c>
      <c r="C1110" s="45">
        <f t="shared" si="164"/>
        <v>0</v>
      </c>
      <c r="D1110" s="80">
        <v>0</v>
      </c>
    </row>
    <row r="1111" spans="1:15" x14ac:dyDescent="0.25">
      <c r="A1111" s="40" t="s">
        <v>9</v>
      </c>
      <c r="B1111" s="80">
        <v>0</v>
      </c>
      <c r="C1111" s="45">
        <f t="shared" si="164"/>
        <v>0</v>
      </c>
      <c r="D1111" s="80">
        <v>0</v>
      </c>
    </row>
    <row r="1112" spans="1:15" x14ac:dyDescent="0.25">
      <c r="A1112" s="40" t="s">
        <v>10</v>
      </c>
      <c r="B1112" s="80">
        <v>0</v>
      </c>
      <c r="C1112" s="45">
        <f t="shared" si="164"/>
        <v>0</v>
      </c>
      <c r="D1112" s="80">
        <v>0</v>
      </c>
    </row>
    <row r="1113" spans="1:15" x14ac:dyDescent="0.25">
      <c r="A1113" s="40" t="s">
        <v>11</v>
      </c>
      <c r="B1113" s="80">
        <v>0</v>
      </c>
      <c r="C1113" s="45">
        <f t="shared" si="164"/>
        <v>0</v>
      </c>
      <c r="D1113" s="80">
        <v>0</v>
      </c>
    </row>
    <row r="1114" spans="1:15" x14ac:dyDescent="0.25">
      <c r="A1114" s="37" t="s">
        <v>203</v>
      </c>
      <c r="B1114" s="81">
        <f>SUM(B1102:B1113)</f>
        <v>13020</v>
      </c>
      <c r="C1114" s="65">
        <f t="shared" ref="C1114" si="165">SUM(C1102:C1113)</f>
        <v>13020</v>
      </c>
      <c r="D1114" s="65">
        <f t="shared" ref="D1114" si="166">SUM(D1102:D1113)</f>
        <v>0</v>
      </c>
    </row>
    <row r="1117" spans="1:15" s="144" customFormat="1" x14ac:dyDescent="0.25">
      <c r="A1117" s="144" t="s">
        <v>206</v>
      </c>
    </row>
    <row r="1118" spans="1:15" s="144" customFormat="1" x14ac:dyDescent="0.25"/>
    <row r="1119" spans="1:15" s="144" customFormat="1" x14ac:dyDescent="0.25">
      <c r="A1119" s="144" t="s">
        <v>204</v>
      </c>
      <c r="B1119" s="1"/>
      <c r="C1119" s="1"/>
      <c r="D1119" s="1"/>
      <c r="E1119" s="1"/>
      <c r="F1119" s="1"/>
      <c r="G1119" s="1"/>
      <c r="H1119" s="1"/>
      <c r="I1119" s="1"/>
      <c r="J1119" s="1"/>
      <c r="K1119" s="1"/>
      <c r="L1119" s="1"/>
      <c r="M1119" s="1"/>
      <c r="N1119" s="1"/>
      <c r="O1119" s="1"/>
    </row>
    <row r="1120" spans="1:15" s="144" customFormat="1" x14ac:dyDescent="0.25">
      <c r="A1120" s="144" t="s">
        <v>205</v>
      </c>
      <c r="B1120" s="1"/>
      <c r="C1120" s="1"/>
      <c r="D1120" s="1"/>
      <c r="E1120" s="1"/>
      <c r="F1120" s="1"/>
      <c r="G1120" s="1"/>
      <c r="H1120" s="1"/>
      <c r="I1120" s="1"/>
      <c r="J1120" s="1"/>
      <c r="K1120" s="1"/>
      <c r="L1120" s="1"/>
      <c r="M1120" s="1"/>
      <c r="N1120" s="1"/>
      <c r="O1120" s="1"/>
    </row>
    <row r="1121" s="144" customFormat="1" x14ac:dyDescent="0.25"/>
    <row r="1122" s="144" customFormat="1"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PO32"/>
  <sheetViews>
    <sheetView topLeftCell="V1" workbookViewId="0">
      <selection activeCell="AE24" sqref="AE24"/>
    </sheetView>
  </sheetViews>
  <sheetFormatPr defaultColWidth="9.140625" defaultRowHeight="15" x14ac:dyDescent="0.25"/>
  <cols>
    <col min="2" max="2" width="11.28515625" customWidth="1"/>
    <col min="3" max="3" width="10.85546875" customWidth="1"/>
    <col min="6" max="6" width="9.85546875" customWidth="1"/>
    <col min="7" max="7" width="10.140625" customWidth="1"/>
    <col min="15" max="15" width="14" customWidth="1"/>
    <col min="18" max="19" width="12.7109375" customWidth="1"/>
    <col min="23" max="23" width="9.85546875" customWidth="1"/>
    <col min="26" max="26" width="11" customWidth="1"/>
    <col min="27" max="27" width="12.85546875" customWidth="1"/>
    <col min="28" max="28" width="15.28515625" customWidth="1"/>
    <col min="29" max="29" width="10.7109375" customWidth="1"/>
    <col min="30" max="30" width="13" customWidth="1"/>
    <col min="31" max="31" width="11.5703125" customWidth="1"/>
    <col min="32" max="32" width="11.28515625" customWidth="1"/>
    <col min="33" max="33" width="12.7109375" customWidth="1"/>
    <col min="34" max="34" width="13.85546875" customWidth="1"/>
  </cols>
  <sheetData>
    <row r="1" spans="1:34" s="144" customFormat="1" x14ac:dyDescent="0.25">
      <c r="A1" s="3" t="s">
        <v>41</v>
      </c>
    </row>
    <row r="2" spans="1:34" s="144" customFormat="1" x14ac:dyDescent="0.25"/>
    <row r="3" spans="1:34" s="144" customFormat="1" ht="23.25" x14ac:dyDescent="0.35">
      <c r="A3" s="34">
        <v>2017</v>
      </c>
    </row>
    <row r="4" spans="1:34" s="144" customFormat="1" x14ac:dyDescent="0.25"/>
    <row r="5" spans="1:34" s="144" customFormat="1" x14ac:dyDescent="0.25">
      <c r="A5" s="3" t="s">
        <v>29</v>
      </c>
    </row>
    <row r="6" spans="1:34" s="144" customFormat="1" x14ac:dyDescent="0.25"/>
    <row r="7" spans="1:34" s="144" customFormat="1" x14ac:dyDescent="0.25">
      <c r="A7" s="37" t="s">
        <v>16</v>
      </c>
      <c r="B7" s="95" t="s">
        <v>88</v>
      </c>
      <c r="C7" s="124" t="s">
        <v>61</v>
      </c>
      <c r="D7" s="107" t="s">
        <v>140</v>
      </c>
      <c r="E7" s="95" t="s">
        <v>89</v>
      </c>
      <c r="F7" s="38" t="s">
        <v>75</v>
      </c>
      <c r="G7" s="95" t="s">
        <v>12</v>
      </c>
      <c r="H7" s="38" t="s">
        <v>110</v>
      </c>
      <c r="I7" s="38" t="s">
        <v>135</v>
      </c>
      <c r="J7" s="38" t="s">
        <v>46</v>
      </c>
      <c r="K7" s="38" t="s">
        <v>22</v>
      </c>
      <c r="L7" s="38" t="s">
        <v>79</v>
      </c>
      <c r="M7" s="38" t="s">
        <v>112</v>
      </c>
      <c r="N7" s="38" t="s">
        <v>47</v>
      </c>
      <c r="O7" s="38" t="s">
        <v>113</v>
      </c>
      <c r="P7" s="38" t="s">
        <v>224</v>
      </c>
      <c r="Q7" s="95" t="s">
        <v>13</v>
      </c>
      <c r="R7" s="38" t="s">
        <v>27</v>
      </c>
      <c r="S7" s="183" t="s">
        <v>94</v>
      </c>
      <c r="T7" s="183" t="s">
        <v>214</v>
      </c>
      <c r="U7" s="38" t="s">
        <v>150</v>
      </c>
      <c r="V7" s="38" t="s">
        <v>114</v>
      </c>
      <c r="W7" s="38" t="s">
        <v>115</v>
      </c>
      <c r="X7" s="38" t="s">
        <v>116</v>
      </c>
      <c r="Y7" s="38" t="s">
        <v>48</v>
      </c>
      <c r="Z7" s="38" t="s">
        <v>78</v>
      </c>
      <c r="AA7" s="183" t="s">
        <v>21</v>
      </c>
      <c r="AB7" s="38" t="s">
        <v>64</v>
      </c>
      <c r="AC7" s="95" t="s">
        <v>95</v>
      </c>
      <c r="AD7" s="95" t="s">
        <v>25</v>
      </c>
      <c r="AE7" s="37" t="s">
        <v>28</v>
      </c>
      <c r="AF7" s="37" t="s">
        <v>118</v>
      </c>
      <c r="AG7" s="38" t="s">
        <v>67</v>
      </c>
      <c r="AH7" s="39" t="s">
        <v>68</v>
      </c>
    </row>
    <row r="8" spans="1:34" s="144" customFormat="1" x14ac:dyDescent="0.25">
      <c r="A8" s="40" t="s">
        <v>0</v>
      </c>
      <c r="B8" s="119">
        <v>241200</v>
      </c>
      <c r="C8" s="126">
        <v>44700</v>
      </c>
      <c r="D8" s="145">
        <v>0</v>
      </c>
      <c r="E8" s="119">
        <v>124400</v>
      </c>
      <c r="F8" s="88">
        <v>32300</v>
      </c>
      <c r="G8" s="45">
        <v>79600</v>
      </c>
      <c r="H8" s="88">
        <v>41900</v>
      </c>
      <c r="I8" s="88">
        <v>0</v>
      </c>
      <c r="J8" s="88">
        <v>400</v>
      </c>
      <c r="K8" s="88">
        <v>82500</v>
      </c>
      <c r="L8" s="88">
        <v>39800</v>
      </c>
      <c r="M8" s="88">
        <v>82800</v>
      </c>
      <c r="N8" s="88">
        <v>13300</v>
      </c>
      <c r="O8" s="88">
        <v>700</v>
      </c>
      <c r="P8" s="88">
        <v>0</v>
      </c>
      <c r="Q8" s="119">
        <v>0</v>
      </c>
      <c r="R8" s="88">
        <v>266000</v>
      </c>
      <c r="S8" s="131">
        <v>0</v>
      </c>
      <c r="T8" s="131">
        <v>0</v>
      </c>
      <c r="U8" s="88">
        <v>11700</v>
      </c>
      <c r="V8" s="88">
        <v>800</v>
      </c>
      <c r="W8" s="88">
        <v>145600</v>
      </c>
      <c r="X8" s="88">
        <v>0</v>
      </c>
      <c r="Y8" s="88">
        <v>132200</v>
      </c>
      <c r="Z8" s="88">
        <v>0</v>
      </c>
      <c r="AA8" s="131">
        <v>0</v>
      </c>
      <c r="AB8" s="88">
        <v>2400</v>
      </c>
      <c r="AC8" s="119">
        <v>35300</v>
      </c>
      <c r="AD8" s="119">
        <v>9000</v>
      </c>
      <c r="AE8" s="45">
        <f t="shared" ref="AE8:AE10" si="0">SUM(B8:AD8)</f>
        <v>1386600</v>
      </c>
      <c r="AF8" s="45">
        <v>1386600</v>
      </c>
      <c r="AG8" s="88">
        <f t="shared" ref="AG8:AG10" si="1">SUM(D8,F8,H8,I8,J8,K8,L8,M8,N8,O8,P8,R8,U8,V8,W8,X8,Y8,Z8,AB8)</f>
        <v>852400</v>
      </c>
      <c r="AH8" s="63">
        <f>SUM(B8,C8,E8,G8,Q8,S8,T8,AA8,AC8,AD8)</f>
        <v>534200</v>
      </c>
    </row>
    <row r="9" spans="1:34" s="144" customFormat="1" x14ac:dyDescent="0.25">
      <c r="A9" s="40" t="s">
        <v>1</v>
      </c>
      <c r="B9" s="45">
        <v>167900</v>
      </c>
      <c r="C9" s="45">
        <v>40400</v>
      </c>
      <c r="D9" s="88">
        <v>0</v>
      </c>
      <c r="E9" s="45">
        <v>95800</v>
      </c>
      <c r="F9" s="88">
        <v>66000</v>
      </c>
      <c r="G9" s="45">
        <v>54400</v>
      </c>
      <c r="H9" s="88">
        <v>58200</v>
      </c>
      <c r="I9" s="88">
        <v>0</v>
      </c>
      <c r="J9" s="88">
        <v>900</v>
      </c>
      <c r="K9" s="88">
        <v>74200</v>
      </c>
      <c r="L9" s="88">
        <v>31000</v>
      </c>
      <c r="M9" s="88">
        <v>85100</v>
      </c>
      <c r="N9" s="88">
        <v>17100</v>
      </c>
      <c r="O9" s="88">
        <v>33</v>
      </c>
      <c r="P9" s="88">
        <v>0</v>
      </c>
      <c r="Q9" s="45">
        <v>0</v>
      </c>
      <c r="R9" s="88">
        <v>251700</v>
      </c>
      <c r="S9" s="131">
        <v>0</v>
      </c>
      <c r="T9" s="131">
        <v>0</v>
      </c>
      <c r="U9" s="88">
        <v>1100</v>
      </c>
      <c r="V9" s="88">
        <v>0</v>
      </c>
      <c r="W9" s="88">
        <v>185800</v>
      </c>
      <c r="X9" s="88">
        <v>0</v>
      </c>
      <c r="Y9" s="88">
        <v>99400</v>
      </c>
      <c r="Z9" s="88">
        <v>0</v>
      </c>
      <c r="AA9" s="131">
        <v>0</v>
      </c>
      <c r="AB9" s="88">
        <v>0</v>
      </c>
      <c r="AC9" s="45">
        <v>16800</v>
      </c>
      <c r="AD9" s="45">
        <v>0</v>
      </c>
      <c r="AE9" s="45">
        <f t="shared" si="0"/>
        <v>1245833</v>
      </c>
      <c r="AF9" s="45">
        <v>1245800</v>
      </c>
      <c r="AG9" s="88">
        <f t="shared" si="1"/>
        <v>870533</v>
      </c>
      <c r="AH9" s="63">
        <f t="shared" ref="AH9:AH10" si="2">SUM(B9,C9,E9,G9,Q9,S9,T9,AA9,AC9,AD9)</f>
        <v>375300</v>
      </c>
    </row>
    <row r="10" spans="1:34" s="144" customFormat="1" x14ac:dyDescent="0.25">
      <c r="A10" s="40" t="s">
        <v>2</v>
      </c>
      <c r="B10" s="45">
        <v>211900</v>
      </c>
      <c r="C10" s="45">
        <v>12900</v>
      </c>
      <c r="D10" s="88">
        <v>0</v>
      </c>
      <c r="E10" s="45">
        <v>135300</v>
      </c>
      <c r="F10" s="88">
        <v>52200</v>
      </c>
      <c r="G10" s="45">
        <v>39000</v>
      </c>
      <c r="H10" s="88">
        <v>20300</v>
      </c>
      <c r="I10" s="88">
        <v>0</v>
      </c>
      <c r="J10" s="88">
        <v>1000</v>
      </c>
      <c r="K10" s="88">
        <v>60300</v>
      </c>
      <c r="L10" s="88">
        <v>48800</v>
      </c>
      <c r="M10" s="88">
        <v>80500</v>
      </c>
      <c r="N10" s="88">
        <v>13700</v>
      </c>
      <c r="O10" s="88">
        <v>0</v>
      </c>
      <c r="P10" s="88">
        <v>14</v>
      </c>
      <c r="Q10" s="45">
        <v>0</v>
      </c>
      <c r="R10" s="88">
        <v>230500</v>
      </c>
      <c r="S10" s="131">
        <v>0</v>
      </c>
      <c r="T10" s="131">
        <v>0</v>
      </c>
      <c r="U10" s="88">
        <v>0</v>
      </c>
      <c r="V10" s="88">
        <v>0</v>
      </c>
      <c r="W10" s="88">
        <v>203300</v>
      </c>
      <c r="X10" s="88">
        <v>0</v>
      </c>
      <c r="Y10" s="88">
        <v>77800</v>
      </c>
      <c r="Z10" s="88">
        <v>0</v>
      </c>
      <c r="AA10" s="131">
        <v>0</v>
      </c>
      <c r="AB10" s="88">
        <v>3000</v>
      </c>
      <c r="AC10" s="45">
        <v>34400</v>
      </c>
      <c r="AD10" s="45">
        <v>0</v>
      </c>
      <c r="AE10" s="45">
        <f t="shared" si="0"/>
        <v>1224914</v>
      </c>
      <c r="AF10" s="45">
        <v>1224900</v>
      </c>
      <c r="AG10" s="88">
        <f t="shared" si="1"/>
        <v>791414</v>
      </c>
      <c r="AH10" s="63">
        <f t="shared" si="2"/>
        <v>433500</v>
      </c>
    </row>
    <row r="11" spans="1:34" s="144" customFormat="1" x14ac:dyDescent="0.25">
      <c r="A11" s="37" t="s">
        <v>15</v>
      </c>
      <c r="B11" s="121">
        <f t="shared" ref="B11:AH11" si="3">SUM(B8:B10)</f>
        <v>621000</v>
      </c>
      <c r="C11" s="121">
        <f t="shared" si="3"/>
        <v>98000</v>
      </c>
      <c r="D11" s="90">
        <f t="shared" si="3"/>
        <v>0</v>
      </c>
      <c r="E11" s="121">
        <f t="shared" si="3"/>
        <v>355500</v>
      </c>
      <c r="F11" s="90">
        <f t="shared" si="3"/>
        <v>150500</v>
      </c>
      <c r="G11" s="121">
        <f t="shared" si="3"/>
        <v>173000</v>
      </c>
      <c r="H11" s="90">
        <f t="shared" si="3"/>
        <v>120400</v>
      </c>
      <c r="I11" s="90">
        <f t="shared" si="3"/>
        <v>0</v>
      </c>
      <c r="J11" s="90">
        <f t="shared" si="3"/>
        <v>2300</v>
      </c>
      <c r="K11" s="90">
        <f t="shared" si="3"/>
        <v>217000</v>
      </c>
      <c r="L11" s="90">
        <f t="shared" si="3"/>
        <v>119600</v>
      </c>
      <c r="M11" s="90">
        <f t="shared" si="3"/>
        <v>248400</v>
      </c>
      <c r="N11" s="90">
        <f t="shared" si="3"/>
        <v>44100</v>
      </c>
      <c r="O11" s="90">
        <f t="shared" si="3"/>
        <v>733</v>
      </c>
      <c r="P11" s="90">
        <f t="shared" si="3"/>
        <v>14</v>
      </c>
      <c r="Q11" s="121">
        <f t="shared" si="3"/>
        <v>0</v>
      </c>
      <c r="R11" s="90">
        <f t="shared" si="3"/>
        <v>748200</v>
      </c>
      <c r="S11" s="184">
        <f t="shared" si="3"/>
        <v>0</v>
      </c>
      <c r="T11" s="184">
        <f t="shared" si="3"/>
        <v>0</v>
      </c>
      <c r="U11" s="90">
        <f t="shared" si="3"/>
        <v>12800</v>
      </c>
      <c r="V11" s="90">
        <f t="shared" si="3"/>
        <v>800</v>
      </c>
      <c r="W11" s="90">
        <f t="shared" si="3"/>
        <v>534700</v>
      </c>
      <c r="X11" s="90">
        <f t="shared" si="3"/>
        <v>0</v>
      </c>
      <c r="Y11" s="90">
        <f t="shared" si="3"/>
        <v>309400</v>
      </c>
      <c r="Z11" s="90">
        <f t="shared" si="3"/>
        <v>0</v>
      </c>
      <c r="AA11" s="184">
        <f t="shared" si="3"/>
        <v>0</v>
      </c>
      <c r="AB11" s="90">
        <f t="shared" si="3"/>
        <v>5400</v>
      </c>
      <c r="AC11" s="121">
        <f t="shared" si="3"/>
        <v>86500</v>
      </c>
      <c r="AD11" s="121">
        <f t="shared" si="3"/>
        <v>9000</v>
      </c>
      <c r="AE11" s="121">
        <f t="shared" si="3"/>
        <v>3857347</v>
      </c>
      <c r="AF11" s="121">
        <f t="shared" si="3"/>
        <v>3857300</v>
      </c>
      <c r="AG11" s="90">
        <f t="shared" si="3"/>
        <v>2514347</v>
      </c>
      <c r="AH11" s="68">
        <f t="shared" si="3"/>
        <v>1343000</v>
      </c>
    </row>
    <row r="12" spans="1:34" s="144" customFormat="1" x14ac:dyDescent="0.25">
      <c r="A12" s="36"/>
      <c r="B12" s="51"/>
      <c r="C12" s="51"/>
      <c r="D12" s="51"/>
      <c r="E12" s="51"/>
      <c r="F12" s="51"/>
      <c r="G12" s="51"/>
      <c r="H12" s="51"/>
      <c r="I12" s="51"/>
      <c r="J12" s="51"/>
      <c r="K12" s="51"/>
      <c r="L12" s="51"/>
      <c r="M12" s="51"/>
      <c r="N12" s="51"/>
      <c r="O12" s="51"/>
      <c r="P12" s="51"/>
      <c r="Q12" s="51"/>
      <c r="R12" s="51"/>
      <c r="S12" s="51"/>
      <c r="T12" s="51"/>
      <c r="U12" s="51"/>
      <c r="V12" s="51"/>
      <c r="W12" s="51"/>
      <c r="X12" s="51"/>
      <c r="Y12" s="51"/>
      <c r="Z12" s="51"/>
      <c r="AA12" s="51"/>
      <c r="AB12" s="51"/>
      <c r="AC12" s="51"/>
      <c r="AD12" s="51"/>
      <c r="AE12" s="51"/>
      <c r="AF12" s="51"/>
      <c r="AG12" s="36"/>
      <c r="AH12" s="36"/>
    </row>
    <row r="13" spans="1:34" s="144" customFormat="1" x14ac:dyDescent="0.25">
      <c r="A13" s="36"/>
      <c r="B13" s="51"/>
      <c r="C13" s="51"/>
      <c r="D13" s="51"/>
      <c r="E13" s="51"/>
      <c r="F13" s="51"/>
      <c r="G13" s="51"/>
      <c r="H13" s="51"/>
      <c r="I13" s="51"/>
      <c r="J13" s="51"/>
      <c r="K13" s="51"/>
      <c r="L13" s="51"/>
      <c r="M13" s="51"/>
      <c r="N13" s="51"/>
      <c r="O13" s="51"/>
      <c r="P13" s="51"/>
      <c r="Q13" s="51"/>
      <c r="R13" s="51"/>
      <c r="S13" s="51"/>
      <c r="T13" s="51"/>
      <c r="U13" s="51"/>
      <c r="V13" s="51"/>
      <c r="W13" s="51"/>
      <c r="X13" s="51"/>
      <c r="Y13" s="51"/>
      <c r="Z13" s="51"/>
      <c r="AA13" s="51"/>
      <c r="AB13" s="51"/>
      <c r="AC13" s="51"/>
      <c r="AD13" s="51"/>
      <c r="AE13" s="51"/>
      <c r="AF13" s="51"/>
      <c r="AG13" s="36"/>
      <c r="AH13" s="36"/>
    </row>
    <row r="14" spans="1:34" s="144" customFormat="1" x14ac:dyDescent="0.25">
      <c r="A14" s="35" t="s">
        <v>108</v>
      </c>
      <c r="B14" s="51"/>
      <c r="C14" s="51"/>
      <c r="D14" s="51"/>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36"/>
      <c r="AH14" s="36"/>
    </row>
    <row r="15" spans="1:34" s="144" customFormat="1" x14ac:dyDescent="0.25">
      <c r="A15" s="36"/>
      <c r="B15" s="36"/>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row>
    <row r="16" spans="1:34" s="144" customFormat="1" x14ac:dyDescent="0.25">
      <c r="A16" s="37" t="s">
        <v>16</v>
      </c>
      <c r="B16" s="95" t="s">
        <v>88</v>
      </c>
      <c r="C16" s="95" t="s">
        <v>61</v>
      </c>
      <c r="D16" s="107" t="s">
        <v>140</v>
      </c>
      <c r="E16" s="95" t="s">
        <v>89</v>
      </c>
      <c r="F16" s="38" t="s">
        <v>75</v>
      </c>
      <c r="G16" s="37" t="s">
        <v>12</v>
      </c>
      <c r="H16" s="38" t="s">
        <v>110</v>
      </c>
      <c r="I16" s="38" t="s">
        <v>135</v>
      </c>
      <c r="J16" s="38" t="s">
        <v>46</v>
      </c>
      <c r="K16" s="38" t="s">
        <v>22</v>
      </c>
      <c r="L16" s="38" t="s">
        <v>79</v>
      </c>
      <c r="M16" s="38" t="s">
        <v>112</v>
      </c>
      <c r="N16" s="38" t="s">
        <v>47</v>
      </c>
      <c r="O16" s="38" t="s">
        <v>113</v>
      </c>
      <c r="P16" s="38" t="s">
        <v>224</v>
      </c>
      <c r="Q16" s="95" t="s">
        <v>13</v>
      </c>
      <c r="R16" s="38" t="s">
        <v>27</v>
      </c>
      <c r="S16" s="183" t="s">
        <v>94</v>
      </c>
      <c r="T16" s="183" t="s">
        <v>214</v>
      </c>
      <c r="U16" s="38" t="s">
        <v>150</v>
      </c>
      <c r="V16" s="38" t="s">
        <v>114</v>
      </c>
      <c r="W16" s="38" t="s">
        <v>115</v>
      </c>
      <c r="X16" s="38" t="s">
        <v>116</v>
      </c>
      <c r="Y16" s="38" t="s">
        <v>48</v>
      </c>
      <c r="Z16" s="38" t="s">
        <v>78</v>
      </c>
      <c r="AA16" s="183" t="s">
        <v>21</v>
      </c>
      <c r="AB16" s="38" t="s">
        <v>64</v>
      </c>
      <c r="AC16" s="95" t="s">
        <v>95</v>
      </c>
      <c r="AD16" s="95" t="s">
        <v>25</v>
      </c>
      <c r="AE16" s="37" t="s">
        <v>28</v>
      </c>
      <c r="AF16" s="37" t="s">
        <v>118</v>
      </c>
      <c r="AG16" s="38" t="s">
        <v>67</v>
      </c>
      <c r="AH16" s="39" t="s">
        <v>68</v>
      </c>
    </row>
    <row r="17" spans="1:13951" s="144" customFormat="1" x14ac:dyDescent="0.25">
      <c r="A17" s="40" t="s">
        <v>0</v>
      </c>
      <c r="B17" s="45">
        <v>1035990</v>
      </c>
      <c r="C17" s="45">
        <v>190990</v>
      </c>
      <c r="D17" s="45">
        <v>0</v>
      </c>
      <c r="E17" s="45">
        <v>300050</v>
      </c>
      <c r="F17" s="45">
        <v>109060</v>
      </c>
      <c r="G17" s="45">
        <v>309210</v>
      </c>
      <c r="H17" s="45">
        <v>100080</v>
      </c>
      <c r="I17" s="45">
        <v>0</v>
      </c>
      <c r="J17" s="45">
        <v>690</v>
      </c>
      <c r="K17" s="131">
        <v>351730</v>
      </c>
      <c r="L17" s="45">
        <v>93910</v>
      </c>
      <c r="M17" s="45">
        <v>227680</v>
      </c>
      <c r="N17" s="131">
        <v>31270</v>
      </c>
      <c r="O17" s="45">
        <v>1020</v>
      </c>
      <c r="P17" s="45">
        <v>0</v>
      </c>
      <c r="Q17" s="45">
        <v>0</v>
      </c>
      <c r="R17" s="131">
        <v>991740</v>
      </c>
      <c r="S17" s="131">
        <v>0</v>
      </c>
      <c r="T17" s="131">
        <v>0</v>
      </c>
      <c r="U17" s="131">
        <v>29560</v>
      </c>
      <c r="V17" s="45">
        <v>3130</v>
      </c>
      <c r="W17" s="45">
        <v>367210</v>
      </c>
      <c r="X17" s="45">
        <v>0</v>
      </c>
      <c r="Y17" s="45">
        <v>509370</v>
      </c>
      <c r="Z17" s="45">
        <v>0</v>
      </c>
      <c r="AA17" s="131">
        <v>0</v>
      </c>
      <c r="AB17" s="45">
        <v>5530</v>
      </c>
      <c r="AC17" s="45">
        <v>85430</v>
      </c>
      <c r="AD17" s="45">
        <v>18180</v>
      </c>
      <c r="AE17" s="45">
        <f t="shared" ref="AE17:AE19" si="4">SUM(B17:AD17)</f>
        <v>4761830</v>
      </c>
      <c r="AF17" s="45">
        <v>4761830</v>
      </c>
      <c r="AG17" s="45">
        <f t="shared" ref="AG17:AG19" si="5">SUM(D17,F17,H17,I17,J17,K17,L17,M17,N17,O17,P17,R17,U17,V17,W17,X17,Y17,Z17,AB17)</f>
        <v>2821980</v>
      </c>
      <c r="AH17" s="45">
        <f>SUM(B17,C17,E17,G17,Q17,S17,T17,AA17,AC17,AD17)</f>
        <v>1939850</v>
      </c>
    </row>
    <row r="18" spans="1:13951" s="144" customFormat="1" x14ac:dyDescent="0.25">
      <c r="A18" s="40" t="s">
        <v>1</v>
      </c>
      <c r="B18" s="45">
        <v>752780</v>
      </c>
      <c r="C18" s="45">
        <v>171740</v>
      </c>
      <c r="D18" s="45">
        <v>0</v>
      </c>
      <c r="E18" s="45">
        <v>157930</v>
      </c>
      <c r="F18" s="45">
        <v>188540</v>
      </c>
      <c r="G18" s="45">
        <v>249330</v>
      </c>
      <c r="H18" s="119">
        <v>104270</v>
      </c>
      <c r="I18" s="119">
        <v>0</v>
      </c>
      <c r="J18" s="45">
        <v>4640</v>
      </c>
      <c r="K18" s="131">
        <v>326120</v>
      </c>
      <c r="L18" s="119">
        <v>88130</v>
      </c>
      <c r="M18" s="119">
        <v>238290</v>
      </c>
      <c r="N18" s="119">
        <v>84770</v>
      </c>
      <c r="O18" s="45">
        <v>340</v>
      </c>
      <c r="P18" s="45">
        <v>0</v>
      </c>
      <c r="Q18" s="45">
        <v>0</v>
      </c>
      <c r="R18" s="119">
        <v>776770</v>
      </c>
      <c r="S18" s="119">
        <v>0</v>
      </c>
      <c r="T18" s="119">
        <v>0</v>
      </c>
      <c r="U18" s="119">
        <v>1710</v>
      </c>
      <c r="V18" s="119">
        <v>0</v>
      </c>
      <c r="W18" s="119">
        <v>402000</v>
      </c>
      <c r="X18" s="119">
        <v>0</v>
      </c>
      <c r="Y18" s="119">
        <v>341060</v>
      </c>
      <c r="Z18" s="119">
        <v>0</v>
      </c>
      <c r="AA18" s="131">
        <v>0</v>
      </c>
      <c r="AB18" s="119">
        <v>0</v>
      </c>
      <c r="AC18" s="45">
        <v>38610</v>
      </c>
      <c r="AD18" s="45">
        <v>0</v>
      </c>
      <c r="AE18" s="45">
        <f t="shared" si="4"/>
        <v>3927030</v>
      </c>
      <c r="AF18" s="45">
        <v>3927030</v>
      </c>
      <c r="AG18" s="45">
        <f t="shared" si="5"/>
        <v>2556640</v>
      </c>
      <c r="AH18" s="45">
        <f t="shared" ref="AH18:AH19" si="6">SUM(B18,C18,E18,G18,Q18,S18,T18,AA18,AC18,AD18)</f>
        <v>1370390</v>
      </c>
    </row>
    <row r="19" spans="1:13951" s="144" customFormat="1" x14ac:dyDescent="0.25">
      <c r="A19" s="40" t="s">
        <v>2</v>
      </c>
      <c r="B19" s="45">
        <v>982170</v>
      </c>
      <c r="C19" s="45">
        <v>50190</v>
      </c>
      <c r="D19" s="45">
        <v>0</v>
      </c>
      <c r="E19" s="45">
        <v>288020</v>
      </c>
      <c r="F19" s="45">
        <v>173390</v>
      </c>
      <c r="G19" s="45">
        <v>180610</v>
      </c>
      <c r="H19" s="119">
        <v>46540</v>
      </c>
      <c r="I19" s="119">
        <v>0</v>
      </c>
      <c r="J19" s="45">
        <v>1700</v>
      </c>
      <c r="K19" s="131">
        <v>258440</v>
      </c>
      <c r="L19" s="119">
        <v>143550</v>
      </c>
      <c r="M19" s="119">
        <v>225170</v>
      </c>
      <c r="N19" s="119">
        <v>66060</v>
      </c>
      <c r="O19" s="45">
        <v>0</v>
      </c>
      <c r="P19" s="45">
        <v>30</v>
      </c>
      <c r="Q19" s="45">
        <v>0</v>
      </c>
      <c r="R19" s="119">
        <v>1075740</v>
      </c>
      <c r="S19" s="119">
        <v>0</v>
      </c>
      <c r="T19" s="119">
        <v>0</v>
      </c>
      <c r="U19" s="119">
        <v>0</v>
      </c>
      <c r="V19" s="119">
        <v>0</v>
      </c>
      <c r="W19" s="119">
        <v>441570</v>
      </c>
      <c r="X19" s="119">
        <v>0</v>
      </c>
      <c r="Y19" s="119">
        <v>282830</v>
      </c>
      <c r="Z19" s="119">
        <v>0</v>
      </c>
      <c r="AA19" s="131">
        <v>0</v>
      </c>
      <c r="AB19" s="119">
        <v>7060</v>
      </c>
      <c r="AC19" s="45">
        <v>83480</v>
      </c>
      <c r="AD19" s="45">
        <v>0</v>
      </c>
      <c r="AE19" s="45">
        <f t="shared" si="4"/>
        <v>4306550</v>
      </c>
      <c r="AF19" s="45">
        <v>4306550</v>
      </c>
      <c r="AG19" s="45">
        <f t="shared" si="5"/>
        <v>2722080</v>
      </c>
      <c r="AH19" s="45">
        <f t="shared" si="6"/>
        <v>1584470</v>
      </c>
    </row>
    <row r="20" spans="1:13951" s="144" customFormat="1" x14ac:dyDescent="0.25">
      <c r="A20" s="37" t="s">
        <v>15</v>
      </c>
      <c r="B20" s="65">
        <f t="shared" ref="B20:AH20" si="7">SUM(B17:B19)</f>
        <v>2770940</v>
      </c>
      <c r="C20" s="65">
        <f t="shared" si="7"/>
        <v>412920</v>
      </c>
      <c r="D20" s="65">
        <f t="shared" si="7"/>
        <v>0</v>
      </c>
      <c r="E20" s="65">
        <f t="shared" si="7"/>
        <v>746000</v>
      </c>
      <c r="F20" s="65">
        <f t="shared" si="7"/>
        <v>470990</v>
      </c>
      <c r="G20" s="65">
        <f t="shared" si="7"/>
        <v>739150</v>
      </c>
      <c r="H20" s="65">
        <f t="shared" si="7"/>
        <v>250890</v>
      </c>
      <c r="I20" s="65">
        <f t="shared" si="7"/>
        <v>0</v>
      </c>
      <c r="J20" s="65">
        <f t="shared" si="7"/>
        <v>7030</v>
      </c>
      <c r="K20" s="65">
        <f t="shared" si="7"/>
        <v>936290</v>
      </c>
      <c r="L20" s="65">
        <f t="shared" si="7"/>
        <v>325590</v>
      </c>
      <c r="M20" s="65">
        <f t="shared" si="7"/>
        <v>691140</v>
      </c>
      <c r="N20" s="65">
        <f t="shared" si="7"/>
        <v>182100</v>
      </c>
      <c r="O20" s="65">
        <f t="shared" si="7"/>
        <v>1360</v>
      </c>
      <c r="P20" s="65">
        <f t="shared" si="7"/>
        <v>30</v>
      </c>
      <c r="Q20" s="65">
        <f t="shared" si="7"/>
        <v>0</v>
      </c>
      <c r="R20" s="65">
        <f t="shared" si="7"/>
        <v>2844250</v>
      </c>
      <c r="S20" s="65">
        <f t="shared" si="7"/>
        <v>0</v>
      </c>
      <c r="T20" s="65">
        <f t="shared" si="7"/>
        <v>0</v>
      </c>
      <c r="U20" s="65">
        <f t="shared" si="7"/>
        <v>31270</v>
      </c>
      <c r="V20" s="65">
        <f t="shared" si="7"/>
        <v>3130</v>
      </c>
      <c r="W20" s="65">
        <f t="shared" si="7"/>
        <v>1210780</v>
      </c>
      <c r="X20" s="65">
        <f t="shared" si="7"/>
        <v>0</v>
      </c>
      <c r="Y20" s="65">
        <f t="shared" si="7"/>
        <v>1133260</v>
      </c>
      <c r="Z20" s="65">
        <f t="shared" si="7"/>
        <v>0</v>
      </c>
      <c r="AA20" s="65">
        <f t="shared" si="7"/>
        <v>0</v>
      </c>
      <c r="AB20" s="65">
        <f t="shared" si="7"/>
        <v>12590</v>
      </c>
      <c r="AC20" s="65">
        <f t="shared" si="7"/>
        <v>207520</v>
      </c>
      <c r="AD20" s="65">
        <f t="shared" si="7"/>
        <v>18180</v>
      </c>
      <c r="AE20" s="65">
        <f t="shared" si="7"/>
        <v>12995410</v>
      </c>
      <c r="AF20" s="65">
        <f t="shared" si="7"/>
        <v>12995410</v>
      </c>
      <c r="AG20" s="65">
        <f t="shared" si="7"/>
        <v>8100700</v>
      </c>
      <c r="AH20" s="65">
        <f t="shared" si="7"/>
        <v>4894710</v>
      </c>
    </row>
    <row r="21" spans="1:13951" s="144" customFormat="1" x14ac:dyDescent="0.25">
      <c r="A21" s="14"/>
      <c r="B21" s="142"/>
      <c r="C21" s="142"/>
      <c r="D21" s="142"/>
      <c r="E21" s="142"/>
      <c r="F21" s="142"/>
      <c r="G21" s="142"/>
      <c r="H21" s="142"/>
      <c r="I21" s="142"/>
      <c r="J21" s="142"/>
      <c r="K21" s="142"/>
      <c r="L21" s="142"/>
      <c r="M21" s="142"/>
      <c r="N21" s="142"/>
      <c r="O21" s="142"/>
      <c r="P21" s="142"/>
      <c r="Q21" s="142"/>
      <c r="R21" s="142"/>
      <c r="S21" s="142"/>
      <c r="T21" s="142"/>
      <c r="U21" s="142"/>
      <c r="V21" s="142"/>
      <c r="W21" s="142"/>
      <c r="X21" s="142"/>
      <c r="Y21" s="142"/>
      <c r="Z21" s="142"/>
      <c r="AA21" s="142"/>
      <c r="AB21" s="142"/>
      <c r="AC21" s="142"/>
      <c r="AD21" s="142"/>
      <c r="AE21" s="142"/>
      <c r="AF21" s="142"/>
      <c r="AG21" s="14"/>
      <c r="AH21" s="14"/>
    </row>
    <row r="22" spans="1:13951" s="144" customFormat="1" x14ac:dyDescent="0.25">
      <c r="A22" s="14"/>
      <c r="B22" s="142"/>
      <c r="C22" s="142"/>
      <c r="D22" s="142"/>
      <c r="E22" s="142"/>
      <c r="F22" s="142"/>
      <c r="G22" s="142"/>
      <c r="H22" s="142"/>
      <c r="I22" s="142"/>
      <c r="J22" s="142"/>
      <c r="K22" s="142"/>
      <c r="L22" s="142"/>
      <c r="M22" s="142"/>
      <c r="N22" s="142"/>
      <c r="O22" s="142"/>
      <c r="P22" s="142"/>
      <c r="Q22" s="142"/>
      <c r="R22" s="142"/>
      <c r="S22" s="142"/>
      <c r="T22" s="142"/>
      <c r="U22" s="142"/>
      <c r="V22" s="142"/>
      <c r="W22" s="142"/>
      <c r="X22" s="142"/>
      <c r="Y22" s="142"/>
      <c r="Z22" s="142"/>
      <c r="AA22" s="142"/>
      <c r="AB22" s="142"/>
      <c r="AC22" s="142"/>
      <c r="AD22" s="142"/>
      <c r="AE22" s="142"/>
      <c r="AF22" s="142"/>
      <c r="AG22" s="14"/>
      <c r="AH22" s="14"/>
    </row>
    <row r="23" spans="1:13951" s="144" customFormat="1" x14ac:dyDescent="0.25">
      <c r="A23" s="91" t="s">
        <v>123</v>
      </c>
      <c r="B23" s="92"/>
      <c r="C23" s="92"/>
      <c r="D23" s="92"/>
      <c r="E23" s="92"/>
      <c r="F23" s="92"/>
      <c r="G23" s="92"/>
      <c r="H23" s="92"/>
      <c r="I23" s="92"/>
      <c r="J23" s="92"/>
      <c r="K23" s="92"/>
      <c r="L23" s="92"/>
      <c r="M23" s="92"/>
      <c r="N23" s="92"/>
      <c r="O23" s="92"/>
      <c r="P23" s="92"/>
      <c r="Q23" s="92"/>
      <c r="R23" s="92"/>
      <c r="S23" s="92"/>
      <c r="T23" s="92"/>
      <c r="U23" s="92"/>
      <c r="V23" s="92"/>
      <c r="W23" s="92"/>
      <c r="X23" s="92"/>
      <c r="Y23" s="92"/>
      <c r="Z23" s="92"/>
      <c r="AA23" s="92"/>
      <c r="AB23" s="92"/>
      <c r="AC23" s="142"/>
      <c r="AD23" s="142"/>
      <c r="AE23" s="142"/>
      <c r="AF23" s="142"/>
      <c r="AG23" s="14"/>
      <c r="AH23" s="14"/>
    </row>
    <row r="24" spans="1:13951" s="144" customFormat="1" x14ac:dyDescent="0.25">
      <c r="A24" s="91"/>
      <c r="B24" s="92"/>
      <c r="C24" s="92"/>
      <c r="D24" s="92"/>
      <c r="E24" s="92"/>
      <c r="F24" s="92"/>
      <c r="G24" s="92"/>
      <c r="H24" s="92"/>
      <c r="I24" s="92"/>
      <c r="J24" s="92"/>
      <c r="K24" s="92"/>
      <c r="L24" s="92"/>
      <c r="M24" s="92"/>
      <c r="N24" s="92"/>
      <c r="O24" s="92"/>
      <c r="P24" s="92"/>
      <c r="Q24" s="92"/>
      <c r="R24" s="92"/>
      <c r="S24" s="92"/>
      <c r="T24" s="92"/>
      <c r="U24" s="92"/>
      <c r="V24" s="92"/>
      <c r="W24" s="92"/>
      <c r="X24" s="92"/>
      <c r="Y24" s="92"/>
      <c r="Z24" s="92"/>
      <c r="AA24" s="92"/>
      <c r="AB24" s="92"/>
      <c r="AC24" s="142"/>
      <c r="AD24" s="142"/>
      <c r="AE24" s="142"/>
      <c r="AF24" s="142"/>
      <c r="AG24" s="14"/>
      <c r="AH24" s="14"/>
    </row>
    <row r="25" spans="1:13951" s="144" customFormat="1" x14ac:dyDescent="0.25">
      <c r="A25" s="91"/>
      <c r="B25" s="91"/>
      <c r="C25" s="91"/>
      <c r="D25" s="91"/>
      <c r="E25" s="91"/>
      <c r="F25" s="91"/>
      <c r="G25" s="91"/>
      <c r="H25" s="91"/>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c r="AW25" s="91"/>
      <c r="AX25" s="91"/>
      <c r="AY25" s="91"/>
      <c r="AZ25" s="91"/>
      <c r="BA25" s="91"/>
      <c r="BB25" s="91"/>
      <c r="BC25" s="91"/>
      <c r="BD25" s="91"/>
      <c r="BE25" s="91"/>
      <c r="BF25" s="91"/>
      <c r="BG25" s="91"/>
      <c r="BH25" s="91"/>
      <c r="BI25" s="91"/>
      <c r="BJ25" s="91"/>
      <c r="BK25" s="91"/>
      <c r="BL25" s="91"/>
      <c r="BM25" s="91"/>
      <c r="BN25" s="91"/>
      <c r="BO25" s="91"/>
      <c r="BP25" s="91"/>
      <c r="BQ25" s="91"/>
      <c r="BR25" s="91"/>
      <c r="BS25" s="91"/>
      <c r="BT25" s="91"/>
      <c r="BU25" s="91"/>
      <c r="BV25" s="91"/>
      <c r="BW25" s="91"/>
      <c r="BX25" s="91"/>
      <c r="BY25" s="91"/>
      <c r="BZ25" s="91"/>
      <c r="CA25" s="91"/>
      <c r="CB25" s="91"/>
      <c r="CC25" s="91"/>
      <c r="CD25" s="91"/>
      <c r="CE25" s="91"/>
      <c r="CF25" s="91"/>
      <c r="CG25" s="91"/>
      <c r="CH25" s="91"/>
      <c r="CI25" s="91"/>
      <c r="CJ25" s="91"/>
      <c r="CK25" s="91"/>
      <c r="CL25" s="91"/>
      <c r="CM25" s="91"/>
      <c r="CN25" s="91"/>
      <c r="CO25" s="91"/>
      <c r="CP25" s="91"/>
      <c r="CQ25" s="91"/>
      <c r="CR25" s="91"/>
      <c r="CS25" s="91"/>
      <c r="CT25" s="91"/>
      <c r="CU25" s="91"/>
      <c r="CV25" s="91"/>
      <c r="CW25" s="91"/>
      <c r="CX25" s="91"/>
      <c r="CY25" s="91"/>
      <c r="CZ25" s="91"/>
      <c r="DA25" s="91"/>
      <c r="DB25" s="91"/>
      <c r="DC25" s="91"/>
      <c r="DD25" s="91"/>
      <c r="DE25" s="91"/>
      <c r="DF25" s="91"/>
      <c r="DG25" s="91"/>
      <c r="DH25" s="91"/>
      <c r="DI25" s="91"/>
      <c r="DJ25" s="91"/>
      <c r="DK25" s="91"/>
      <c r="DL25" s="91"/>
      <c r="DM25" s="91"/>
      <c r="DN25" s="91"/>
      <c r="DO25" s="91"/>
      <c r="DP25" s="91"/>
      <c r="DQ25" s="91"/>
      <c r="DR25" s="91"/>
      <c r="DS25" s="91"/>
      <c r="DT25" s="91"/>
      <c r="DU25" s="91"/>
      <c r="DV25" s="91"/>
      <c r="DW25" s="91"/>
      <c r="DX25" s="91"/>
      <c r="DY25" s="91"/>
      <c r="DZ25" s="91"/>
      <c r="EA25" s="91"/>
      <c r="EB25" s="91"/>
      <c r="EC25" s="91"/>
      <c r="ED25" s="91"/>
      <c r="EE25" s="91"/>
      <c r="EF25" s="91"/>
      <c r="EG25" s="91"/>
      <c r="EH25" s="91"/>
      <c r="EI25" s="91"/>
      <c r="EJ25" s="91"/>
      <c r="EK25" s="91"/>
      <c r="EL25" s="91"/>
      <c r="EM25" s="91"/>
      <c r="EN25" s="91"/>
      <c r="EO25" s="91"/>
      <c r="EP25" s="91"/>
      <c r="EQ25" s="91"/>
      <c r="ER25" s="91"/>
      <c r="ES25" s="91"/>
      <c r="ET25" s="91"/>
      <c r="EU25" s="91"/>
      <c r="EV25" s="91"/>
      <c r="EW25" s="91"/>
      <c r="EX25" s="91"/>
      <c r="EY25" s="91"/>
      <c r="EZ25" s="91"/>
      <c r="FA25" s="91"/>
      <c r="FB25" s="91"/>
      <c r="FC25" s="91"/>
      <c r="FD25" s="91"/>
      <c r="FE25" s="91"/>
      <c r="FF25" s="91"/>
      <c r="FG25" s="91"/>
      <c r="FH25" s="91"/>
      <c r="FI25" s="91"/>
      <c r="FJ25" s="91"/>
      <c r="FK25" s="91"/>
      <c r="FL25" s="91"/>
      <c r="FM25" s="91"/>
      <c r="FN25" s="91"/>
      <c r="FO25" s="91"/>
      <c r="FP25" s="91"/>
      <c r="FQ25" s="91"/>
      <c r="FR25" s="91"/>
      <c r="FS25" s="91"/>
      <c r="FT25" s="91"/>
      <c r="FU25" s="91"/>
      <c r="FV25" s="91"/>
      <c r="FW25" s="91"/>
      <c r="FX25" s="91"/>
      <c r="FY25" s="91"/>
      <c r="FZ25" s="91"/>
      <c r="GA25" s="91"/>
      <c r="GB25" s="91"/>
      <c r="GC25" s="91"/>
      <c r="GD25" s="91"/>
      <c r="GE25" s="91"/>
      <c r="GF25" s="91"/>
      <c r="GG25" s="91"/>
      <c r="GH25" s="91"/>
      <c r="GI25" s="91"/>
      <c r="GJ25" s="91"/>
      <c r="GK25" s="91"/>
      <c r="GL25" s="91"/>
      <c r="GM25" s="91"/>
      <c r="GN25" s="91"/>
      <c r="GO25" s="91"/>
      <c r="GP25" s="91"/>
      <c r="GQ25" s="91"/>
      <c r="GR25" s="91"/>
      <c r="GS25" s="91"/>
      <c r="GT25" s="91"/>
      <c r="GU25" s="91"/>
      <c r="GV25" s="91"/>
      <c r="GW25" s="91"/>
      <c r="GX25" s="91"/>
      <c r="GY25" s="91"/>
      <c r="GZ25" s="91"/>
      <c r="HA25" s="91"/>
      <c r="HB25" s="91"/>
      <c r="HC25" s="91"/>
      <c r="HD25" s="91"/>
      <c r="HE25" s="91"/>
      <c r="HF25" s="91"/>
      <c r="HG25" s="91"/>
      <c r="HH25" s="91"/>
      <c r="HI25" s="91"/>
      <c r="HJ25" s="91"/>
      <c r="HK25" s="91"/>
      <c r="HL25" s="91"/>
      <c r="HM25" s="91"/>
      <c r="HN25" s="91"/>
      <c r="HO25" s="91"/>
      <c r="HP25" s="91"/>
      <c r="HQ25" s="91"/>
      <c r="HR25" s="91"/>
      <c r="HS25" s="91"/>
      <c r="HT25" s="91"/>
      <c r="HU25" s="91"/>
      <c r="HV25" s="91"/>
      <c r="HW25" s="91"/>
      <c r="HX25" s="91"/>
      <c r="HY25" s="91"/>
      <c r="HZ25" s="91"/>
      <c r="IA25" s="91"/>
      <c r="IB25" s="91"/>
      <c r="IC25" s="91"/>
      <c r="ID25" s="91"/>
      <c r="IE25" s="91"/>
      <c r="IF25" s="91"/>
      <c r="IG25" s="91"/>
      <c r="IH25" s="91"/>
      <c r="II25" s="91"/>
      <c r="IJ25" s="91"/>
      <c r="IK25" s="91"/>
      <c r="IL25" s="91"/>
      <c r="IM25" s="91"/>
      <c r="IN25" s="91"/>
      <c r="IO25" s="91"/>
      <c r="IP25" s="91"/>
      <c r="IQ25" s="91"/>
      <c r="IR25" s="91"/>
      <c r="IS25" s="91"/>
      <c r="IT25" s="91"/>
      <c r="IU25" s="91"/>
      <c r="IV25" s="91"/>
      <c r="IW25" s="91"/>
      <c r="IX25" s="91"/>
      <c r="IY25" s="91"/>
      <c r="IZ25" s="91"/>
      <c r="JA25" s="91"/>
      <c r="JB25" s="91"/>
      <c r="JC25" s="91"/>
      <c r="JD25" s="91"/>
      <c r="JE25" s="91"/>
      <c r="JF25" s="91"/>
      <c r="JG25" s="91"/>
      <c r="JH25" s="91"/>
      <c r="JI25" s="91"/>
      <c r="JJ25" s="91"/>
      <c r="JK25" s="91"/>
      <c r="JL25" s="91"/>
      <c r="JM25" s="91"/>
      <c r="JN25" s="91"/>
      <c r="JO25" s="91"/>
      <c r="JP25" s="91"/>
      <c r="JQ25" s="91"/>
      <c r="JR25" s="91"/>
      <c r="JS25" s="91"/>
      <c r="JT25" s="91"/>
      <c r="JU25" s="91"/>
      <c r="JV25" s="91"/>
      <c r="JW25" s="91"/>
      <c r="JX25" s="91"/>
      <c r="JY25" s="91"/>
      <c r="JZ25" s="91"/>
      <c r="KA25" s="91"/>
      <c r="KB25" s="91"/>
      <c r="KC25" s="91"/>
      <c r="KD25" s="91"/>
      <c r="KE25" s="91"/>
      <c r="KF25" s="91"/>
      <c r="KG25" s="91"/>
      <c r="KH25" s="91"/>
      <c r="KI25" s="91"/>
      <c r="KJ25" s="91"/>
      <c r="KK25" s="91"/>
      <c r="KL25" s="91"/>
      <c r="KM25" s="91"/>
      <c r="KN25" s="91"/>
      <c r="KO25" s="91"/>
      <c r="KP25" s="91"/>
      <c r="KQ25" s="91"/>
      <c r="KR25" s="91"/>
      <c r="KS25" s="91"/>
      <c r="KT25" s="91"/>
      <c r="KU25" s="91"/>
      <c r="KV25" s="91"/>
      <c r="KW25" s="91"/>
      <c r="KX25" s="91"/>
      <c r="KY25" s="91"/>
      <c r="KZ25" s="91"/>
      <c r="LA25" s="91"/>
      <c r="LB25" s="91"/>
      <c r="LC25" s="91"/>
      <c r="LD25" s="91"/>
      <c r="LE25" s="91"/>
      <c r="LF25" s="91"/>
      <c r="LG25" s="91"/>
      <c r="LH25" s="91"/>
      <c r="LI25" s="91"/>
      <c r="LJ25" s="91"/>
      <c r="LK25" s="91"/>
      <c r="LL25" s="91"/>
      <c r="LM25" s="91"/>
      <c r="LN25" s="91"/>
      <c r="LO25" s="91"/>
      <c r="LP25" s="91"/>
      <c r="LQ25" s="91"/>
      <c r="LR25" s="91"/>
      <c r="LS25" s="91"/>
      <c r="LT25" s="91"/>
      <c r="LU25" s="91"/>
      <c r="LV25" s="91"/>
      <c r="LW25" s="91"/>
      <c r="LX25" s="91"/>
      <c r="LY25" s="91"/>
      <c r="LZ25" s="91"/>
      <c r="MA25" s="91"/>
      <c r="MB25" s="91"/>
      <c r="MC25" s="91"/>
      <c r="MD25" s="91"/>
      <c r="ME25" s="91"/>
      <c r="MF25" s="91"/>
      <c r="MG25" s="91"/>
      <c r="MH25" s="91"/>
      <c r="MI25" s="91"/>
      <c r="MJ25" s="91"/>
      <c r="MK25" s="91"/>
      <c r="ML25" s="91"/>
      <c r="MM25" s="91"/>
      <c r="MN25" s="91"/>
      <c r="MO25" s="91"/>
      <c r="MP25" s="91"/>
      <c r="MQ25" s="91"/>
      <c r="MR25" s="91"/>
      <c r="MS25" s="91"/>
      <c r="MT25" s="91"/>
      <c r="MU25" s="91"/>
      <c r="MV25" s="91"/>
      <c r="MW25" s="91"/>
      <c r="MX25" s="91"/>
      <c r="MY25" s="91"/>
      <c r="MZ25" s="91"/>
      <c r="NA25" s="91"/>
      <c r="NB25" s="91"/>
      <c r="NC25" s="91"/>
      <c r="ND25" s="91"/>
      <c r="NE25" s="91"/>
      <c r="NF25" s="91"/>
      <c r="NG25" s="91"/>
      <c r="NH25" s="91"/>
      <c r="NI25" s="91"/>
      <c r="NJ25" s="91"/>
      <c r="NK25" s="91"/>
      <c r="NL25" s="91"/>
      <c r="NM25" s="91"/>
      <c r="NN25" s="91"/>
      <c r="NO25" s="91"/>
      <c r="NP25" s="91"/>
      <c r="NQ25" s="91"/>
      <c r="NR25" s="91"/>
      <c r="NS25" s="91"/>
      <c r="NT25" s="91"/>
      <c r="NU25" s="91"/>
      <c r="NV25" s="91"/>
      <c r="NW25" s="91"/>
      <c r="NX25" s="91"/>
      <c r="NY25" s="91"/>
      <c r="NZ25" s="91"/>
      <c r="OA25" s="91"/>
      <c r="OB25" s="91"/>
      <c r="OC25" s="91"/>
      <c r="OD25" s="91"/>
      <c r="OE25" s="91"/>
      <c r="OF25" s="91"/>
      <c r="OG25" s="91"/>
      <c r="OH25" s="91"/>
      <c r="OI25" s="91"/>
      <c r="OJ25" s="91"/>
      <c r="OK25" s="91"/>
      <c r="OL25" s="91"/>
      <c r="OM25" s="91"/>
      <c r="ON25" s="91"/>
      <c r="OO25" s="91"/>
      <c r="OP25" s="91"/>
      <c r="OQ25" s="91"/>
      <c r="OR25" s="91"/>
      <c r="OS25" s="91"/>
      <c r="OT25" s="91"/>
      <c r="OU25" s="91"/>
      <c r="OV25" s="91"/>
      <c r="OW25" s="91"/>
      <c r="OX25" s="91"/>
      <c r="OY25" s="91"/>
      <c r="OZ25" s="91"/>
      <c r="PA25" s="91"/>
      <c r="PB25" s="91"/>
      <c r="PC25" s="91"/>
      <c r="PD25" s="91"/>
      <c r="PE25" s="91"/>
      <c r="PF25" s="91"/>
      <c r="PG25" s="91"/>
      <c r="PH25" s="91"/>
      <c r="PI25" s="91"/>
      <c r="PJ25" s="91"/>
      <c r="PK25" s="91"/>
      <c r="PL25" s="91"/>
      <c r="PM25" s="91"/>
      <c r="PN25" s="91"/>
      <c r="PO25" s="91"/>
      <c r="PP25" s="91"/>
      <c r="PQ25" s="91"/>
      <c r="PR25" s="91"/>
      <c r="PS25" s="91"/>
      <c r="PT25" s="91"/>
      <c r="PU25" s="91"/>
      <c r="PV25" s="91"/>
      <c r="PW25" s="91"/>
      <c r="PX25" s="91"/>
      <c r="PY25" s="91"/>
      <c r="PZ25" s="91"/>
      <c r="QA25" s="91"/>
      <c r="QB25" s="91"/>
      <c r="QC25" s="91"/>
      <c r="QD25" s="91"/>
      <c r="QE25" s="91"/>
      <c r="QF25" s="91"/>
      <c r="QG25" s="91"/>
      <c r="QH25" s="91"/>
      <c r="QI25" s="91"/>
      <c r="QJ25" s="91"/>
      <c r="QK25" s="91"/>
      <c r="QL25" s="91"/>
      <c r="QM25" s="91"/>
      <c r="QN25" s="91"/>
      <c r="QO25" s="91"/>
      <c r="QP25" s="91"/>
      <c r="QQ25" s="91"/>
      <c r="QR25" s="91"/>
      <c r="QS25" s="91"/>
      <c r="QT25" s="91"/>
      <c r="QU25" s="91"/>
      <c r="QV25" s="91"/>
      <c r="QW25" s="91"/>
      <c r="QX25" s="91"/>
      <c r="QY25" s="91"/>
      <c r="QZ25" s="91"/>
      <c r="RA25" s="91"/>
      <c r="RB25" s="91"/>
      <c r="RC25" s="91"/>
      <c r="RD25" s="91"/>
      <c r="RE25" s="91"/>
      <c r="RF25" s="91"/>
      <c r="RG25" s="91"/>
      <c r="RH25" s="91"/>
      <c r="RI25" s="91"/>
      <c r="RJ25" s="91"/>
      <c r="RK25" s="91"/>
      <c r="RL25" s="91"/>
      <c r="RM25" s="91"/>
      <c r="RN25" s="91"/>
      <c r="RO25" s="91"/>
      <c r="RP25" s="91"/>
      <c r="RQ25" s="91"/>
      <c r="RR25" s="91"/>
      <c r="RS25" s="91"/>
      <c r="RT25" s="91"/>
      <c r="RU25" s="91"/>
      <c r="RV25" s="91"/>
      <c r="RW25" s="91"/>
      <c r="RX25" s="91"/>
      <c r="RY25" s="91"/>
      <c r="RZ25" s="91"/>
      <c r="SA25" s="91"/>
      <c r="SB25" s="91"/>
      <c r="SC25" s="91"/>
      <c r="SD25" s="91"/>
      <c r="SE25" s="91"/>
      <c r="SF25" s="91"/>
      <c r="SG25" s="91"/>
      <c r="SH25" s="91"/>
      <c r="SI25" s="91"/>
      <c r="SJ25" s="91"/>
      <c r="SK25" s="91"/>
      <c r="SL25" s="91"/>
      <c r="SM25" s="91"/>
      <c r="SN25" s="91"/>
      <c r="SO25" s="91"/>
      <c r="SP25" s="91"/>
      <c r="SQ25" s="91"/>
      <c r="SR25" s="91"/>
      <c r="SS25" s="91"/>
      <c r="ST25" s="91"/>
      <c r="SU25" s="91"/>
      <c r="SV25" s="91"/>
      <c r="SW25" s="91"/>
      <c r="SX25" s="91"/>
      <c r="SY25" s="91"/>
      <c r="SZ25" s="91"/>
      <c r="TA25" s="91"/>
      <c r="TB25" s="91"/>
      <c r="TC25" s="91"/>
      <c r="TD25" s="91"/>
      <c r="TE25" s="91"/>
      <c r="TF25" s="91"/>
      <c r="TG25" s="91"/>
      <c r="TH25" s="91"/>
      <c r="TI25" s="91"/>
      <c r="TJ25" s="91"/>
      <c r="TK25" s="91"/>
      <c r="TL25" s="91"/>
      <c r="TM25" s="91"/>
      <c r="TN25" s="91"/>
      <c r="TO25" s="91"/>
      <c r="TP25" s="91"/>
      <c r="TQ25" s="91"/>
      <c r="TR25" s="91"/>
      <c r="TS25" s="91"/>
      <c r="TT25" s="91"/>
      <c r="TU25" s="91"/>
      <c r="TV25" s="91"/>
      <c r="TW25" s="91"/>
      <c r="TX25" s="91"/>
      <c r="TY25" s="91"/>
      <c r="TZ25" s="91"/>
      <c r="UA25" s="91"/>
      <c r="UB25" s="91"/>
      <c r="UC25" s="91"/>
      <c r="UD25" s="91"/>
      <c r="UE25" s="91"/>
      <c r="UF25" s="91"/>
      <c r="UG25" s="91"/>
      <c r="UH25" s="91"/>
      <c r="UI25" s="91"/>
      <c r="UJ25" s="91"/>
      <c r="UK25" s="91"/>
      <c r="UL25" s="91"/>
      <c r="UM25" s="91"/>
      <c r="UN25" s="91"/>
      <c r="UO25" s="91"/>
      <c r="UP25" s="91"/>
      <c r="UQ25" s="91"/>
      <c r="UR25" s="91"/>
      <c r="US25" s="91"/>
      <c r="UT25" s="91"/>
      <c r="UU25" s="91"/>
      <c r="UV25" s="91"/>
      <c r="UW25" s="91"/>
      <c r="UX25" s="91"/>
      <c r="UY25" s="91"/>
      <c r="UZ25" s="91"/>
      <c r="VA25" s="91"/>
      <c r="VB25" s="91"/>
      <c r="VC25" s="91"/>
      <c r="VD25" s="91"/>
      <c r="VE25" s="91"/>
      <c r="VF25" s="91"/>
      <c r="VG25" s="91"/>
      <c r="VH25" s="91"/>
      <c r="VI25" s="91"/>
      <c r="VJ25" s="91"/>
      <c r="VK25" s="91"/>
      <c r="VL25" s="91"/>
      <c r="VM25" s="91"/>
      <c r="VN25" s="91"/>
      <c r="VO25" s="91"/>
      <c r="VP25" s="91"/>
      <c r="VQ25" s="91"/>
      <c r="VR25" s="91"/>
      <c r="VS25" s="91"/>
      <c r="VT25" s="91"/>
      <c r="VU25" s="91"/>
      <c r="VV25" s="91"/>
      <c r="VW25" s="91"/>
      <c r="VX25" s="91"/>
      <c r="VY25" s="91"/>
      <c r="VZ25" s="91"/>
      <c r="WA25" s="91"/>
      <c r="WB25" s="91"/>
      <c r="WC25" s="91"/>
      <c r="WD25" s="91"/>
      <c r="WE25" s="91"/>
      <c r="WF25" s="91"/>
      <c r="WG25" s="91"/>
      <c r="WH25" s="91"/>
      <c r="WI25" s="91"/>
      <c r="WJ25" s="91"/>
      <c r="WK25" s="91"/>
      <c r="WL25" s="91"/>
      <c r="WM25" s="91"/>
      <c r="WN25" s="91"/>
      <c r="WO25" s="91"/>
      <c r="WP25" s="91"/>
      <c r="WQ25" s="91"/>
      <c r="WR25" s="91"/>
      <c r="WS25" s="91"/>
      <c r="WT25" s="91"/>
      <c r="WU25" s="91"/>
      <c r="WV25" s="91"/>
      <c r="WW25" s="91"/>
      <c r="WX25" s="91"/>
      <c r="WY25" s="91"/>
      <c r="WZ25" s="91"/>
      <c r="XA25" s="91"/>
      <c r="XB25" s="91"/>
      <c r="XC25" s="91"/>
      <c r="XD25" s="91"/>
      <c r="XE25" s="91"/>
      <c r="XF25" s="91"/>
      <c r="XG25" s="91"/>
      <c r="XH25" s="91"/>
      <c r="XI25" s="91"/>
      <c r="XJ25" s="91"/>
      <c r="XK25" s="91"/>
      <c r="XL25" s="91"/>
      <c r="XM25" s="91"/>
      <c r="XN25" s="91"/>
      <c r="XO25" s="91"/>
      <c r="XP25" s="91"/>
      <c r="XQ25" s="91"/>
      <c r="XR25" s="91"/>
      <c r="XS25" s="91"/>
      <c r="XT25" s="91"/>
      <c r="XU25" s="91"/>
      <c r="XV25" s="91"/>
      <c r="XW25" s="91"/>
      <c r="XX25" s="91"/>
      <c r="XY25" s="91"/>
      <c r="XZ25" s="91"/>
      <c r="YA25" s="91"/>
      <c r="YB25" s="91"/>
      <c r="YC25" s="91"/>
      <c r="YD25" s="91"/>
      <c r="YE25" s="91"/>
      <c r="YF25" s="91"/>
      <c r="YG25" s="91"/>
      <c r="YH25" s="91"/>
      <c r="YI25" s="91"/>
      <c r="YJ25" s="91"/>
      <c r="YK25" s="91"/>
      <c r="YL25" s="91"/>
      <c r="YM25" s="91"/>
      <c r="YN25" s="91"/>
      <c r="YO25" s="91"/>
      <c r="YP25" s="91"/>
      <c r="YQ25" s="91"/>
      <c r="YR25" s="91"/>
      <c r="YS25" s="91"/>
      <c r="YT25" s="91"/>
      <c r="YU25" s="91"/>
      <c r="YV25" s="91"/>
      <c r="YW25" s="91"/>
      <c r="YX25" s="91"/>
      <c r="YY25" s="91"/>
      <c r="YZ25" s="91"/>
      <c r="ZA25" s="91"/>
      <c r="ZB25" s="91"/>
      <c r="ZC25" s="91"/>
      <c r="ZD25" s="91"/>
      <c r="ZE25" s="91"/>
      <c r="ZF25" s="91"/>
      <c r="ZG25" s="91"/>
      <c r="ZH25" s="91"/>
      <c r="ZI25" s="91"/>
      <c r="ZJ25" s="91"/>
      <c r="ZK25" s="91"/>
      <c r="ZL25" s="91"/>
      <c r="ZM25" s="91"/>
      <c r="ZN25" s="91"/>
      <c r="ZO25" s="91"/>
      <c r="ZP25" s="91"/>
      <c r="ZQ25" s="91"/>
      <c r="ZR25" s="91"/>
      <c r="ZS25" s="91"/>
      <c r="ZT25" s="91"/>
      <c r="ZU25" s="91"/>
      <c r="ZV25" s="91"/>
      <c r="ZW25" s="91"/>
      <c r="ZX25" s="91"/>
      <c r="ZY25" s="91"/>
      <c r="ZZ25" s="91"/>
      <c r="AAA25" s="91"/>
      <c r="AAB25" s="91"/>
      <c r="AAC25" s="91"/>
      <c r="AAD25" s="91"/>
      <c r="AAE25" s="91"/>
      <c r="AAF25" s="91"/>
      <c r="AAG25" s="91"/>
      <c r="AAH25" s="91"/>
      <c r="AAI25" s="91"/>
      <c r="AAJ25" s="91"/>
      <c r="AAK25" s="91"/>
      <c r="AAL25" s="91"/>
      <c r="AAM25" s="91"/>
      <c r="AAN25" s="91"/>
      <c r="AAO25" s="91"/>
      <c r="AAP25" s="91"/>
      <c r="AAQ25" s="91"/>
      <c r="AAR25" s="91"/>
      <c r="AAS25" s="91"/>
      <c r="AAT25" s="91"/>
      <c r="AAU25" s="91"/>
      <c r="AAV25" s="91"/>
      <c r="AAW25" s="91"/>
      <c r="AAX25" s="91"/>
      <c r="AAY25" s="91"/>
      <c r="AAZ25" s="91"/>
      <c r="ABA25" s="91"/>
      <c r="ABB25" s="91"/>
      <c r="ABC25" s="91"/>
      <c r="ABD25" s="91"/>
      <c r="ABE25" s="91"/>
      <c r="ABF25" s="91"/>
      <c r="ABG25" s="91"/>
      <c r="ABH25" s="91"/>
      <c r="ABI25" s="91"/>
      <c r="ABJ25" s="91"/>
      <c r="ABK25" s="91"/>
      <c r="ABL25" s="91"/>
      <c r="ABM25" s="91"/>
      <c r="ABN25" s="91"/>
      <c r="ABO25" s="91"/>
      <c r="ABP25" s="91"/>
      <c r="ABQ25" s="91"/>
      <c r="ABR25" s="91"/>
      <c r="ABS25" s="91"/>
      <c r="ABT25" s="91"/>
      <c r="ABU25" s="91"/>
      <c r="ABV25" s="91"/>
      <c r="ABW25" s="91"/>
      <c r="ABX25" s="91"/>
      <c r="ABY25" s="91"/>
      <c r="ABZ25" s="91"/>
      <c r="ACA25" s="91"/>
      <c r="ACB25" s="91"/>
      <c r="ACC25" s="91"/>
      <c r="ACD25" s="91"/>
      <c r="ACE25" s="91"/>
      <c r="ACF25" s="91"/>
      <c r="ACG25" s="91"/>
      <c r="ACH25" s="91"/>
      <c r="ACI25" s="91"/>
      <c r="ACJ25" s="91"/>
      <c r="ACK25" s="91"/>
      <c r="ACL25" s="91"/>
      <c r="ACM25" s="91"/>
      <c r="ACN25" s="91"/>
      <c r="ACO25" s="91"/>
      <c r="ACP25" s="91"/>
      <c r="ACQ25" s="91"/>
      <c r="ACR25" s="91"/>
      <c r="ACS25" s="91"/>
      <c r="ACT25" s="91"/>
      <c r="ACU25" s="91"/>
      <c r="ACV25" s="91"/>
      <c r="ACW25" s="91"/>
      <c r="ACX25" s="91"/>
      <c r="ACY25" s="91"/>
      <c r="ACZ25" s="91"/>
      <c r="ADA25" s="91"/>
      <c r="ADB25" s="91"/>
      <c r="ADC25" s="91"/>
      <c r="ADD25" s="91"/>
      <c r="ADE25" s="91"/>
      <c r="ADF25" s="91"/>
      <c r="ADG25" s="91"/>
      <c r="ADH25" s="91"/>
      <c r="ADI25" s="91"/>
      <c r="ADJ25" s="91"/>
      <c r="ADK25" s="91"/>
      <c r="ADL25" s="91"/>
      <c r="ADM25" s="91"/>
      <c r="ADN25" s="91"/>
      <c r="ADO25" s="91"/>
      <c r="ADP25" s="91"/>
      <c r="ADQ25" s="91"/>
      <c r="ADR25" s="91"/>
      <c r="ADS25" s="91"/>
      <c r="ADT25" s="91"/>
      <c r="ADU25" s="91"/>
      <c r="ADV25" s="91"/>
      <c r="ADW25" s="91"/>
      <c r="ADX25" s="91"/>
      <c r="ADY25" s="91"/>
      <c r="ADZ25" s="91"/>
      <c r="AEA25" s="91"/>
      <c r="AEB25" s="91"/>
      <c r="AEC25" s="91"/>
      <c r="AED25" s="91"/>
      <c r="AEE25" s="91"/>
      <c r="AEF25" s="91"/>
      <c r="AEG25" s="91"/>
      <c r="AEH25" s="91"/>
      <c r="AEI25" s="91"/>
      <c r="AEJ25" s="91"/>
      <c r="AEK25" s="91"/>
      <c r="AEL25" s="91"/>
      <c r="AEM25" s="91"/>
      <c r="AEN25" s="91"/>
      <c r="AEO25" s="91"/>
      <c r="AEP25" s="91"/>
      <c r="AEQ25" s="91"/>
      <c r="AER25" s="91"/>
      <c r="AES25" s="91"/>
      <c r="AET25" s="91"/>
      <c r="AEU25" s="91"/>
      <c r="AEV25" s="91"/>
      <c r="AEW25" s="91"/>
      <c r="AEX25" s="91"/>
      <c r="AEY25" s="91"/>
      <c r="AEZ25" s="91"/>
      <c r="AFA25" s="91"/>
      <c r="AFB25" s="91"/>
      <c r="AFC25" s="91"/>
      <c r="AFD25" s="91"/>
      <c r="AFE25" s="91"/>
      <c r="AFF25" s="91"/>
      <c r="AFG25" s="91"/>
      <c r="AFH25" s="91"/>
      <c r="AFI25" s="91"/>
      <c r="AFJ25" s="91"/>
      <c r="AFK25" s="91"/>
      <c r="AFL25" s="91"/>
      <c r="AFM25" s="91"/>
      <c r="AFN25" s="91"/>
      <c r="AFO25" s="91"/>
      <c r="AFP25" s="91"/>
      <c r="AFQ25" s="91"/>
      <c r="AFR25" s="91"/>
      <c r="AFS25" s="91"/>
      <c r="AFT25" s="91"/>
      <c r="AFU25" s="91"/>
      <c r="AFV25" s="91"/>
      <c r="AFW25" s="91"/>
      <c r="AFX25" s="91"/>
      <c r="AFY25" s="91"/>
      <c r="AFZ25" s="91"/>
      <c r="AGA25" s="91"/>
      <c r="AGB25" s="91"/>
      <c r="AGC25" s="91"/>
      <c r="AGD25" s="91"/>
      <c r="AGE25" s="91"/>
      <c r="AGF25" s="91"/>
      <c r="AGG25" s="91"/>
      <c r="AGH25" s="91"/>
      <c r="AGI25" s="91"/>
      <c r="AGJ25" s="91"/>
      <c r="AGK25" s="91"/>
      <c r="AGL25" s="91"/>
      <c r="AGM25" s="91"/>
      <c r="AGN25" s="91"/>
      <c r="AGO25" s="91"/>
      <c r="AGP25" s="91"/>
      <c r="AGQ25" s="91"/>
      <c r="AGR25" s="91"/>
      <c r="AGS25" s="91"/>
      <c r="AGT25" s="91"/>
      <c r="AGU25" s="91"/>
      <c r="AGV25" s="91"/>
      <c r="AGW25" s="91"/>
      <c r="AGX25" s="91"/>
      <c r="AGY25" s="91"/>
      <c r="AGZ25" s="91"/>
      <c r="AHA25" s="91"/>
      <c r="AHB25" s="91"/>
      <c r="AHC25" s="91"/>
      <c r="AHD25" s="91"/>
      <c r="AHE25" s="91"/>
      <c r="AHF25" s="91"/>
      <c r="AHG25" s="91"/>
      <c r="AHH25" s="91"/>
      <c r="AHI25" s="91"/>
      <c r="AHJ25" s="91"/>
      <c r="AHK25" s="91"/>
      <c r="AHL25" s="91"/>
      <c r="AHM25" s="91"/>
      <c r="AHN25" s="91"/>
      <c r="AHO25" s="91"/>
      <c r="AHP25" s="91"/>
      <c r="AHQ25" s="91"/>
      <c r="AHR25" s="91"/>
      <c r="AHS25" s="91"/>
      <c r="AHT25" s="91"/>
      <c r="AHU25" s="91"/>
      <c r="AHV25" s="91"/>
      <c r="AHW25" s="91"/>
      <c r="AHX25" s="91"/>
      <c r="AHY25" s="91"/>
      <c r="AHZ25" s="91"/>
      <c r="AIA25" s="91"/>
      <c r="AIB25" s="91"/>
      <c r="AIC25" s="91"/>
      <c r="AID25" s="91"/>
      <c r="AIE25" s="91"/>
      <c r="AIF25" s="91"/>
      <c r="AIG25" s="91"/>
      <c r="AIH25" s="91"/>
      <c r="AII25" s="91"/>
      <c r="AIJ25" s="91"/>
      <c r="AIK25" s="91"/>
      <c r="AIL25" s="91"/>
      <c r="AIM25" s="91"/>
      <c r="AIN25" s="91"/>
      <c r="AIO25" s="91"/>
      <c r="AIP25" s="91"/>
      <c r="AIQ25" s="91"/>
      <c r="AIR25" s="91"/>
      <c r="AIS25" s="91"/>
      <c r="AIT25" s="91"/>
      <c r="AIU25" s="91"/>
      <c r="AIV25" s="91"/>
      <c r="AIW25" s="91"/>
      <c r="AIX25" s="91"/>
      <c r="AIY25" s="91"/>
      <c r="AIZ25" s="91"/>
      <c r="AJA25" s="91"/>
      <c r="AJB25" s="91"/>
      <c r="AJC25" s="91"/>
      <c r="AJD25" s="91"/>
      <c r="AJE25" s="91"/>
      <c r="AJF25" s="91"/>
      <c r="AJG25" s="91"/>
      <c r="AJH25" s="91"/>
      <c r="AJI25" s="91"/>
      <c r="AJJ25" s="91"/>
      <c r="AJK25" s="91"/>
      <c r="AJL25" s="91"/>
      <c r="AJM25" s="91"/>
      <c r="AJN25" s="91"/>
      <c r="AJO25" s="91"/>
      <c r="AJP25" s="91"/>
      <c r="AJQ25" s="91"/>
      <c r="AJR25" s="91"/>
      <c r="AJS25" s="91"/>
      <c r="AJT25" s="91"/>
      <c r="AJU25" s="91"/>
      <c r="AJV25" s="91"/>
      <c r="AJW25" s="91"/>
      <c r="AJX25" s="91"/>
      <c r="AJY25" s="91"/>
      <c r="AJZ25" s="91"/>
      <c r="AKA25" s="91"/>
      <c r="AKB25" s="91"/>
      <c r="AKC25" s="91"/>
      <c r="AKD25" s="91"/>
      <c r="AKE25" s="91"/>
      <c r="AKF25" s="91"/>
      <c r="AKG25" s="91"/>
      <c r="AKH25" s="91"/>
      <c r="AKI25" s="91"/>
      <c r="AKJ25" s="91"/>
      <c r="AKK25" s="91"/>
      <c r="AKL25" s="91"/>
      <c r="AKM25" s="91"/>
      <c r="AKN25" s="91"/>
      <c r="AKO25" s="91"/>
      <c r="AKP25" s="91"/>
      <c r="AKQ25" s="91"/>
      <c r="AKR25" s="91"/>
      <c r="AKS25" s="91"/>
      <c r="AKT25" s="91"/>
      <c r="AKU25" s="91"/>
      <c r="AKV25" s="91"/>
      <c r="AKW25" s="91"/>
      <c r="AKX25" s="91"/>
      <c r="AKY25" s="91"/>
      <c r="AKZ25" s="91"/>
      <c r="ALA25" s="91"/>
      <c r="ALB25" s="91"/>
      <c r="ALC25" s="91"/>
      <c r="ALD25" s="91"/>
      <c r="ALE25" s="91"/>
      <c r="ALF25" s="91"/>
      <c r="ALG25" s="91"/>
      <c r="ALH25" s="91"/>
      <c r="ALI25" s="91"/>
      <c r="ALJ25" s="91"/>
      <c r="ALK25" s="91"/>
      <c r="ALL25" s="91"/>
      <c r="ALM25" s="91"/>
      <c r="ALN25" s="91"/>
      <c r="ALO25" s="91"/>
      <c r="ALP25" s="91"/>
      <c r="ALQ25" s="91"/>
      <c r="ALR25" s="91"/>
      <c r="ALS25" s="91"/>
      <c r="ALT25" s="91"/>
      <c r="ALU25" s="91"/>
      <c r="ALV25" s="91"/>
      <c r="ALW25" s="91"/>
      <c r="ALX25" s="91"/>
      <c r="ALY25" s="91"/>
      <c r="ALZ25" s="91"/>
      <c r="AMA25" s="91"/>
      <c r="AMB25" s="91"/>
      <c r="AMC25" s="91"/>
      <c r="AMD25" s="91"/>
      <c r="AME25" s="91"/>
      <c r="AMF25" s="91"/>
      <c r="AMG25" s="91"/>
      <c r="AMH25" s="91"/>
      <c r="AMI25" s="91"/>
      <c r="AMJ25" s="91"/>
      <c r="AMK25" s="91"/>
      <c r="AML25" s="91"/>
      <c r="AMM25" s="91"/>
      <c r="AMN25" s="91"/>
      <c r="AMO25" s="91"/>
      <c r="AMP25" s="91"/>
      <c r="AMQ25" s="91"/>
      <c r="AMR25" s="91"/>
      <c r="AMS25" s="91"/>
      <c r="AMT25" s="91"/>
      <c r="AMU25" s="91"/>
      <c r="AMV25" s="91"/>
      <c r="AMW25" s="91"/>
      <c r="AMX25" s="91"/>
      <c r="AMY25" s="91"/>
      <c r="AMZ25" s="91"/>
      <c r="ANA25" s="91"/>
      <c r="ANB25" s="91"/>
      <c r="ANC25" s="91"/>
      <c r="AND25" s="91"/>
      <c r="ANE25" s="91"/>
      <c r="ANF25" s="91"/>
      <c r="ANG25" s="91"/>
      <c r="ANH25" s="91"/>
      <c r="ANI25" s="91"/>
      <c r="ANJ25" s="91"/>
      <c r="ANK25" s="91"/>
      <c r="ANL25" s="91"/>
      <c r="ANM25" s="91"/>
      <c r="ANN25" s="91"/>
      <c r="ANO25" s="91"/>
      <c r="ANP25" s="91"/>
      <c r="ANQ25" s="91"/>
      <c r="ANR25" s="91"/>
      <c r="ANS25" s="91"/>
      <c r="ANT25" s="91"/>
      <c r="ANU25" s="91"/>
      <c r="ANV25" s="91"/>
      <c r="ANW25" s="91"/>
      <c r="ANX25" s="91"/>
      <c r="ANY25" s="91"/>
      <c r="ANZ25" s="91"/>
      <c r="AOA25" s="91"/>
      <c r="AOB25" s="91"/>
      <c r="AOC25" s="91"/>
      <c r="AOD25" s="91"/>
      <c r="AOE25" s="91"/>
      <c r="AOF25" s="91"/>
      <c r="AOG25" s="91"/>
      <c r="AOH25" s="91"/>
      <c r="AOI25" s="91"/>
      <c r="AOJ25" s="91"/>
      <c r="AOK25" s="91"/>
      <c r="AOL25" s="91"/>
      <c r="AOM25" s="91"/>
      <c r="AON25" s="91"/>
      <c r="AOO25" s="91"/>
      <c r="AOP25" s="91"/>
      <c r="AOQ25" s="91"/>
      <c r="AOR25" s="91"/>
      <c r="AOS25" s="91"/>
      <c r="AOT25" s="91"/>
      <c r="AOU25" s="91"/>
      <c r="AOV25" s="91"/>
      <c r="AOW25" s="91"/>
      <c r="AOX25" s="91"/>
      <c r="AOY25" s="91"/>
      <c r="AOZ25" s="91"/>
      <c r="APA25" s="91"/>
      <c r="APB25" s="91"/>
      <c r="APC25" s="91"/>
      <c r="APD25" s="91"/>
      <c r="APE25" s="91"/>
      <c r="APF25" s="91"/>
      <c r="APG25" s="91"/>
      <c r="APH25" s="91"/>
      <c r="API25" s="91"/>
      <c r="APJ25" s="91"/>
      <c r="APK25" s="91"/>
      <c r="APL25" s="91"/>
      <c r="APM25" s="91"/>
      <c r="APN25" s="91"/>
      <c r="APO25" s="91"/>
      <c r="APP25" s="91"/>
      <c r="APQ25" s="91"/>
      <c r="APR25" s="91"/>
      <c r="APS25" s="91"/>
      <c r="APT25" s="91"/>
      <c r="APU25" s="91"/>
      <c r="APV25" s="91"/>
      <c r="APW25" s="91"/>
      <c r="APX25" s="91"/>
      <c r="APY25" s="91"/>
      <c r="APZ25" s="91"/>
      <c r="AQA25" s="91"/>
      <c r="AQB25" s="91"/>
      <c r="AQC25" s="91"/>
      <c r="AQD25" s="91"/>
      <c r="AQE25" s="91"/>
      <c r="AQF25" s="91"/>
      <c r="AQG25" s="91"/>
      <c r="AQH25" s="91"/>
      <c r="AQI25" s="91"/>
      <c r="AQJ25" s="91"/>
      <c r="AQK25" s="91"/>
      <c r="AQL25" s="91"/>
      <c r="AQM25" s="91"/>
      <c r="AQN25" s="91"/>
      <c r="AQO25" s="91"/>
      <c r="AQP25" s="91"/>
      <c r="AQQ25" s="91"/>
      <c r="AQR25" s="91"/>
      <c r="AQS25" s="91"/>
      <c r="AQT25" s="91"/>
      <c r="AQU25" s="91"/>
      <c r="AQV25" s="91"/>
      <c r="AQW25" s="91"/>
      <c r="AQX25" s="91"/>
      <c r="AQY25" s="91"/>
      <c r="AQZ25" s="91"/>
      <c r="ARA25" s="91"/>
      <c r="ARB25" s="91"/>
      <c r="ARC25" s="91"/>
      <c r="ARD25" s="91"/>
      <c r="ARE25" s="91"/>
      <c r="ARF25" s="91"/>
      <c r="ARG25" s="91"/>
      <c r="ARH25" s="91"/>
      <c r="ARI25" s="91"/>
      <c r="ARJ25" s="91"/>
      <c r="ARK25" s="91"/>
      <c r="ARL25" s="91"/>
      <c r="ARM25" s="91"/>
      <c r="ARN25" s="91"/>
      <c r="ARO25" s="91"/>
      <c r="ARP25" s="91"/>
      <c r="ARQ25" s="91"/>
      <c r="ARR25" s="91"/>
      <c r="ARS25" s="91"/>
      <c r="ART25" s="91"/>
      <c r="ARU25" s="91"/>
      <c r="ARV25" s="91"/>
      <c r="ARW25" s="91"/>
      <c r="ARX25" s="91"/>
      <c r="ARY25" s="91"/>
      <c r="ARZ25" s="91"/>
      <c r="ASA25" s="91"/>
      <c r="ASB25" s="91"/>
      <c r="ASC25" s="91"/>
      <c r="ASD25" s="91"/>
      <c r="ASE25" s="91"/>
      <c r="ASF25" s="91"/>
      <c r="ASG25" s="91"/>
      <c r="ASH25" s="91"/>
      <c r="ASI25" s="91"/>
      <c r="ASJ25" s="91"/>
      <c r="ASK25" s="91"/>
      <c r="ASL25" s="91"/>
      <c r="ASM25" s="91"/>
      <c r="ASN25" s="91"/>
      <c r="ASO25" s="91"/>
      <c r="ASP25" s="91"/>
      <c r="ASQ25" s="91"/>
      <c r="ASR25" s="91"/>
      <c r="ASS25" s="91"/>
      <c r="AST25" s="91"/>
      <c r="ASU25" s="91"/>
      <c r="ASV25" s="91"/>
      <c r="ASW25" s="91"/>
      <c r="ASX25" s="91"/>
      <c r="ASY25" s="91"/>
      <c r="ASZ25" s="91"/>
      <c r="ATA25" s="91"/>
      <c r="ATB25" s="91"/>
      <c r="ATC25" s="91"/>
      <c r="ATD25" s="91"/>
      <c r="ATE25" s="91"/>
      <c r="ATF25" s="91"/>
      <c r="ATG25" s="91"/>
      <c r="ATH25" s="91"/>
      <c r="ATI25" s="91"/>
      <c r="ATJ25" s="91"/>
      <c r="ATK25" s="91"/>
      <c r="ATL25" s="91"/>
      <c r="ATM25" s="91"/>
      <c r="ATN25" s="91"/>
      <c r="ATO25" s="91"/>
      <c r="ATP25" s="91"/>
      <c r="ATQ25" s="91"/>
      <c r="ATR25" s="91"/>
      <c r="ATS25" s="91"/>
      <c r="ATT25" s="91"/>
      <c r="ATU25" s="91"/>
      <c r="ATV25" s="91"/>
      <c r="ATW25" s="91"/>
      <c r="ATX25" s="91"/>
      <c r="ATY25" s="91"/>
      <c r="ATZ25" s="91"/>
      <c r="AUA25" s="91"/>
      <c r="AUB25" s="91"/>
      <c r="AUC25" s="91"/>
      <c r="AUD25" s="91"/>
      <c r="AUE25" s="91"/>
      <c r="AUF25" s="91"/>
      <c r="AUG25" s="91"/>
      <c r="AUH25" s="91"/>
      <c r="AUI25" s="91"/>
      <c r="AUJ25" s="91"/>
      <c r="AUK25" s="91"/>
      <c r="AUL25" s="91"/>
      <c r="AUM25" s="91"/>
      <c r="AUN25" s="91"/>
      <c r="AUO25" s="91"/>
      <c r="AUP25" s="91"/>
      <c r="AUQ25" s="91"/>
      <c r="AUR25" s="91"/>
      <c r="AUS25" s="91"/>
      <c r="AUT25" s="91"/>
      <c r="AUU25" s="91"/>
      <c r="AUV25" s="91"/>
      <c r="AUW25" s="91"/>
      <c r="AUX25" s="91"/>
      <c r="AUY25" s="91"/>
      <c r="AUZ25" s="91"/>
      <c r="AVA25" s="91"/>
      <c r="AVB25" s="91"/>
      <c r="AVC25" s="91"/>
      <c r="AVD25" s="91"/>
      <c r="AVE25" s="91"/>
      <c r="AVF25" s="91"/>
      <c r="AVG25" s="91"/>
      <c r="AVH25" s="91"/>
      <c r="AVI25" s="91"/>
      <c r="AVJ25" s="91"/>
      <c r="AVK25" s="91"/>
      <c r="AVL25" s="91"/>
      <c r="AVM25" s="91"/>
      <c r="AVN25" s="91"/>
      <c r="AVO25" s="91"/>
      <c r="AVP25" s="91"/>
      <c r="AVQ25" s="91"/>
      <c r="AVR25" s="91"/>
      <c r="AVS25" s="91"/>
      <c r="AVT25" s="91"/>
      <c r="AVU25" s="91"/>
      <c r="AVV25" s="91"/>
      <c r="AVW25" s="91"/>
      <c r="AVX25" s="91"/>
      <c r="AVY25" s="91"/>
      <c r="AVZ25" s="91"/>
      <c r="AWA25" s="91"/>
      <c r="AWB25" s="91"/>
      <c r="AWC25" s="91"/>
      <c r="AWD25" s="91"/>
      <c r="AWE25" s="91"/>
      <c r="AWF25" s="91"/>
      <c r="AWG25" s="91"/>
      <c r="AWH25" s="91"/>
      <c r="AWI25" s="91"/>
      <c r="AWJ25" s="91"/>
      <c r="AWK25" s="91"/>
      <c r="AWL25" s="91"/>
      <c r="AWM25" s="91"/>
      <c r="AWN25" s="91"/>
      <c r="AWO25" s="91"/>
      <c r="AWP25" s="91"/>
      <c r="AWQ25" s="91"/>
      <c r="AWR25" s="91"/>
      <c r="AWS25" s="91"/>
      <c r="AWT25" s="91"/>
      <c r="AWU25" s="91"/>
      <c r="AWV25" s="91"/>
      <c r="AWW25" s="91"/>
      <c r="AWX25" s="91"/>
      <c r="AWY25" s="91"/>
      <c r="AWZ25" s="91"/>
      <c r="AXA25" s="91"/>
      <c r="AXB25" s="91"/>
      <c r="AXC25" s="91"/>
      <c r="AXD25" s="91"/>
      <c r="AXE25" s="91"/>
      <c r="AXF25" s="91"/>
      <c r="AXG25" s="91"/>
      <c r="AXH25" s="91"/>
      <c r="AXI25" s="91"/>
      <c r="AXJ25" s="91"/>
      <c r="AXK25" s="91"/>
      <c r="AXL25" s="91"/>
      <c r="AXM25" s="91"/>
      <c r="AXN25" s="91"/>
      <c r="AXO25" s="91"/>
      <c r="AXP25" s="91"/>
      <c r="AXQ25" s="91"/>
      <c r="AXR25" s="91"/>
      <c r="AXS25" s="91"/>
      <c r="AXT25" s="91"/>
      <c r="AXU25" s="91"/>
      <c r="AXV25" s="91"/>
      <c r="AXW25" s="91"/>
      <c r="AXX25" s="91"/>
      <c r="AXY25" s="91"/>
      <c r="AXZ25" s="91"/>
      <c r="AYA25" s="91"/>
      <c r="AYB25" s="91"/>
      <c r="AYC25" s="91"/>
      <c r="AYD25" s="91"/>
      <c r="AYE25" s="91"/>
      <c r="AYF25" s="91"/>
      <c r="AYG25" s="91"/>
      <c r="AYH25" s="91"/>
      <c r="AYI25" s="91"/>
      <c r="AYJ25" s="91"/>
      <c r="AYK25" s="91"/>
      <c r="AYL25" s="91"/>
      <c r="AYM25" s="91"/>
      <c r="AYN25" s="91"/>
      <c r="AYO25" s="91"/>
      <c r="AYP25" s="91"/>
      <c r="AYQ25" s="91"/>
      <c r="AYR25" s="91"/>
      <c r="AYS25" s="91"/>
      <c r="AYT25" s="91"/>
      <c r="AYU25" s="91"/>
      <c r="AYV25" s="91"/>
      <c r="AYW25" s="91"/>
      <c r="AYX25" s="91"/>
      <c r="AYY25" s="91"/>
      <c r="AYZ25" s="91"/>
      <c r="AZA25" s="91"/>
      <c r="AZB25" s="91"/>
      <c r="AZC25" s="91"/>
      <c r="AZD25" s="91"/>
      <c r="AZE25" s="91"/>
      <c r="AZF25" s="91"/>
      <c r="AZG25" s="91"/>
      <c r="AZH25" s="91"/>
      <c r="AZI25" s="91"/>
      <c r="AZJ25" s="91"/>
      <c r="AZK25" s="91"/>
      <c r="AZL25" s="91"/>
      <c r="AZM25" s="91"/>
      <c r="AZN25" s="91"/>
      <c r="AZO25" s="91"/>
      <c r="AZP25" s="91"/>
      <c r="AZQ25" s="91"/>
      <c r="AZR25" s="91"/>
      <c r="AZS25" s="91"/>
      <c r="AZT25" s="91"/>
      <c r="AZU25" s="91"/>
      <c r="AZV25" s="91"/>
      <c r="AZW25" s="91"/>
      <c r="AZX25" s="91"/>
      <c r="AZY25" s="91"/>
      <c r="AZZ25" s="91"/>
      <c r="BAA25" s="91"/>
      <c r="BAB25" s="91"/>
      <c r="BAC25" s="91"/>
      <c r="BAD25" s="91"/>
      <c r="BAE25" s="91"/>
      <c r="BAF25" s="91"/>
      <c r="BAG25" s="91"/>
      <c r="BAH25" s="91"/>
      <c r="BAI25" s="91"/>
      <c r="BAJ25" s="91"/>
      <c r="BAK25" s="91"/>
      <c r="BAL25" s="91"/>
      <c r="BAM25" s="91"/>
      <c r="BAN25" s="91"/>
      <c r="BAO25" s="91"/>
      <c r="BAP25" s="91"/>
      <c r="BAQ25" s="91"/>
      <c r="BAR25" s="91"/>
      <c r="BAS25" s="91"/>
      <c r="BAT25" s="91"/>
      <c r="BAU25" s="91"/>
      <c r="BAV25" s="91"/>
      <c r="BAW25" s="91"/>
      <c r="BAX25" s="91"/>
      <c r="BAY25" s="91"/>
      <c r="BAZ25" s="91"/>
      <c r="BBA25" s="91"/>
      <c r="BBB25" s="91"/>
      <c r="BBC25" s="91"/>
      <c r="BBD25" s="91"/>
      <c r="BBE25" s="91"/>
      <c r="BBF25" s="91"/>
      <c r="BBG25" s="91"/>
      <c r="BBH25" s="91"/>
      <c r="BBI25" s="91"/>
      <c r="BBJ25" s="91"/>
      <c r="BBK25" s="91"/>
      <c r="BBL25" s="91"/>
      <c r="BBM25" s="91"/>
      <c r="BBN25" s="91"/>
      <c r="BBO25" s="91"/>
      <c r="BBP25" s="91"/>
      <c r="BBQ25" s="91"/>
      <c r="BBR25" s="91"/>
      <c r="BBS25" s="91"/>
      <c r="BBT25" s="91"/>
      <c r="BBU25" s="91"/>
      <c r="BBV25" s="91"/>
      <c r="BBW25" s="91"/>
      <c r="BBX25" s="91"/>
      <c r="BBY25" s="91"/>
      <c r="BBZ25" s="91"/>
      <c r="BCA25" s="91"/>
      <c r="BCB25" s="91"/>
      <c r="BCC25" s="91"/>
      <c r="BCD25" s="91"/>
      <c r="BCE25" s="91"/>
      <c r="BCF25" s="91"/>
      <c r="BCG25" s="91"/>
      <c r="BCH25" s="91"/>
      <c r="BCI25" s="91"/>
      <c r="BCJ25" s="91"/>
      <c r="BCK25" s="91"/>
      <c r="BCL25" s="91"/>
      <c r="BCM25" s="91"/>
      <c r="BCN25" s="91"/>
      <c r="BCO25" s="91"/>
      <c r="BCP25" s="91"/>
      <c r="BCQ25" s="91"/>
      <c r="BCR25" s="91"/>
      <c r="BCS25" s="91"/>
      <c r="BCT25" s="91"/>
      <c r="BCU25" s="91"/>
      <c r="BCV25" s="91"/>
      <c r="BCW25" s="91"/>
      <c r="BCX25" s="91"/>
      <c r="BCY25" s="91"/>
      <c r="BCZ25" s="91"/>
      <c r="BDA25" s="91"/>
      <c r="BDB25" s="91"/>
      <c r="BDC25" s="91"/>
      <c r="BDD25" s="91"/>
      <c r="BDE25" s="91"/>
      <c r="BDF25" s="91"/>
      <c r="BDG25" s="91"/>
      <c r="BDH25" s="91"/>
      <c r="BDI25" s="91"/>
      <c r="BDJ25" s="91"/>
      <c r="BDK25" s="91"/>
      <c r="BDL25" s="91"/>
      <c r="BDM25" s="91"/>
      <c r="BDN25" s="91"/>
      <c r="BDO25" s="91"/>
      <c r="BDP25" s="91"/>
      <c r="BDQ25" s="91"/>
      <c r="BDR25" s="91"/>
      <c r="BDS25" s="91"/>
      <c r="BDT25" s="91"/>
      <c r="BDU25" s="91"/>
      <c r="BDV25" s="91"/>
      <c r="BDW25" s="91"/>
      <c r="BDX25" s="91"/>
      <c r="BDY25" s="91"/>
      <c r="BDZ25" s="91"/>
      <c r="BEA25" s="91"/>
      <c r="BEB25" s="91"/>
      <c r="BEC25" s="91"/>
      <c r="BED25" s="91"/>
      <c r="BEE25" s="91"/>
      <c r="BEF25" s="91"/>
      <c r="BEG25" s="91"/>
      <c r="BEH25" s="91"/>
      <c r="BEI25" s="91"/>
      <c r="BEJ25" s="91"/>
      <c r="BEK25" s="91"/>
      <c r="BEL25" s="91"/>
      <c r="BEM25" s="91"/>
      <c r="BEN25" s="91"/>
      <c r="BEO25" s="91"/>
      <c r="BEP25" s="91"/>
      <c r="BEQ25" s="91"/>
      <c r="BER25" s="91"/>
      <c r="BES25" s="91"/>
      <c r="BET25" s="91"/>
      <c r="BEU25" s="91"/>
      <c r="BEV25" s="91"/>
      <c r="BEW25" s="91"/>
      <c r="BEX25" s="91"/>
      <c r="BEY25" s="91"/>
      <c r="BEZ25" s="91"/>
      <c r="BFA25" s="91"/>
      <c r="BFB25" s="91"/>
      <c r="BFC25" s="91"/>
      <c r="BFD25" s="91"/>
      <c r="BFE25" s="91"/>
      <c r="BFF25" s="91"/>
      <c r="BFG25" s="91"/>
      <c r="BFH25" s="91"/>
      <c r="BFI25" s="91"/>
      <c r="BFJ25" s="91"/>
      <c r="BFK25" s="91"/>
      <c r="BFL25" s="91"/>
      <c r="BFM25" s="91"/>
      <c r="BFN25" s="91"/>
      <c r="BFO25" s="91"/>
      <c r="BFP25" s="91"/>
      <c r="BFQ25" s="91"/>
      <c r="BFR25" s="91"/>
      <c r="BFS25" s="91"/>
      <c r="BFT25" s="91"/>
      <c r="BFU25" s="91"/>
      <c r="BFV25" s="91"/>
      <c r="BFW25" s="91"/>
      <c r="BFX25" s="91"/>
      <c r="BFY25" s="91"/>
      <c r="BFZ25" s="91"/>
      <c r="BGA25" s="91"/>
      <c r="BGB25" s="91"/>
      <c r="BGC25" s="91"/>
      <c r="BGD25" s="91"/>
      <c r="BGE25" s="91"/>
      <c r="BGF25" s="91"/>
      <c r="BGG25" s="91"/>
      <c r="BGH25" s="91"/>
      <c r="BGI25" s="91"/>
      <c r="BGJ25" s="91"/>
      <c r="BGK25" s="91"/>
      <c r="BGL25" s="91"/>
      <c r="BGM25" s="91"/>
      <c r="BGN25" s="91"/>
      <c r="BGO25" s="91"/>
      <c r="BGP25" s="91"/>
      <c r="BGQ25" s="91"/>
      <c r="BGR25" s="91"/>
      <c r="BGS25" s="91"/>
      <c r="BGT25" s="91"/>
      <c r="BGU25" s="91"/>
      <c r="BGV25" s="91"/>
      <c r="BGW25" s="91"/>
      <c r="BGX25" s="91"/>
      <c r="BGY25" s="91"/>
      <c r="BGZ25" s="91"/>
      <c r="BHA25" s="91"/>
      <c r="BHB25" s="91"/>
      <c r="BHC25" s="91"/>
      <c r="BHD25" s="91"/>
      <c r="BHE25" s="91"/>
      <c r="BHF25" s="91"/>
      <c r="BHG25" s="91"/>
      <c r="BHH25" s="91"/>
      <c r="BHI25" s="91"/>
      <c r="BHJ25" s="91"/>
      <c r="BHK25" s="91"/>
      <c r="BHL25" s="91"/>
      <c r="BHM25" s="91"/>
      <c r="BHN25" s="91"/>
      <c r="BHO25" s="91"/>
      <c r="BHP25" s="91"/>
      <c r="BHQ25" s="91"/>
      <c r="BHR25" s="91"/>
      <c r="BHS25" s="91"/>
      <c r="BHT25" s="91"/>
      <c r="BHU25" s="91"/>
      <c r="BHV25" s="91"/>
      <c r="BHW25" s="91"/>
      <c r="BHX25" s="91"/>
      <c r="BHY25" s="91"/>
      <c r="BHZ25" s="91"/>
      <c r="BIA25" s="91"/>
      <c r="BIB25" s="91"/>
      <c r="BIC25" s="91"/>
      <c r="BID25" s="91"/>
      <c r="BIE25" s="91"/>
      <c r="BIF25" s="91"/>
      <c r="BIG25" s="91"/>
      <c r="BIH25" s="91"/>
      <c r="BII25" s="91"/>
      <c r="BIJ25" s="91"/>
      <c r="BIK25" s="91"/>
      <c r="BIL25" s="91"/>
      <c r="BIM25" s="91"/>
      <c r="BIN25" s="91"/>
      <c r="BIO25" s="91"/>
      <c r="BIP25" s="91"/>
      <c r="BIQ25" s="91"/>
      <c r="BIR25" s="91"/>
      <c r="BIS25" s="91"/>
      <c r="BIT25" s="91"/>
      <c r="BIU25" s="91"/>
      <c r="BIV25" s="91"/>
      <c r="BIW25" s="91"/>
      <c r="BIX25" s="91"/>
      <c r="BIY25" s="91"/>
      <c r="BIZ25" s="91"/>
      <c r="BJA25" s="91"/>
      <c r="BJB25" s="91"/>
      <c r="BJC25" s="91"/>
      <c r="BJD25" s="91"/>
      <c r="BJE25" s="91"/>
      <c r="BJF25" s="91"/>
      <c r="BJG25" s="91"/>
      <c r="BJH25" s="91"/>
      <c r="BJI25" s="91"/>
      <c r="BJJ25" s="91"/>
      <c r="BJK25" s="91"/>
      <c r="BJL25" s="91"/>
      <c r="BJM25" s="91"/>
      <c r="BJN25" s="91"/>
      <c r="BJO25" s="91"/>
      <c r="BJP25" s="91"/>
      <c r="BJQ25" s="91"/>
      <c r="BJR25" s="91"/>
      <c r="BJS25" s="91"/>
      <c r="BJT25" s="91"/>
      <c r="BJU25" s="91"/>
      <c r="BJV25" s="91"/>
      <c r="BJW25" s="91"/>
      <c r="BJX25" s="91"/>
      <c r="BJY25" s="91"/>
      <c r="BJZ25" s="91"/>
      <c r="BKA25" s="91"/>
      <c r="BKB25" s="91"/>
      <c r="BKC25" s="91"/>
      <c r="BKD25" s="91"/>
      <c r="BKE25" s="91"/>
      <c r="BKF25" s="91"/>
      <c r="BKG25" s="91"/>
      <c r="BKH25" s="91"/>
      <c r="BKI25" s="91"/>
      <c r="BKJ25" s="91"/>
      <c r="BKK25" s="91"/>
      <c r="BKL25" s="91"/>
      <c r="BKM25" s="91"/>
      <c r="BKN25" s="91"/>
      <c r="BKO25" s="91"/>
      <c r="BKP25" s="91"/>
      <c r="BKQ25" s="91"/>
      <c r="BKR25" s="91"/>
      <c r="BKS25" s="91"/>
      <c r="BKT25" s="91"/>
      <c r="BKU25" s="91"/>
      <c r="BKV25" s="91"/>
      <c r="BKW25" s="91"/>
      <c r="BKX25" s="91"/>
      <c r="BKY25" s="91"/>
      <c r="BKZ25" s="91"/>
      <c r="BLA25" s="91"/>
      <c r="BLB25" s="91"/>
      <c r="BLC25" s="91"/>
      <c r="BLD25" s="91"/>
      <c r="BLE25" s="91"/>
      <c r="BLF25" s="91"/>
      <c r="BLG25" s="91"/>
      <c r="BLH25" s="91"/>
      <c r="BLI25" s="91"/>
      <c r="BLJ25" s="91"/>
      <c r="BLK25" s="91"/>
      <c r="BLL25" s="91"/>
      <c r="BLM25" s="91"/>
      <c r="BLN25" s="91"/>
      <c r="BLO25" s="91"/>
      <c r="BLP25" s="91"/>
      <c r="BLQ25" s="91"/>
      <c r="BLR25" s="91"/>
      <c r="BLS25" s="91"/>
      <c r="BLT25" s="91"/>
      <c r="BLU25" s="91"/>
      <c r="BLV25" s="91"/>
      <c r="BLW25" s="91"/>
      <c r="BLX25" s="91"/>
      <c r="BLY25" s="91"/>
      <c r="BLZ25" s="91"/>
      <c r="BMA25" s="91"/>
      <c r="BMB25" s="91"/>
      <c r="BMC25" s="91"/>
      <c r="BMD25" s="91"/>
      <c r="BME25" s="91"/>
      <c r="BMF25" s="91"/>
      <c r="BMG25" s="91"/>
      <c r="BMH25" s="91"/>
      <c r="BMI25" s="91"/>
      <c r="BMJ25" s="91"/>
      <c r="BMK25" s="91"/>
      <c r="BML25" s="91"/>
      <c r="BMM25" s="91"/>
      <c r="BMN25" s="91"/>
      <c r="BMO25" s="91"/>
      <c r="BMP25" s="91"/>
      <c r="BMQ25" s="91"/>
      <c r="BMR25" s="91"/>
      <c r="BMS25" s="91"/>
      <c r="BMT25" s="91"/>
      <c r="BMU25" s="91"/>
      <c r="BMV25" s="91"/>
      <c r="BMW25" s="91"/>
      <c r="BMX25" s="91"/>
      <c r="BMY25" s="91"/>
      <c r="BMZ25" s="91"/>
      <c r="BNA25" s="91"/>
      <c r="BNB25" s="91"/>
      <c r="BNC25" s="91"/>
      <c r="BND25" s="91"/>
      <c r="BNE25" s="91"/>
      <c r="BNF25" s="91"/>
      <c r="BNG25" s="91"/>
      <c r="BNH25" s="91"/>
      <c r="BNI25" s="91"/>
      <c r="BNJ25" s="91"/>
      <c r="BNK25" s="91"/>
      <c r="BNL25" s="91"/>
      <c r="BNM25" s="91"/>
      <c r="BNN25" s="91"/>
      <c r="BNO25" s="91"/>
      <c r="BNP25" s="91"/>
      <c r="BNQ25" s="91"/>
      <c r="BNR25" s="91"/>
      <c r="BNS25" s="91"/>
      <c r="BNT25" s="91"/>
      <c r="BNU25" s="91"/>
      <c r="BNV25" s="91"/>
      <c r="BNW25" s="91"/>
      <c r="BNX25" s="91"/>
      <c r="BNY25" s="91"/>
      <c r="BNZ25" s="91"/>
      <c r="BOA25" s="91"/>
      <c r="BOB25" s="91"/>
      <c r="BOC25" s="91"/>
      <c r="BOD25" s="91"/>
      <c r="BOE25" s="91"/>
      <c r="BOF25" s="91"/>
      <c r="BOG25" s="91"/>
      <c r="BOH25" s="91"/>
      <c r="BOI25" s="91"/>
      <c r="BOJ25" s="91"/>
      <c r="BOK25" s="91"/>
      <c r="BOL25" s="91"/>
      <c r="BOM25" s="91"/>
      <c r="BON25" s="91"/>
      <c r="BOO25" s="91"/>
      <c r="BOP25" s="91"/>
      <c r="BOQ25" s="91"/>
      <c r="BOR25" s="91"/>
      <c r="BOS25" s="91"/>
      <c r="BOT25" s="91"/>
      <c r="BOU25" s="91"/>
      <c r="BOV25" s="91"/>
      <c r="BOW25" s="91"/>
      <c r="BOX25" s="91"/>
      <c r="BOY25" s="91"/>
      <c r="BOZ25" s="91"/>
      <c r="BPA25" s="91"/>
      <c r="BPB25" s="91"/>
      <c r="BPC25" s="91"/>
      <c r="BPD25" s="91"/>
      <c r="BPE25" s="91"/>
      <c r="BPF25" s="91"/>
      <c r="BPG25" s="91"/>
      <c r="BPH25" s="91"/>
      <c r="BPI25" s="91"/>
      <c r="BPJ25" s="91"/>
      <c r="BPK25" s="91"/>
      <c r="BPL25" s="91"/>
      <c r="BPM25" s="91"/>
      <c r="BPN25" s="91"/>
      <c r="BPO25" s="91"/>
      <c r="BPP25" s="91"/>
      <c r="BPQ25" s="91"/>
      <c r="BPR25" s="91"/>
      <c r="BPS25" s="91"/>
      <c r="BPT25" s="91"/>
      <c r="BPU25" s="91"/>
      <c r="BPV25" s="91"/>
      <c r="BPW25" s="91"/>
      <c r="BPX25" s="91"/>
      <c r="BPY25" s="91"/>
      <c r="BPZ25" s="91"/>
      <c r="BQA25" s="91"/>
      <c r="BQB25" s="91"/>
      <c r="BQC25" s="91"/>
      <c r="BQD25" s="91"/>
      <c r="BQE25" s="91"/>
      <c r="BQF25" s="91"/>
      <c r="BQG25" s="91"/>
      <c r="BQH25" s="91"/>
      <c r="BQI25" s="91"/>
      <c r="BQJ25" s="91"/>
      <c r="BQK25" s="91"/>
      <c r="BQL25" s="91"/>
      <c r="BQM25" s="91"/>
      <c r="BQN25" s="91"/>
      <c r="BQO25" s="91"/>
      <c r="BQP25" s="91"/>
      <c r="BQQ25" s="91"/>
      <c r="BQR25" s="91"/>
      <c r="BQS25" s="91"/>
      <c r="BQT25" s="91"/>
      <c r="BQU25" s="91"/>
      <c r="BQV25" s="91"/>
      <c r="BQW25" s="91"/>
      <c r="BQX25" s="91"/>
      <c r="BQY25" s="91"/>
      <c r="BQZ25" s="91"/>
      <c r="BRA25" s="91"/>
      <c r="BRB25" s="91"/>
      <c r="BRC25" s="91"/>
      <c r="BRD25" s="91"/>
      <c r="BRE25" s="91"/>
      <c r="BRF25" s="91"/>
      <c r="BRG25" s="91"/>
      <c r="BRH25" s="91"/>
      <c r="BRI25" s="91"/>
      <c r="BRJ25" s="91"/>
      <c r="BRK25" s="91"/>
      <c r="BRL25" s="91"/>
      <c r="BRM25" s="91"/>
      <c r="BRN25" s="91"/>
      <c r="BRO25" s="91"/>
      <c r="BRP25" s="91"/>
      <c r="BRQ25" s="91"/>
      <c r="BRR25" s="91"/>
      <c r="BRS25" s="91"/>
      <c r="BRT25" s="91"/>
      <c r="BRU25" s="91"/>
      <c r="BRV25" s="91"/>
      <c r="BRW25" s="91"/>
      <c r="BRX25" s="91"/>
      <c r="BRY25" s="91"/>
      <c r="BRZ25" s="91"/>
      <c r="BSA25" s="91"/>
      <c r="BSB25" s="91"/>
      <c r="BSC25" s="91"/>
      <c r="BSD25" s="91"/>
      <c r="BSE25" s="91"/>
      <c r="BSF25" s="91"/>
      <c r="BSG25" s="91"/>
      <c r="BSH25" s="91"/>
      <c r="BSI25" s="91"/>
      <c r="BSJ25" s="91"/>
      <c r="BSK25" s="91"/>
      <c r="BSL25" s="91"/>
      <c r="BSM25" s="91"/>
      <c r="BSN25" s="91"/>
      <c r="BSO25" s="91"/>
      <c r="BSP25" s="91"/>
      <c r="BSQ25" s="91"/>
      <c r="BSR25" s="91"/>
      <c r="BSS25" s="91"/>
      <c r="BST25" s="91"/>
      <c r="BSU25" s="91"/>
      <c r="BSV25" s="91"/>
      <c r="BSW25" s="91"/>
      <c r="BSX25" s="91"/>
      <c r="BSY25" s="91"/>
      <c r="BSZ25" s="91"/>
      <c r="BTA25" s="91"/>
      <c r="BTB25" s="91"/>
      <c r="BTC25" s="91"/>
      <c r="BTD25" s="91"/>
      <c r="BTE25" s="91"/>
      <c r="BTF25" s="91"/>
      <c r="BTG25" s="91"/>
      <c r="BTH25" s="91"/>
      <c r="BTI25" s="91"/>
      <c r="BTJ25" s="91"/>
      <c r="BTK25" s="91"/>
      <c r="BTL25" s="91"/>
      <c r="BTM25" s="91"/>
      <c r="BTN25" s="91"/>
      <c r="BTO25" s="91"/>
      <c r="BTP25" s="91"/>
      <c r="BTQ25" s="91"/>
      <c r="BTR25" s="91"/>
      <c r="BTS25" s="91"/>
      <c r="BTT25" s="91"/>
      <c r="BTU25" s="91"/>
      <c r="BTV25" s="91"/>
      <c r="BTW25" s="91"/>
      <c r="BTX25" s="91"/>
      <c r="BTY25" s="91"/>
      <c r="BTZ25" s="91"/>
      <c r="BUA25" s="91"/>
      <c r="BUB25" s="91"/>
      <c r="BUC25" s="91"/>
      <c r="BUD25" s="91"/>
      <c r="BUE25" s="91"/>
      <c r="BUF25" s="91"/>
      <c r="BUG25" s="91"/>
      <c r="BUH25" s="91"/>
      <c r="BUI25" s="91"/>
      <c r="BUJ25" s="91"/>
      <c r="BUK25" s="91"/>
      <c r="BUL25" s="91"/>
      <c r="BUM25" s="91"/>
      <c r="BUN25" s="91"/>
      <c r="BUO25" s="91"/>
      <c r="BUP25" s="91"/>
      <c r="BUQ25" s="91"/>
      <c r="BUR25" s="91"/>
      <c r="BUS25" s="91"/>
      <c r="BUT25" s="91"/>
      <c r="BUU25" s="91"/>
      <c r="BUV25" s="91"/>
      <c r="BUW25" s="91"/>
      <c r="BUX25" s="91"/>
      <c r="BUY25" s="91"/>
      <c r="BUZ25" s="91"/>
      <c r="BVA25" s="91"/>
      <c r="BVB25" s="91"/>
      <c r="BVC25" s="91"/>
      <c r="BVD25" s="91"/>
      <c r="BVE25" s="91"/>
      <c r="BVF25" s="91"/>
      <c r="BVG25" s="91"/>
      <c r="BVH25" s="91"/>
      <c r="BVI25" s="91"/>
      <c r="BVJ25" s="91"/>
      <c r="BVK25" s="91"/>
      <c r="BVL25" s="91"/>
      <c r="BVM25" s="91"/>
      <c r="BVN25" s="91"/>
      <c r="BVO25" s="91"/>
      <c r="BVP25" s="91"/>
      <c r="BVQ25" s="91"/>
      <c r="BVR25" s="91"/>
      <c r="BVS25" s="91"/>
      <c r="BVT25" s="91"/>
      <c r="BVU25" s="91"/>
      <c r="BVV25" s="91"/>
      <c r="BVW25" s="91"/>
      <c r="BVX25" s="91"/>
      <c r="BVY25" s="91"/>
      <c r="BVZ25" s="91"/>
      <c r="BWA25" s="91"/>
      <c r="BWB25" s="91"/>
      <c r="BWC25" s="91"/>
      <c r="BWD25" s="91"/>
      <c r="BWE25" s="91"/>
      <c r="BWF25" s="91"/>
      <c r="BWG25" s="91"/>
      <c r="BWH25" s="91"/>
      <c r="BWI25" s="91"/>
      <c r="BWJ25" s="91"/>
      <c r="BWK25" s="91"/>
      <c r="BWL25" s="91"/>
      <c r="BWM25" s="91"/>
      <c r="BWN25" s="91"/>
      <c r="BWO25" s="91"/>
      <c r="BWP25" s="91"/>
      <c r="BWQ25" s="91"/>
      <c r="BWR25" s="91"/>
      <c r="BWS25" s="91"/>
      <c r="BWT25" s="91"/>
      <c r="BWU25" s="91"/>
      <c r="BWV25" s="91"/>
      <c r="BWW25" s="91"/>
      <c r="BWX25" s="91"/>
      <c r="BWY25" s="91"/>
      <c r="BWZ25" s="91"/>
      <c r="BXA25" s="91"/>
      <c r="BXB25" s="91"/>
      <c r="BXC25" s="91"/>
      <c r="BXD25" s="91"/>
      <c r="BXE25" s="91"/>
      <c r="BXF25" s="91"/>
      <c r="BXG25" s="91"/>
      <c r="BXH25" s="91"/>
      <c r="BXI25" s="91"/>
      <c r="BXJ25" s="91"/>
      <c r="BXK25" s="91"/>
      <c r="BXL25" s="91"/>
      <c r="BXM25" s="91"/>
      <c r="BXN25" s="91"/>
      <c r="BXO25" s="91"/>
      <c r="BXP25" s="91"/>
      <c r="BXQ25" s="91"/>
      <c r="BXR25" s="91"/>
      <c r="BXS25" s="91"/>
      <c r="BXT25" s="91"/>
      <c r="BXU25" s="91"/>
      <c r="BXV25" s="91"/>
      <c r="BXW25" s="91"/>
      <c r="BXX25" s="91"/>
      <c r="BXY25" s="91"/>
      <c r="BXZ25" s="91"/>
      <c r="BYA25" s="91"/>
      <c r="BYB25" s="91"/>
      <c r="BYC25" s="91"/>
      <c r="BYD25" s="91"/>
      <c r="BYE25" s="91"/>
      <c r="BYF25" s="91"/>
      <c r="BYG25" s="91"/>
      <c r="BYH25" s="91"/>
      <c r="BYI25" s="91"/>
      <c r="BYJ25" s="91"/>
      <c r="BYK25" s="91"/>
      <c r="BYL25" s="91"/>
      <c r="BYM25" s="91"/>
      <c r="BYN25" s="91"/>
      <c r="BYO25" s="91"/>
      <c r="BYP25" s="91"/>
      <c r="BYQ25" s="91"/>
      <c r="BYR25" s="91"/>
      <c r="BYS25" s="91"/>
      <c r="BYT25" s="91"/>
      <c r="BYU25" s="91"/>
      <c r="BYV25" s="91"/>
      <c r="BYW25" s="91"/>
      <c r="BYX25" s="91"/>
      <c r="BYY25" s="91"/>
      <c r="BYZ25" s="91"/>
      <c r="BZA25" s="91"/>
      <c r="BZB25" s="91"/>
      <c r="BZC25" s="91"/>
      <c r="BZD25" s="91"/>
      <c r="BZE25" s="91"/>
      <c r="BZF25" s="91"/>
      <c r="BZG25" s="91"/>
      <c r="BZH25" s="91"/>
      <c r="BZI25" s="91"/>
      <c r="BZJ25" s="91"/>
      <c r="BZK25" s="91"/>
      <c r="BZL25" s="91"/>
      <c r="BZM25" s="91"/>
      <c r="BZN25" s="91"/>
      <c r="BZO25" s="91"/>
      <c r="BZP25" s="91"/>
      <c r="BZQ25" s="91"/>
      <c r="BZR25" s="91"/>
      <c r="BZS25" s="91"/>
      <c r="BZT25" s="91"/>
      <c r="BZU25" s="91"/>
      <c r="BZV25" s="91"/>
      <c r="BZW25" s="91"/>
      <c r="BZX25" s="91"/>
      <c r="BZY25" s="91"/>
      <c r="BZZ25" s="91"/>
      <c r="CAA25" s="91"/>
      <c r="CAB25" s="91"/>
      <c r="CAC25" s="91"/>
      <c r="CAD25" s="91"/>
      <c r="CAE25" s="91"/>
      <c r="CAF25" s="91"/>
      <c r="CAG25" s="91"/>
      <c r="CAH25" s="91"/>
      <c r="CAI25" s="91"/>
      <c r="CAJ25" s="91"/>
      <c r="CAK25" s="91"/>
      <c r="CAL25" s="91"/>
      <c r="CAM25" s="91"/>
      <c r="CAN25" s="91"/>
      <c r="CAO25" s="91"/>
      <c r="CAP25" s="91"/>
      <c r="CAQ25" s="91"/>
      <c r="CAR25" s="91"/>
      <c r="CAS25" s="91"/>
      <c r="CAT25" s="91"/>
      <c r="CAU25" s="91"/>
      <c r="CAV25" s="91"/>
      <c r="CAW25" s="91"/>
      <c r="CAX25" s="91"/>
      <c r="CAY25" s="91"/>
      <c r="CAZ25" s="91"/>
      <c r="CBA25" s="91"/>
      <c r="CBB25" s="91"/>
      <c r="CBC25" s="91"/>
      <c r="CBD25" s="91"/>
      <c r="CBE25" s="91"/>
      <c r="CBF25" s="91"/>
      <c r="CBG25" s="91"/>
      <c r="CBH25" s="91"/>
      <c r="CBI25" s="91"/>
      <c r="CBJ25" s="91"/>
      <c r="CBK25" s="91"/>
      <c r="CBL25" s="91"/>
      <c r="CBM25" s="91"/>
      <c r="CBN25" s="91"/>
      <c r="CBO25" s="91"/>
      <c r="CBP25" s="91"/>
      <c r="CBQ25" s="91"/>
      <c r="CBR25" s="91"/>
      <c r="CBS25" s="91"/>
      <c r="CBT25" s="91"/>
      <c r="CBU25" s="91"/>
      <c r="CBV25" s="91"/>
      <c r="CBW25" s="91"/>
      <c r="CBX25" s="91"/>
      <c r="CBY25" s="91"/>
      <c r="CBZ25" s="91"/>
      <c r="CCA25" s="91"/>
      <c r="CCB25" s="91"/>
      <c r="CCC25" s="91"/>
      <c r="CCD25" s="91"/>
      <c r="CCE25" s="91"/>
      <c r="CCF25" s="91"/>
      <c r="CCG25" s="91"/>
      <c r="CCH25" s="91"/>
      <c r="CCI25" s="91"/>
      <c r="CCJ25" s="91"/>
      <c r="CCK25" s="91"/>
      <c r="CCL25" s="91"/>
      <c r="CCM25" s="91"/>
      <c r="CCN25" s="91"/>
      <c r="CCO25" s="91"/>
      <c r="CCP25" s="91"/>
      <c r="CCQ25" s="91"/>
      <c r="CCR25" s="91"/>
      <c r="CCS25" s="91"/>
      <c r="CCT25" s="91"/>
      <c r="CCU25" s="91"/>
      <c r="CCV25" s="91"/>
      <c r="CCW25" s="91"/>
      <c r="CCX25" s="91"/>
      <c r="CCY25" s="91"/>
      <c r="CCZ25" s="91"/>
      <c r="CDA25" s="91"/>
      <c r="CDB25" s="91"/>
      <c r="CDC25" s="91"/>
      <c r="CDD25" s="91"/>
      <c r="CDE25" s="91"/>
      <c r="CDF25" s="91"/>
      <c r="CDG25" s="91"/>
      <c r="CDH25" s="91"/>
      <c r="CDI25" s="91"/>
      <c r="CDJ25" s="91"/>
      <c r="CDK25" s="91"/>
      <c r="CDL25" s="91"/>
      <c r="CDM25" s="91"/>
      <c r="CDN25" s="91"/>
      <c r="CDO25" s="91"/>
      <c r="CDP25" s="91"/>
      <c r="CDQ25" s="91"/>
      <c r="CDR25" s="91"/>
      <c r="CDS25" s="91"/>
      <c r="CDT25" s="91"/>
      <c r="CDU25" s="91"/>
      <c r="CDV25" s="91"/>
      <c r="CDW25" s="91"/>
      <c r="CDX25" s="91"/>
      <c r="CDY25" s="91"/>
      <c r="CDZ25" s="91"/>
      <c r="CEA25" s="91"/>
      <c r="CEB25" s="91"/>
      <c r="CEC25" s="91"/>
      <c r="CED25" s="91"/>
      <c r="CEE25" s="91"/>
      <c r="CEF25" s="91"/>
      <c r="CEG25" s="91"/>
      <c r="CEH25" s="91"/>
      <c r="CEI25" s="91"/>
      <c r="CEJ25" s="91"/>
      <c r="CEK25" s="91"/>
      <c r="CEL25" s="91"/>
      <c r="CEM25" s="91"/>
      <c r="CEN25" s="91"/>
      <c r="CEO25" s="91"/>
      <c r="CEP25" s="91"/>
      <c r="CEQ25" s="91"/>
      <c r="CER25" s="91"/>
      <c r="CES25" s="91"/>
      <c r="CET25" s="91"/>
      <c r="CEU25" s="91"/>
      <c r="CEV25" s="91"/>
      <c r="CEW25" s="91"/>
      <c r="CEX25" s="91"/>
      <c r="CEY25" s="91"/>
      <c r="CEZ25" s="91"/>
      <c r="CFA25" s="91"/>
      <c r="CFB25" s="91"/>
      <c r="CFC25" s="91"/>
      <c r="CFD25" s="91"/>
      <c r="CFE25" s="91"/>
      <c r="CFF25" s="91"/>
      <c r="CFG25" s="91"/>
      <c r="CFH25" s="91"/>
      <c r="CFI25" s="91"/>
      <c r="CFJ25" s="91"/>
      <c r="CFK25" s="91"/>
      <c r="CFL25" s="91"/>
      <c r="CFM25" s="91"/>
      <c r="CFN25" s="91"/>
      <c r="CFO25" s="91"/>
      <c r="CFP25" s="91"/>
      <c r="CFQ25" s="91"/>
      <c r="CFR25" s="91"/>
      <c r="CFS25" s="91"/>
      <c r="CFT25" s="91"/>
      <c r="CFU25" s="91"/>
      <c r="CFV25" s="91"/>
      <c r="CFW25" s="91"/>
      <c r="CFX25" s="91"/>
      <c r="CFY25" s="91"/>
      <c r="CFZ25" s="91"/>
      <c r="CGA25" s="91"/>
      <c r="CGB25" s="91"/>
      <c r="CGC25" s="91"/>
      <c r="CGD25" s="91"/>
      <c r="CGE25" s="91"/>
      <c r="CGF25" s="91"/>
      <c r="CGG25" s="91"/>
      <c r="CGH25" s="91"/>
      <c r="CGI25" s="91"/>
      <c r="CGJ25" s="91"/>
      <c r="CGK25" s="91"/>
      <c r="CGL25" s="91"/>
      <c r="CGM25" s="91"/>
      <c r="CGN25" s="91"/>
      <c r="CGO25" s="91"/>
      <c r="CGP25" s="91"/>
      <c r="CGQ25" s="91"/>
      <c r="CGR25" s="91"/>
      <c r="CGS25" s="91"/>
      <c r="CGT25" s="91"/>
      <c r="CGU25" s="91"/>
      <c r="CGV25" s="91"/>
      <c r="CGW25" s="91"/>
      <c r="CGX25" s="91"/>
      <c r="CGY25" s="91"/>
      <c r="CGZ25" s="91"/>
      <c r="CHA25" s="91"/>
      <c r="CHB25" s="91"/>
      <c r="CHC25" s="91"/>
      <c r="CHD25" s="91"/>
      <c r="CHE25" s="91"/>
      <c r="CHF25" s="91"/>
      <c r="CHG25" s="91"/>
      <c r="CHH25" s="91"/>
      <c r="CHI25" s="91"/>
      <c r="CHJ25" s="91"/>
      <c r="CHK25" s="91"/>
      <c r="CHL25" s="91"/>
      <c r="CHM25" s="91"/>
      <c r="CHN25" s="91"/>
      <c r="CHO25" s="91"/>
      <c r="CHP25" s="91"/>
      <c r="CHQ25" s="91"/>
      <c r="CHR25" s="91"/>
      <c r="CHS25" s="91"/>
      <c r="CHT25" s="91"/>
      <c r="CHU25" s="91"/>
      <c r="CHV25" s="91"/>
      <c r="CHW25" s="91"/>
      <c r="CHX25" s="91"/>
      <c r="CHY25" s="91"/>
      <c r="CHZ25" s="91"/>
      <c r="CIA25" s="91"/>
      <c r="CIB25" s="91"/>
      <c r="CIC25" s="91"/>
      <c r="CID25" s="91"/>
      <c r="CIE25" s="91"/>
      <c r="CIF25" s="91"/>
      <c r="CIG25" s="91"/>
      <c r="CIH25" s="91"/>
      <c r="CII25" s="91"/>
      <c r="CIJ25" s="91"/>
      <c r="CIK25" s="91"/>
      <c r="CIL25" s="91"/>
      <c r="CIM25" s="91"/>
      <c r="CIN25" s="91"/>
      <c r="CIO25" s="91"/>
      <c r="CIP25" s="91"/>
      <c r="CIQ25" s="91"/>
      <c r="CIR25" s="91"/>
      <c r="CIS25" s="91"/>
      <c r="CIT25" s="91"/>
      <c r="CIU25" s="91"/>
      <c r="CIV25" s="91"/>
      <c r="CIW25" s="91"/>
      <c r="CIX25" s="91"/>
      <c r="CIY25" s="91"/>
      <c r="CIZ25" s="91"/>
      <c r="CJA25" s="91"/>
      <c r="CJB25" s="91"/>
      <c r="CJC25" s="91"/>
      <c r="CJD25" s="91"/>
      <c r="CJE25" s="91"/>
      <c r="CJF25" s="91"/>
      <c r="CJG25" s="91"/>
      <c r="CJH25" s="91"/>
      <c r="CJI25" s="91"/>
      <c r="CJJ25" s="91"/>
      <c r="CJK25" s="91"/>
      <c r="CJL25" s="91"/>
      <c r="CJM25" s="91"/>
      <c r="CJN25" s="91"/>
      <c r="CJO25" s="91"/>
      <c r="CJP25" s="91"/>
      <c r="CJQ25" s="91"/>
      <c r="CJR25" s="91"/>
      <c r="CJS25" s="91"/>
      <c r="CJT25" s="91"/>
      <c r="CJU25" s="91"/>
      <c r="CJV25" s="91"/>
      <c r="CJW25" s="91"/>
      <c r="CJX25" s="91"/>
      <c r="CJY25" s="91"/>
      <c r="CJZ25" s="91"/>
      <c r="CKA25" s="91"/>
      <c r="CKB25" s="91"/>
      <c r="CKC25" s="91"/>
      <c r="CKD25" s="91"/>
      <c r="CKE25" s="91"/>
      <c r="CKF25" s="91"/>
      <c r="CKG25" s="91"/>
      <c r="CKH25" s="91"/>
      <c r="CKI25" s="91"/>
      <c r="CKJ25" s="91"/>
      <c r="CKK25" s="91"/>
      <c r="CKL25" s="91"/>
      <c r="CKM25" s="91"/>
      <c r="CKN25" s="91"/>
      <c r="CKO25" s="91"/>
      <c r="CKP25" s="91"/>
      <c r="CKQ25" s="91"/>
      <c r="CKR25" s="91"/>
      <c r="CKS25" s="91"/>
      <c r="CKT25" s="91"/>
      <c r="CKU25" s="91"/>
      <c r="CKV25" s="91"/>
      <c r="CKW25" s="91"/>
      <c r="CKX25" s="91"/>
      <c r="CKY25" s="91"/>
      <c r="CKZ25" s="91"/>
      <c r="CLA25" s="91"/>
      <c r="CLB25" s="91"/>
      <c r="CLC25" s="91"/>
      <c r="CLD25" s="91"/>
      <c r="CLE25" s="91"/>
      <c r="CLF25" s="91"/>
      <c r="CLG25" s="91"/>
      <c r="CLH25" s="91"/>
      <c r="CLI25" s="91"/>
      <c r="CLJ25" s="91"/>
      <c r="CLK25" s="91"/>
      <c r="CLL25" s="91"/>
      <c r="CLM25" s="91"/>
      <c r="CLN25" s="91"/>
      <c r="CLO25" s="91"/>
      <c r="CLP25" s="91"/>
      <c r="CLQ25" s="91"/>
      <c r="CLR25" s="91"/>
      <c r="CLS25" s="91"/>
      <c r="CLT25" s="91"/>
      <c r="CLU25" s="91"/>
      <c r="CLV25" s="91"/>
      <c r="CLW25" s="91"/>
      <c r="CLX25" s="91"/>
      <c r="CLY25" s="91"/>
      <c r="CLZ25" s="91"/>
      <c r="CMA25" s="91"/>
      <c r="CMB25" s="91"/>
      <c r="CMC25" s="91"/>
      <c r="CMD25" s="91"/>
      <c r="CME25" s="91"/>
      <c r="CMF25" s="91"/>
      <c r="CMG25" s="91"/>
      <c r="CMH25" s="91"/>
      <c r="CMI25" s="91"/>
      <c r="CMJ25" s="91"/>
      <c r="CMK25" s="91"/>
      <c r="CML25" s="91"/>
      <c r="CMM25" s="91"/>
      <c r="CMN25" s="91"/>
      <c r="CMO25" s="91"/>
      <c r="CMP25" s="91"/>
      <c r="CMQ25" s="91"/>
      <c r="CMR25" s="91"/>
      <c r="CMS25" s="91"/>
      <c r="CMT25" s="91"/>
      <c r="CMU25" s="91"/>
      <c r="CMV25" s="91"/>
      <c r="CMW25" s="91"/>
      <c r="CMX25" s="91"/>
      <c r="CMY25" s="91"/>
      <c r="CMZ25" s="91"/>
      <c r="CNA25" s="91"/>
      <c r="CNB25" s="91"/>
      <c r="CNC25" s="91"/>
      <c r="CND25" s="91"/>
      <c r="CNE25" s="91"/>
      <c r="CNF25" s="91"/>
      <c r="CNG25" s="91"/>
      <c r="CNH25" s="91"/>
      <c r="CNI25" s="91"/>
      <c r="CNJ25" s="91"/>
      <c r="CNK25" s="91"/>
      <c r="CNL25" s="91"/>
      <c r="CNM25" s="91"/>
      <c r="CNN25" s="91"/>
      <c r="CNO25" s="91"/>
      <c r="CNP25" s="91"/>
      <c r="CNQ25" s="91"/>
      <c r="CNR25" s="91"/>
      <c r="CNS25" s="91"/>
      <c r="CNT25" s="91"/>
      <c r="CNU25" s="91"/>
      <c r="CNV25" s="91"/>
      <c r="CNW25" s="91"/>
      <c r="CNX25" s="91"/>
      <c r="CNY25" s="91"/>
      <c r="CNZ25" s="91"/>
      <c r="COA25" s="91"/>
      <c r="COB25" s="91"/>
      <c r="COC25" s="91"/>
      <c r="COD25" s="91"/>
      <c r="COE25" s="91"/>
      <c r="COF25" s="91"/>
      <c r="COG25" s="91"/>
      <c r="COH25" s="91"/>
      <c r="COI25" s="91"/>
      <c r="COJ25" s="91"/>
      <c r="COK25" s="91"/>
      <c r="COL25" s="91"/>
      <c r="COM25" s="91"/>
      <c r="CON25" s="91"/>
      <c r="COO25" s="91"/>
      <c r="COP25" s="91"/>
      <c r="COQ25" s="91"/>
      <c r="COR25" s="91"/>
      <c r="COS25" s="91"/>
      <c r="COT25" s="91"/>
      <c r="COU25" s="91"/>
      <c r="COV25" s="91"/>
      <c r="COW25" s="91"/>
      <c r="COX25" s="91"/>
      <c r="COY25" s="91"/>
      <c r="COZ25" s="91"/>
      <c r="CPA25" s="91"/>
      <c r="CPB25" s="91"/>
      <c r="CPC25" s="91"/>
      <c r="CPD25" s="91"/>
      <c r="CPE25" s="91"/>
      <c r="CPF25" s="91"/>
      <c r="CPG25" s="91"/>
      <c r="CPH25" s="91"/>
      <c r="CPI25" s="91"/>
      <c r="CPJ25" s="91"/>
      <c r="CPK25" s="91"/>
      <c r="CPL25" s="91"/>
      <c r="CPM25" s="91"/>
      <c r="CPN25" s="91"/>
      <c r="CPO25" s="91"/>
      <c r="CPP25" s="91"/>
      <c r="CPQ25" s="91"/>
      <c r="CPR25" s="91"/>
      <c r="CPS25" s="91"/>
      <c r="CPT25" s="91"/>
      <c r="CPU25" s="91"/>
      <c r="CPV25" s="91"/>
      <c r="CPW25" s="91"/>
      <c r="CPX25" s="91"/>
      <c r="CPY25" s="91"/>
      <c r="CPZ25" s="91"/>
      <c r="CQA25" s="91"/>
      <c r="CQB25" s="91"/>
      <c r="CQC25" s="91"/>
      <c r="CQD25" s="91"/>
      <c r="CQE25" s="91"/>
      <c r="CQF25" s="91"/>
      <c r="CQG25" s="91"/>
      <c r="CQH25" s="91"/>
      <c r="CQI25" s="91"/>
      <c r="CQJ25" s="91"/>
      <c r="CQK25" s="91"/>
      <c r="CQL25" s="91"/>
      <c r="CQM25" s="91"/>
      <c r="CQN25" s="91"/>
      <c r="CQO25" s="91"/>
      <c r="CQP25" s="91"/>
      <c r="CQQ25" s="91"/>
      <c r="CQR25" s="91"/>
      <c r="CQS25" s="91"/>
      <c r="CQT25" s="91"/>
      <c r="CQU25" s="91"/>
      <c r="CQV25" s="91"/>
      <c r="CQW25" s="91"/>
      <c r="CQX25" s="91"/>
      <c r="CQY25" s="91"/>
      <c r="CQZ25" s="91"/>
      <c r="CRA25" s="91"/>
      <c r="CRB25" s="91"/>
      <c r="CRC25" s="91"/>
      <c r="CRD25" s="91"/>
      <c r="CRE25" s="91"/>
      <c r="CRF25" s="91"/>
      <c r="CRG25" s="91"/>
      <c r="CRH25" s="91"/>
      <c r="CRI25" s="91"/>
      <c r="CRJ25" s="91"/>
      <c r="CRK25" s="91"/>
      <c r="CRL25" s="91"/>
      <c r="CRM25" s="91"/>
      <c r="CRN25" s="91"/>
      <c r="CRO25" s="91"/>
      <c r="CRP25" s="91"/>
      <c r="CRQ25" s="91"/>
      <c r="CRR25" s="91"/>
      <c r="CRS25" s="91"/>
      <c r="CRT25" s="91"/>
      <c r="CRU25" s="91"/>
      <c r="CRV25" s="91"/>
      <c r="CRW25" s="91"/>
      <c r="CRX25" s="91"/>
      <c r="CRY25" s="91"/>
      <c r="CRZ25" s="91"/>
      <c r="CSA25" s="91"/>
      <c r="CSB25" s="91"/>
      <c r="CSC25" s="91"/>
      <c r="CSD25" s="91"/>
      <c r="CSE25" s="91"/>
      <c r="CSF25" s="91"/>
      <c r="CSG25" s="91"/>
      <c r="CSH25" s="91"/>
      <c r="CSI25" s="91"/>
      <c r="CSJ25" s="91"/>
      <c r="CSK25" s="91"/>
      <c r="CSL25" s="91"/>
      <c r="CSM25" s="91"/>
      <c r="CSN25" s="91"/>
      <c r="CSO25" s="91"/>
      <c r="CSP25" s="91"/>
      <c r="CSQ25" s="91"/>
      <c r="CSR25" s="91"/>
      <c r="CSS25" s="91"/>
      <c r="CST25" s="91"/>
      <c r="CSU25" s="91"/>
      <c r="CSV25" s="91"/>
      <c r="CSW25" s="91"/>
      <c r="CSX25" s="91"/>
      <c r="CSY25" s="91"/>
      <c r="CSZ25" s="91"/>
      <c r="CTA25" s="91"/>
      <c r="CTB25" s="91"/>
      <c r="CTC25" s="91"/>
      <c r="CTD25" s="91"/>
      <c r="CTE25" s="91"/>
      <c r="CTF25" s="91"/>
      <c r="CTG25" s="91"/>
      <c r="CTH25" s="91"/>
      <c r="CTI25" s="91"/>
      <c r="CTJ25" s="91"/>
      <c r="CTK25" s="91"/>
      <c r="CTL25" s="91"/>
      <c r="CTM25" s="91"/>
      <c r="CTN25" s="91"/>
      <c r="CTO25" s="91"/>
      <c r="CTP25" s="91"/>
      <c r="CTQ25" s="91"/>
      <c r="CTR25" s="91"/>
      <c r="CTS25" s="91"/>
      <c r="CTT25" s="91"/>
      <c r="CTU25" s="91"/>
      <c r="CTV25" s="91"/>
      <c r="CTW25" s="91"/>
      <c r="CTX25" s="91"/>
      <c r="CTY25" s="91"/>
      <c r="CTZ25" s="91"/>
      <c r="CUA25" s="91"/>
      <c r="CUB25" s="91"/>
      <c r="CUC25" s="91"/>
      <c r="CUD25" s="91"/>
      <c r="CUE25" s="91"/>
      <c r="CUF25" s="91"/>
      <c r="CUG25" s="91"/>
      <c r="CUH25" s="91"/>
      <c r="CUI25" s="91"/>
      <c r="CUJ25" s="91"/>
      <c r="CUK25" s="91"/>
      <c r="CUL25" s="91"/>
      <c r="CUM25" s="91"/>
      <c r="CUN25" s="91"/>
      <c r="CUO25" s="91"/>
      <c r="CUP25" s="91"/>
      <c r="CUQ25" s="91"/>
      <c r="CUR25" s="91"/>
      <c r="CUS25" s="91"/>
      <c r="CUT25" s="91"/>
      <c r="CUU25" s="91"/>
      <c r="CUV25" s="91"/>
      <c r="CUW25" s="91"/>
      <c r="CUX25" s="91"/>
      <c r="CUY25" s="91"/>
      <c r="CUZ25" s="91"/>
      <c r="CVA25" s="91"/>
      <c r="CVB25" s="91"/>
      <c r="CVC25" s="91"/>
      <c r="CVD25" s="91"/>
      <c r="CVE25" s="91"/>
      <c r="CVF25" s="91"/>
      <c r="CVG25" s="91"/>
      <c r="CVH25" s="91"/>
      <c r="CVI25" s="91"/>
      <c r="CVJ25" s="91"/>
      <c r="CVK25" s="91"/>
      <c r="CVL25" s="91"/>
      <c r="CVM25" s="91"/>
      <c r="CVN25" s="91"/>
      <c r="CVO25" s="91"/>
      <c r="CVP25" s="91"/>
      <c r="CVQ25" s="91"/>
      <c r="CVR25" s="91"/>
      <c r="CVS25" s="91"/>
      <c r="CVT25" s="91"/>
      <c r="CVU25" s="91"/>
      <c r="CVV25" s="91"/>
      <c r="CVW25" s="91"/>
      <c r="CVX25" s="91"/>
      <c r="CVY25" s="91"/>
      <c r="CVZ25" s="91"/>
      <c r="CWA25" s="91"/>
      <c r="CWB25" s="91"/>
      <c r="CWC25" s="91"/>
      <c r="CWD25" s="91"/>
      <c r="CWE25" s="91"/>
      <c r="CWF25" s="91"/>
      <c r="CWG25" s="91"/>
      <c r="CWH25" s="91"/>
      <c r="CWI25" s="91"/>
      <c r="CWJ25" s="91"/>
      <c r="CWK25" s="91"/>
      <c r="CWL25" s="91"/>
      <c r="CWM25" s="91"/>
      <c r="CWN25" s="91"/>
      <c r="CWO25" s="91"/>
      <c r="CWP25" s="91"/>
      <c r="CWQ25" s="91"/>
      <c r="CWR25" s="91"/>
      <c r="CWS25" s="91"/>
      <c r="CWT25" s="91"/>
      <c r="CWU25" s="91"/>
      <c r="CWV25" s="91"/>
      <c r="CWW25" s="91"/>
      <c r="CWX25" s="91"/>
      <c r="CWY25" s="91"/>
      <c r="CWZ25" s="91"/>
      <c r="CXA25" s="91"/>
      <c r="CXB25" s="91"/>
      <c r="CXC25" s="91"/>
      <c r="CXD25" s="91"/>
      <c r="CXE25" s="91"/>
      <c r="CXF25" s="91"/>
      <c r="CXG25" s="91"/>
      <c r="CXH25" s="91"/>
      <c r="CXI25" s="91"/>
      <c r="CXJ25" s="91"/>
      <c r="CXK25" s="91"/>
      <c r="CXL25" s="91"/>
      <c r="CXM25" s="91"/>
      <c r="CXN25" s="91"/>
      <c r="CXO25" s="91"/>
      <c r="CXP25" s="91"/>
      <c r="CXQ25" s="91"/>
      <c r="CXR25" s="91"/>
      <c r="CXS25" s="91"/>
      <c r="CXT25" s="91"/>
      <c r="CXU25" s="91"/>
      <c r="CXV25" s="91"/>
      <c r="CXW25" s="91"/>
      <c r="CXX25" s="91"/>
      <c r="CXY25" s="91"/>
      <c r="CXZ25" s="91"/>
      <c r="CYA25" s="91"/>
      <c r="CYB25" s="91"/>
      <c r="CYC25" s="91"/>
      <c r="CYD25" s="91"/>
      <c r="CYE25" s="91"/>
      <c r="CYF25" s="91"/>
      <c r="CYG25" s="91"/>
      <c r="CYH25" s="91"/>
      <c r="CYI25" s="91"/>
      <c r="CYJ25" s="91"/>
      <c r="CYK25" s="91"/>
      <c r="CYL25" s="91"/>
      <c r="CYM25" s="91"/>
      <c r="CYN25" s="91"/>
      <c r="CYO25" s="91"/>
      <c r="CYP25" s="91"/>
      <c r="CYQ25" s="91"/>
      <c r="CYR25" s="91"/>
      <c r="CYS25" s="91"/>
      <c r="CYT25" s="91"/>
      <c r="CYU25" s="91"/>
      <c r="CYV25" s="91"/>
      <c r="CYW25" s="91"/>
      <c r="CYX25" s="91"/>
      <c r="CYY25" s="91"/>
      <c r="CYZ25" s="91"/>
      <c r="CZA25" s="91"/>
      <c r="CZB25" s="91"/>
      <c r="CZC25" s="91"/>
      <c r="CZD25" s="91"/>
      <c r="CZE25" s="91"/>
      <c r="CZF25" s="91"/>
      <c r="CZG25" s="91"/>
      <c r="CZH25" s="91"/>
      <c r="CZI25" s="91"/>
      <c r="CZJ25" s="91"/>
      <c r="CZK25" s="91"/>
      <c r="CZL25" s="91"/>
      <c r="CZM25" s="91"/>
      <c r="CZN25" s="91"/>
      <c r="CZO25" s="91"/>
      <c r="CZP25" s="91"/>
      <c r="CZQ25" s="91"/>
      <c r="CZR25" s="91"/>
      <c r="CZS25" s="91"/>
      <c r="CZT25" s="91"/>
      <c r="CZU25" s="91"/>
      <c r="CZV25" s="91"/>
      <c r="CZW25" s="91"/>
      <c r="CZX25" s="91"/>
      <c r="CZY25" s="91"/>
      <c r="CZZ25" s="91"/>
      <c r="DAA25" s="91"/>
      <c r="DAB25" s="91"/>
      <c r="DAC25" s="91"/>
      <c r="DAD25" s="91"/>
      <c r="DAE25" s="91"/>
      <c r="DAF25" s="91"/>
      <c r="DAG25" s="91"/>
      <c r="DAH25" s="91"/>
      <c r="DAI25" s="91"/>
      <c r="DAJ25" s="91"/>
      <c r="DAK25" s="91"/>
      <c r="DAL25" s="91"/>
      <c r="DAM25" s="91"/>
      <c r="DAN25" s="91"/>
      <c r="DAO25" s="91"/>
      <c r="DAP25" s="91"/>
      <c r="DAQ25" s="91"/>
      <c r="DAR25" s="91"/>
      <c r="DAS25" s="91"/>
      <c r="DAT25" s="91"/>
      <c r="DAU25" s="91"/>
      <c r="DAV25" s="91"/>
      <c r="DAW25" s="91"/>
      <c r="DAX25" s="91"/>
      <c r="DAY25" s="91"/>
      <c r="DAZ25" s="91"/>
      <c r="DBA25" s="91"/>
      <c r="DBB25" s="91"/>
      <c r="DBC25" s="91"/>
      <c r="DBD25" s="91"/>
      <c r="DBE25" s="91"/>
      <c r="DBF25" s="91"/>
      <c r="DBG25" s="91"/>
      <c r="DBH25" s="91"/>
      <c r="DBI25" s="91"/>
      <c r="DBJ25" s="91"/>
      <c r="DBK25" s="91"/>
      <c r="DBL25" s="91"/>
      <c r="DBM25" s="91"/>
      <c r="DBN25" s="91"/>
      <c r="DBO25" s="91"/>
      <c r="DBP25" s="91"/>
      <c r="DBQ25" s="91"/>
      <c r="DBR25" s="91"/>
      <c r="DBS25" s="91"/>
      <c r="DBT25" s="91"/>
      <c r="DBU25" s="91"/>
      <c r="DBV25" s="91"/>
      <c r="DBW25" s="91"/>
      <c r="DBX25" s="91"/>
      <c r="DBY25" s="91"/>
      <c r="DBZ25" s="91"/>
      <c r="DCA25" s="91"/>
      <c r="DCB25" s="91"/>
      <c r="DCC25" s="91"/>
      <c r="DCD25" s="91"/>
      <c r="DCE25" s="91"/>
      <c r="DCF25" s="91"/>
      <c r="DCG25" s="91"/>
      <c r="DCH25" s="91"/>
      <c r="DCI25" s="91"/>
      <c r="DCJ25" s="91"/>
      <c r="DCK25" s="91"/>
      <c r="DCL25" s="91"/>
      <c r="DCM25" s="91"/>
      <c r="DCN25" s="91"/>
      <c r="DCO25" s="91"/>
      <c r="DCP25" s="91"/>
      <c r="DCQ25" s="91"/>
      <c r="DCR25" s="91"/>
      <c r="DCS25" s="91"/>
      <c r="DCT25" s="91"/>
      <c r="DCU25" s="91"/>
      <c r="DCV25" s="91"/>
      <c r="DCW25" s="91"/>
      <c r="DCX25" s="91"/>
      <c r="DCY25" s="91"/>
      <c r="DCZ25" s="91"/>
      <c r="DDA25" s="91"/>
      <c r="DDB25" s="91"/>
      <c r="DDC25" s="91"/>
      <c r="DDD25" s="91"/>
      <c r="DDE25" s="91"/>
      <c r="DDF25" s="91"/>
      <c r="DDG25" s="91"/>
      <c r="DDH25" s="91"/>
      <c r="DDI25" s="91"/>
      <c r="DDJ25" s="91"/>
      <c r="DDK25" s="91"/>
      <c r="DDL25" s="91"/>
      <c r="DDM25" s="91"/>
      <c r="DDN25" s="91"/>
      <c r="DDO25" s="91"/>
      <c r="DDP25" s="91"/>
      <c r="DDQ25" s="91"/>
      <c r="DDR25" s="91"/>
      <c r="DDS25" s="91"/>
      <c r="DDT25" s="91"/>
      <c r="DDU25" s="91"/>
      <c r="DDV25" s="91"/>
      <c r="DDW25" s="91"/>
      <c r="DDX25" s="91"/>
      <c r="DDY25" s="91"/>
      <c r="DDZ25" s="91"/>
      <c r="DEA25" s="91"/>
      <c r="DEB25" s="91"/>
      <c r="DEC25" s="91"/>
      <c r="DED25" s="91"/>
      <c r="DEE25" s="91"/>
      <c r="DEF25" s="91"/>
      <c r="DEG25" s="91"/>
      <c r="DEH25" s="91"/>
      <c r="DEI25" s="91"/>
      <c r="DEJ25" s="91"/>
      <c r="DEK25" s="91"/>
      <c r="DEL25" s="91"/>
      <c r="DEM25" s="91"/>
      <c r="DEN25" s="91"/>
      <c r="DEO25" s="91"/>
      <c r="DEP25" s="91"/>
      <c r="DEQ25" s="91"/>
      <c r="DER25" s="91"/>
      <c r="DES25" s="91"/>
      <c r="DET25" s="91"/>
      <c r="DEU25" s="91"/>
      <c r="DEV25" s="91"/>
      <c r="DEW25" s="91"/>
      <c r="DEX25" s="91"/>
      <c r="DEY25" s="91"/>
      <c r="DEZ25" s="91"/>
      <c r="DFA25" s="91"/>
      <c r="DFB25" s="91"/>
      <c r="DFC25" s="91"/>
      <c r="DFD25" s="91"/>
      <c r="DFE25" s="91"/>
      <c r="DFF25" s="91"/>
      <c r="DFG25" s="91"/>
      <c r="DFH25" s="91"/>
      <c r="DFI25" s="91"/>
      <c r="DFJ25" s="91"/>
      <c r="DFK25" s="91"/>
      <c r="DFL25" s="91"/>
      <c r="DFM25" s="91"/>
      <c r="DFN25" s="91"/>
      <c r="DFO25" s="91"/>
      <c r="DFP25" s="91"/>
      <c r="DFQ25" s="91"/>
      <c r="DFR25" s="91"/>
      <c r="DFS25" s="91"/>
      <c r="DFT25" s="91"/>
      <c r="DFU25" s="91"/>
      <c r="DFV25" s="91"/>
      <c r="DFW25" s="91"/>
      <c r="DFX25" s="91"/>
      <c r="DFY25" s="91"/>
      <c r="DFZ25" s="91"/>
      <c r="DGA25" s="91"/>
      <c r="DGB25" s="91"/>
      <c r="DGC25" s="91"/>
      <c r="DGD25" s="91"/>
      <c r="DGE25" s="91"/>
      <c r="DGF25" s="91"/>
      <c r="DGG25" s="91"/>
      <c r="DGH25" s="91"/>
      <c r="DGI25" s="91"/>
      <c r="DGJ25" s="91"/>
      <c r="DGK25" s="91"/>
      <c r="DGL25" s="91"/>
      <c r="DGM25" s="91"/>
      <c r="DGN25" s="91"/>
      <c r="DGO25" s="91"/>
      <c r="DGP25" s="91"/>
      <c r="DGQ25" s="91"/>
      <c r="DGR25" s="91"/>
      <c r="DGS25" s="91"/>
      <c r="DGT25" s="91"/>
      <c r="DGU25" s="91"/>
      <c r="DGV25" s="91"/>
      <c r="DGW25" s="91"/>
      <c r="DGX25" s="91"/>
      <c r="DGY25" s="91"/>
      <c r="DGZ25" s="91"/>
      <c r="DHA25" s="91"/>
      <c r="DHB25" s="91"/>
      <c r="DHC25" s="91"/>
      <c r="DHD25" s="91"/>
      <c r="DHE25" s="91"/>
      <c r="DHF25" s="91"/>
      <c r="DHG25" s="91"/>
      <c r="DHH25" s="91"/>
      <c r="DHI25" s="91"/>
      <c r="DHJ25" s="91"/>
      <c r="DHK25" s="91"/>
      <c r="DHL25" s="91"/>
      <c r="DHM25" s="91"/>
      <c r="DHN25" s="91"/>
      <c r="DHO25" s="91"/>
      <c r="DHP25" s="91"/>
      <c r="DHQ25" s="91"/>
      <c r="DHR25" s="91"/>
      <c r="DHS25" s="91"/>
      <c r="DHT25" s="91"/>
      <c r="DHU25" s="91"/>
      <c r="DHV25" s="91"/>
      <c r="DHW25" s="91"/>
      <c r="DHX25" s="91"/>
      <c r="DHY25" s="91"/>
      <c r="DHZ25" s="91"/>
      <c r="DIA25" s="91"/>
      <c r="DIB25" s="91"/>
      <c r="DIC25" s="91"/>
      <c r="DID25" s="91"/>
      <c r="DIE25" s="91"/>
      <c r="DIF25" s="91"/>
      <c r="DIG25" s="91"/>
      <c r="DIH25" s="91"/>
      <c r="DII25" s="91"/>
      <c r="DIJ25" s="91"/>
      <c r="DIK25" s="91"/>
      <c r="DIL25" s="91"/>
      <c r="DIM25" s="91"/>
      <c r="DIN25" s="91"/>
      <c r="DIO25" s="91"/>
      <c r="DIP25" s="91"/>
      <c r="DIQ25" s="91"/>
      <c r="DIR25" s="91"/>
      <c r="DIS25" s="91"/>
      <c r="DIT25" s="91"/>
      <c r="DIU25" s="91"/>
      <c r="DIV25" s="91"/>
      <c r="DIW25" s="91"/>
      <c r="DIX25" s="91"/>
      <c r="DIY25" s="91"/>
      <c r="DIZ25" s="91"/>
      <c r="DJA25" s="91"/>
      <c r="DJB25" s="91"/>
      <c r="DJC25" s="91"/>
      <c r="DJD25" s="91"/>
      <c r="DJE25" s="91"/>
      <c r="DJF25" s="91"/>
      <c r="DJG25" s="91"/>
      <c r="DJH25" s="91"/>
      <c r="DJI25" s="91"/>
      <c r="DJJ25" s="91"/>
      <c r="DJK25" s="91"/>
      <c r="DJL25" s="91"/>
      <c r="DJM25" s="91"/>
      <c r="DJN25" s="91"/>
      <c r="DJO25" s="91"/>
      <c r="DJP25" s="91"/>
      <c r="DJQ25" s="91"/>
      <c r="DJR25" s="91"/>
      <c r="DJS25" s="91"/>
      <c r="DJT25" s="91"/>
      <c r="DJU25" s="91"/>
      <c r="DJV25" s="91"/>
      <c r="DJW25" s="91"/>
      <c r="DJX25" s="91"/>
      <c r="DJY25" s="91"/>
      <c r="DJZ25" s="91"/>
      <c r="DKA25" s="91"/>
      <c r="DKB25" s="91"/>
      <c r="DKC25" s="91"/>
      <c r="DKD25" s="91"/>
      <c r="DKE25" s="91"/>
      <c r="DKF25" s="91"/>
      <c r="DKG25" s="91"/>
      <c r="DKH25" s="91"/>
      <c r="DKI25" s="91"/>
      <c r="DKJ25" s="91"/>
      <c r="DKK25" s="91"/>
      <c r="DKL25" s="91"/>
      <c r="DKM25" s="91"/>
      <c r="DKN25" s="91"/>
      <c r="DKO25" s="91"/>
      <c r="DKP25" s="91"/>
      <c r="DKQ25" s="91"/>
      <c r="DKR25" s="91"/>
      <c r="DKS25" s="91"/>
      <c r="DKT25" s="91"/>
      <c r="DKU25" s="91"/>
      <c r="DKV25" s="91"/>
      <c r="DKW25" s="91"/>
      <c r="DKX25" s="91"/>
      <c r="DKY25" s="91"/>
      <c r="DKZ25" s="91"/>
      <c r="DLA25" s="91"/>
      <c r="DLB25" s="91"/>
      <c r="DLC25" s="91"/>
      <c r="DLD25" s="91"/>
      <c r="DLE25" s="91"/>
      <c r="DLF25" s="91"/>
      <c r="DLG25" s="91"/>
      <c r="DLH25" s="91"/>
      <c r="DLI25" s="91"/>
      <c r="DLJ25" s="91"/>
      <c r="DLK25" s="91"/>
      <c r="DLL25" s="91"/>
      <c r="DLM25" s="91"/>
      <c r="DLN25" s="91"/>
      <c r="DLO25" s="91"/>
      <c r="DLP25" s="91"/>
      <c r="DLQ25" s="91"/>
      <c r="DLR25" s="91"/>
      <c r="DLS25" s="91"/>
      <c r="DLT25" s="91"/>
      <c r="DLU25" s="91"/>
      <c r="DLV25" s="91"/>
      <c r="DLW25" s="91"/>
      <c r="DLX25" s="91"/>
      <c r="DLY25" s="91"/>
      <c r="DLZ25" s="91"/>
      <c r="DMA25" s="91"/>
      <c r="DMB25" s="91"/>
      <c r="DMC25" s="91"/>
      <c r="DMD25" s="91"/>
      <c r="DME25" s="91"/>
      <c r="DMF25" s="91"/>
      <c r="DMG25" s="91"/>
      <c r="DMH25" s="91"/>
      <c r="DMI25" s="91"/>
      <c r="DMJ25" s="91"/>
      <c r="DMK25" s="91"/>
      <c r="DML25" s="91"/>
      <c r="DMM25" s="91"/>
      <c r="DMN25" s="91"/>
      <c r="DMO25" s="91"/>
      <c r="DMP25" s="91"/>
      <c r="DMQ25" s="91"/>
      <c r="DMR25" s="91"/>
      <c r="DMS25" s="91"/>
      <c r="DMT25" s="91"/>
      <c r="DMU25" s="91"/>
      <c r="DMV25" s="91"/>
      <c r="DMW25" s="91"/>
      <c r="DMX25" s="91"/>
      <c r="DMY25" s="91"/>
      <c r="DMZ25" s="91"/>
      <c r="DNA25" s="91"/>
      <c r="DNB25" s="91"/>
      <c r="DNC25" s="91"/>
      <c r="DND25" s="91"/>
      <c r="DNE25" s="91"/>
      <c r="DNF25" s="91"/>
      <c r="DNG25" s="91"/>
      <c r="DNH25" s="91"/>
      <c r="DNI25" s="91"/>
      <c r="DNJ25" s="91"/>
      <c r="DNK25" s="91"/>
      <c r="DNL25" s="91"/>
      <c r="DNM25" s="91"/>
      <c r="DNN25" s="91"/>
      <c r="DNO25" s="91"/>
      <c r="DNP25" s="91"/>
      <c r="DNQ25" s="91"/>
      <c r="DNR25" s="91"/>
      <c r="DNS25" s="91"/>
      <c r="DNT25" s="91"/>
      <c r="DNU25" s="91"/>
      <c r="DNV25" s="91"/>
      <c r="DNW25" s="91"/>
      <c r="DNX25" s="91"/>
      <c r="DNY25" s="91"/>
      <c r="DNZ25" s="91"/>
      <c r="DOA25" s="91"/>
      <c r="DOB25" s="91"/>
      <c r="DOC25" s="91"/>
      <c r="DOD25" s="91"/>
      <c r="DOE25" s="91"/>
      <c r="DOF25" s="91"/>
      <c r="DOG25" s="91"/>
      <c r="DOH25" s="91"/>
      <c r="DOI25" s="91"/>
      <c r="DOJ25" s="91"/>
      <c r="DOK25" s="91"/>
      <c r="DOL25" s="91"/>
      <c r="DOM25" s="91"/>
      <c r="DON25" s="91"/>
      <c r="DOO25" s="91"/>
      <c r="DOP25" s="91"/>
      <c r="DOQ25" s="91"/>
      <c r="DOR25" s="91"/>
      <c r="DOS25" s="91"/>
      <c r="DOT25" s="91"/>
      <c r="DOU25" s="91"/>
      <c r="DOV25" s="91"/>
      <c r="DOW25" s="91"/>
      <c r="DOX25" s="91"/>
      <c r="DOY25" s="91"/>
      <c r="DOZ25" s="91"/>
      <c r="DPA25" s="91"/>
      <c r="DPB25" s="91"/>
      <c r="DPC25" s="91"/>
      <c r="DPD25" s="91"/>
      <c r="DPE25" s="91"/>
      <c r="DPF25" s="91"/>
      <c r="DPG25" s="91"/>
      <c r="DPH25" s="91"/>
      <c r="DPI25" s="91"/>
      <c r="DPJ25" s="91"/>
      <c r="DPK25" s="91"/>
      <c r="DPL25" s="91"/>
      <c r="DPM25" s="91"/>
      <c r="DPN25" s="91"/>
      <c r="DPO25" s="91"/>
      <c r="DPP25" s="91"/>
      <c r="DPQ25" s="91"/>
      <c r="DPR25" s="91"/>
      <c r="DPS25" s="91"/>
      <c r="DPT25" s="91"/>
      <c r="DPU25" s="91"/>
      <c r="DPV25" s="91"/>
      <c r="DPW25" s="91"/>
      <c r="DPX25" s="91"/>
      <c r="DPY25" s="91"/>
      <c r="DPZ25" s="91"/>
      <c r="DQA25" s="91"/>
      <c r="DQB25" s="91"/>
      <c r="DQC25" s="91"/>
      <c r="DQD25" s="91"/>
      <c r="DQE25" s="91"/>
      <c r="DQF25" s="91"/>
      <c r="DQG25" s="91"/>
      <c r="DQH25" s="91"/>
      <c r="DQI25" s="91"/>
      <c r="DQJ25" s="91"/>
      <c r="DQK25" s="91"/>
      <c r="DQL25" s="91"/>
      <c r="DQM25" s="91"/>
      <c r="DQN25" s="91"/>
      <c r="DQO25" s="91"/>
      <c r="DQP25" s="91"/>
      <c r="DQQ25" s="91"/>
      <c r="DQR25" s="91"/>
      <c r="DQS25" s="91"/>
      <c r="DQT25" s="91"/>
      <c r="DQU25" s="91"/>
      <c r="DQV25" s="91"/>
      <c r="DQW25" s="91"/>
      <c r="DQX25" s="91"/>
      <c r="DQY25" s="91"/>
      <c r="DQZ25" s="91"/>
      <c r="DRA25" s="91"/>
      <c r="DRB25" s="91"/>
      <c r="DRC25" s="91"/>
      <c r="DRD25" s="91"/>
      <c r="DRE25" s="91"/>
      <c r="DRF25" s="91"/>
      <c r="DRG25" s="91"/>
      <c r="DRH25" s="91"/>
      <c r="DRI25" s="91"/>
      <c r="DRJ25" s="91"/>
      <c r="DRK25" s="91"/>
      <c r="DRL25" s="91"/>
      <c r="DRM25" s="91"/>
      <c r="DRN25" s="91"/>
      <c r="DRO25" s="91"/>
      <c r="DRP25" s="91"/>
      <c r="DRQ25" s="91"/>
      <c r="DRR25" s="91"/>
      <c r="DRS25" s="91"/>
      <c r="DRT25" s="91"/>
      <c r="DRU25" s="91"/>
      <c r="DRV25" s="91"/>
      <c r="DRW25" s="91"/>
      <c r="DRX25" s="91"/>
      <c r="DRY25" s="91"/>
      <c r="DRZ25" s="91"/>
      <c r="DSA25" s="91"/>
      <c r="DSB25" s="91"/>
      <c r="DSC25" s="91"/>
      <c r="DSD25" s="91"/>
      <c r="DSE25" s="91"/>
      <c r="DSF25" s="91"/>
      <c r="DSG25" s="91"/>
      <c r="DSH25" s="91"/>
      <c r="DSI25" s="91"/>
      <c r="DSJ25" s="91"/>
      <c r="DSK25" s="91"/>
      <c r="DSL25" s="91"/>
      <c r="DSM25" s="91"/>
      <c r="DSN25" s="91"/>
      <c r="DSO25" s="91"/>
      <c r="DSP25" s="91"/>
      <c r="DSQ25" s="91"/>
      <c r="DSR25" s="91"/>
      <c r="DSS25" s="91"/>
      <c r="DST25" s="91"/>
      <c r="DSU25" s="91"/>
      <c r="DSV25" s="91"/>
      <c r="DSW25" s="91"/>
      <c r="DSX25" s="91"/>
      <c r="DSY25" s="91"/>
      <c r="DSZ25" s="91"/>
      <c r="DTA25" s="91"/>
      <c r="DTB25" s="91"/>
      <c r="DTC25" s="91"/>
      <c r="DTD25" s="91"/>
      <c r="DTE25" s="91"/>
      <c r="DTF25" s="91"/>
      <c r="DTG25" s="91"/>
      <c r="DTH25" s="91"/>
      <c r="DTI25" s="91"/>
      <c r="DTJ25" s="91"/>
      <c r="DTK25" s="91"/>
      <c r="DTL25" s="91"/>
      <c r="DTM25" s="91"/>
      <c r="DTN25" s="91"/>
      <c r="DTO25" s="91"/>
      <c r="DTP25" s="91"/>
      <c r="DTQ25" s="91"/>
      <c r="DTR25" s="91"/>
      <c r="DTS25" s="91"/>
      <c r="DTT25" s="91"/>
      <c r="DTU25" s="91"/>
      <c r="DTV25" s="91"/>
      <c r="DTW25" s="91"/>
      <c r="DTX25" s="91"/>
      <c r="DTY25" s="91"/>
      <c r="DTZ25" s="91"/>
      <c r="DUA25" s="91"/>
      <c r="DUB25" s="91"/>
      <c r="DUC25" s="91"/>
      <c r="DUD25" s="91"/>
      <c r="DUE25" s="91"/>
      <c r="DUF25" s="91"/>
      <c r="DUG25" s="91"/>
      <c r="DUH25" s="91"/>
      <c r="DUI25" s="91"/>
      <c r="DUJ25" s="91"/>
      <c r="DUK25" s="91"/>
      <c r="DUL25" s="91"/>
      <c r="DUM25" s="91"/>
      <c r="DUN25" s="91"/>
      <c r="DUO25" s="91"/>
      <c r="DUP25" s="91"/>
      <c r="DUQ25" s="91"/>
      <c r="DUR25" s="91"/>
      <c r="DUS25" s="91"/>
      <c r="DUT25" s="91"/>
      <c r="DUU25" s="91"/>
      <c r="DUV25" s="91"/>
      <c r="DUW25" s="91"/>
      <c r="DUX25" s="91"/>
      <c r="DUY25" s="91"/>
      <c r="DUZ25" s="91"/>
      <c r="DVA25" s="91"/>
      <c r="DVB25" s="91"/>
      <c r="DVC25" s="91"/>
      <c r="DVD25" s="91"/>
      <c r="DVE25" s="91"/>
      <c r="DVF25" s="91"/>
      <c r="DVG25" s="91"/>
      <c r="DVH25" s="91"/>
      <c r="DVI25" s="91"/>
      <c r="DVJ25" s="91"/>
      <c r="DVK25" s="91"/>
      <c r="DVL25" s="91"/>
      <c r="DVM25" s="91"/>
      <c r="DVN25" s="91"/>
      <c r="DVO25" s="91"/>
      <c r="DVP25" s="91"/>
      <c r="DVQ25" s="91"/>
      <c r="DVR25" s="91"/>
      <c r="DVS25" s="91"/>
      <c r="DVT25" s="91"/>
      <c r="DVU25" s="91"/>
      <c r="DVV25" s="91"/>
      <c r="DVW25" s="91"/>
      <c r="DVX25" s="91"/>
      <c r="DVY25" s="91"/>
      <c r="DVZ25" s="91"/>
      <c r="DWA25" s="91"/>
      <c r="DWB25" s="91"/>
      <c r="DWC25" s="91"/>
      <c r="DWD25" s="91"/>
      <c r="DWE25" s="91"/>
      <c r="DWF25" s="91"/>
      <c r="DWG25" s="91"/>
      <c r="DWH25" s="91"/>
      <c r="DWI25" s="91"/>
      <c r="DWJ25" s="91"/>
      <c r="DWK25" s="91"/>
      <c r="DWL25" s="91"/>
      <c r="DWM25" s="91"/>
      <c r="DWN25" s="91"/>
      <c r="DWO25" s="91"/>
      <c r="DWP25" s="91"/>
      <c r="DWQ25" s="91"/>
      <c r="DWR25" s="91"/>
      <c r="DWS25" s="91"/>
      <c r="DWT25" s="91"/>
      <c r="DWU25" s="91"/>
      <c r="DWV25" s="91"/>
      <c r="DWW25" s="91"/>
      <c r="DWX25" s="91"/>
      <c r="DWY25" s="91"/>
      <c r="DWZ25" s="91"/>
      <c r="DXA25" s="91"/>
      <c r="DXB25" s="91"/>
      <c r="DXC25" s="91"/>
      <c r="DXD25" s="91"/>
      <c r="DXE25" s="91"/>
      <c r="DXF25" s="91"/>
      <c r="DXG25" s="91"/>
      <c r="DXH25" s="91"/>
      <c r="DXI25" s="91"/>
      <c r="DXJ25" s="91"/>
      <c r="DXK25" s="91"/>
      <c r="DXL25" s="91"/>
      <c r="DXM25" s="91"/>
      <c r="DXN25" s="91"/>
      <c r="DXO25" s="91"/>
      <c r="DXP25" s="91"/>
      <c r="DXQ25" s="91"/>
      <c r="DXR25" s="91"/>
      <c r="DXS25" s="91"/>
      <c r="DXT25" s="91"/>
      <c r="DXU25" s="91"/>
      <c r="DXV25" s="91"/>
      <c r="DXW25" s="91"/>
      <c r="DXX25" s="91"/>
      <c r="DXY25" s="91"/>
      <c r="DXZ25" s="91"/>
      <c r="DYA25" s="91"/>
      <c r="DYB25" s="91"/>
      <c r="DYC25" s="91"/>
      <c r="DYD25" s="91"/>
      <c r="DYE25" s="91"/>
      <c r="DYF25" s="91"/>
      <c r="DYG25" s="91"/>
      <c r="DYH25" s="91"/>
      <c r="DYI25" s="91"/>
      <c r="DYJ25" s="91"/>
      <c r="DYK25" s="91"/>
      <c r="DYL25" s="91"/>
      <c r="DYM25" s="91"/>
      <c r="DYN25" s="91"/>
      <c r="DYO25" s="91"/>
      <c r="DYP25" s="91"/>
      <c r="DYQ25" s="91"/>
      <c r="DYR25" s="91"/>
      <c r="DYS25" s="91"/>
      <c r="DYT25" s="91"/>
      <c r="DYU25" s="91"/>
      <c r="DYV25" s="91"/>
      <c r="DYW25" s="91"/>
      <c r="DYX25" s="91"/>
      <c r="DYY25" s="91"/>
      <c r="DYZ25" s="91"/>
      <c r="DZA25" s="91"/>
      <c r="DZB25" s="91"/>
      <c r="DZC25" s="91"/>
      <c r="DZD25" s="91"/>
      <c r="DZE25" s="91"/>
      <c r="DZF25" s="91"/>
      <c r="DZG25" s="91"/>
      <c r="DZH25" s="91"/>
      <c r="DZI25" s="91"/>
      <c r="DZJ25" s="91"/>
      <c r="DZK25" s="91"/>
      <c r="DZL25" s="91"/>
      <c r="DZM25" s="91"/>
      <c r="DZN25" s="91"/>
      <c r="DZO25" s="91"/>
      <c r="DZP25" s="91"/>
      <c r="DZQ25" s="91"/>
      <c r="DZR25" s="91"/>
      <c r="DZS25" s="91"/>
      <c r="DZT25" s="91"/>
      <c r="DZU25" s="91"/>
      <c r="DZV25" s="91"/>
      <c r="DZW25" s="91"/>
      <c r="DZX25" s="91"/>
      <c r="DZY25" s="91"/>
      <c r="DZZ25" s="91"/>
      <c r="EAA25" s="91"/>
      <c r="EAB25" s="91"/>
      <c r="EAC25" s="91"/>
      <c r="EAD25" s="91"/>
      <c r="EAE25" s="91"/>
      <c r="EAF25" s="91"/>
      <c r="EAG25" s="91"/>
      <c r="EAH25" s="91"/>
      <c r="EAI25" s="91"/>
      <c r="EAJ25" s="91"/>
      <c r="EAK25" s="91"/>
      <c r="EAL25" s="91"/>
      <c r="EAM25" s="91"/>
      <c r="EAN25" s="91"/>
      <c r="EAO25" s="91"/>
      <c r="EAP25" s="91"/>
      <c r="EAQ25" s="91"/>
      <c r="EAR25" s="91"/>
      <c r="EAS25" s="91"/>
      <c r="EAT25" s="91"/>
      <c r="EAU25" s="91"/>
      <c r="EAV25" s="91"/>
      <c r="EAW25" s="91"/>
      <c r="EAX25" s="91"/>
      <c r="EAY25" s="91"/>
      <c r="EAZ25" s="91"/>
      <c r="EBA25" s="91"/>
      <c r="EBB25" s="91"/>
      <c r="EBC25" s="91"/>
      <c r="EBD25" s="91"/>
      <c r="EBE25" s="91"/>
      <c r="EBF25" s="91"/>
      <c r="EBG25" s="91"/>
      <c r="EBH25" s="91"/>
      <c r="EBI25" s="91"/>
      <c r="EBJ25" s="91"/>
      <c r="EBK25" s="91"/>
      <c r="EBL25" s="91"/>
      <c r="EBM25" s="91"/>
      <c r="EBN25" s="91"/>
      <c r="EBO25" s="91"/>
      <c r="EBP25" s="91"/>
      <c r="EBQ25" s="91"/>
      <c r="EBR25" s="91"/>
      <c r="EBS25" s="91"/>
      <c r="EBT25" s="91"/>
      <c r="EBU25" s="91"/>
      <c r="EBV25" s="91"/>
      <c r="EBW25" s="91"/>
      <c r="EBX25" s="91"/>
      <c r="EBY25" s="91"/>
      <c r="EBZ25" s="91"/>
      <c r="ECA25" s="91"/>
      <c r="ECB25" s="91"/>
      <c r="ECC25" s="91"/>
      <c r="ECD25" s="91"/>
      <c r="ECE25" s="91"/>
      <c r="ECF25" s="91"/>
      <c r="ECG25" s="91"/>
      <c r="ECH25" s="91"/>
      <c r="ECI25" s="91"/>
      <c r="ECJ25" s="91"/>
      <c r="ECK25" s="91"/>
      <c r="ECL25" s="91"/>
      <c r="ECM25" s="91"/>
      <c r="ECN25" s="91"/>
      <c r="ECO25" s="91"/>
      <c r="ECP25" s="91"/>
      <c r="ECQ25" s="91"/>
      <c r="ECR25" s="91"/>
      <c r="ECS25" s="91"/>
      <c r="ECT25" s="91"/>
      <c r="ECU25" s="91"/>
      <c r="ECV25" s="91"/>
      <c r="ECW25" s="91"/>
      <c r="ECX25" s="91"/>
      <c r="ECY25" s="91"/>
      <c r="ECZ25" s="91"/>
      <c r="EDA25" s="91"/>
      <c r="EDB25" s="91"/>
      <c r="EDC25" s="91"/>
      <c r="EDD25" s="91"/>
      <c r="EDE25" s="91"/>
      <c r="EDF25" s="91"/>
      <c r="EDG25" s="91"/>
      <c r="EDH25" s="91"/>
      <c r="EDI25" s="91"/>
      <c r="EDJ25" s="91"/>
      <c r="EDK25" s="91"/>
      <c r="EDL25" s="91"/>
      <c r="EDM25" s="91"/>
      <c r="EDN25" s="91"/>
      <c r="EDO25" s="91"/>
      <c r="EDP25" s="91"/>
      <c r="EDQ25" s="91"/>
      <c r="EDR25" s="91"/>
      <c r="EDS25" s="91"/>
      <c r="EDT25" s="91"/>
      <c r="EDU25" s="91"/>
      <c r="EDV25" s="91"/>
      <c r="EDW25" s="91"/>
      <c r="EDX25" s="91"/>
      <c r="EDY25" s="91"/>
      <c r="EDZ25" s="91"/>
      <c r="EEA25" s="91"/>
      <c r="EEB25" s="91"/>
      <c r="EEC25" s="91"/>
      <c r="EED25" s="91"/>
      <c r="EEE25" s="91"/>
      <c r="EEF25" s="91"/>
      <c r="EEG25" s="91"/>
      <c r="EEH25" s="91"/>
      <c r="EEI25" s="91"/>
      <c r="EEJ25" s="91"/>
      <c r="EEK25" s="91"/>
      <c r="EEL25" s="91"/>
      <c r="EEM25" s="91"/>
      <c r="EEN25" s="91"/>
      <c r="EEO25" s="91"/>
      <c r="EEP25" s="91"/>
      <c r="EEQ25" s="91"/>
      <c r="EER25" s="91"/>
      <c r="EES25" s="91"/>
      <c r="EET25" s="91"/>
      <c r="EEU25" s="91"/>
      <c r="EEV25" s="91"/>
      <c r="EEW25" s="91"/>
      <c r="EEX25" s="91"/>
      <c r="EEY25" s="91"/>
      <c r="EEZ25" s="91"/>
      <c r="EFA25" s="91"/>
      <c r="EFB25" s="91"/>
      <c r="EFC25" s="91"/>
      <c r="EFD25" s="91"/>
      <c r="EFE25" s="91"/>
      <c r="EFF25" s="91"/>
      <c r="EFG25" s="91"/>
      <c r="EFH25" s="91"/>
      <c r="EFI25" s="91"/>
      <c r="EFJ25" s="91"/>
      <c r="EFK25" s="91"/>
      <c r="EFL25" s="91"/>
      <c r="EFM25" s="91"/>
      <c r="EFN25" s="91"/>
      <c r="EFO25" s="91"/>
      <c r="EFP25" s="91"/>
      <c r="EFQ25" s="91"/>
      <c r="EFR25" s="91"/>
      <c r="EFS25" s="91"/>
      <c r="EFT25" s="91"/>
      <c r="EFU25" s="91"/>
      <c r="EFV25" s="91"/>
      <c r="EFW25" s="91"/>
      <c r="EFX25" s="91"/>
      <c r="EFY25" s="91"/>
      <c r="EFZ25" s="91"/>
      <c r="EGA25" s="91"/>
      <c r="EGB25" s="91"/>
      <c r="EGC25" s="91"/>
      <c r="EGD25" s="91"/>
      <c r="EGE25" s="91"/>
      <c r="EGF25" s="91"/>
      <c r="EGG25" s="91"/>
      <c r="EGH25" s="91"/>
      <c r="EGI25" s="91"/>
      <c r="EGJ25" s="91"/>
      <c r="EGK25" s="91"/>
      <c r="EGL25" s="91"/>
      <c r="EGM25" s="91"/>
      <c r="EGN25" s="91"/>
      <c r="EGO25" s="91"/>
      <c r="EGP25" s="91"/>
      <c r="EGQ25" s="91"/>
      <c r="EGR25" s="91"/>
      <c r="EGS25" s="91"/>
      <c r="EGT25" s="91"/>
      <c r="EGU25" s="91"/>
      <c r="EGV25" s="91"/>
      <c r="EGW25" s="91"/>
      <c r="EGX25" s="91"/>
      <c r="EGY25" s="91"/>
      <c r="EGZ25" s="91"/>
      <c r="EHA25" s="91"/>
      <c r="EHB25" s="91"/>
      <c r="EHC25" s="91"/>
      <c r="EHD25" s="91"/>
      <c r="EHE25" s="91"/>
      <c r="EHF25" s="91"/>
      <c r="EHG25" s="91"/>
      <c r="EHH25" s="91"/>
      <c r="EHI25" s="91"/>
      <c r="EHJ25" s="91"/>
      <c r="EHK25" s="91"/>
      <c r="EHL25" s="91"/>
      <c r="EHM25" s="91"/>
      <c r="EHN25" s="91"/>
      <c r="EHO25" s="91"/>
      <c r="EHP25" s="91"/>
      <c r="EHQ25" s="91"/>
      <c r="EHR25" s="91"/>
      <c r="EHS25" s="91"/>
      <c r="EHT25" s="91"/>
      <c r="EHU25" s="91"/>
      <c r="EHV25" s="91"/>
      <c r="EHW25" s="91"/>
      <c r="EHX25" s="91"/>
      <c r="EHY25" s="91"/>
      <c r="EHZ25" s="91"/>
      <c r="EIA25" s="91"/>
      <c r="EIB25" s="91"/>
      <c r="EIC25" s="91"/>
      <c r="EID25" s="91"/>
      <c r="EIE25" s="91"/>
      <c r="EIF25" s="91"/>
      <c r="EIG25" s="91"/>
      <c r="EIH25" s="91"/>
      <c r="EII25" s="91"/>
      <c r="EIJ25" s="91"/>
      <c r="EIK25" s="91"/>
      <c r="EIL25" s="91"/>
      <c r="EIM25" s="91"/>
      <c r="EIN25" s="91"/>
      <c r="EIO25" s="91"/>
      <c r="EIP25" s="91"/>
      <c r="EIQ25" s="91"/>
      <c r="EIR25" s="91"/>
      <c r="EIS25" s="91"/>
      <c r="EIT25" s="91"/>
      <c r="EIU25" s="91"/>
      <c r="EIV25" s="91"/>
      <c r="EIW25" s="91"/>
      <c r="EIX25" s="91"/>
      <c r="EIY25" s="91"/>
      <c r="EIZ25" s="91"/>
      <c r="EJA25" s="91"/>
      <c r="EJB25" s="91"/>
      <c r="EJC25" s="91"/>
      <c r="EJD25" s="91"/>
      <c r="EJE25" s="91"/>
      <c r="EJF25" s="91"/>
      <c r="EJG25" s="91"/>
      <c r="EJH25" s="91"/>
      <c r="EJI25" s="91"/>
      <c r="EJJ25" s="91"/>
      <c r="EJK25" s="91"/>
      <c r="EJL25" s="91"/>
      <c r="EJM25" s="91"/>
      <c r="EJN25" s="91"/>
      <c r="EJO25" s="91"/>
      <c r="EJP25" s="91"/>
      <c r="EJQ25" s="91"/>
      <c r="EJR25" s="91"/>
      <c r="EJS25" s="91"/>
      <c r="EJT25" s="91"/>
      <c r="EJU25" s="91"/>
      <c r="EJV25" s="91"/>
      <c r="EJW25" s="91"/>
      <c r="EJX25" s="91"/>
      <c r="EJY25" s="91"/>
      <c r="EJZ25" s="91"/>
      <c r="EKA25" s="91"/>
      <c r="EKB25" s="91"/>
      <c r="EKC25" s="91"/>
      <c r="EKD25" s="91"/>
      <c r="EKE25" s="91"/>
      <c r="EKF25" s="91"/>
      <c r="EKG25" s="91"/>
      <c r="EKH25" s="91"/>
      <c r="EKI25" s="91"/>
      <c r="EKJ25" s="91"/>
      <c r="EKK25" s="91"/>
      <c r="EKL25" s="91"/>
      <c r="EKM25" s="91"/>
      <c r="EKN25" s="91"/>
      <c r="EKO25" s="91"/>
      <c r="EKP25" s="91"/>
      <c r="EKQ25" s="91"/>
      <c r="EKR25" s="91"/>
      <c r="EKS25" s="91"/>
      <c r="EKT25" s="91"/>
      <c r="EKU25" s="91"/>
      <c r="EKV25" s="91"/>
      <c r="EKW25" s="91"/>
      <c r="EKX25" s="91"/>
      <c r="EKY25" s="91"/>
      <c r="EKZ25" s="91"/>
      <c r="ELA25" s="91"/>
      <c r="ELB25" s="91"/>
      <c r="ELC25" s="91"/>
      <c r="ELD25" s="91"/>
      <c r="ELE25" s="91"/>
      <c r="ELF25" s="91"/>
      <c r="ELG25" s="91"/>
      <c r="ELH25" s="91"/>
      <c r="ELI25" s="91"/>
      <c r="ELJ25" s="91"/>
      <c r="ELK25" s="91"/>
      <c r="ELL25" s="91"/>
      <c r="ELM25" s="91"/>
      <c r="ELN25" s="91"/>
      <c r="ELO25" s="91"/>
      <c r="ELP25" s="91"/>
      <c r="ELQ25" s="91"/>
      <c r="ELR25" s="91"/>
      <c r="ELS25" s="91"/>
      <c r="ELT25" s="91"/>
      <c r="ELU25" s="91"/>
      <c r="ELV25" s="91"/>
      <c r="ELW25" s="91"/>
      <c r="ELX25" s="91"/>
      <c r="ELY25" s="91"/>
      <c r="ELZ25" s="91"/>
      <c r="EMA25" s="91"/>
      <c r="EMB25" s="91"/>
      <c r="EMC25" s="91"/>
      <c r="EMD25" s="91"/>
      <c r="EME25" s="91"/>
      <c r="EMF25" s="91"/>
      <c r="EMG25" s="91"/>
      <c r="EMH25" s="91"/>
      <c r="EMI25" s="91"/>
      <c r="EMJ25" s="91"/>
      <c r="EMK25" s="91"/>
      <c r="EML25" s="91"/>
      <c r="EMM25" s="91"/>
      <c r="EMN25" s="91"/>
      <c r="EMO25" s="91"/>
      <c r="EMP25" s="91"/>
      <c r="EMQ25" s="91"/>
      <c r="EMR25" s="91"/>
      <c r="EMS25" s="91"/>
      <c r="EMT25" s="91"/>
      <c r="EMU25" s="91"/>
      <c r="EMV25" s="91"/>
      <c r="EMW25" s="91"/>
      <c r="EMX25" s="91"/>
      <c r="EMY25" s="91"/>
      <c r="EMZ25" s="91"/>
      <c r="ENA25" s="91"/>
      <c r="ENB25" s="91"/>
      <c r="ENC25" s="91"/>
      <c r="END25" s="91"/>
      <c r="ENE25" s="91"/>
      <c r="ENF25" s="91"/>
      <c r="ENG25" s="91"/>
      <c r="ENH25" s="91"/>
      <c r="ENI25" s="91"/>
      <c r="ENJ25" s="91"/>
      <c r="ENK25" s="91"/>
      <c r="ENL25" s="91"/>
      <c r="ENM25" s="91"/>
      <c r="ENN25" s="91"/>
      <c r="ENO25" s="91"/>
      <c r="ENP25" s="91"/>
      <c r="ENQ25" s="91"/>
      <c r="ENR25" s="91"/>
      <c r="ENS25" s="91"/>
      <c r="ENT25" s="91"/>
      <c r="ENU25" s="91"/>
      <c r="ENV25" s="91"/>
      <c r="ENW25" s="91"/>
      <c r="ENX25" s="91"/>
      <c r="ENY25" s="91"/>
      <c r="ENZ25" s="91"/>
      <c r="EOA25" s="91"/>
      <c r="EOB25" s="91"/>
      <c r="EOC25" s="91"/>
      <c r="EOD25" s="91"/>
      <c r="EOE25" s="91"/>
      <c r="EOF25" s="91"/>
      <c r="EOG25" s="91"/>
      <c r="EOH25" s="91"/>
      <c r="EOI25" s="91"/>
      <c r="EOJ25" s="91"/>
      <c r="EOK25" s="91"/>
      <c r="EOL25" s="91"/>
      <c r="EOM25" s="91"/>
      <c r="EON25" s="91"/>
      <c r="EOO25" s="91"/>
      <c r="EOP25" s="91"/>
      <c r="EOQ25" s="91"/>
      <c r="EOR25" s="91"/>
      <c r="EOS25" s="91"/>
      <c r="EOT25" s="91"/>
      <c r="EOU25" s="91"/>
      <c r="EOV25" s="91"/>
      <c r="EOW25" s="91"/>
      <c r="EOX25" s="91"/>
      <c r="EOY25" s="91"/>
      <c r="EOZ25" s="91"/>
      <c r="EPA25" s="91"/>
      <c r="EPB25" s="91"/>
      <c r="EPC25" s="91"/>
      <c r="EPD25" s="91"/>
      <c r="EPE25" s="91"/>
      <c r="EPF25" s="91"/>
      <c r="EPG25" s="91"/>
      <c r="EPH25" s="91"/>
      <c r="EPI25" s="91"/>
      <c r="EPJ25" s="91"/>
      <c r="EPK25" s="91"/>
      <c r="EPL25" s="91"/>
      <c r="EPM25" s="91"/>
      <c r="EPN25" s="91"/>
      <c r="EPO25" s="91"/>
      <c r="EPP25" s="91"/>
      <c r="EPQ25" s="91"/>
      <c r="EPR25" s="91"/>
      <c r="EPS25" s="91"/>
      <c r="EPT25" s="91"/>
      <c r="EPU25" s="91"/>
      <c r="EPV25" s="91"/>
      <c r="EPW25" s="91"/>
      <c r="EPX25" s="91"/>
      <c r="EPY25" s="91"/>
      <c r="EPZ25" s="91"/>
      <c r="EQA25" s="91"/>
      <c r="EQB25" s="91"/>
      <c r="EQC25" s="91"/>
      <c r="EQD25" s="91"/>
      <c r="EQE25" s="91"/>
      <c r="EQF25" s="91"/>
      <c r="EQG25" s="91"/>
      <c r="EQH25" s="91"/>
      <c r="EQI25" s="91"/>
      <c r="EQJ25" s="91"/>
      <c r="EQK25" s="91"/>
      <c r="EQL25" s="91"/>
      <c r="EQM25" s="91"/>
      <c r="EQN25" s="91"/>
      <c r="EQO25" s="91"/>
      <c r="EQP25" s="91"/>
      <c r="EQQ25" s="91"/>
      <c r="EQR25" s="91"/>
      <c r="EQS25" s="91"/>
      <c r="EQT25" s="91"/>
      <c r="EQU25" s="91"/>
      <c r="EQV25" s="91"/>
      <c r="EQW25" s="91"/>
      <c r="EQX25" s="91"/>
      <c r="EQY25" s="91"/>
      <c r="EQZ25" s="91"/>
      <c r="ERA25" s="91"/>
      <c r="ERB25" s="91"/>
      <c r="ERC25" s="91"/>
      <c r="ERD25" s="91"/>
      <c r="ERE25" s="91"/>
      <c r="ERF25" s="91"/>
      <c r="ERG25" s="91"/>
      <c r="ERH25" s="91"/>
      <c r="ERI25" s="91"/>
      <c r="ERJ25" s="91"/>
      <c r="ERK25" s="91"/>
      <c r="ERL25" s="91"/>
      <c r="ERM25" s="91"/>
      <c r="ERN25" s="91"/>
      <c r="ERO25" s="91"/>
      <c r="ERP25" s="91"/>
      <c r="ERQ25" s="91"/>
      <c r="ERR25" s="91"/>
      <c r="ERS25" s="91"/>
      <c r="ERT25" s="91"/>
      <c r="ERU25" s="91"/>
      <c r="ERV25" s="91"/>
      <c r="ERW25" s="91"/>
      <c r="ERX25" s="91"/>
      <c r="ERY25" s="91"/>
      <c r="ERZ25" s="91"/>
      <c r="ESA25" s="91"/>
      <c r="ESB25" s="91"/>
      <c r="ESC25" s="91"/>
      <c r="ESD25" s="91"/>
      <c r="ESE25" s="91"/>
      <c r="ESF25" s="91"/>
      <c r="ESG25" s="91"/>
      <c r="ESH25" s="91"/>
      <c r="ESI25" s="91"/>
      <c r="ESJ25" s="91"/>
      <c r="ESK25" s="91"/>
      <c r="ESL25" s="91"/>
      <c r="ESM25" s="91"/>
      <c r="ESN25" s="91"/>
      <c r="ESO25" s="91"/>
      <c r="ESP25" s="91"/>
      <c r="ESQ25" s="91"/>
      <c r="ESR25" s="91"/>
      <c r="ESS25" s="91"/>
      <c r="EST25" s="91"/>
      <c r="ESU25" s="91"/>
      <c r="ESV25" s="91"/>
      <c r="ESW25" s="91"/>
      <c r="ESX25" s="91"/>
      <c r="ESY25" s="91"/>
      <c r="ESZ25" s="91"/>
      <c r="ETA25" s="91"/>
      <c r="ETB25" s="91"/>
      <c r="ETC25" s="91"/>
      <c r="ETD25" s="91"/>
      <c r="ETE25" s="91"/>
      <c r="ETF25" s="91"/>
      <c r="ETG25" s="91"/>
      <c r="ETH25" s="91"/>
      <c r="ETI25" s="91"/>
      <c r="ETJ25" s="91"/>
      <c r="ETK25" s="91"/>
      <c r="ETL25" s="91"/>
      <c r="ETM25" s="91"/>
      <c r="ETN25" s="91"/>
      <c r="ETO25" s="91"/>
      <c r="ETP25" s="91"/>
      <c r="ETQ25" s="91"/>
      <c r="ETR25" s="91"/>
      <c r="ETS25" s="91"/>
      <c r="ETT25" s="91"/>
      <c r="ETU25" s="91"/>
      <c r="ETV25" s="91"/>
      <c r="ETW25" s="91"/>
      <c r="ETX25" s="91"/>
      <c r="ETY25" s="91"/>
      <c r="ETZ25" s="91"/>
      <c r="EUA25" s="91"/>
      <c r="EUB25" s="91"/>
      <c r="EUC25" s="91"/>
      <c r="EUD25" s="91"/>
      <c r="EUE25" s="91"/>
      <c r="EUF25" s="91"/>
      <c r="EUG25" s="91"/>
      <c r="EUH25" s="91"/>
      <c r="EUI25" s="91"/>
      <c r="EUJ25" s="91"/>
      <c r="EUK25" s="91"/>
      <c r="EUL25" s="91"/>
      <c r="EUM25" s="91"/>
      <c r="EUN25" s="91"/>
      <c r="EUO25" s="91"/>
      <c r="EUP25" s="91"/>
      <c r="EUQ25" s="91"/>
      <c r="EUR25" s="91"/>
      <c r="EUS25" s="91"/>
      <c r="EUT25" s="91"/>
      <c r="EUU25" s="91"/>
      <c r="EUV25" s="91"/>
      <c r="EUW25" s="91"/>
      <c r="EUX25" s="91"/>
      <c r="EUY25" s="91"/>
      <c r="EUZ25" s="91"/>
      <c r="EVA25" s="91"/>
      <c r="EVB25" s="91"/>
      <c r="EVC25" s="91"/>
      <c r="EVD25" s="91"/>
      <c r="EVE25" s="91"/>
      <c r="EVF25" s="91"/>
      <c r="EVG25" s="91"/>
      <c r="EVH25" s="91"/>
      <c r="EVI25" s="91"/>
      <c r="EVJ25" s="91"/>
      <c r="EVK25" s="91"/>
      <c r="EVL25" s="91"/>
      <c r="EVM25" s="91"/>
      <c r="EVN25" s="91"/>
      <c r="EVO25" s="91"/>
      <c r="EVP25" s="91"/>
      <c r="EVQ25" s="91"/>
      <c r="EVR25" s="91"/>
      <c r="EVS25" s="91"/>
      <c r="EVT25" s="91"/>
      <c r="EVU25" s="91"/>
      <c r="EVV25" s="91"/>
      <c r="EVW25" s="91"/>
      <c r="EVX25" s="91"/>
      <c r="EVY25" s="91"/>
      <c r="EVZ25" s="91"/>
      <c r="EWA25" s="91"/>
      <c r="EWB25" s="91"/>
      <c r="EWC25" s="91"/>
      <c r="EWD25" s="91"/>
      <c r="EWE25" s="91"/>
      <c r="EWF25" s="91"/>
      <c r="EWG25" s="91"/>
      <c r="EWH25" s="91"/>
      <c r="EWI25" s="91"/>
      <c r="EWJ25" s="91"/>
      <c r="EWK25" s="91"/>
      <c r="EWL25" s="91"/>
      <c r="EWM25" s="91"/>
      <c r="EWN25" s="91"/>
      <c r="EWO25" s="91"/>
      <c r="EWP25" s="91"/>
      <c r="EWQ25" s="91"/>
      <c r="EWR25" s="91"/>
      <c r="EWS25" s="91"/>
      <c r="EWT25" s="91"/>
      <c r="EWU25" s="91"/>
      <c r="EWV25" s="91"/>
      <c r="EWW25" s="91"/>
      <c r="EWX25" s="91"/>
      <c r="EWY25" s="91"/>
      <c r="EWZ25" s="91"/>
      <c r="EXA25" s="91"/>
      <c r="EXB25" s="91"/>
      <c r="EXC25" s="91"/>
      <c r="EXD25" s="91"/>
      <c r="EXE25" s="91"/>
      <c r="EXF25" s="91"/>
      <c r="EXG25" s="91"/>
      <c r="EXH25" s="91"/>
      <c r="EXI25" s="91"/>
      <c r="EXJ25" s="91"/>
      <c r="EXK25" s="91"/>
      <c r="EXL25" s="91"/>
      <c r="EXM25" s="91"/>
      <c r="EXN25" s="91"/>
      <c r="EXO25" s="91"/>
      <c r="EXP25" s="91"/>
      <c r="EXQ25" s="91"/>
      <c r="EXR25" s="91"/>
      <c r="EXS25" s="91"/>
      <c r="EXT25" s="91"/>
      <c r="EXU25" s="91"/>
      <c r="EXV25" s="91"/>
      <c r="EXW25" s="91"/>
      <c r="EXX25" s="91"/>
      <c r="EXY25" s="91"/>
      <c r="EXZ25" s="91"/>
      <c r="EYA25" s="91"/>
      <c r="EYB25" s="91"/>
      <c r="EYC25" s="91"/>
      <c r="EYD25" s="91"/>
      <c r="EYE25" s="91"/>
      <c r="EYF25" s="91"/>
      <c r="EYG25" s="91"/>
      <c r="EYH25" s="91"/>
      <c r="EYI25" s="91"/>
      <c r="EYJ25" s="91"/>
      <c r="EYK25" s="91"/>
      <c r="EYL25" s="91"/>
      <c r="EYM25" s="91"/>
      <c r="EYN25" s="91"/>
      <c r="EYO25" s="91"/>
      <c r="EYP25" s="91"/>
      <c r="EYQ25" s="91"/>
      <c r="EYR25" s="91"/>
      <c r="EYS25" s="91"/>
      <c r="EYT25" s="91"/>
      <c r="EYU25" s="91"/>
      <c r="EYV25" s="91"/>
      <c r="EYW25" s="91"/>
      <c r="EYX25" s="91"/>
      <c r="EYY25" s="91"/>
      <c r="EYZ25" s="91"/>
      <c r="EZA25" s="91"/>
      <c r="EZB25" s="91"/>
      <c r="EZC25" s="91"/>
      <c r="EZD25" s="91"/>
      <c r="EZE25" s="91"/>
      <c r="EZF25" s="91"/>
      <c r="EZG25" s="91"/>
      <c r="EZH25" s="91"/>
      <c r="EZI25" s="91"/>
      <c r="EZJ25" s="91"/>
      <c r="EZK25" s="91"/>
      <c r="EZL25" s="91"/>
      <c r="EZM25" s="91"/>
      <c r="EZN25" s="91"/>
      <c r="EZO25" s="91"/>
      <c r="EZP25" s="91"/>
      <c r="EZQ25" s="91"/>
      <c r="EZR25" s="91"/>
      <c r="EZS25" s="91"/>
      <c r="EZT25" s="91"/>
      <c r="EZU25" s="91"/>
      <c r="EZV25" s="91"/>
      <c r="EZW25" s="91"/>
      <c r="EZX25" s="91"/>
      <c r="EZY25" s="91"/>
      <c r="EZZ25" s="91"/>
      <c r="FAA25" s="91"/>
      <c r="FAB25" s="91"/>
      <c r="FAC25" s="91"/>
      <c r="FAD25" s="91"/>
      <c r="FAE25" s="91"/>
      <c r="FAF25" s="91"/>
      <c r="FAG25" s="91"/>
      <c r="FAH25" s="91"/>
      <c r="FAI25" s="91"/>
      <c r="FAJ25" s="91"/>
      <c r="FAK25" s="91"/>
      <c r="FAL25" s="91"/>
      <c r="FAM25" s="91"/>
      <c r="FAN25" s="91"/>
      <c r="FAO25" s="91"/>
      <c r="FAP25" s="91"/>
      <c r="FAQ25" s="91"/>
      <c r="FAR25" s="91"/>
      <c r="FAS25" s="91"/>
      <c r="FAT25" s="91"/>
      <c r="FAU25" s="91"/>
      <c r="FAV25" s="91"/>
      <c r="FAW25" s="91"/>
      <c r="FAX25" s="91"/>
      <c r="FAY25" s="91"/>
      <c r="FAZ25" s="91"/>
      <c r="FBA25" s="91"/>
      <c r="FBB25" s="91"/>
      <c r="FBC25" s="91"/>
      <c r="FBD25" s="91"/>
      <c r="FBE25" s="91"/>
      <c r="FBF25" s="91"/>
      <c r="FBG25" s="91"/>
      <c r="FBH25" s="91"/>
      <c r="FBI25" s="91"/>
      <c r="FBJ25" s="91"/>
      <c r="FBK25" s="91"/>
      <c r="FBL25" s="91"/>
      <c r="FBM25" s="91"/>
      <c r="FBN25" s="91"/>
      <c r="FBO25" s="91"/>
      <c r="FBP25" s="91"/>
      <c r="FBQ25" s="91"/>
      <c r="FBR25" s="91"/>
      <c r="FBS25" s="91"/>
      <c r="FBT25" s="91"/>
      <c r="FBU25" s="91"/>
      <c r="FBV25" s="91"/>
      <c r="FBW25" s="91"/>
      <c r="FBX25" s="91"/>
      <c r="FBY25" s="91"/>
      <c r="FBZ25" s="91"/>
      <c r="FCA25" s="91"/>
      <c r="FCB25" s="91"/>
      <c r="FCC25" s="91"/>
      <c r="FCD25" s="91"/>
      <c r="FCE25" s="91"/>
      <c r="FCF25" s="91"/>
      <c r="FCG25" s="91"/>
      <c r="FCH25" s="91"/>
      <c r="FCI25" s="91"/>
      <c r="FCJ25" s="91"/>
      <c r="FCK25" s="91"/>
      <c r="FCL25" s="91"/>
      <c r="FCM25" s="91"/>
      <c r="FCN25" s="91"/>
      <c r="FCO25" s="91"/>
      <c r="FCP25" s="91"/>
      <c r="FCQ25" s="91"/>
      <c r="FCR25" s="91"/>
      <c r="FCS25" s="91"/>
      <c r="FCT25" s="91"/>
      <c r="FCU25" s="91"/>
      <c r="FCV25" s="91"/>
      <c r="FCW25" s="91"/>
      <c r="FCX25" s="91"/>
      <c r="FCY25" s="91"/>
      <c r="FCZ25" s="91"/>
      <c r="FDA25" s="91"/>
      <c r="FDB25" s="91"/>
      <c r="FDC25" s="91"/>
      <c r="FDD25" s="91"/>
      <c r="FDE25" s="91"/>
      <c r="FDF25" s="91"/>
      <c r="FDG25" s="91"/>
      <c r="FDH25" s="91"/>
      <c r="FDI25" s="91"/>
      <c r="FDJ25" s="91"/>
      <c r="FDK25" s="91"/>
      <c r="FDL25" s="91"/>
      <c r="FDM25" s="91"/>
      <c r="FDN25" s="91"/>
      <c r="FDO25" s="91"/>
      <c r="FDP25" s="91"/>
      <c r="FDQ25" s="91"/>
      <c r="FDR25" s="91"/>
      <c r="FDS25" s="91"/>
      <c r="FDT25" s="91"/>
      <c r="FDU25" s="91"/>
      <c r="FDV25" s="91"/>
      <c r="FDW25" s="91"/>
      <c r="FDX25" s="91"/>
      <c r="FDY25" s="91"/>
      <c r="FDZ25" s="91"/>
      <c r="FEA25" s="91"/>
      <c r="FEB25" s="91"/>
      <c r="FEC25" s="91"/>
      <c r="FED25" s="91"/>
      <c r="FEE25" s="91"/>
      <c r="FEF25" s="91"/>
      <c r="FEG25" s="91"/>
      <c r="FEH25" s="91"/>
      <c r="FEI25" s="91"/>
      <c r="FEJ25" s="91"/>
      <c r="FEK25" s="91"/>
      <c r="FEL25" s="91"/>
      <c r="FEM25" s="91"/>
      <c r="FEN25" s="91"/>
      <c r="FEO25" s="91"/>
      <c r="FEP25" s="91"/>
      <c r="FEQ25" s="91"/>
      <c r="FER25" s="91"/>
      <c r="FES25" s="91"/>
      <c r="FET25" s="91"/>
      <c r="FEU25" s="91"/>
      <c r="FEV25" s="91"/>
      <c r="FEW25" s="91"/>
      <c r="FEX25" s="91"/>
      <c r="FEY25" s="91"/>
      <c r="FEZ25" s="91"/>
      <c r="FFA25" s="91"/>
      <c r="FFB25" s="91"/>
      <c r="FFC25" s="91"/>
      <c r="FFD25" s="91"/>
      <c r="FFE25" s="91"/>
      <c r="FFF25" s="91"/>
      <c r="FFG25" s="91"/>
      <c r="FFH25" s="91"/>
      <c r="FFI25" s="91"/>
      <c r="FFJ25" s="91"/>
      <c r="FFK25" s="91"/>
      <c r="FFL25" s="91"/>
      <c r="FFM25" s="91"/>
      <c r="FFN25" s="91"/>
      <c r="FFO25" s="91"/>
      <c r="FFP25" s="91"/>
      <c r="FFQ25" s="91"/>
      <c r="FFR25" s="91"/>
      <c r="FFS25" s="91"/>
      <c r="FFT25" s="91"/>
      <c r="FFU25" s="91"/>
      <c r="FFV25" s="91"/>
      <c r="FFW25" s="91"/>
      <c r="FFX25" s="91"/>
      <c r="FFY25" s="91"/>
      <c r="FFZ25" s="91"/>
      <c r="FGA25" s="91"/>
      <c r="FGB25" s="91"/>
      <c r="FGC25" s="91"/>
      <c r="FGD25" s="91"/>
      <c r="FGE25" s="91"/>
      <c r="FGF25" s="91"/>
      <c r="FGG25" s="91"/>
      <c r="FGH25" s="91"/>
      <c r="FGI25" s="91"/>
      <c r="FGJ25" s="91"/>
      <c r="FGK25" s="91"/>
      <c r="FGL25" s="91"/>
      <c r="FGM25" s="91"/>
      <c r="FGN25" s="91"/>
      <c r="FGO25" s="91"/>
      <c r="FGP25" s="91"/>
      <c r="FGQ25" s="91"/>
      <c r="FGR25" s="91"/>
      <c r="FGS25" s="91"/>
      <c r="FGT25" s="91"/>
      <c r="FGU25" s="91"/>
      <c r="FGV25" s="91"/>
      <c r="FGW25" s="91"/>
      <c r="FGX25" s="91"/>
      <c r="FGY25" s="91"/>
      <c r="FGZ25" s="91"/>
      <c r="FHA25" s="91"/>
      <c r="FHB25" s="91"/>
      <c r="FHC25" s="91"/>
      <c r="FHD25" s="91"/>
      <c r="FHE25" s="91"/>
      <c r="FHF25" s="91"/>
      <c r="FHG25" s="91"/>
      <c r="FHH25" s="91"/>
      <c r="FHI25" s="91"/>
      <c r="FHJ25" s="91"/>
      <c r="FHK25" s="91"/>
      <c r="FHL25" s="91"/>
      <c r="FHM25" s="91"/>
      <c r="FHN25" s="91"/>
      <c r="FHO25" s="91"/>
      <c r="FHP25" s="91"/>
      <c r="FHQ25" s="91"/>
      <c r="FHR25" s="91"/>
      <c r="FHS25" s="91"/>
      <c r="FHT25" s="91"/>
      <c r="FHU25" s="91"/>
      <c r="FHV25" s="91"/>
      <c r="FHW25" s="91"/>
      <c r="FHX25" s="91"/>
      <c r="FHY25" s="91"/>
      <c r="FHZ25" s="91"/>
      <c r="FIA25" s="91"/>
      <c r="FIB25" s="91"/>
      <c r="FIC25" s="91"/>
      <c r="FID25" s="91"/>
      <c r="FIE25" s="91"/>
      <c r="FIF25" s="91"/>
      <c r="FIG25" s="91"/>
      <c r="FIH25" s="91"/>
      <c r="FII25" s="91"/>
      <c r="FIJ25" s="91"/>
      <c r="FIK25" s="91"/>
      <c r="FIL25" s="91"/>
      <c r="FIM25" s="91"/>
      <c r="FIN25" s="91"/>
      <c r="FIO25" s="91"/>
      <c r="FIP25" s="91"/>
      <c r="FIQ25" s="91"/>
      <c r="FIR25" s="91"/>
      <c r="FIS25" s="91"/>
      <c r="FIT25" s="91"/>
      <c r="FIU25" s="91"/>
      <c r="FIV25" s="91"/>
      <c r="FIW25" s="91"/>
      <c r="FIX25" s="91"/>
      <c r="FIY25" s="91"/>
      <c r="FIZ25" s="91"/>
      <c r="FJA25" s="91"/>
      <c r="FJB25" s="91"/>
      <c r="FJC25" s="91"/>
      <c r="FJD25" s="91"/>
      <c r="FJE25" s="91"/>
      <c r="FJF25" s="91"/>
      <c r="FJG25" s="91"/>
      <c r="FJH25" s="91"/>
      <c r="FJI25" s="91"/>
      <c r="FJJ25" s="91"/>
      <c r="FJK25" s="91"/>
      <c r="FJL25" s="91"/>
      <c r="FJM25" s="91"/>
      <c r="FJN25" s="91"/>
      <c r="FJO25" s="91"/>
      <c r="FJP25" s="91"/>
      <c r="FJQ25" s="91"/>
      <c r="FJR25" s="91"/>
      <c r="FJS25" s="91"/>
      <c r="FJT25" s="91"/>
      <c r="FJU25" s="91"/>
      <c r="FJV25" s="91"/>
      <c r="FJW25" s="91"/>
      <c r="FJX25" s="91"/>
      <c r="FJY25" s="91"/>
      <c r="FJZ25" s="91"/>
      <c r="FKA25" s="91"/>
      <c r="FKB25" s="91"/>
      <c r="FKC25" s="91"/>
      <c r="FKD25" s="91"/>
      <c r="FKE25" s="91"/>
      <c r="FKF25" s="91"/>
      <c r="FKG25" s="91"/>
      <c r="FKH25" s="91"/>
      <c r="FKI25" s="91"/>
      <c r="FKJ25" s="91"/>
      <c r="FKK25" s="91"/>
      <c r="FKL25" s="91"/>
      <c r="FKM25" s="91"/>
      <c r="FKN25" s="91"/>
      <c r="FKO25" s="91"/>
      <c r="FKP25" s="91"/>
      <c r="FKQ25" s="91"/>
      <c r="FKR25" s="91"/>
      <c r="FKS25" s="91"/>
      <c r="FKT25" s="91"/>
      <c r="FKU25" s="91"/>
      <c r="FKV25" s="91"/>
      <c r="FKW25" s="91"/>
      <c r="FKX25" s="91"/>
      <c r="FKY25" s="91"/>
      <c r="FKZ25" s="91"/>
      <c r="FLA25" s="91"/>
      <c r="FLB25" s="91"/>
      <c r="FLC25" s="91"/>
      <c r="FLD25" s="91"/>
      <c r="FLE25" s="91"/>
      <c r="FLF25" s="91"/>
      <c r="FLG25" s="91"/>
      <c r="FLH25" s="91"/>
      <c r="FLI25" s="91"/>
      <c r="FLJ25" s="91"/>
      <c r="FLK25" s="91"/>
      <c r="FLL25" s="91"/>
      <c r="FLM25" s="91"/>
      <c r="FLN25" s="91"/>
      <c r="FLO25" s="91"/>
      <c r="FLP25" s="91"/>
      <c r="FLQ25" s="91"/>
      <c r="FLR25" s="91"/>
      <c r="FLS25" s="91"/>
      <c r="FLT25" s="91"/>
      <c r="FLU25" s="91"/>
      <c r="FLV25" s="91"/>
      <c r="FLW25" s="91"/>
      <c r="FLX25" s="91"/>
      <c r="FLY25" s="91"/>
      <c r="FLZ25" s="91"/>
      <c r="FMA25" s="91"/>
      <c r="FMB25" s="91"/>
      <c r="FMC25" s="91"/>
      <c r="FMD25" s="91"/>
      <c r="FME25" s="91"/>
      <c r="FMF25" s="91"/>
      <c r="FMG25" s="91"/>
      <c r="FMH25" s="91"/>
      <c r="FMI25" s="91"/>
      <c r="FMJ25" s="91"/>
      <c r="FMK25" s="91"/>
      <c r="FML25" s="91"/>
      <c r="FMM25" s="91"/>
      <c r="FMN25" s="91"/>
      <c r="FMO25" s="91"/>
      <c r="FMP25" s="91"/>
      <c r="FMQ25" s="91"/>
      <c r="FMR25" s="91"/>
      <c r="FMS25" s="91"/>
      <c r="FMT25" s="91"/>
      <c r="FMU25" s="91"/>
      <c r="FMV25" s="91"/>
      <c r="FMW25" s="91"/>
      <c r="FMX25" s="91"/>
      <c r="FMY25" s="91"/>
      <c r="FMZ25" s="91"/>
      <c r="FNA25" s="91"/>
      <c r="FNB25" s="91"/>
      <c r="FNC25" s="91"/>
      <c r="FND25" s="91"/>
      <c r="FNE25" s="91"/>
      <c r="FNF25" s="91"/>
      <c r="FNG25" s="91"/>
      <c r="FNH25" s="91"/>
      <c r="FNI25" s="91"/>
      <c r="FNJ25" s="91"/>
      <c r="FNK25" s="91"/>
      <c r="FNL25" s="91"/>
      <c r="FNM25" s="91"/>
      <c r="FNN25" s="91"/>
      <c r="FNO25" s="91"/>
      <c r="FNP25" s="91"/>
      <c r="FNQ25" s="91"/>
      <c r="FNR25" s="91"/>
      <c r="FNS25" s="91"/>
      <c r="FNT25" s="91"/>
      <c r="FNU25" s="91"/>
      <c r="FNV25" s="91"/>
      <c r="FNW25" s="91"/>
      <c r="FNX25" s="91"/>
      <c r="FNY25" s="91"/>
      <c r="FNZ25" s="91"/>
      <c r="FOA25" s="91"/>
      <c r="FOB25" s="91"/>
      <c r="FOC25" s="91"/>
      <c r="FOD25" s="91"/>
      <c r="FOE25" s="91"/>
      <c r="FOF25" s="91"/>
      <c r="FOG25" s="91"/>
      <c r="FOH25" s="91"/>
      <c r="FOI25" s="91"/>
      <c r="FOJ25" s="91"/>
      <c r="FOK25" s="91"/>
      <c r="FOL25" s="91"/>
      <c r="FOM25" s="91"/>
      <c r="FON25" s="91"/>
      <c r="FOO25" s="91"/>
      <c r="FOP25" s="91"/>
      <c r="FOQ25" s="91"/>
      <c r="FOR25" s="91"/>
      <c r="FOS25" s="91"/>
      <c r="FOT25" s="91"/>
      <c r="FOU25" s="91"/>
      <c r="FOV25" s="91"/>
      <c r="FOW25" s="91"/>
      <c r="FOX25" s="91"/>
      <c r="FOY25" s="91"/>
      <c r="FOZ25" s="91"/>
      <c r="FPA25" s="91"/>
      <c r="FPB25" s="91"/>
      <c r="FPC25" s="91"/>
      <c r="FPD25" s="91"/>
      <c r="FPE25" s="91"/>
      <c r="FPF25" s="91"/>
      <c r="FPG25" s="91"/>
      <c r="FPH25" s="91"/>
      <c r="FPI25" s="91"/>
      <c r="FPJ25" s="91"/>
      <c r="FPK25" s="91"/>
      <c r="FPL25" s="91"/>
      <c r="FPM25" s="91"/>
      <c r="FPN25" s="91"/>
      <c r="FPO25" s="91"/>
      <c r="FPP25" s="91"/>
      <c r="FPQ25" s="91"/>
      <c r="FPR25" s="91"/>
      <c r="FPS25" s="91"/>
      <c r="FPT25" s="91"/>
      <c r="FPU25" s="91"/>
      <c r="FPV25" s="91"/>
      <c r="FPW25" s="91"/>
      <c r="FPX25" s="91"/>
      <c r="FPY25" s="91"/>
      <c r="FPZ25" s="91"/>
      <c r="FQA25" s="91"/>
      <c r="FQB25" s="91"/>
      <c r="FQC25" s="91"/>
      <c r="FQD25" s="91"/>
      <c r="FQE25" s="91"/>
      <c r="FQF25" s="91"/>
      <c r="FQG25" s="91"/>
      <c r="FQH25" s="91"/>
      <c r="FQI25" s="91"/>
      <c r="FQJ25" s="91"/>
      <c r="FQK25" s="91"/>
      <c r="FQL25" s="91"/>
      <c r="FQM25" s="91"/>
      <c r="FQN25" s="91"/>
      <c r="FQO25" s="91"/>
      <c r="FQP25" s="91"/>
      <c r="FQQ25" s="91"/>
      <c r="FQR25" s="91"/>
      <c r="FQS25" s="91"/>
      <c r="FQT25" s="91"/>
      <c r="FQU25" s="91"/>
      <c r="FQV25" s="91"/>
      <c r="FQW25" s="91"/>
      <c r="FQX25" s="91"/>
      <c r="FQY25" s="91"/>
      <c r="FQZ25" s="91"/>
      <c r="FRA25" s="91"/>
      <c r="FRB25" s="91"/>
      <c r="FRC25" s="91"/>
      <c r="FRD25" s="91"/>
      <c r="FRE25" s="91"/>
      <c r="FRF25" s="91"/>
      <c r="FRG25" s="91"/>
      <c r="FRH25" s="91"/>
      <c r="FRI25" s="91"/>
      <c r="FRJ25" s="91"/>
      <c r="FRK25" s="91"/>
      <c r="FRL25" s="91"/>
      <c r="FRM25" s="91"/>
      <c r="FRN25" s="91"/>
      <c r="FRO25" s="91"/>
      <c r="FRP25" s="91"/>
      <c r="FRQ25" s="91"/>
      <c r="FRR25" s="91"/>
      <c r="FRS25" s="91"/>
      <c r="FRT25" s="91"/>
      <c r="FRU25" s="91"/>
      <c r="FRV25" s="91"/>
      <c r="FRW25" s="91"/>
      <c r="FRX25" s="91"/>
      <c r="FRY25" s="91"/>
      <c r="FRZ25" s="91"/>
      <c r="FSA25" s="91"/>
      <c r="FSB25" s="91"/>
      <c r="FSC25" s="91"/>
      <c r="FSD25" s="91"/>
      <c r="FSE25" s="91"/>
      <c r="FSF25" s="91"/>
      <c r="FSG25" s="91"/>
      <c r="FSH25" s="91"/>
      <c r="FSI25" s="91"/>
      <c r="FSJ25" s="91"/>
      <c r="FSK25" s="91"/>
      <c r="FSL25" s="91"/>
      <c r="FSM25" s="91"/>
      <c r="FSN25" s="91"/>
      <c r="FSO25" s="91"/>
      <c r="FSP25" s="91"/>
      <c r="FSQ25" s="91"/>
      <c r="FSR25" s="91"/>
      <c r="FSS25" s="91"/>
      <c r="FST25" s="91"/>
      <c r="FSU25" s="91"/>
      <c r="FSV25" s="91"/>
      <c r="FSW25" s="91"/>
      <c r="FSX25" s="91"/>
      <c r="FSY25" s="91"/>
      <c r="FSZ25" s="91"/>
      <c r="FTA25" s="91"/>
      <c r="FTB25" s="91"/>
      <c r="FTC25" s="91"/>
      <c r="FTD25" s="91"/>
      <c r="FTE25" s="91"/>
      <c r="FTF25" s="91"/>
      <c r="FTG25" s="91"/>
      <c r="FTH25" s="91"/>
      <c r="FTI25" s="91"/>
      <c r="FTJ25" s="91"/>
      <c r="FTK25" s="91"/>
      <c r="FTL25" s="91"/>
      <c r="FTM25" s="91"/>
      <c r="FTN25" s="91"/>
      <c r="FTO25" s="91"/>
      <c r="FTP25" s="91"/>
      <c r="FTQ25" s="91"/>
      <c r="FTR25" s="91"/>
      <c r="FTS25" s="91"/>
      <c r="FTT25" s="91"/>
      <c r="FTU25" s="91"/>
      <c r="FTV25" s="91"/>
      <c r="FTW25" s="91"/>
      <c r="FTX25" s="91"/>
      <c r="FTY25" s="91"/>
      <c r="FTZ25" s="91"/>
      <c r="FUA25" s="91"/>
      <c r="FUB25" s="91"/>
      <c r="FUC25" s="91"/>
      <c r="FUD25" s="91"/>
      <c r="FUE25" s="91"/>
      <c r="FUF25" s="91"/>
      <c r="FUG25" s="91"/>
      <c r="FUH25" s="91"/>
      <c r="FUI25" s="91"/>
      <c r="FUJ25" s="91"/>
      <c r="FUK25" s="91"/>
      <c r="FUL25" s="91"/>
      <c r="FUM25" s="91"/>
      <c r="FUN25" s="91"/>
      <c r="FUO25" s="91"/>
      <c r="FUP25" s="91"/>
      <c r="FUQ25" s="91"/>
      <c r="FUR25" s="91"/>
      <c r="FUS25" s="91"/>
      <c r="FUT25" s="91"/>
      <c r="FUU25" s="91"/>
      <c r="FUV25" s="91"/>
      <c r="FUW25" s="91"/>
      <c r="FUX25" s="91"/>
      <c r="FUY25" s="91"/>
      <c r="FUZ25" s="91"/>
      <c r="FVA25" s="91"/>
      <c r="FVB25" s="91"/>
      <c r="FVC25" s="91"/>
      <c r="FVD25" s="91"/>
      <c r="FVE25" s="91"/>
      <c r="FVF25" s="91"/>
      <c r="FVG25" s="91"/>
      <c r="FVH25" s="91"/>
      <c r="FVI25" s="91"/>
      <c r="FVJ25" s="91"/>
      <c r="FVK25" s="91"/>
      <c r="FVL25" s="91"/>
      <c r="FVM25" s="91"/>
      <c r="FVN25" s="91"/>
      <c r="FVO25" s="91"/>
      <c r="FVP25" s="91"/>
      <c r="FVQ25" s="91"/>
      <c r="FVR25" s="91"/>
      <c r="FVS25" s="91"/>
      <c r="FVT25" s="91"/>
      <c r="FVU25" s="91"/>
      <c r="FVV25" s="91"/>
      <c r="FVW25" s="91"/>
      <c r="FVX25" s="91"/>
      <c r="FVY25" s="91"/>
      <c r="FVZ25" s="91"/>
      <c r="FWA25" s="91"/>
      <c r="FWB25" s="91"/>
      <c r="FWC25" s="91"/>
      <c r="FWD25" s="91"/>
      <c r="FWE25" s="91"/>
      <c r="FWF25" s="91"/>
      <c r="FWG25" s="91"/>
      <c r="FWH25" s="91"/>
      <c r="FWI25" s="91"/>
      <c r="FWJ25" s="91"/>
      <c r="FWK25" s="91"/>
      <c r="FWL25" s="91"/>
      <c r="FWM25" s="91"/>
      <c r="FWN25" s="91"/>
      <c r="FWO25" s="91"/>
      <c r="FWP25" s="91"/>
      <c r="FWQ25" s="91"/>
      <c r="FWR25" s="91"/>
      <c r="FWS25" s="91"/>
      <c r="FWT25" s="91"/>
      <c r="FWU25" s="91"/>
      <c r="FWV25" s="91"/>
      <c r="FWW25" s="91"/>
      <c r="FWX25" s="91"/>
      <c r="FWY25" s="91"/>
      <c r="FWZ25" s="91"/>
      <c r="FXA25" s="91"/>
      <c r="FXB25" s="91"/>
      <c r="FXC25" s="91"/>
      <c r="FXD25" s="91"/>
      <c r="FXE25" s="91"/>
      <c r="FXF25" s="91"/>
      <c r="FXG25" s="91"/>
      <c r="FXH25" s="91"/>
      <c r="FXI25" s="91"/>
      <c r="FXJ25" s="91"/>
      <c r="FXK25" s="91"/>
      <c r="FXL25" s="91"/>
      <c r="FXM25" s="91"/>
      <c r="FXN25" s="91"/>
      <c r="FXO25" s="91"/>
      <c r="FXP25" s="91"/>
      <c r="FXQ25" s="91"/>
      <c r="FXR25" s="91"/>
      <c r="FXS25" s="91"/>
      <c r="FXT25" s="91"/>
      <c r="FXU25" s="91"/>
      <c r="FXV25" s="91"/>
      <c r="FXW25" s="91"/>
      <c r="FXX25" s="91"/>
      <c r="FXY25" s="91"/>
      <c r="FXZ25" s="91"/>
      <c r="FYA25" s="91"/>
      <c r="FYB25" s="91"/>
      <c r="FYC25" s="91"/>
      <c r="FYD25" s="91"/>
      <c r="FYE25" s="91"/>
      <c r="FYF25" s="91"/>
      <c r="FYG25" s="91"/>
      <c r="FYH25" s="91"/>
      <c r="FYI25" s="91"/>
      <c r="FYJ25" s="91"/>
      <c r="FYK25" s="91"/>
      <c r="FYL25" s="91"/>
      <c r="FYM25" s="91"/>
      <c r="FYN25" s="91"/>
      <c r="FYO25" s="91"/>
      <c r="FYP25" s="91"/>
      <c r="FYQ25" s="91"/>
      <c r="FYR25" s="91"/>
      <c r="FYS25" s="91"/>
      <c r="FYT25" s="91"/>
      <c r="FYU25" s="91"/>
      <c r="FYV25" s="91"/>
      <c r="FYW25" s="91"/>
      <c r="FYX25" s="91"/>
      <c r="FYY25" s="91"/>
      <c r="FYZ25" s="91"/>
      <c r="FZA25" s="91"/>
      <c r="FZB25" s="91"/>
      <c r="FZC25" s="91"/>
      <c r="FZD25" s="91"/>
      <c r="FZE25" s="91"/>
      <c r="FZF25" s="91"/>
      <c r="FZG25" s="91"/>
      <c r="FZH25" s="91"/>
      <c r="FZI25" s="91"/>
      <c r="FZJ25" s="91"/>
      <c r="FZK25" s="91"/>
      <c r="FZL25" s="91"/>
      <c r="FZM25" s="91"/>
      <c r="FZN25" s="91"/>
      <c r="FZO25" s="91"/>
      <c r="FZP25" s="91"/>
      <c r="FZQ25" s="91"/>
      <c r="FZR25" s="91"/>
      <c r="FZS25" s="91"/>
      <c r="FZT25" s="91"/>
      <c r="FZU25" s="91"/>
      <c r="FZV25" s="91"/>
      <c r="FZW25" s="91"/>
      <c r="FZX25" s="91"/>
      <c r="FZY25" s="91"/>
      <c r="FZZ25" s="91"/>
      <c r="GAA25" s="91"/>
      <c r="GAB25" s="91"/>
      <c r="GAC25" s="91"/>
      <c r="GAD25" s="91"/>
      <c r="GAE25" s="91"/>
      <c r="GAF25" s="91"/>
      <c r="GAG25" s="91"/>
      <c r="GAH25" s="91"/>
      <c r="GAI25" s="91"/>
      <c r="GAJ25" s="91"/>
      <c r="GAK25" s="91"/>
      <c r="GAL25" s="91"/>
      <c r="GAM25" s="91"/>
      <c r="GAN25" s="91"/>
      <c r="GAO25" s="91"/>
      <c r="GAP25" s="91"/>
      <c r="GAQ25" s="91"/>
      <c r="GAR25" s="91"/>
      <c r="GAS25" s="91"/>
      <c r="GAT25" s="91"/>
      <c r="GAU25" s="91"/>
      <c r="GAV25" s="91"/>
      <c r="GAW25" s="91"/>
      <c r="GAX25" s="91"/>
      <c r="GAY25" s="91"/>
      <c r="GAZ25" s="91"/>
      <c r="GBA25" s="91"/>
      <c r="GBB25" s="91"/>
      <c r="GBC25" s="91"/>
      <c r="GBD25" s="91"/>
      <c r="GBE25" s="91"/>
      <c r="GBF25" s="91"/>
      <c r="GBG25" s="91"/>
      <c r="GBH25" s="91"/>
      <c r="GBI25" s="91"/>
      <c r="GBJ25" s="91"/>
      <c r="GBK25" s="91"/>
      <c r="GBL25" s="91"/>
      <c r="GBM25" s="91"/>
      <c r="GBN25" s="91"/>
      <c r="GBO25" s="91"/>
      <c r="GBP25" s="91"/>
      <c r="GBQ25" s="91"/>
      <c r="GBR25" s="91"/>
      <c r="GBS25" s="91"/>
      <c r="GBT25" s="91"/>
      <c r="GBU25" s="91"/>
      <c r="GBV25" s="91"/>
      <c r="GBW25" s="91"/>
      <c r="GBX25" s="91"/>
      <c r="GBY25" s="91"/>
      <c r="GBZ25" s="91"/>
      <c r="GCA25" s="91"/>
      <c r="GCB25" s="91"/>
      <c r="GCC25" s="91"/>
      <c r="GCD25" s="91"/>
      <c r="GCE25" s="91"/>
      <c r="GCF25" s="91"/>
      <c r="GCG25" s="91"/>
      <c r="GCH25" s="91"/>
      <c r="GCI25" s="91"/>
      <c r="GCJ25" s="91"/>
      <c r="GCK25" s="91"/>
      <c r="GCL25" s="91"/>
      <c r="GCM25" s="91"/>
      <c r="GCN25" s="91"/>
      <c r="GCO25" s="91"/>
      <c r="GCP25" s="91"/>
      <c r="GCQ25" s="91"/>
      <c r="GCR25" s="91"/>
      <c r="GCS25" s="91"/>
      <c r="GCT25" s="91"/>
      <c r="GCU25" s="91"/>
      <c r="GCV25" s="91"/>
      <c r="GCW25" s="91"/>
      <c r="GCX25" s="91"/>
      <c r="GCY25" s="91"/>
      <c r="GCZ25" s="91"/>
      <c r="GDA25" s="91"/>
      <c r="GDB25" s="91"/>
      <c r="GDC25" s="91"/>
      <c r="GDD25" s="91"/>
      <c r="GDE25" s="91"/>
      <c r="GDF25" s="91"/>
      <c r="GDG25" s="91"/>
      <c r="GDH25" s="91"/>
      <c r="GDI25" s="91"/>
      <c r="GDJ25" s="91"/>
      <c r="GDK25" s="91"/>
      <c r="GDL25" s="91"/>
      <c r="GDM25" s="91"/>
      <c r="GDN25" s="91"/>
      <c r="GDO25" s="91"/>
      <c r="GDP25" s="91"/>
      <c r="GDQ25" s="91"/>
      <c r="GDR25" s="91"/>
      <c r="GDS25" s="91"/>
      <c r="GDT25" s="91"/>
      <c r="GDU25" s="91"/>
      <c r="GDV25" s="91"/>
      <c r="GDW25" s="91"/>
      <c r="GDX25" s="91"/>
      <c r="GDY25" s="91"/>
      <c r="GDZ25" s="91"/>
      <c r="GEA25" s="91"/>
      <c r="GEB25" s="91"/>
      <c r="GEC25" s="91"/>
      <c r="GED25" s="91"/>
      <c r="GEE25" s="91"/>
      <c r="GEF25" s="91"/>
      <c r="GEG25" s="91"/>
      <c r="GEH25" s="91"/>
      <c r="GEI25" s="91"/>
      <c r="GEJ25" s="91"/>
      <c r="GEK25" s="91"/>
      <c r="GEL25" s="91"/>
      <c r="GEM25" s="91"/>
      <c r="GEN25" s="91"/>
      <c r="GEO25" s="91"/>
      <c r="GEP25" s="91"/>
      <c r="GEQ25" s="91"/>
      <c r="GER25" s="91"/>
      <c r="GES25" s="91"/>
      <c r="GET25" s="91"/>
      <c r="GEU25" s="91"/>
      <c r="GEV25" s="91"/>
      <c r="GEW25" s="91"/>
      <c r="GEX25" s="91"/>
      <c r="GEY25" s="91"/>
      <c r="GEZ25" s="91"/>
      <c r="GFA25" s="91"/>
      <c r="GFB25" s="91"/>
      <c r="GFC25" s="91"/>
      <c r="GFD25" s="91"/>
      <c r="GFE25" s="91"/>
      <c r="GFF25" s="91"/>
      <c r="GFG25" s="91"/>
      <c r="GFH25" s="91"/>
      <c r="GFI25" s="91"/>
      <c r="GFJ25" s="91"/>
      <c r="GFK25" s="91"/>
      <c r="GFL25" s="91"/>
      <c r="GFM25" s="91"/>
      <c r="GFN25" s="91"/>
      <c r="GFO25" s="91"/>
      <c r="GFP25" s="91"/>
      <c r="GFQ25" s="91"/>
      <c r="GFR25" s="91"/>
      <c r="GFS25" s="91"/>
      <c r="GFT25" s="91"/>
      <c r="GFU25" s="91"/>
      <c r="GFV25" s="91"/>
      <c r="GFW25" s="91"/>
      <c r="GFX25" s="91"/>
      <c r="GFY25" s="91"/>
      <c r="GFZ25" s="91"/>
      <c r="GGA25" s="91"/>
      <c r="GGB25" s="91"/>
      <c r="GGC25" s="91"/>
      <c r="GGD25" s="91"/>
      <c r="GGE25" s="91"/>
      <c r="GGF25" s="91"/>
      <c r="GGG25" s="91"/>
      <c r="GGH25" s="91"/>
      <c r="GGI25" s="91"/>
      <c r="GGJ25" s="91"/>
      <c r="GGK25" s="91"/>
      <c r="GGL25" s="91"/>
      <c r="GGM25" s="91"/>
      <c r="GGN25" s="91"/>
      <c r="GGO25" s="91"/>
      <c r="GGP25" s="91"/>
      <c r="GGQ25" s="91"/>
      <c r="GGR25" s="91"/>
      <c r="GGS25" s="91"/>
      <c r="GGT25" s="91"/>
      <c r="GGU25" s="91"/>
      <c r="GGV25" s="91"/>
      <c r="GGW25" s="91"/>
      <c r="GGX25" s="91"/>
      <c r="GGY25" s="91"/>
      <c r="GGZ25" s="91"/>
      <c r="GHA25" s="91"/>
      <c r="GHB25" s="91"/>
      <c r="GHC25" s="91"/>
      <c r="GHD25" s="91"/>
      <c r="GHE25" s="91"/>
      <c r="GHF25" s="91"/>
      <c r="GHG25" s="91"/>
      <c r="GHH25" s="91"/>
      <c r="GHI25" s="91"/>
      <c r="GHJ25" s="91"/>
      <c r="GHK25" s="91"/>
      <c r="GHL25" s="91"/>
      <c r="GHM25" s="91"/>
      <c r="GHN25" s="91"/>
      <c r="GHO25" s="91"/>
      <c r="GHP25" s="91"/>
      <c r="GHQ25" s="91"/>
      <c r="GHR25" s="91"/>
      <c r="GHS25" s="91"/>
      <c r="GHT25" s="91"/>
      <c r="GHU25" s="91"/>
      <c r="GHV25" s="91"/>
      <c r="GHW25" s="91"/>
      <c r="GHX25" s="91"/>
      <c r="GHY25" s="91"/>
      <c r="GHZ25" s="91"/>
      <c r="GIA25" s="91"/>
      <c r="GIB25" s="91"/>
      <c r="GIC25" s="91"/>
      <c r="GID25" s="91"/>
      <c r="GIE25" s="91"/>
      <c r="GIF25" s="91"/>
      <c r="GIG25" s="91"/>
      <c r="GIH25" s="91"/>
      <c r="GII25" s="91"/>
      <c r="GIJ25" s="91"/>
      <c r="GIK25" s="91"/>
      <c r="GIL25" s="91"/>
      <c r="GIM25" s="91"/>
      <c r="GIN25" s="91"/>
      <c r="GIO25" s="91"/>
      <c r="GIP25" s="91"/>
      <c r="GIQ25" s="91"/>
      <c r="GIR25" s="91"/>
      <c r="GIS25" s="91"/>
      <c r="GIT25" s="91"/>
      <c r="GIU25" s="91"/>
      <c r="GIV25" s="91"/>
      <c r="GIW25" s="91"/>
      <c r="GIX25" s="91"/>
      <c r="GIY25" s="91"/>
      <c r="GIZ25" s="91"/>
      <c r="GJA25" s="91"/>
      <c r="GJB25" s="91"/>
      <c r="GJC25" s="91"/>
      <c r="GJD25" s="91"/>
      <c r="GJE25" s="91"/>
      <c r="GJF25" s="91"/>
      <c r="GJG25" s="91"/>
      <c r="GJH25" s="91"/>
      <c r="GJI25" s="91"/>
      <c r="GJJ25" s="91"/>
      <c r="GJK25" s="91"/>
      <c r="GJL25" s="91"/>
      <c r="GJM25" s="91"/>
      <c r="GJN25" s="91"/>
      <c r="GJO25" s="91"/>
      <c r="GJP25" s="91"/>
      <c r="GJQ25" s="91"/>
      <c r="GJR25" s="91"/>
      <c r="GJS25" s="91"/>
      <c r="GJT25" s="91"/>
      <c r="GJU25" s="91"/>
      <c r="GJV25" s="91"/>
      <c r="GJW25" s="91"/>
      <c r="GJX25" s="91"/>
      <c r="GJY25" s="91"/>
      <c r="GJZ25" s="91"/>
      <c r="GKA25" s="91"/>
      <c r="GKB25" s="91"/>
      <c r="GKC25" s="91"/>
      <c r="GKD25" s="91"/>
      <c r="GKE25" s="91"/>
      <c r="GKF25" s="91"/>
      <c r="GKG25" s="91"/>
      <c r="GKH25" s="91"/>
      <c r="GKI25" s="91"/>
      <c r="GKJ25" s="91"/>
      <c r="GKK25" s="91"/>
      <c r="GKL25" s="91"/>
      <c r="GKM25" s="91"/>
      <c r="GKN25" s="91"/>
      <c r="GKO25" s="91"/>
      <c r="GKP25" s="91"/>
      <c r="GKQ25" s="91"/>
      <c r="GKR25" s="91"/>
      <c r="GKS25" s="91"/>
      <c r="GKT25" s="91"/>
      <c r="GKU25" s="91"/>
      <c r="GKV25" s="91"/>
      <c r="GKW25" s="91"/>
      <c r="GKX25" s="91"/>
      <c r="GKY25" s="91"/>
      <c r="GKZ25" s="91"/>
      <c r="GLA25" s="91"/>
      <c r="GLB25" s="91"/>
      <c r="GLC25" s="91"/>
      <c r="GLD25" s="91"/>
      <c r="GLE25" s="91"/>
      <c r="GLF25" s="91"/>
      <c r="GLG25" s="91"/>
      <c r="GLH25" s="91"/>
      <c r="GLI25" s="91"/>
      <c r="GLJ25" s="91"/>
      <c r="GLK25" s="91"/>
      <c r="GLL25" s="91"/>
      <c r="GLM25" s="91"/>
      <c r="GLN25" s="91"/>
      <c r="GLO25" s="91"/>
      <c r="GLP25" s="91"/>
      <c r="GLQ25" s="91"/>
      <c r="GLR25" s="91"/>
      <c r="GLS25" s="91"/>
      <c r="GLT25" s="91"/>
      <c r="GLU25" s="91"/>
      <c r="GLV25" s="91"/>
      <c r="GLW25" s="91"/>
      <c r="GLX25" s="91"/>
      <c r="GLY25" s="91"/>
      <c r="GLZ25" s="91"/>
      <c r="GMA25" s="91"/>
      <c r="GMB25" s="91"/>
      <c r="GMC25" s="91"/>
      <c r="GMD25" s="91"/>
      <c r="GME25" s="91"/>
      <c r="GMF25" s="91"/>
      <c r="GMG25" s="91"/>
      <c r="GMH25" s="91"/>
      <c r="GMI25" s="91"/>
      <c r="GMJ25" s="91"/>
      <c r="GMK25" s="91"/>
      <c r="GML25" s="91"/>
      <c r="GMM25" s="91"/>
      <c r="GMN25" s="91"/>
      <c r="GMO25" s="91"/>
      <c r="GMP25" s="91"/>
      <c r="GMQ25" s="91"/>
      <c r="GMR25" s="91"/>
      <c r="GMS25" s="91"/>
      <c r="GMT25" s="91"/>
      <c r="GMU25" s="91"/>
      <c r="GMV25" s="91"/>
      <c r="GMW25" s="91"/>
      <c r="GMX25" s="91"/>
      <c r="GMY25" s="91"/>
      <c r="GMZ25" s="91"/>
      <c r="GNA25" s="91"/>
      <c r="GNB25" s="91"/>
      <c r="GNC25" s="91"/>
      <c r="GND25" s="91"/>
      <c r="GNE25" s="91"/>
      <c r="GNF25" s="91"/>
      <c r="GNG25" s="91"/>
      <c r="GNH25" s="91"/>
      <c r="GNI25" s="91"/>
      <c r="GNJ25" s="91"/>
      <c r="GNK25" s="91"/>
      <c r="GNL25" s="91"/>
      <c r="GNM25" s="91"/>
      <c r="GNN25" s="91"/>
      <c r="GNO25" s="91"/>
      <c r="GNP25" s="91"/>
      <c r="GNQ25" s="91"/>
      <c r="GNR25" s="91"/>
      <c r="GNS25" s="91"/>
      <c r="GNT25" s="91"/>
      <c r="GNU25" s="91"/>
      <c r="GNV25" s="91"/>
      <c r="GNW25" s="91"/>
      <c r="GNX25" s="91"/>
      <c r="GNY25" s="91"/>
      <c r="GNZ25" s="91"/>
      <c r="GOA25" s="91"/>
      <c r="GOB25" s="91"/>
      <c r="GOC25" s="91"/>
      <c r="GOD25" s="91"/>
      <c r="GOE25" s="91"/>
      <c r="GOF25" s="91"/>
      <c r="GOG25" s="91"/>
      <c r="GOH25" s="91"/>
      <c r="GOI25" s="91"/>
      <c r="GOJ25" s="91"/>
      <c r="GOK25" s="91"/>
      <c r="GOL25" s="91"/>
      <c r="GOM25" s="91"/>
      <c r="GON25" s="91"/>
      <c r="GOO25" s="91"/>
      <c r="GOP25" s="91"/>
      <c r="GOQ25" s="91"/>
      <c r="GOR25" s="91"/>
      <c r="GOS25" s="91"/>
      <c r="GOT25" s="91"/>
      <c r="GOU25" s="91"/>
      <c r="GOV25" s="91"/>
      <c r="GOW25" s="91"/>
      <c r="GOX25" s="91"/>
      <c r="GOY25" s="91"/>
      <c r="GOZ25" s="91"/>
      <c r="GPA25" s="91"/>
      <c r="GPB25" s="91"/>
      <c r="GPC25" s="91"/>
      <c r="GPD25" s="91"/>
      <c r="GPE25" s="91"/>
      <c r="GPF25" s="91"/>
      <c r="GPG25" s="91"/>
      <c r="GPH25" s="91"/>
      <c r="GPI25" s="91"/>
      <c r="GPJ25" s="91"/>
      <c r="GPK25" s="91"/>
      <c r="GPL25" s="91"/>
      <c r="GPM25" s="91"/>
      <c r="GPN25" s="91"/>
      <c r="GPO25" s="91"/>
      <c r="GPP25" s="91"/>
      <c r="GPQ25" s="91"/>
      <c r="GPR25" s="91"/>
      <c r="GPS25" s="91"/>
      <c r="GPT25" s="91"/>
      <c r="GPU25" s="91"/>
      <c r="GPV25" s="91"/>
      <c r="GPW25" s="91"/>
      <c r="GPX25" s="91"/>
      <c r="GPY25" s="91"/>
      <c r="GPZ25" s="91"/>
      <c r="GQA25" s="91"/>
      <c r="GQB25" s="91"/>
      <c r="GQC25" s="91"/>
      <c r="GQD25" s="91"/>
      <c r="GQE25" s="91"/>
      <c r="GQF25" s="91"/>
      <c r="GQG25" s="91"/>
      <c r="GQH25" s="91"/>
      <c r="GQI25" s="91"/>
      <c r="GQJ25" s="91"/>
      <c r="GQK25" s="91"/>
      <c r="GQL25" s="91"/>
      <c r="GQM25" s="91"/>
      <c r="GQN25" s="91"/>
      <c r="GQO25" s="91"/>
      <c r="GQP25" s="91"/>
      <c r="GQQ25" s="91"/>
      <c r="GQR25" s="91"/>
      <c r="GQS25" s="91"/>
      <c r="GQT25" s="91"/>
      <c r="GQU25" s="91"/>
      <c r="GQV25" s="91"/>
      <c r="GQW25" s="91"/>
      <c r="GQX25" s="91"/>
      <c r="GQY25" s="91"/>
      <c r="GQZ25" s="91"/>
      <c r="GRA25" s="91"/>
      <c r="GRB25" s="91"/>
      <c r="GRC25" s="91"/>
      <c r="GRD25" s="91"/>
      <c r="GRE25" s="91"/>
      <c r="GRF25" s="91"/>
      <c r="GRG25" s="91"/>
      <c r="GRH25" s="91"/>
      <c r="GRI25" s="91"/>
      <c r="GRJ25" s="91"/>
      <c r="GRK25" s="91"/>
      <c r="GRL25" s="91"/>
      <c r="GRM25" s="91"/>
      <c r="GRN25" s="91"/>
      <c r="GRO25" s="91"/>
      <c r="GRP25" s="91"/>
      <c r="GRQ25" s="91"/>
      <c r="GRR25" s="91"/>
      <c r="GRS25" s="91"/>
      <c r="GRT25" s="91"/>
      <c r="GRU25" s="91"/>
      <c r="GRV25" s="91"/>
      <c r="GRW25" s="91"/>
      <c r="GRX25" s="91"/>
      <c r="GRY25" s="91"/>
      <c r="GRZ25" s="91"/>
      <c r="GSA25" s="91"/>
      <c r="GSB25" s="91"/>
      <c r="GSC25" s="91"/>
      <c r="GSD25" s="91"/>
      <c r="GSE25" s="91"/>
      <c r="GSF25" s="91"/>
      <c r="GSG25" s="91"/>
      <c r="GSH25" s="91"/>
      <c r="GSI25" s="91"/>
      <c r="GSJ25" s="91"/>
      <c r="GSK25" s="91"/>
      <c r="GSL25" s="91"/>
      <c r="GSM25" s="91"/>
      <c r="GSN25" s="91"/>
      <c r="GSO25" s="91"/>
      <c r="GSP25" s="91"/>
      <c r="GSQ25" s="91"/>
      <c r="GSR25" s="91"/>
      <c r="GSS25" s="91"/>
      <c r="GST25" s="91"/>
      <c r="GSU25" s="91"/>
      <c r="GSV25" s="91"/>
      <c r="GSW25" s="91"/>
      <c r="GSX25" s="91"/>
      <c r="GSY25" s="91"/>
      <c r="GSZ25" s="91"/>
      <c r="GTA25" s="91"/>
      <c r="GTB25" s="91"/>
      <c r="GTC25" s="91"/>
      <c r="GTD25" s="91"/>
      <c r="GTE25" s="91"/>
      <c r="GTF25" s="91"/>
      <c r="GTG25" s="91"/>
      <c r="GTH25" s="91"/>
      <c r="GTI25" s="91"/>
      <c r="GTJ25" s="91"/>
      <c r="GTK25" s="91"/>
      <c r="GTL25" s="91"/>
      <c r="GTM25" s="91"/>
      <c r="GTN25" s="91"/>
      <c r="GTO25" s="91"/>
      <c r="GTP25" s="91"/>
      <c r="GTQ25" s="91"/>
      <c r="GTR25" s="91"/>
      <c r="GTS25" s="91"/>
      <c r="GTT25" s="91"/>
      <c r="GTU25" s="91"/>
      <c r="GTV25" s="91"/>
      <c r="GTW25" s="91"/>
      <c r="GTX25" s="91"/>
      <c r="GTY25" s="91"/>
      <c r="GTZ25" s="91"/>
      <c r="GUA25" s="91"/>
      <c r="GUB25" s="91"/>
      <c r="GUC25" s="91"/>
      <c r="GUD25" s="91"/>
      <c r="GUE25" s="91"/>
      <c r="GUF25" s="91"/>
      <c r="GUG25" s="91"/>
      <c r="GUH25" s="91"/>
      <c r="GUI25" s="91"/>
      <c r="GUJ25" s="91"/>
      <c r="GUK25" s="91"/>
      <c r="GUL25" s="91"/>
      <c r="GUM25" s="91"/>
      <c r="GUN25" s="91"/>
      <c r="GUO25" s="91"/>
      <c r="GUP25" s="91"/>
      <c r="GUQ25" s="91"/>
      <c r="GUR25" s="91"/>
      <c r="GUS25" s="91"/>
      <c r="GUT25" s="91"/>
      <c r="GUU25" s="91"/>
      <c r="GUV25" s="91"/>
      <c r="GUW25" s="91"/>
      <c r="GUX25" s="91"/>
      <c r="GUY25" s="91"/>
      <c r="GUZ25" s="91"/>
      <c r="GVA25" s="91"/>
      <c r="GVB25" s="91"/>
      <c r="GVC25" s="91"/>
      <c r="GVD25" s="91"/>
      <c r="GVE25" s="91"/>
      <c r="GVF25" s="91"/>
      <c r="GVG25" s="91"/>
      <c r="GVH25" s="91"/>
      <c r="GVI25" s="91"/>
      <c r="GVJ25" s="91"/>
      <c r="GVK25" s="91"/>
      <c r="GVL25" s="91"/>
      <c r="GVM25" s="91"/>
      <c r="GVN25" s="91"/>
      <c r="GVO25" s="91"/>
      <c r="GVP25" s="91"/>
      <c r="GVQ25" s="91"/>
      <c r="GVR25" s="91"/>
      <c r="GVS25" s="91"/>
      <c r="GVT25" s="91"/>
      <c r="GVU25" s="91"/>
      <c r="GVV25" s="91"/>
      <c r="GVW25" s="91"/>
      <c r="GVX25" s="91"/>
      <c r="GVY25" s="91"/>
      <c r="GVZ25" s="91"/>
      <c r="GWA25" s="91"/>
      <c r="GWB25" s="91"/>
      <c r="GWC25" s="91"/>
      <c r="GWD25" s="91"/>
      <c r="GWE25" s="91"/>
      <c r="GWF25" s="91"/>
      <c r="GWG25" s="91"/>
      <c r="GWH25" s="91"/>
      <c r="GWI25" s="91"/>
      <c r="GWJ25" s="91"/>
      <c r="GWK25" s="91"/>
      <c r="GWL25" s="91"/>
      <c r="GWM25" s="91"/>
      <c r="GWN25" s="91"/>
      <c r="GWO25" s="91"/>
      <c r="GWP25" s="91"/>
      <c r="GWQ25" s="91"/>
      <c r="GWR25" s="91"/>
      <c r="GWS25" s="91"/>
      <c r="GWT25" s="91"/>
      <c r="GWU25" s="91"/>
      <c r="GWV25" s="91"/>
      <c r="GWW25" s="91"/>
      <c r="GWX25" s="91"/>
      <c r="GWY25" s="91"/>
      <c r="GWZ25" s="91"/>
      <c r="GXA25" s="91"/>
      <c r="GXB25" s="91"/>
      <c r="GXC25" s="91"/>
      <c r="GXD25" s="91"/>
      <c r="GXE25" s="91"/>
      <c r="GXF25" s="91"/>
      <c r="GXG25" s="91"/>
      <c r="GXH25" s="91"/>
      <c r="GXI25" s="91"/>
      <c r="GXJ25" s="91"/>
      <c r="GXK25" s="91"/>
      <c r="GXL25" s="91"/>
      <c r="GXM25" s="91"/>
      <c r="GXN25" s="91"/>
      <c r="GXO25" s="91"/>
      <c r="GXP25" s="91"/>
      <c r="GXQ25" s="91"/>
      <c r="GXR25" s="91"/>
      <c r="GXS25" s="91"/>
      <c r="GXT25" s="91"/>
      <c r="GXU25" s="91"/>
      <c r="GXV25" s="91"/>
      <c r="GXW25" s="91"/>
      <c r="GXX25" s="91"/>
      <c r="GXY25" s="91"/>
      <c r="GXZ25" s="91"/>
      <c r="GYA25" s="91"/>
      <c r="GYB25" s="91"/>
      <c r="GYC25" s="91"/>
      <c r="GYD25" s="91"/>
      <c r="GYE25" s="91"/>
      <c r="GYF25" s="91"/>
      <c r="GYG25" s="91"/>
      <c r="GYH25" s="91"/>
      <c r="GYI25" s="91"/>
      <c r="GYJ25" s="91"/>
      <c r="GYK25" s="91"/>
      <c r="GYL25" s="91"/>
      <c r="GYM25" s="91"/>
      <c r="GYN25" s="91"/>
      <c r="GYO25" s="91"/>
      <c r="GYP25" s="91"/>
      <c r="GYQ25" s="91"/>
      <c r="GYR25" s="91"/>
      <c r="GYS25" s="91"/>
      <c r="GYT25" s="91"/>
      <c r="GYU25" s="91"/>
      <c r="GYV25" s="91"/>
      <c r="GYW25" s="91"/>
      <c r="GYX25" s="91"/>
      <c r="GYY25" s="91"/>
      <c r="GYZ25" s="91"/>
      <c r="GZA25" s="91"/>
      <c r="GZB25" s="91"/>
      <c r="GZC25" s="91"/>
      <c r="GZD25" s="91"/>
      <c r="GZE25" s="91"/>
      <c r="GZF25" s="91"/>
      <c r="GZG25" s="91"/>
      <c r="GZH25" s="91"/>
      <c r="GZI25" s="91"/>
      <c r="GZJ25" s="91"/>
      <c r="GZK25" s="91"/>
      <c r="GZL25" s="91"/>
      <c r="GZM25" s="91"/>
      <c r="GZN25" s="91"/>
      <c r="GZO25" s="91"/>
      <c r="GZP25" s="91"/>
      <c r="GZQ25" s="91"/>
      <c r="GZR25" s="91"/>
      <c r="GZS25" s="91"/>
      <c r="GZT25" s="91"/>
      <c r="GZU25" s="91"/>
      <c r="GZV25" s="91"/>
      <c r="GZW25" s="91"/>
      <c r="GZX25" s="91"/>
      <c r="GZY25" s="91"/>
      <c r="GZZ25" s="91"/>
      <c r="HAA25" s="91"/>
      <c r="HAB25" s="91"/>
      <c r="HAC25" s="91"/>
      <c r="HAD25" s="91"/>
      <c r="HAE25" s="91"/>
      <c r="HAF25" s="91"/>
      <c r="HAG25" s="91"/>
      <c r="HAH25" s="91"/>
      <c r="HAI25" s="91"/>
      <c r="HAJ25" s="91"/>
      <c r="HAK25" s="91"/>
      <c r="HAL25" s="91"/>
      <c r="HAM25" s="91"/>
      <c r="HAN25" s="91"/>
      <c r="HAO25" s="91"/>
      <c r="HAP25" s="91"/>
      <c r="HAQ25" s="91"/>
      <c r="HAR25" s="91"/>
      <c r="HAS25" s="91"/>
      <c r="HAT25" s="91"/>
      <c r="HAU25" s="91"/>
      <c r="HAV25" s="91"/>
      <c r="HAW25" s="91"/>
      <c r="HAX25" s="91"/>
      <c r="HAY25" s="91"/>
      <c r="HAZ25" s="91"/>
      <c r="HBA25" s="91"/>
      <c r="HBB25" s="91"/>
      <c r="HBC25" s="91"/>
      <c r="HBD25" s="91"/>
      <c r="HBE25" s="91"/>
      <c r="HBF25" s="91"/>
      <c r="HBG25" s="91"/>
      <c r="HBH25" s="91"/>
      <c r="HBI25" s="91"/>
      <c r="HBJ25" s="91"/>
      <c r="HBK25" s="91"/>
      <c r="HBL25" s="91"/>
      <c r="HBM25" s="91"/>
      <c r="HBN25" s="91"/>
      <c r="HBO25" s="91"/>
      <c r="HBP25" s="91"/>
      <c r="HBQ25" s="91"/>
      <c r="HBR25" s="91"/>
      <c r="HBS25" s="91"/>
      <c r="HBT25" s="91"/>
      <c r="HBU25" s="91"/>
      <c r="HBV25" s="91"/>
      <c r="HBW25" s="91"/>
      <c r="HBX25" s="91"/>
      <c r="HBY25" s="91"/>
      <c r="HBZ25" s="91"/>
      <c r="HCA25" s="91"/>
      <c r="HCB25" s="91"/>
      <c r="HCC25" s="91"/>
      <c r="HCD25" s="91"/>
      <c r="HCE25" s="91"/>
      <c r="HCF25" s="91"/>
      <c r="HCG25" s="91"/>
      <c r="HCH25" s="91"/>
      <c r="HCI25" s="91"/>
      <c r="HCJ25" s="91"/>
      <c r="HCK25" s="91"/>
      <c r="HCL25" s="91"/>
      <c r="HCM25" s="91"/>
      <c r="HCN25" s="91"/>
      <c r="HCO25" s="91"/>
      <c r="HCP25" s="91"/>
      <c r="HCQ25" s="91"/>
      <c r="HCR25" s="91"/>
      <c r="HCS25" s="91"/>
      <c r="HCT25" s="91"/>
      <c r="HCU25" s="91"/>
      <c r="HCV25" s="91"/>
      <c r="HCW25" s="91"/>
      <c r="HCX25" s="91"/>
      <c r="HCY25" s="91"/>
      <c r="HCZ25" s="91"/>
      <c r="HDA25" s="91"/>
      <c r="HDB25" s="91"/>
      <c r="HDC25" s="91"/>
      <c r="HDD25" s="91"/>
      <c r="HDE25" s="91"/>
      <c r="HDF25" s="91"/>
      <c r="HDG25" s="91"/>
      <c r="HDH25" s="91"/>
      <c r="HDI25" s="91"/>
      <c r="HDJ25" s="91"/>
      <c r="HDK25" s="91"/>
      <c r="HDL25" s="91"/>
      <c r="HDM25" s="91"/>
      <c r="HDN25" s="91"/>
      <c r="HDO25" s="91"/>
      <c r="HDP25" s="91"/>
      <c r="HDQ25" s="91"/>
      <c r="HDR25" s="91"/>
      <c r="HDS25" s="91"/>
      <c r="HDT25" s="91"/>
      <c r="HDU25" s="91"/>
      <c r="HDV25" s="91"/>
      <c r="HDW25" s="91"/>
      <c r="HDX25" s="91"/>
      <c r="HDY25" s="91"/>
      <c r="HDZ25" s="91"/>
      <c r="HEA25" s="91"/>
      <c r="HEB25" s="91"/>
      <c r="HEC25" s="91"/>
      <c r="HED25" s="91"/>
      <c r="HEE25" s="91"/>
      <c r="HEF25" s="91"/>
      <c r="HEG25" s="91"/>
      <c r="HEH25" s="91"/>
      <c r="HEI25" s="91"/>
      <c r="HEJ25" s="91"/>
      <c r="HEK25" s="91"/>
      <c r="HEL25" s="91"/>
      <c r="HEM25" s="91"/>
      <c r="HEN25" s="91"/>
      <c r="HEO25" s="91"/>
      <c r="HEP25" s="91"/>
      <c r="HEQ25" s="91"/>
      <c r="HER25" s="91"/>
      <c r="HES25" s="91"/>
      <c r="HET25" s="91"/>
      <c r="HEU25" s="91"/>
      <c r="HEV25" s="91"/>
      <c r="HEW25" s="91"/>
      <c r="HEX25" s="91"/>
      <c r="HEY25" s="91"/>
      <c r="HEZ25" s="91"/>
      <c r="HFA25" s="91"/>
      <c r="HFB25" s="91"/>
      <c r="HFC25" s="91"/>
      <c r="HFD25" s="91"/>
      <c r="HFE25" s="91"/>
      <c r="HFF25" s="91"/>
      <c r="HFG25" s="91"/>
      <c r="HFH25" s="91"/>
      <c r="HFI25" s="91"/>
      <c r="HFJ25" s="91"/>
      <c r="HFK25" s="91"/>
      <c r="HFL25" s="91"/>
      <c r="HFM25" s="91"/>
      <c r="HFN25" s="91"/>
      <c r="HFO25" s="91"/>
      <c r="HFP25" s="91"/>
      <c r="HFQ25" s="91"/>
      <c r="HFR25" s="91"/>
      <c r="HFS25" s="91"/>
      <c r="HFT25" s="91"/>
      <c r="HFU25" s="91"/>
      <c r="HFV25" s="91"/>
      <c r="HFW25" s="91"/>
      <c r="HFX25" s="91"/>
      <c r="HFY25" s="91"/>
      <c r="HFZ25" s="91"/>
      <c r="HGA25" s="91"/>
      <c r="HGB25" s="91"/>
      <c r="HGC25" s="91"/>
      <c r="HGD25" s="91"/>
      <c r="HGE25" s="91"/>
      <c r="HGF25" s="91"/>
      <c r="HGG25" s="91"/>
      <c r="HGH25" s="91"/>
      <c r="HGI25" s="91"/>
      <c r="HGJ25" s="91"/>
      <c r="HGK25" s="91"/>
      <c r="HGL25" s="91"/>
      <c r="HGM25" s="91"/>
      <c r="HGN25" s="91"/>
      <c r="HGO25" s="91"/>
      <c r="HGP25" s="91"/>
      <c r="HGQ25" s="91"/>
      <c r="HGR25" s="91"/>
      <c r="HGS25" s="91"/>
      <c r="HGT25" s="91"/>
      <c r="HGU25" s="91"/>
      <c r="HGV25" s="91"/>
      <c r="HGW25" s="91"/>
      <c r="HGX25" s="91"/>
      <c r="HGY25" s="91"/>
      <c r="HGZ25" s="91"/>
      <c r="HHA25" s="91"/>
      <c r="HHB25" s="91"/>
      <c r="HHC25" s="91"/>
      <c r="HHD25" s="91"/>
      <c r="HHE25" s="91"/>
      <c r="HHF25" s="91"/>
      <c r="HHG25" s="91"/>
      <c r="HHH25" s="91"/>
      <c r="HHI25" s="91"/>
      <c r="HHJ25" s="91"/>
      <c r="HHK25" s="91"/>
      <c r="HHL25" s="91"/>
      <c r="HHM25" s="91"/>
      <c r="HHN25" s="91"/>
      <c r="HHO25" s="91"/>
      <c r="HHP25" s="91"/>
      <c r="HHQ25" s="91"/>
      <c r="HHR25" s="91"/>
      <c r="HHS25" s="91"/>
      <c r="HHT25" s="91"/>
      <c r="HHU25" s="91"/>
      <c r="HHV25" s="91"/>
      <c r="HHW25" s="91"/>
      <c r="HHX25" s="91"/>
      <c r="HHY25" s="91"/>
      <c r="HHZ25" s="91"/>
      <c r="HIA25" s="91"/>
      <c r="HIB25" s="91"/>
      <c r="HIC25" s="91"/>
      <c r="HID25" s="91"/>
      <c r="HIE25" s="91"/>
      <c r="HIF25" s="91"/>
      <c r="HIG25" s="91"/>
      <c r="HIH25" s="91"/>
      <c r="HII25" s="91"/>
      <c r="HIJ25" s="91"/>
      <c r="HIK25" s="91"/>
      <c r="HIL25" s="91"/>
      <c r="HIM25" s="91"/>
      <c r="HIN25" s="91"/>
      <c r="HIO25" s="91"/>
      <c r="HIP25" s="91"/>
      <c r="HIQ25" s="91"/>
      <c r="HIR25" s="91"/>
      <c r="HIS25" s="91"/>
      <c r="HIT25" s="91"/>
      <c r="HIU25" s="91"/>
      <c r="HIV25" s="91"/>
      <c r="HIW25" s="91"/>
      <c r="HIX25" s="91"/>
      <c r="HIY25" s="91"/>
      <c r="HIZ25" s="91"/>
      <c r="HJA25" s="91"/>
      <c r="HJB25" s="91"/>
      <c r="HJC25" s="91"/>
      <c r="HJD25" s="91"/>
      <c r="HJE25" s="91"/>
      <c r="HJF25" s="91"/>
      <c r="HJG25" s="91"/>
      <c r="HJH25" s="91"/>
      <c r="HJI25" s="91"/>
      <c r="HJJ25" s="91"/>
      <c r="HJK25" s="91"/>
      <c r="HJL25" s="91"/>
      <c r="HJM25" s="91"/>
      <c r="HJN25" s="91"/>
      <c r="HJO25" s="91"/>
      <c r="HJP25" s="91"/>
      <c r="HJQ25" s="91"/>
      <c r="HJR25" s="91"/>
      <c r="HJS25" s="91"/>
      <c r="HJT25" s="91"/>
      <c r="HJU25" s="91"/>
      <c r="HJV25" s="91"/>
      <c r="HJW25" s="91"/>
      <c r="HJX25" s="91"/>
      <c r="HJY25" s="91"/>
      <c r="HJZ25" s="91"/>
      <c r="HKA25" s="91"/>
      <c r="HKB25" s="91"/>
      <c r="HKC25" s="91"/>
      <c r="HKD25" s="91"/>
      <c r="HKE25" s="91"/>
      <c r="HKF25" s="91"/>
      <c r="HKG25" s="91"/>
      <c r="HKH25" s="91"/>
      <c r="HKI25" s="91"/>
      <c r="HKJ25" s="91"/>
      <c r="HKK25" s="91"/>
      <c r="HKL25" s="91"/>
      <c r="HKM25" s="91"/>
      <c r="HKN25" s="91"/>
      <c r="HKO25" s="91"/>
      <c r="HKP25" s="91"/>
      <c r="HKQ25" s="91"/>
      <c r="HKR25" s="91"/>
      <c r="HKS25" s="91"/>
      <c r="HKT25" s="91"/>
      <c r="HKU25" s="91"/>
      <c r="HKV25" s="91"/>
      <c r="HKW25" s="91"/>
      <c r="HKX25" s="91"/>
      <c r="HKY25" s="91"/>
      <c r="HKZ25" s="91"/>
      <c r="HLA25" s="91"/>
      <c r="HLB25" s="91"/>
      <c r="HLC25" s="91"/>
      <c r="HLD25" s="91"/>
      <c r="HLE25" s="91"/>
      <c r="HLF25" s="91"/>
      <c r="HLG25" s="91"/>
      <c r="HLH25" s="91"/>
      <c r="HLI25" s="91"/>
      <c r="HLJ25" s="91"/>
      <c r="HLK25" s="91"/>
      <c r="HLL25" s="91"/>
      <c r="HLM25" s="91"/>
      <c r="HLN25" s="91"/>
      <c r="HLO25" s="91"/>
      <c r="HLP25" s="91"/>
      <c r="HLQ25" s="91"/>
      <c r="HLR25" s="91"/>
      <c r="HLS25" s="91"/>
      <c r="HLT25" s="91"/>
      <c r="HLU25" s="91"/>
      <c r="HLV25" s="91"/>
      <c r="HLW25" s="91"/>
      <c r="HLX25" s="91"/>
      <c r="HLY25" s="91"/>
      <c r="HLZ25" s="91"/>
      <c r="HMA25" s="91"/>
      <c r="HMB25" s="91"/>
      <c r="HMC25" s="91"/>
      <c r="HMD25" s="91"/>
      <c r="HME25" s="91"/>
      <c r="HMF25" s="91"/>
      <c r="HMG25" s="91"/>
      <c r="HMH25" s="91"/>
      <c r="HMI25" s="91"/>
      <c r="HMJ25" s="91"/>
      <c r="HMK25" s="91"/>
      <c r="HML25" s="91"/>
      <c r="HMM25" s="91"/>
      <c r="HMN25" s="91"/>
      <c r="HMO25" s="91"/>
      <c r="HMP25" s="91"/>
      <c r="HMQ25" s="91"/>
      <c r="HMR25" s="91"/>
      <c r="HMS25" s="91"/>
      <c r="HMT25" s="91"/>
      <c r="HMU25" s="91"/>
      <c r="HMV25" s="91"/>
      <c r="HMW25" s="91"/>
      <c r="HMX25" s="91"/>
      <c r="HMY25" s="91"/>
      <c r="HMZ25" s="91"/>
      <c r="HNA25" s="91"/>
      <c r="HNB25" s="91"/>
      <c r="HNC25" s="91"/>
      <c r="HND25" s="91"/>
      <c r="HNE25" s="91"/>
      <c r="HNF25" s="91"/>
      <c r="HNG25" s="91"/>
      <c r="HNH25" s="91"/>
      <c r="HNI25" s="91"/>
      <c r="HNJ25" s="91"/>
      <c r="HNK25" s="91"/>
      <c r="HNL25" s="91"/>
      <c r="HNM25" s="91"/>
      <c r="HNN25" s="91"/>
      <c r="HNO25" s="91"/>
      <c r="HNP25" s="91"/>
      <c r="HNQ25" s="91"/>
      <c r="HNR25" s="91"/>
      <c r="HNS25" s="91"/>
      <c r="HNT25" s="91"/>
      <c r="HNU25" s="91"/>
      <c r="HNV25" s="91"/>
      <c r="HNW25" s="91"/>
      <c r="HNX25" s="91"/>
      <c r="HNY25" s="91"/>
      <c r="HNZ25" s="91"/>
      <c r="HOA25" s="91"/>
      <c r="HOB25" s="91"/>
      <c r="HOC25" s="91"/>
      <c r="HOD25" s="91"/>
      <c r="HOE25" s="91"/>
      <c r="HOF25" s="91"/>
      <c r="HOG25" s="91"/>
      <c r="HOH25" s="91"/>
      <c r="HOI25" s="91"/>
      <c r="HOJ25" s="91"/>
      <c r="HOK25" s="91"/>
      <c r="HOL25" s="91"/>
      <c r="HOM25" s="91"/>
      <c r="HON25" s="91"/>
      <c r="HOO25" s="91"/>
      <c r="HOP25" s="91"/>
      <c r="HOQ25" s="91"/>
      <c r="HOR25" s="91"/>
      <c r="HOS25" s="91"/>
      <c r="HOT25" s="91"/>
      <c r="HOU25" s="91"/>
      <c r="HOV25" s="91"/>
      <c r="HOW25" s="91"/>
      <c r="HOX25" s="91"/>
      <c r="HOY25" s="91"/>
      <c r="HOZ25" s="91"/>
      <c r="HPA25" s="91"/>
      <c r="HPB25" s="91"/>
      <c r="HPC25" s="91"/>
      <c r="HPD25" s="91"/>
      <c r="HPE25" s="91"/>
      <c r="HPF25" s="91"/>
      <c r="HPG25" s="91"/>
      <c r="HPH25" s="91"/>
      <c r="HPI25" s="91"/>
      <c r="HPJ25" s="91"/>
      <c r="HPK25" s="91"/>
      <c r="HPL25" s="91"/>
      <c r="HPM25" s="91"/>
      <c r="HPN25" s="91"/>
      <c r="HPO25" s="91"/>
      <c r="HPP25" s="91"/>
      <c r="HPQ25" s="91"/>
      <c r="HPR25" s="91"/>
      <c r="HPS25" s="91"/>
      <c r="HPT25" s="91"/>
      <c r="HPU25" s="91"/>
      <c r="HPV25" s="91"/>
      <c r="HPW25" s="91"/>
      <c r="HPX25" s="91"/>
      <c r="HPY25" s="91"/>
      <c r="HPZ25" s="91"/>
      <c r="HQA25" s="91"/>
      <c r="HQB25" s="91"/>
      <c r="HQC25" s="91"/>
      <c r="HQD25" s="91"/>
      <c r="HQE25" s="91"/>
      <c r="HQF25" s="91"/>
      <c r="HQG25" s="91"/>
      <c r="HQH25" s="91"/>
      <c r="HQI25" s="91"/>
      <c r="HQJ25" s="91"/>
      <c r="HQK25" s="91"/>
      <c r="HQL25" s="91"/>
      <c r="HQM25" s="91"/>
      <c r="HQN25" s="91"/>
      <c r="HQO25" s="91"/>
      <c r="HQP25" s="91"/>
      <c r="HQQ25" s="91"/>
      <c r="HQR25" s="91"/>
      <c r="HQS25" s="91"/>
      <c r="HQT25" s="91"/>
      <c r="HQU25" s="91"/>
      <c r="HQV25" s="91"/>
      <c r="HQW25" s="91"/>
      <c r="HQX25" s="91"/>
      <c r="HQY25" s="91"/>
      <c r="HQZ25" s="91"/>
      <c r="HRA25" s="91"/>
      <c r="HRB25" s="91"/>
      <c r="HRC25" s="91"/>
      <c r="HRD25" s="91"/>
      <c r="HRE25" s="91"/>
      <c r="HRF25" s="91"/>
      <c r="HRG25" s="91"/>
      <c r="HRH25" s="91"/>
      <c r="HRI25" s="91"/>
      <c r="HRJ25" s="91"/>
      <c r="HRK25" s="91"/>
      <c r="HRL25" s="91"/>
      <c r="HRM25" s="91"/>
      <c r="HRN25" s="91"/>
      <c r="HRO25" s="91"/>
      <c r="HRP25" s="91"/>
      <c r="HRQ25" s="91"/>
      <c r="HRR25" s="91"/>
      <c r="HRS25" s="91"/>
      <c r="HRT25" s="91"/>
      <c r="HRU25" s="91"/>
      <c r="HRV25" s="91"/>
      <c r="HRW25" s="91"/>
      <c r="HRX25" s="91"/>
      <c r="HRY25" s="91"/>
      <c r="HRZ25" s="91"/>
      <c r="HSA25" s="91"/>
      <c r="HSB25" s="91"/>
      <c r="HSC25" s="91"/>
      <c r="HSD25" s="91"/>
      <c r="HSE25" s="91"/>
      <c r="HSF25" s="91"/>
      <c r="HSG25" s="91"/>
      <c r="HSH25" s="91"/>
      <c r="HSI25" s="91"/>
      <c r="HSJ25" s="91"/>
      <c r="HSK25" s="91"/>
      <c r="HSL25" s="91"/>
      <c r="HSM25" s="91"/>
      <c r="HSN25" s="91"/>
      <c r="HSO25" s="91"/>
      <c r="HSP25" s="91"/>
      <c r="HSQ25" s="91"/>
      <c r="HSR25" s="91"/>
      <c r="HSS25" s="91"/>
      <c r="HST25" s="91"/>
      <c r="HSU25" s="91"/>
      <c r="HSV25" s="91"/>
      <c r="HSW25" s="91"/>
      <c r="HSX25" s="91"/>
      <c r="HSY25" s="91"/>
      <c r="HSZ25" s="91"/>
      <c r="HTA25" s="91"/>
      <c r="HTB25" s="91"/>
      <c r="HTC25" s="91"/>
      <c r="HTD25" s="91"/>
      <c r="HTE25" s="91"/>
      <c r="HTF25" s="91"/>
      <c r="HTG25" s="91"/>
      <c r="HTH25" s="91"/>
      <c r="HTI25" s="91"/>
      <c r="HTJ25" s="91"/>
      <c r="HTK25" s="91"/>
      <c r="HTL25" s="91"/>
      <c r="HTM25" s="91"/>
      <c r="HTN25" s="91"/>
      <c r="HTO25" s="91"/>
      <c r="HTP25" s="91"/>
      <c r="HTQ25" s="91"/>
      <c r="HTR25" s="91"/>
      <c r="HTS25" s="91"/>
      <c r="HTT25" s="91"/>
      <c r="HTU25" s="91"/>
      <c r="HTV25" s="91"/>
      <c r="HTW25" s="91"/>
      <c r="HTX25" s="91"/>
      <c r="HTY25" s="91"/>
      <c r="HTZ25" s="91"/>
      <c r="HUA25" s="91"/>
      <c r="HUB25" s="91"/>
      <c r="HUC25" s="91"/>
      <c r="HUD25" s="91"/>
      <c r="HUE25" s="91"/>
      <c r="HUF25" s="91"/>
      <c r="HUG25" s="91"/>
      <c r="HUH25" s="91"/>
      <c r="HUI25" s="91"/>
      <c r="HUJ25" s="91"/>
      <c r="HUK25" s="91"/>
      <c r="HUL25" s="91"/>
      <c r="HUM25" s="91"/>
      <c r="HUN25" s="91"/>
      <c r="HUO25" s="91"/>
      <c r="HUP25" s="91"/>
      <c r="HUQ25" s="91"/>
      <c r="HUR25" s="91"/>
      <c r="HUS25" s="91"/>
      <c r="HUT25" s="91"/>
      <c r="HUU25" s="91"/>
      <c r="HUV25" s="91"/>
      <c r="HUW25" s="91"/>
      <c r="HUX25" s="91"/>
      <c r="HUY25" s="91"/>
      <c r="HUZ25" s="91"/>
      <c r="HVA25" s="91"/>
      <c r="HVB25" s="91"/>
      <c r="HVC25" s="91"/>
      <c r="HVD25" s="91"/>
      <c r="HVE25" s="91"/>
      <c r="HVF25" s="91"/>
      <c r="HVG25" s="91"/>
      <c r="HVH25" s="91"/>
      <c r="HVI25" s="91"/>
      <c r="HVJ25" s="91"/>
      <c r="HVK25" s="91"/>
      <c r="HVL25" s="91"/>
      <c r="HVM25" s="91"/>
      <c r="HVN25" s="91"/>
      <c r="HVO25" s="91"/>
      <c r="HVP25" s="91"/>
      <c r="HVQ25" s="91"/>
      <c r="HVR25" s="91"/>
      <c r="HVS25" s="91"/>
      <c r="HVT25" s="91"/>
      <c r="HVU25" s="91"/>
      <c r="HVV25" s="91"/>
      <c r="HVW25" s="91"/>
      <c r="HVX25" s="91"/>
      <c r="HVY25" s="91"/>
      <c r="HVZ25" s="91"/>
      <c r="HWA25" s="91"/>
      <c r="HWB25" s="91"/>
      <c r="HWC25" s="91"/>
      <c r="HWD25" s="91"/>
      <c r="HWE25" s="91"/>
      <c r="HWF25" s="91"/>
      <c r="HWG25" s="91"/>
      <c r="HWH25" s="91"/>
      <c r="HWI25" s="91"/>
      <c r="HWJ25" s="91"/>
      <c r="HWK25" s="91"/>
      <c r="HWL25" s="91"/>
      <c r="HWM25" s="91"/>
      <c r="HWN25" s="91"/>
      <c r="HWO25" s="91"/>
      <c r="HWP25" s="91"/>
      <c r="HWQ25" s="91"/>
      <c r="HWR25" s="91"/>
      <c r="HWS25" s="91"/>
      <c r="HWT25" s="91"/>
      <c r="HWU25" s="91"/>
      <c r="HWV25" s="91"/>
      <c r="HWW25" s="91"/>
      <c r="HWX25" s="91"/>
      <c r="HWY25" s="91"/>
      <c r="HWZ25" s="91"/>
      <c r="HXA25" s="91"/>
      <c r="HXB25" s="91"/>
      <c r="HXC25" s="91"/>
      <c r="HXD25" s="91"/>
      <c r="HXE25" s="91"/>
      <c r="HXF25" s="91"/>
      <c r="HXG25" s="91"/>
      <c r="HXH25" s="91"/>
      <c r="HXI25" s="91"/>
      <c r="HXJ25" s="91"/>
      <c r="HXK25" s="91"/>
      <c r="HXL25" s="91"/>
      <c r="HXM25" s="91"/>
      <c r="HXN25" s="91"/>
      <c r="HXO25" s="91"/>
      <c r="HXP25" s="91"/>
      <c r="HXQ25" s="91"/>
      <c r="HXR25" s="91"/>
      <c r="HXS25" s="91"/>
      <c r="HXT25" s="91"/>
      <c r="HXU25" s="91"/>
      <c r="HXV25" s="91"/>
      <c r="HXW25" s="91"/>
      <c r="HXX25" s="91"/>
      <c r="HXY25" s="91"/>
      <c r="HXZ25" s="91"/>
      <c r="HYA25" s="91"/>
      <c r="HYB25" s="91"/>
      <c r="HYC25" s="91"/>
      <c r="HYD25" s="91"/>
      <c r="HYE25" s="91"/>
      <c r="HYF25" s="91"/>
      <c r="HYG25" s="91"/>
      <c r="HYH25" s="91"/>
      <c r="HYI25" s="91"/>
      <c r="HYJ25" s="91"/>
      <c r="HYK25" s="91"/>
      <c r="HYL25" s="91"/>
      <c r="HYM25" s="91"/>
      <c r="HYN25" s="91"/>
      <c r="HYO25" s="91"/>
      <c r="HYP25" s="91"/>
      <c r="HYQ25" s="91"/>
      <c r="HYR25" s="91"/>
      <c r="HYS25" s="91"/>
      <c r="HYT25" s="91"/>
      <c r="HYU25" s="91"/>
      <c r="HYV25" s="91"/>
      <c r="HYW25" s="91"/>
      <c r="HYX25" s="91"/>
      <c r="HYY25" s="91"/>
      <c r="HYZ25" s="91"/>
      <c r="HZA25" s="91"/>
      <c r="HZB25" s="91"/>
      <c r="HZC25" s="91"/>
      <c r="HZD25" s="91"/>
      <c r="HZE25" s="91"/>
      <c r="HZF25" s="91"/>
      <c r="HZG25" s="91"/>
      <c r="HZH25" s="91"/>
      <c r="HZI25" s="91"/>
      <c r="HZJ25" s="91"/>
      <c r="HZK25" s="91"/>
      <c r="HZL25" s="91"/>
      <c r="HZM25" s="91"/>
      <c r="HZN25" s="91"/>
      <c r="HZO25" s="91"/>
      <c r="HZP25" s="91"/>
      <c r="HZQ25" s="91"/>
      <c r="HZR25" s="91"/>
      <c r="HZS25" s="91"/>
      <c r="HZT25" s="91"/>
      <c r="HZU25" s="91"/>
      <c r="HZV25" s="91"/>
      <c r="HZW25" s="91"/>
      <c r="HZX25" s="91"/>
      <c r="HZY25" s="91"/>
      <c r="HZZ25" s="91"/>
      <c r="IAA25" s="91"/>
      <c r="IAB25" s="91"/>
      <c r="IAC25" s="91"/>
      <c r="IAD25" s="91"/>
      <c r="IAE25" s="91"/>
      <c r="IAF25" s="91"/>
      <c r="IAG25" s="91"/>
      <c r="IAH25" s="91"/>
      <c r="IAI25" s="91"/>
      <c r="IAJ25" s="91"/>
      <c r="IAK25" s="91"/>
      <c r="IAL25" s="91"/>
      <c r="IAM25" s="91"/>
      <c r="IAN25" s="91"/>
      <c r="IAO25" s="91"/>
      <c r="IAP25" s="91"/>
      <c r="IAQ25" s="91"/>
      <c r="IAR25" s="91"/>
      <c r="IAS25" s="91"/>
      <c r="IAT25" s="91"/>
      <c r="IAU25" s="91"/>
      <c r="IAV25" s="91"/>
      <c r="IAW25" s="91"/>
      <c r="IAX25" s="91"/>
      <c r="IAY25" s="91"/>
      <c r="IAZ25" s="91"/>
      <c r="IBA25" s="91"/>
      <c r="IBB25" s="91"/>
      <c r="IBC25" s="91"/>
      <c r="IBD25" s="91"/>
      <c r="IBE25" s="91"/>
      <c r="IBF25" s="91"/>
      <c r="IBG25" s="91"/>
      <c r="IBH25" s="91"/>
      <c r="IBI25" s="91"/>
      <c r="IBJ25" s="91"/>
      <c r="IBK25" s="91"/>
      <c r="IBL25" s="91"/>
      <c r="IBM25" s="91"/>
      <c r="IBN25" s="91"/>
      <c r="IBO25" s="91"/>
      <c r="IBP25" s="91"/>
      <c r="IBQ25" s="91"/>
      <c r="IBR25" s="91"/>
      <c r="IBS25" s="91"/>
      <c r="IBT25" s="91"/>
      <c r="IBU25" s="91"/>
      <c r="IBV25" s="91"/>
      <c r="IBW25" s="91"/>
      <c r="IBX25" s="91"/>
      <c r="IBY25" s="91"/>
      <c r="IBZ25" s="91"/>
      <c r="ICA25" s="91"/>
      <c r="ICB25" s="91"/>
      <c r="ICC25" s="91"/>
      <c r="ICD25" s="91"/>
      <c r="ICE25" s="91"/>
      <c r="ICF25" s="91"/>
      <c r="ICG25" s="91"/>
      <c r="ICH25" s="91"/>
      <c r="ICI25" s="91"/>
      <c r="ICJ25" s="91"/>
      <c r="ICK25" s="91"/>
      <c r="ICL25" s="91"/>
      <c r="ICM25" s="91"/>
      <c r="ICN25" s="91"/>
      <c r="ICO25" s="91"/>
      <c r="ICP25" s="91"/>
      <c r="ICQ25" s="91"/>
      <c r="ICR25" s="91"/>
      <c r="ICS25" s="91"/>
      <c r="ICT25" s="91"/>
      <c r="ICU25" s="91"/>
      <c r="ICV25" s="91"/>
      <c r="ICW25" s="91"/>
      <c r="ICX25" s="91"/>
      <c r="ICY25" s="91"/>
      <c r="ICZ25" s="91"/>
      <c r="IDA25" s="91"/>
      <c r="IDB25" s="91"/>
      <c r="IDC25" s="91"/>
      <c r="IDD25" s="91"/>
      <c r="IDE25" s="91"/>
      <c r="IDF25" s="91"/>
      <c r="IDG25" s="91"/>
      <c r="IDH25" s="91"/>
      <c r="IDI25" s="91"/>
      <c r="IDJ25" s="91"/>
      <c r="IDK25" s="91"/>
      <c r="IDL25" s="91"/>
      <c r="IDM25" s="91"/>
      <c r="IDN25" s="91"/>
      <c r="IDO25" s="91"/>
      <c r="IDP25" s="91"/>
      <c r="IDQ25" s="91"/>
      <c r="IDR25" s="91"/>
      <c r="IDS25" s="91"/>
      <c r="IDT25" s="91"/>
      <c r="IDU25" s="91"/>
      <c r="IDV25" s="91"/>
      <c r="IDW25" s="91"/>
      <c r="IDX25" s="91"/>
      <c r="IDY25" s="91"/>
      <c r="IDZ25" s="91"/>
      <c r="IEA25" s="91"/>
      <c r="IEB25" s="91"/>
      <c r="IEC25" s="91"/>
      <c r="IED25" s="91"/>
      <c r="IEE25" s="91"/>
      <c r="IEF25" s="91"/>
      <c r="IEG25" s="91"/>
      <c r="IEH25" s="91"/>
      <c r="IEI25" s="91"/>
      <c r="IEJ25" s="91"/>
      <c r="IEK25" s="91"/>
      <c r="IEL25" s="91"/>
      <c r="IEM25" s="91"/>
      <c r="IEN25" s="91"/>
      <c r="IEO25" s="91"/>
      <c r="IEP25" s="91"/>
      <c r="IEQ25" s="91"/>
      <c r="IER25" s="91"/>
      <c r="IES25" s="91"/>
      <c r="IET25" s="91"/>
      <c r="IEU25" s="91"/>
      <c r="IEV25" s="91"/>
      <c r="IEW25" s="91"/>
      <c r="IEX25" s="91"/>
      <c r="IEY25" s="91"/>
      <c r="IEZ25" s="91"/>
      <c r="IFA25" s="91"/>
      <c r="IFB25" s="91"/>
      <c r="IFC25" s="91"/>
      <c r="IFD25" s="91"/>
      <c r="IFE25" s="91"/>
      <c r="IFF25" s="91"/>
      <c r="IFG25" s="91"/>
      <c r="IFH25" s="91"/>
      <c r="IFI25" s="91"/>
      <c r="IFJ25" s="91"/>
      <c r="IFK25" s="91"/>
      <c r="IFL25" s="91"/>
      <c r="IFM25" s="91"/>
      <c r="IFN25" s="91"/>
      <c r="IFO25" s="91"/>
      <c r="IFP25" s="91"/>
      <c r="IFQ25" s="91"/>
      <c r="IFR25" s="91"/>
      <c r="IFS25" s="91"/>
      <c r="IFT25" s="91"/>
      <c r="IFU25" s="91"/>
      <c r="IFV25" s="91"/>
      <c r="IFW25" s="91"/>
      <c r="IFX25" s="91"/>
      <c r="IFY25" s="91"/>
      <c r="IFZ25" s="91"/>
      <c r="IGA25" s="91"/>
      <c r="IGB25" s="91"/>
      <c r="IGC25" s="91"/>
      <c r="IGD25" s="91"/>
      <c r="IGE25" s="91"/>
      <c r="IGF25" s="91"/>
      <c r="IGG25" s="91"/>
      <c r="IGH25" s="91"/>
      <c r="IGI25" s="91"/>
      <c r="IGJ25" s="91"/>
      <c r="IGK25" s="91"/>
      <c r="IGL25" s="91"/>
      <c r="IGM25" s="91"/>
      <c r="IGN25" s="91"/>
      <c r="IGO25" s="91"/>
      <c r="IGP25" s="91"/>
      <c r="IGQ25" s="91"/>
      <c r="IGR25" s="91"/>
      <c r="IGS25" s="91"/>
      <c r="IGT25" s="91"/>
      <c r="IGU25" s="91"/>
      <c r="IGV25" s="91"/>
      <c r="IGW25" s="91"/>
      <c r="IGX25" s="91"/>
      <c r="IGY25" s="91"/>
      <c r="IGZ25" s="91"/>
      <c r="IHA25" s="91"/>
      <c r="IHB25" s="91"/>
      <c r="IHC25" s="91"/>
      <c r="IHD25" s="91"/>
      <c r="IHE25" s="91"/>
      <c r="IHF25" s="91"/>
      <c r="IHG25" s="91"/>
      <c r="IHH25" s="91"/>
      <c r="IHI25" s="91"/>
      <c r="IHJ25" s="91"/>
      <c r="IHK25" s="91"/>
      <c r="IHL25" s="91"/>
      <c r="IHM25" s="91"/>
      <c r="IHN25" s="91"/>
      <c r="IHO25" s="91"/>
      <c r="IHP25" s="91"/>
      <c r="IHQ25" s="91"/>
      <c r="IHR25" s="91"/>
      <c r="IHS25" s="91"/>
      <c r="IHT25" s="91"/>
      <c r="IHU25" s="91"/>
      <c r="IHV25" s="91"/>
      <c r="IHW25" s="91"/>
      <c r="IHX25" s="91"/>
      <c r="IHY25" s="91"/>
      <c r="IHZ25" s="91"/>
      <c r="IIA25" s="91"/>
      <c r="IIB25" s="91"/>
      <c r="IIC25" s="91"/>
      <c r="IID25" s="91"/>
      <c r="IIE25" s="91"/>
      <c r="IIF25" s="91"/>
      <c r="IIG25" s="91"/>
      <c r="IIH25" s="91"/>
      <c r="III25" s="91"/>
      <c r="IIJ25" s="91"/>
      <c r="IIK25" s="91"/>
      <c r="IIL25" s="91"/>
      <c r="IIM25" s="91"/>
      <c r="IIN25" s="91"/>
      <c r="IIO25" s="91"/>
      <c r="IIP25" s="91"/>
      <c r="IIQ25" s="91"/>
      <c r="IIR25" s="91"/>
      <c r="IIS25" s="91"/>
      <c r="IIT25" s="91"/>
      <c r="IIU25" s="91"/>
      <c r="IIV25" s="91"/>
      <c r="IIW25" s="91"/>
      <c r="IIX25" s="91"/>
      <c r="IIY25" s="91"/>
      <c r="IIZ25" s="91"/>
      <c r="IJA25" s="91"/>
      <c r="IJB25" s="91"/>
      <c r="IJC25" s="91"/>
      <c r="IJD25" s="91"/>
      <c r="IJE25" s="91"/>
      <c r="IJF25" s="91"/>
      <c r="IJG25" s="91"/>
      <c r="IJH25" s="91"/>
      <c r="IJI25" s="91"/>
      <c r="IJJ25" s="91"/>
      <c r="IJK25" s="91"/>
      <c r="IJL25" s="91"/>
      <c r="IJM25" s="91"/>
      <c r="IJN25" s="91"/>
      <c r="IJO25" s="91"/>
      <c r="IJP25" s="91"/>
      <c r="IJQ25" s="91"/>
      <c r="IJR25" s="91"/>
      <c r="IJS25" s="91"/>
      <c r="IJT25" s="91"/>
      <c r="IJU25" s="91"/>
      <c r="IJV25" s="91"/>
      <c r="IJW25" s="91"/>
      <c r="IJX25" s="91"/>
      <c r="IJY25" s="91"/>
      <c r="IJZ25" s="91"/>
      <c r="IKA25" s="91"/>
      <c r="IKB25" s="91"/>
      <c r="IKC25" s="91"/>
      <c r="IKD25" s="91"/>
      <c r="IKE25" s="91"/>
      <c r="IKF25" s="91"/>
      <c r="IKG25" s="91"/>
      <c r="IKH25" s="91"/>
      <c r="IKI25" s="91"/>
      <c r="IKJ25" s="91"/>
      <c r="IKK25" s="91"/>
      <c r="IKL25" s="91"/>
      <c r="IKM25" s="91"/>
      <c r="IKN25" s="91"/>
      <c r="IKO25" s="91"/>
      <c r="IKP25" s="91"/>
      <c r="IKQ25" s="91"/>
      <c r="IKR25" s="91"/>
      <c r="IKS25" s="91"/>
      <c r="IKT25" s="91"/>
      <c r="IKU25" s="91"/>
      <c r="IKV25" s="91"/>
      <c r="IKW25" s="91"/>
      <c r="IKX25" s="91"/>
      <c r="IKY25" s="91"/>
      <c r="IKZ25" s="91"/>
      <c r="ILA25" s="91"/>
      <c r="ILB25" s="91"/>
      <c r="ILC25" s="91"/>
      <c r="ILD25" s="91"/>
      <c r="ILE25" s="91"/>
      <c r="ILF25" s="91"/>
      <c r="ILG25" s="91"/>
      <c r="ILH25" s="91"/>
      <c r="ILI25" s="91"/>
      <c r="ILJ25" s="91"/>
      <c r="ILK25" s="91"/>
      <c r="ILL25" s="91"/>
      <c r="ILM25" s="91"/>
      <c r="ILN25" s="91"/>
      <c r="ILO25" s="91"/>
      <c r="ILP25" s="91"/>
      <c r="ILQ25" s="91"/>
      <c r="ILR25" s="91"/>
      <c r="ILS25" s="91"/>
      <c r="ILT25" s="91"/>
      <c r="ILU25" s="91"/>
      <c r="ILV25" s="91"/>
      <c r="ILW25" s="91"/>
      <c r="ILX25" s="91"/>
      <c r="ILY25" s="91"/>
      <c r="ILZ25" s="91"/>
      <c r="IMA25" s="91"/>
      <c r="IMB25" s="91"/>
      <c r="IMC25" s="91"/>
      <c r="IMD25" s="91"/>
      <c r="IME25" s="91"/>
      <c r="IMF25" s="91"/>
      <c r="IMG25" s="91"/>
      <c r="IMH25" s="91"/>
      <c r="IMI25" s="91"/>
      <c r="IMJ25" s="91"/>
      <c r="IMK25" s="91"/>
      <c r="IML25" s="91"/>
      <c r="IMM25" s="91"/>
      <c r="IMN25" s="91"/>
      <c r="IMO25" s="91"/>
      <c r="IMP25" s="91"/>
      <c r="IMQ25" s="91"/>
      <c r="IMR25" s="91"/>
      <c r="IMS25" s="91"/>
      <c r="IMT25" s="91"/>
      <c r="IMU25" s="91"/>
      <c r="IMV25" s="91"/>
      <c r="IMW25" s="91"/>
      <c r="IMX25" s="91"/>
      <c r="IMY25" s="91"/>
      <c r="IMZ25" s="91"/>
      <c r="INA25" s="91"/>
      <c r="INB25" s="91"/>
      <c r="INC25" s="91"/>
      <c r="IND25" s="91"/>
      <c r="INE25" s="91"/>
      <c r="INF25" s="91"/>
      <c r="ING25" s="91"/>
      <c r="INH25" s="91"/>
      <c r="INI25" s="91"/>
      <c r="INJ25" s="91"/>
      <c r="INK25" s="91"/>
      <c r="INL25" s="91"/>
      <c r="INM25" s="91"/>
      <c r="INN25" s="91"/>
      <c r="INO25" s="91"/>
      <c r="INP25" s="91"/>
      <c r="INQ25" s="91"/>
      <c r="INR25" s="91"/>
      <c r="INS25" s="91"/>
      <c r="INT25" s="91"/>
      <c r="INU25" s="91"/>
      <c r="INV25" s="91"/>
      <c r="INW25" s="91"/>
      <c r="INX25" s="91"/>
      <c r="INY25" s="91"/>
      <c r="INZ25" s="91"/>
      <c r="IOA25" s="91"/>
      <c r="IOB25" s="91"/>
      <c r="IOC25" s="91"/>
      <c r="IOD25" s="91"/>
      <c r="IOE25" s="91"/>
      <c r="IOF25" s="91"/>
      <c r="IOG25" s="91"/>
      <c r="IOH25" s="91"/>
      <c r="IOI25" s="91"/>
      <c r="IOJ25" s="91"/>
      <c r="IOK25" s="91"/>
      <c r="IOL25" s="91"/>
      <c r="IOM25" s="91"/>
      <c r="ION25" s="91"/>
      <c r="IOO25" s="91"/>
      <c r="IOP25" s="91"/>
      <c r="IOQ25" s="91"/>
      <c r="IOR25" s="91"/>
      <c r="IOS25" s="91"/>
      <c r="IOT25" s="91"/>
      <c r="IOU25" s="91"/>
      <c r="IOV25" s="91"/>
      <c r="IOW25" s="91"/>
      <c r="IOX25" s="91"/>
      <c r="IOY25" s="91"/>
      <c r="IOZ25" s="91"/>
      <c r="IPA25" s="91"/>
      <c r="IPB25" s="91"/>
      <c r="IPC25" s="91"/>
      <c r="IPD25" s="91"/>
      <c r="IPE25" s="91"/>
      <c r="IPF25" s="91"/>
      <c r="IPG25" s="91"/>
      <c r="IPH25" s="91"/>
      <c r="IPI25" s="91"/>
      <c r="IPJ25" s="91"/>
      <c r="IPK25" s="91"/>
      <c r="IPL25" s="91"/>
      <c r="IPM25" s="91"/>
      <c r="IPN25" s="91"/>
      <c r="IPO25" s="91"/>
      <c r="IPP25" s="91"/>
      <c r="IPQ25" s="91"/>
      <c r="IPR25" s="91"/>
      <c r="IPS25" s="91"/>
      <c r="IPT25" s="91"/>
      <c r="IPU25" s="91"/>
      <c r="IPV25" s="91"/>
      <c r="IPW25" s="91"/>
      <c r="IPX25" s="91"/>
      <c r="IPY25" s="91"/>
      <c r="IPZ25" s="91"/>
      <c r="IQA25" s="91"/>
      <c r="IQB25" s="91"/>
      <c r="IQC25" s="91"/>
      <c r="IQD25" s="91"/>
      <c r="IQE25" s="91"/>
      <c r="IQF25" s="91"/>
      <c r="IQG25" s="91"/>
      <c r="IQH25" s="91"/>
      <c r="IQI25" s="91"/>
      <c r="IQJ25" s="91"/>
      <c r="IQK25" s="91"/>
      <c r="IQL25" s="91"/>
      <c r="IQM25" s="91"/>
      <c r="IQN25" s="91"/>
      <c r="IQO25" s="91"/>
      <c r="IQP25" s="91"/>
      <c r="IQQ25" s="91"/>
      <c r="IQR25" s="91"/>
      <c r="IQS25" s="91"/>
      <c r="IQT25" s="91"/>
      <c r="IQU25" s="91"/>
      <c r="IQV25" s="91"/>
      <c r="IQW25" s="91"/>
      <c r="IQX25" s="91"/>
      <c r="IQY25" s="91"/>
      <c r="IQZ25" s="91"/>
      <c r="IRA25" s="91"/>
      <c r="IRB25" s="91"/>
      <c r="IRC25" s="91"/>
      <c r="IRD25" s="91"/>
      <c r="IRE25" s="91"/>
      <c r="IRF25" s="91"/>
      <c r="IRG25" s="91"/>
      <c r="IRH25" s="91"/>
      <c r="IRI25" s="91"/>
      <c r="IRJ25" s="91"/>
      <c r="IRK25" s="91"/>
      <c r="IRL25" s="91"/>
      <c r="IRM25" s="91"/>
      <c r="IRN25" s="91"/>
      <c r="IRO25" s="91"/>
      <c r="IRP25" s="91"/>
      <c r="IRQ25" s="91"/>
      <c r="IRR25" s="91"/>
      <c r="IRS25" s="91"/>
      <c r="IRT25" s="91"/>
      <c r="IRU25" s="91"/>
      <c r="IRV25" s="91"/>
      <c r="IRW25" s="91"/>
      <c r="IRX25" s="91"/>
      <c r="IRY25" s="91"/>
      <c r="IRZ25" s="91"/>
      <c r="ISA25" s="91"/>
      <c r="ISB25" s="91"/>
      <c r="ISC25" s="91"/>
      <c r="ISD25" s="91"/>
      <c r="ISE25" s="91"/>
      <c r="ISF25" s="91"/>
      <c r="ISG25" s="91"/>
      <c r="ISH25" s="91"/>
      <c r="ISI25" s="91"/>
      <c r="ISJ25" s="91"/>
      <c r="ISK25" s="91"/>
      <c r="ISL25" s="91"/>
      <c r="ISM25" s="91"/>
      <c r="ISN25" s="91"/>
      <c r="ISO25" s="91"/>
      <c r="ISP25" s="91"/>
      <c r="ISQ25" s="91"/>
      <c r="ISR25" s="91"/>
      <c r="ISS25" s="91"/>
      <c r="IST25" s="91"/>
      <c r="ISU25" s="91"/>
      <c r="ISV25" s="91"/>
      <c r="ISW25" s="91"/>
      <c r="ISX25" s="91"/>
      <c r="ISY25" s="91"/>
      <c r="ISZ25" s="91"/>
      <c r="ITA25" s="91"/>
      <c r="ITB25" s="91"/>
      <c r="ITC25" s="91"/>
      <c r="ITD25" s="91"/>
      <c r="ITE25" s="91"/>
      <c r="ITF25" s="91"/>
      <c r="ITG25" s="91"/>
      <c r="ITH25" s="91"/>
      <c r="ITI25" s="91"/>
      <c r="ITJ25" s="91"/>
      <c r="ITK25" s="91"/>
      <c r="ITL25" s="91"/>
      <c r="ITM25" s="91"/>
      <c r="ITN25" s="91"/>
      <c r="ITO25" s="91"/>
      <c r="ITP25" s="91"/>
      <c r="ITQ25" s="91"/>
      <c r="ITR25" s="91"/>
      <c r="ITS25" s="91"/>
      <c r="ITT25" s="91"/>
      <c r="ITU25" s="91"/>
      <c r="ITV25" s="91"/>
      <c r="ITW25" s="91"/>
      <c r="ITX25" s="91"/>
      <c r="ITY25" s="91"/>
      <c r="ITZ25" s="91"/>
      <c r="IUA25" s="91"/>
      <c r="IUB25" s="91"/>
      <c r="IUC25" s="91"/>
      <c r="IUD25" s="91"/>
      <c r="IUE25" s="91"/>
      <c r="IUF25" s="91"/>
      <c r="IUG25" s="91"/>
      <c r="IUH25" s="91"/>
      <c r="IUI25" s="91"/>
      <c r="IUJ25" s="91"/>
      <c r="IUK25" s="91"/>
      <c r="IUL25" s="91"/>
      <c r="IUM25" s="91"/>
      <c r="IUN25" s="91"/>
      <c r="IUO25" s="91"/>
      <c r="IUP25" s="91"/>
      <c r="IUQ25" s="91"/>
      <c r="IUR25" s="91"/>
      <c r="IUS25" s="91"/>
      <c r="IUT25" s="91"/>
      <c r="IUU25" s="91"/>
      <c r="IUV25" s="91"/>
      <c r="IUW25" s="91"/>
      <c r="IUX25" s="91"/>
      <c r="IUY25" s="91"/>
      <c r="IUZ25" s="91"/>
      <c r="IVA25" s="91"/>
      <c r="IVB25" s="91"/>
      <c r="IVC25" s="91"/>
      <c r="IVD25" s="91"/>
      <c r="IVE25" s="91"/>
      <c r="IVF25" s="91"/>
      <c r="IVG25" s="91"/>
      <c r="IVH25" s="91"/>
      <c r="IVI25" s="91"/>
      <c r="IVJ25" s="91"/>
      <c r="IVK25" s="91"/>
      <c r="IVL25" s="91"/>
      <c r="IVM25" s="91"/>
      <c r="IVN25" s="91"/>
      <c r="IVO25" s="91"/>
      <c r="IVP25" s="91"/>
      <c r="IVQ25" s="91"/>
      <c r="IVR25" s="91"/>
      <c r="IVS25" s="91"/>
      <c r="IVT25" s="91"/>
      <c r="IVU25" s="91"/>
      <c r="IVV25" s="91"/>
      <c r="IVW25" s="91"/>
      <c r="IVX25" s="91"/>
      <c r="IVY25" s="91"/>
      <c r="IVZ25" s="91"/>
      <c r="IWA25" s="91"/>
      <c r="IWB25" s="91"/>
      <c r="IWC25" s="91"/>
      <c r="IWD25" s="91"/>
      <c r="IWE25" s="91"/>
      <c r="IWF25" s="91"/>
      <c r="IWG25" s="91"/>
      <c r="IWH25" s="91"/>
      <c r="IWI25" s="91"/>
      <c r="IWJ25" s="91"/>
      <c r="IWK25" s="91"/>
      <c r="IWL25" s="91"/>
      <c r="IWM25" s="91"/>
      <c r="IWN25" s="91"/>
      <c r="IWO25" s="91"/>
      <c r="IWP25" s="91"/>
      <c r="IWQ25" s="91"/>
      <c r="IWR25" s="91"/>
      <c r="IWS25" s="91"/>
      <c r="IWT25" s="91"/>
      <c r="IWU25" s="91"/>
      <c r="IWV25" s="91"/>
      <c r="IWW25" s="91"/>
      <c r="IWX25" s="91"/>
      <c r="IWY25" s="91"/>
      <c r="IWZ25" s="91"/>
      <c r="IXA25" s="91"/>
      <c r="IXB25" s="91"/>
      <c r="IXC25" s="91"/>
      <c r="IXD25" s="91"/>
      <c r="IXE25" s="91"/>
      <c r="IXF25" s="91"/>
      <c r="IXG25" s="91"/>
      <c r="IXH25" s="91"/>
      <c r="IXI25" s="91"/>
      <c r="IXJ25" s="91"/>
      <c r="IXK25" s="91"/>
      <c r="IXL25" s="91"/>
      <c r="IXM25" s="91"/>
      <c r="IXN25" s="91"/>
      <c r="IXO25" s="91"/>
      <c r="IXP25" s="91"/>
      <c r="IXQ25" s="91"/>
      <c r="IXR25" s="91"/>
      <c r="IXS25" s="91"/>
      <c r="IXT25" s="91"/>
      <c r="IXU25" s="91"/>
      <c r="IXV25" s="91"/>
      <c r="IXW25" s="91"/>
      <c r="IXX25" s="91"/>
      <c r="IXY25" s="91"/>
      <c r="IXZ25" s="91"/>
      <c r="IYA25" s="91"/>
      <c r="IYB25" s="91"/>
      <c r="IYC25" s="91"/>
      <c r="IYD25" s="91"/>
      <c r="IYE25" s="91"/>
      <c r="IYF25" s="91"/>
      <c r="IYG25" s="91"/>
      <c r="IYH25" s="91"/>
      <c r="IYI25" s="91"/>
      <c r="IYJ25" s="91"/>
      <c r="IYK25" s="91"/>
      <c r="IYL25" s="91"/>
      <c r="IYM25" s="91"/>
      <c r="IYN25" s="91"/>
      <c r="IYO25" s="91"/>
      <c r="IYP25" s="91"/>
      <c r="IYQ25" s="91"/>
      <c r="IYR25" s="91"/>
      <c r="IYS25" s="91"/>
      <c r="IYT25" s="91"/>
      <c r="IYU25" s="91"/>
      <c r="IYV25" s="91"/>
      <c r="IYW25" s="91"/>
      <c r="IYX25" s="91"/>
      <c r="IYY25" s="91"/>
      <c r="IYZ25" s="91"/>
      <c r="IZA25" s="91"/>
      <c r="IZB25" s="91"/>
      <c r="IZC25" s="91"/>
      <c r="IZD25" s="91"/>
      <c r="IZE25" s="91"/>
      <c r="IZF25" s="91"/>
      <c r="IZG25" s="91"/>
      <c r="IZH25" s="91"/>
      <c r="IZI25" s="91"/>
      <c r="IZJ25" s="91"/>
      <c r="IZK25" s="91"/>
      <c r="IZL25" s="91"/>
      <c r="IZM25" s="91"/>
      <c r="IZN25" s="91"/>
      <c r="IZO25" s="91"/>
      <c r="IZP25" s="91"/>
      <c r="IZQ25" s="91"/>
      <c r="IZR25" s="91"/>
      <c r="IZS25" s="91"/>
      <c r="IZT25" s="91"/>
      <c r="IZU25" s="91"/>
      <c r="IZV25" s="91"/>
      <c r="IZW25" s="91"/>
      <c r="IZX25" s="91"/>
      <c r="IZY25" s="91"/>
      <c r="IZZ25" s="91"/>
      <c r="JAA25" s="91"/>
      <c r="JAB25" s="91"/>
      <c r="JAC25" s="91"/>
      <c r="JAD25" s="91"/>
      <c r="JAE25" s="91"/>
      <c r="JAF25" s="91"/>
      <c r="JAG25" s="91"/>
      <c r="JAH25" s="91"/>
      <c r="JAI25" s="91"/>
      <c r="JAJ25" s="91"/>
      <c r="JAK25" s="91"/>
      <c r="JAL25" s="91"/>
      <c r="JAM25" s="91"/>
      <c r="JAN25" s="91"/>
      <c r="JAO25" s="91"/>
      <c r="JAP25" s="91"/>
      <c r="JAQ25" s="91"/>
      <c r="JAR25" s="91"/>
      <c r="JAS25" s="91"/>
      <c r="JAT25" s="91"/>
      <c r="JAU25" s="91"/>
      <c r="JAV25" s="91"/>
      <c r="JAW25" s="91"/>
      <c r="JAX25" s="91"/>
      <c r="JAY25" s="91"/>
      <c r="JAZ25" s="91"/>
      <c r="JBA25" s="91"/>
      <c r="JBB25" s="91"/>
      <c r="JBC25" s="91"/>
      <c r="JBD25" s="91"/>
      <c r="JBE25" s="91"/>
      <c r="JBF25" s="91"/>
      <c r="JBG25" s="91"/>
      <c r="JBH25" s="91"/>
      <c r="JBI25" s="91"/>
      <c r="JBJ25" s="91"/>
      <c r="JBK25" s="91"/>
      <c r="JBL25" s="91"/>
      <c r="JBM25" s="91"/>
      <c r="JBN25" s="91"/>
      <c r="JBO25" s="91"/>
      <c r="JBP25" s="91"/>
      <c r="JBQ25" s="91"/>
      <c r="JBR25" s="91"/>
      <c r="JBS25" s="91"/>
      <c r="JBT25" s="91"/>
      <c r="JBU25" s="91"/>
      <c r="JBV25" s="91"/>
      <c r="JBW25" s="91"/>
      <c r="JBX25" s="91"/>
      <c r="JBY25" s="91"/>
      <c r="JBZ25" s="91"/>
      <c r="JCA25" s="91"/>
      <c r="JCB25" s="91"/>
      <c r="JCC25" s="91"/>
      <c r="JCD25" s="91"/>
      <c r="JCE25" s="91"/>
      <c r="JCF25" s="91"/>
      <c r="JCG25" s="91"/>
      <c r="JCH25" s="91"/>
      <c r="JCI25" s="91"/>
      <c r="JCJ25" s="91"/>
      <c r="JCK25" s="91"/>
      <c r="JCL25" s="91"/>
      <c r="JCM25" s="91"/>
      <c r="JCN25" s="91"/>
      <c r="JCO25" s="91"/>
      <c r="JCP25" s="91"/>
      <c r="JCQ25" s="91"/>
      <c r="JCR25" s="91"/>
      <c r="JCS25" s="91"/>
      <c r="JCT25" s="91"/>
      <c r="JCU25" s="91"/>
      <c r="JCV25" s="91"/>
      <c r="JCW25" s="91"/>
      <c r="JCX25" s="91"/>
      <c r="JCY25" s="91"/>
      <c r="JCZ25" s="91"/>
      <c r="JDA25" s="91"/>
      <c r="JDB25" s="91"/>
      <c r="JDC25" s="91"/>
      <c r="JDD25" s="91"/>
      <c r="JDE25" s="91"/>
      <c r="JDF25" s="91"/>
      <c r="JDG25" s="91"/>
      <c r="JDH25" s="91"/>
      <c r="JDI25" s="91"/>
      <c r="JDJ25" s="91"/>
      <c r="JDK25" s="91"/>
      <c r="JDL25" s="91"/>
      <c r="JDM25" s="91"/>
      <c r="JDN25" s="91"/>
      <c r="JDO25" s="91"/>
      <c r="JDP25" s="91"/>
      <c r="JDQ25" s="91"/>
      <c r="JDR25" s="91"/>
      <c r="JDS25" s="91"/>
      <c r="JDT25" s="91"/>
      <c r="JDU25" s="91"/>
      <c r="JDV25" s="91"/>
      <c r="JDW25" s="91"/>
      <c r="JDX25" s="91"/>
      <c r="JDY25" s="91"/>
      <c r="JDZ25" s="91"/>
      <c r="JEA25" s="91"/>
      <c r="JEB25" s="91"/>
      <c r="JEC25" s="91"/>
      <c r="JED25" s="91"/>
      <c r="JEE25" s="91"/>
      <c r="JEF25" s="91"/>
      <c r="JEG25" s="91"/>
      <c r="JEH25" s="91"/>
      <c r="JEI25" s="91"/>
      <c r="JEJ25" s="91"/>
      <c r="JEK25" s="91"/>
      <c r="JEL25" s="91"/>
      <c r="JEM25" s="91"/>
      <c r="JEN25" s="91"/>
      <c r="JEO25" s="91"/>
      <c r="JEP25" s="91"/>
      <c r="JEQ25" s="91"/>
      <c r="JER25" s="91"/>
      <c r="JES25" s="91"/>
      <c r="JET25" s="91"/>
      <c r="JEU25" s="91"/>
      <c r="JEV25" s="91"/>
      <c r="JEW25" s="91"/>
      <c r="JEX25" s="91"/>
      <c r="JEY25" s="91"/>
      <c r="JEZ25" s="91"/>
      <c r="JFA25" s="91"/>
      <c r="JFB25" s="91"/>
      <c r="JFC25" s="91"/>
      <c r="JFD25" s="91"/>
      <c r="JFE25" s="91"/>
      <c r="JFF25" s="91"/>
      <c r="JFG25" s="91"/>
      <c r="JFH25" s="91"/>
      <c r="JFI25" s="91"/>
      <c r="JFJ25" s="91"/>
      <c r="JFK25" s="91"/>
      <c r="JFL25" s="91"/>
      <c r="JFM25" s="91"/>
      <c r="JFN25" s="91"/>
      <c r="JFO25" s="91"/>
      <c r="JFP25" s="91"/>
      <c r="JFQ25" s="91"/>
      <c r="JFR25" s="91"/>
      <c r="JFS25" s="91"/>
      <c r="JFT25" s="91"/>
      <c r="JFU25" s="91"/>
      <c r="JFV25" s="91"/>
      <c r="JFW25" s="91"/>
      <c r="JFX25" s="91"/>
      <c r="JFY25" s="91"/>
      <c r="JFZ25" s="91"/>
      <c r="JGA25" s="91"/>
      <c r="JGB25" s="91"/>
      <c r="JGC25" s="91"/>
      <c r="JGD25" s="91"/>
      <c r="JGE25" s="91"/>
      <c r="JGF25" s="91"/>
      <c r="JGG25" s="91"/>
      <c r="JGH25" s="91"/>
      <c r="JGI25" s="91"/>
      <c r="JGJ25" s="91"/>
      <c r="JGK25" s="91"/>
      <c r="JGL25" s="91"/>
      <c r="JGM25" s="91"/>
      <c r="JGN25" s="91"/>
      <c r="JGO25" s="91"/>
      <c r="JGP25" s="91"/>
      <c r="JGQ25" s="91"/>
      <c r="JGR25" s="91"/>
      <c r="JGS25" s="91"/>
      <c r="JGT25" s="91"/>
      <c r="JGU25" s="91"/>
      <c r="JGV25" s="91"/>
      <c r="JGW25" s="91"/>
      <c r="JGX25" s="91"/>
      <c r="JGY25" s="91"/>
      <c r="JGZ25" s="91"/>
      <c r="JHA25" s="91"/>
      <c r="JHB25" s="91"/>
      <c r="JHC25" s="91"/>
      <c r="JHD25" s="91"/>
      <c r="JHE25" s="91"/>
      <c r="JHF25" s="91"/>
      <c r="JHG25" s="91"/>
      <c r="JHH25" s="91"/>
      <c r="JHI25" s="91"/>
      <c r="JHJ25" s="91"/>
      <c r="JHK25" s="91"/>
      <c r="JHL25" s="91"/>
      <c r="JHM25" s="91"/>
      <c r="JHN25" s="91"/>
      <c r="JHO25" s="91"/>
      <c r="JHP25" s="91"/>
      <c r="JHQ25" s="91"/>
      <c r="JHR25" s="91"/>
      <c r="JHS25" s="91"/>
      <c r="JHT25" s="91"/>
      <c r="JHU25" s="91"/>
      <c r="JHV25" s="91"/>
      <c r="JHW25" s="91"/>
      <c r="JHX25" s="91"/>
      <c r="JHY25" s="91"/>
      <c r="JHZ25" s="91"/>
      <c r="JIA25" s="91"/>
      <c r="JIB25" s="91"/>
      <c r="JIC25" s="91"/>
      <c r="JID25" s="91"/>
      <c r="JIE25" s="91"/>
      <c r="JIF25" s="91"/>
      <c r="JIG25" s="91"/>
      <c r="JIH25" s="91"/>
      <c r="JII25" s="91"/>
      <c r="JIJ25" s="91"/>
      <c r="JIK25" s="91"/>
      <c r="JIL25" s="91"/>
      <c r="JIM25" s="91"/>
      <c r="JIN25" s="91"/>
      <c r="JIO25" s="91"/>
      <c r="JIP25" s="91"/>
      <c r="JIQ25" s="91"/>
      <c r="JIR25" s="91"/>
      <c r="JIS25" s="91"/>
      <c r="JIT25" s="91"/>
      <c r="JIU25" s="91"/>
      <c r="JIV25" s="91"/>
      <c r="JIW25" s="91"/>
      <c r="JIX25" s="91"/>
      <c r="JIY25" s="91"/>
      <c r="JIZ25" s="91"/>
      <c r="JJA25" s="91"/>
      <c r="JJB25" s="91"/>
      <c r="JJC25" s="91"/>
      <c r="JJD25" s="91"/>
      <c r="JJE25" s="91"/>
      <c r="JJF25" s="91"/>
      <c r="JJG25" s="91"/>
      <c r="JJH25" s="91"/>
      <c r="JJI25" s="91"/>
      <c r="JJJ25" s="91"/>
      <c r="JJK25" s="91"/>
      <c r="JJL25" s="91"/>
      <c r="JJM25" s="91"/>
      <c r="JJN25" s="91"/>
      <c r="JJO25" s="91"/>
      <c r="JJP25" s="91"/>
      <c r="JJQ25" s="91"/>
      <c r="JJR25" s="91"/>
      <c r="JJS25" s="91"/>
      <c r="JJT25" s="91"/>
      <c r="JJU25" s="91"/>
      <c r="JJV25" s="91"/>
      <c r="JJW25" s="91"/>
      <c r="JJX25" s="91"/>
      <c r="JJY25" s="91"/>
      <c r="JJZ25" s="91"/>
      <c r="JKA25" s="91"/>
      <c r="JKB25" s="91"/>
      <c r="JKC25" s="91"/>
      <c r="JKD25" s="91"/>
      <c r="JKE25" s="91"/>
      <c r="JKF25" s="91"/>
      <c r="JKG25" s="91"/>
      <c r="JKH25" s="91"/>
      <c r="JKI25" s="91"/>
      <c r="JKJ25" s="91"/>
      <c r="JKK25" s="91"/>
      <c r="JKL25" s="91"/>
      <c r="JKM25" s="91"/>
      <c r="JKN25" s="91"/>
      <c r="JKO25" s="91"/>
      <c r="JKP25" s="91"/>
      <c r="JKQ25" s="91"/>
      <c r="JKR25" s="91"/>
      <c r="JKS25" s="91"/>
      <c r="JKT25" s="91"/>
      <c r="JKU25" s="91"/>
      <c r="JKV25" s="91"/>
      <c r="JKW25" s="91"/>
      <c r="JKX25" s="91"/>
      <c r="JKY25" s="91"/>
      <c r="JKZ25" s="91"/>
      <c r="JLA25" s="91"/>
      <c r="JLB25" s="91"/>
      <c r="JLC25" s="91"/>
      <c r="JLD25" s="91"/>
      <c r="JLE25" s="91"/>
      <c r="JLF25" s="91"/>
      <c r="JLG25" s="91"/>
      <c r="JLH25" s="91"/>
      <c r="JLI25" s="91"/>
      <c r="JLJ25" s="91"/>
      <c r="JLK25" s="91"/>
      <c r="JLL25" s="91"/>
      <c r="JLM25" s="91"/>
      <c r="JLN25" s="91"/>
      <c r="JLO25" s="91"/>
      <c r="JLP25" s="91"/>
      <c r="JLQ25" s="91"/>
      <c r="JLR25" s="91"/>
      <c r="JLS25" s="91"/>
      <c r="JLT25" s="91"/>
      <c r="JLU25" s="91"/>
      <c r="JLV25" s="91"/>
      <c r="JLW25" s="91"/>
      <c r="JLX25" s="91"/>
      <c r="JLY25" s="91"/>
      <c r="JLZ25" s="91"/>
      <c r="JMA25" s="91"/>
      <c r="JMB25" s="91"/>
      <c r="JMC25" s="91"/>
      <c r="JMD25" s="91"/>
      <c r="JME25" s="91"/>
      <c r="JMF25" s="91"/>
      <c r="JMG25" s="91"/>
      <c r="JMH25" s="91"/>
      <c r="JMI25" s="91"/>
      <c r="JMJ25" s="91"/>
      <c r="JMK25" s="91"/>
      <c r="JML25" s="91"/>
      <c r="JMM25" s="91"/>
      <c r="JMN25" s="91"/>
      <c r="JMO25" s="91"/>
      <c r="JMP25" s="91"/>
      <c r="JMQ25" s="91"/>
      <c r="JMR25" s="91"/>
      <c r="JMS25" s="91"/>
      <c r="JMT25" s="91"/>
      <c r="JMU25" s="91"/>
      <c r="JMV25" s="91"/>
      <c r="JMW25" s="91"/>
      <c r="JMX25" s="91"/>
      <c r="JMY25" s="91"/>
      <c r="JMZ25" s="91"/>
      <c r="JNA25" s="91"/>
      <c r="JNB25" s="91"/>
      <c r="JNC25" s="91"/>
      <c r="JND25" s="91"/>
      <c r="JNE25" s="91"/>
      <c r="JNF25" s="91"/>
      <c r="JNG25" s="91"/>
      <c r="JNH25" s="91"/>
      <c r="JNI25" s="91"/>
      <c r="JNJ25" s="91"/>
      <c r="JNK25" s="91"/>
      <c r="JNL25" s="91"/>
      <c r="JNM25" s="91"/>
      <c r="JNN25" s="91"/>
      <c r="JNO25" s="91"/>
      <c r="JNP25" s="91"/>
      <c r="JNQ25" s="91"/>
      <c r="JNR25" s="91"/>
      <c r="JNS25" s="91"/>
      <c r="JNT25" s="91"/>
      <c r="JNU25" s="91"/>
      <c r="JNV25" s="91"/>
      <c r="JNW25" s="91"/>
      <c r="JNX25" s="91"/>
      <c r="JNY25" s="91"/>
      <c r="JNZ25" s="91"/>
      <c r="JOA25" s="91"/>
      <c r="JOB25" s="91"/>
      <c r="JOC25" s="91"/>
      <c r="JOD25" s="91"/>
      <c r="JOE25" s="91"/>
      <c r="JOF25" s="91"/>
      <c r="JOG25" s="91"/>
      <c r="JOH25" s="91"/>
      <c r="JOI25" s="91"/>
      <c r="JOJ25" s="91"/>
      <c r="JOK25" s="91"/>
      <c r="JOL25" s="91"/>
      <c r="JOM25" s="91"/>
      <c r="JON25" s="91"/>
      <c r="JOO25" s="91"/>
      <c r="JOP25" s="91"/>
      <c r="JOQ25" s="91"/>
      <c r="JOR25" s="91"/>
      <c r="JOS25" s="91"/>
      <c r="JOT25" s="91"/>
      <c r="JOU25" s="91"/>
      <c r="JOV25" s="91"/>
      <c r="JOW25" s="91"/>
      <c r="JOX25" s="91"/>
      <c r="JOY25" s="91"/>
      <c r="JOZ25" s="91"/>
      <c r="JPA25" s="91"/>
      <c r="JPB25" s="91"/>
      <c r="JPC25" s="91"/>
      <c r="JPD25" s="91"/>
      <c r="JPE25" s="91"/>
      <c r="JPF25" s="91"/>
      <c r="JPG25" s="91"/>
      <c r="JPH25" s="91"/>
      <c r="JPI25" s="91"/>
      <c r="JPJ25" s="91"/>
      <c r="JPK25" s="91"/>
      <c r="JPL25" s="91"/>
      <c r="JPM25" s="91"/>
      <c r="JPN25" s="91"/>
      <c r="JPO25" s="91"/>
      <c r="JPP25" s="91"/>
      <c r="JPQ25" s="91"/>
      <c r="JPR25" s="91"/>
      <c r="JPS25" s="91"/>
      <c r="JPT25" s="91"/>
      <c r="JPU25" s="91"/>
      <c r="JPV25" s="91"/>
      <c r="JPW25" s="91"/>
      <c r="JPX25" s="91"/>
      <c r="JPY25" s="91"/>
      <c r="JPZ25" s="91"/>
      <c r="JQA25" s="91"/>
      <c r="JQB25" s="91"/>
      <c r="JQC25" s="91"/>
      <c r="JQD25" s="91"/>
      <c r="JQE25" s="91"/>
      <c r="JQF25" s="91"/>
      <c r="JQG25" s="91"/>
      <c r="JQH25" s="91"/>
      <c r="JQI25" s="91"/>
      <c r="JQJ25" s="91"/>
      <c r="JQK25" s="91"/>
      <c r="JQL25" s="91"/>
      <c r="JQM25" s="91"/>
      <c r="JQN25" s="91"/>
      <c r="JQO25" s="91"/>
      <c r="JQP25" s="91"/>
      <c r="JQQ25" s="91"/>
      <c r="JQR25" s="91"/>
      <c r="JQS25" s="91"/>
      <c r="JQT25" s="91"/>
      <c r="JQU25" s="91"/>
      <c r="JQV25" s="91"/>
      <c r="JQW25" s="91"/>
      <c r="JQX25" s="91"/>
      <c r="JQY25" s="91"/>
      <c r="JQZ25" s="91"/>
      <c r="JRA25" s="91"/>
      <c r="JRB25" s="91"/>
      <c r="JRC25" s="91"/>
      <c r="JRD25" s="91"/>
      <c r="JRE25" s="91"/>
      <c r="JRF25" s="91"/>
      <c r="JRG25" s="91"/>
      <c r="JRH25" s="91"/>
      <c r="JRI25" s="91"/>
      <c r="JRJ25" s="91"/>
      <c r="JRK25" s="91"/>
      <c r="JRL25" s="91"/>
      <c r="JRM25" s="91"/>
      <c r="JRN25" s="91"/>
      <c r="JRO25" s="91"/>
      <c r="JRP25" s="91"/>
      <c r="JRQ25" s="91"/>
      <c r="JRR25" s="91"/>
      <c r="JRS25" s="91"/>
      <c r="JRT25" s="91"/>
      <c r="JRU25" s="91"/>
      <c r="JRV25" s="91"/>
      <c r="JRW25" s="91"/>
      <c r="JRX25" s="91"/>
      <c r="JRY25" s="91"/>
      <c r="JRZ25" s="91"/>
      <c r="JSA25" s="91"/>
      <c r="JSB25" s="91"/>
      <c r="JSC25" s="91"/>
      <c r="JSD25" s="91"/>
      <c r="JSE25" s="91"/>
      <c r="JSF25" s="91"/>
      <c r="JSG25" s="91"/>
      <c r="JSH25" s="91"/>
      <c r="JSI25" s="91"/>
      <c r="JSJ25" s="91"/>
      <c r="JSK25" s="91"/>
      <c r="JSL25" s="91"/>
      <c r="JSM25" s="91"/>
      <c r="JSN25" s="91"/>
      <c r="JSO25" s="91"/>
      <c r="JSP25" s="91"/>
      <c r="JSQ25" s="91"/>
      <c r="JSR25" s="91"/>
      <c r="JSS25" s="91"/>
      <c r="JST25" s="91"/>
      <c r="JSU25" s="91"/>
      <c r="JSV25" s="91"/>
      <c r="JSW25" s="91"/>
      <c r="JSX25" s="91"/>
      <c r="JSY25" s="91"/>
      <c r="JSZ25" s="91"/>
      <c r="JTA25" s="91"/>
      <c r="JTB25" s="91"/>
      <c r="JTC25" s="91"/>
      <c r="JTD25" s="91"/>
      <c r="JTE25" s="91"/>
      <c r="JTF25" s="91"/>
      <c r="JTG25" s="91"/>
      <c r="JTH25" s="91"/>
      <c r="JTI25" s="91"/>
      <c r="JTJ25" s="91"/>
      <c r="JTK25" s="91"/>
      <c r="JTL25" s="91"/>
      <c r="JTM25" s="91"/>
      <c r="JTN25" s="91"/>
      <c r="JTO25" s="91"/>
      <c r="JTP25" s="91"/>
      <c r="JTQ25" s="91"/>
      <c r="JTR25" s="91"/>
      <c r="JTS25" s="91"/>
      <c r="JTT25" s="91"/>
      <c r="JTU25" s="91"/>
      <c r="JTV25" s="91"/>
      <c r="JTW25" s="91"/>
      <c r="JTX25" s="91"/>
      <c r="JTY25" s="91"/>
      <c r="JTZ25" s="91"/>
      <c r="JUA25" s="91"/>
      <c r="JUB25" s="91"/>
      <c r="JUC25" s="91"/>
      <c r="JUD25" s="91"/>
      <c r="JUE25" s="91"/>
      <c r="JUF25" s="91"/>
      <c r="JUG25" s="91"/>
      <c r="JUH25" s="91"/>
      <c r="JUI25" s="91"/>
      <c r="JUJ25" s="91"/>
      <c r="JUK25" s="91"/>
      <c r="JUL25" s="91"/>
      <c r="JUM25" s="91"/>
      <c r="JUN25" s="91"/>
      <c r="JUO25" s="91"/>
      <c r="JUP25" s="91"/>
      <c r="JUQ25" s="91"/>
      <c r="JUR25" s="91"/>
      <c r="JUS25" s="91"/>
      <c r="JUT25" s="91"/>
      <c r="JUU25" s="91"/>
      <c r="JUV25" s="91"/>
      <c r="JUW25" s="91"/>
      <c r="JUX25" s="91"/>
      <c r="JUY25" s="91"/>
      <c r="JUZ25" s="91"/>
      <c r="JVA25" s="91"/>
      <c r="JVB25" s="91"/>
      <c r="JVC25" s="91"/>
      <c r="JVD25" s="91"/>
      <c r="JVE25" s="91"/>
      <c r="JVF25" s="91"/>
      <c r="JVG25" s="91"/>
      <c r="JVH25" s="91"/>
      <c r="JVI25" s="91"/>
      <c r="JVJ25" s="91"/>
      <c r="JVK25" s="91"/>
      <c r="JVL25" s="91"/>
      <c r="JVM25" s="91"/>
      <c r="JVN25" s="91"/>
      <c r="JVO25" s="91"/>
      <c r="JVP25" s="91"/>
      <c r="JVQ25" s="91"/>
      <c r="JVR25" s="91"/>
      <c r="JVS25" s="91"/>
      <c r="JVT25" s="91"/>
      <c r="JVU25" s="91"/>
      <c r="JVV25" s="91"/>
      <c r="JVW25" s="91"/>
      <c r="JVX25" s="91"/>
      <c r="JVY25" s="91"/>
      <c r="JVZ25" s="91"/>
      <c r="JWA25" s="91"/>
      <c r="JWB25" s="91"/>
      <c r="JWC25" s="91"/>
      <c r="JWD25" s="91"/>
      <c r="JWE25" s="91"/>
      <c r="JWF25" s="91"/>
      <c r="JWG25" s="91"/>
      <c r="JWH25" s="91"/>
      <c r="JWI25" s="91"/>
      <c r="JWJ25" s="91"/>
      <c r="JWK25" s="91"/>
      <c r="JWL25" s="91"/>
      <c r="JWM25" s="91"/>
      <c r="JWN25" s="91"/>
      <c r="JWO25" s="91"/>
      <c r="JWP25" s="91"/>
      <c r="JWQ25" s="91"/>
      <c r="JWR25" s="91"/>
      <c r="JWS25" s="91"/>
      <c r="JWT25" s="91"/>
      <c r="JWU25" s="91"/>
      <c r="JWV25" s="91"/>
      <c r="JWW25" s="91"/>
      <c r="JWX25" s="91"/>
      <c r="JWY25" s="91"/>
      <c r="JWZ25" s="91"/>
      <c r="JXA25" s="91"/>
      <c r="JXB25" s="91"/>
      <c r="JXC25" s="91"/>
      <c r="JXD25" s="91"/>
      <c r="JXE25" s="91"/>
      <c r="JXF25" s="91"/>
      <c r="JXG25" s="91"/>
      <c r="JXH25" s="91"/>
      <c r="JXI25" s="91"/>
      <c r="JXJ25" s="91"/>
      <c r="JXK25" s="91"/>
      <c r="JXL25" s="91"/>
      <c r="JXM25" s="91"/>
      <c r="JXN25" s="91"/>
      <c r="JXO25" s="91"/>
      <c r="JXP25" s="91"/>
      <c r="JXQ25" s="91"/>
      <c r="JXR25" s="91"/>
      <c r="JXS25" s="91"/>
      <c r="JXT25" s="91"/>
      <c r="JXU25" s="91"/>
      <c r="JXV25" s="91"/>
      <c r="JXW25" s="91"/>
      <c r="JXX25" s="91"/>
      <c r="JXY25" s="91"/>
      <c r="JXZ25" s="91"/>
      <c r="JYA25" s="91"/>
      <c r="JYB25" s="91"/>
      <c r="JYC25" s="91"/>
      <c r="JYD25" s="91"/>
      <c r="JYE25" s="91"/>
      <c r="JYF25" s="91"/>
      <c r="JYG25" s="91"/>
      <c r="JYH25" s="91"/>
      <c r="JYI25" s="91"/>
      <c r="JYJ25" s="91"/>
      <c r="JYK25" s="91"/>
      <c r="JYL25" s="91"/>
      <c r="JYM25" s="91"/>
      <c r="JYN25" s="91"/>
      <c r="JYO25" s="91"/>
      <c r="JYP25" s="91"/>
      <c r="JYQ25" s="91"/>
      <c r="JYR25" s="91"/>
      <c r="JYS25" s="91"/>
      <c r="JYT25" s="91"/>
      <c r="JYU25" s="91"/>
      <c r="JYV25" s="91"/>
      <c r="JYW25" s="91"/>
      <c r="JYX25" s="91"/>
      <c r="JYY25" s="91"/>
      <c r="JYZ25" s="91"/>
      <c r="JZA25" s="91"/>
      <c r="JZB25" s="91"/>
      <c r="JZC25" s="91"/>
      <c r="JZD25" s="91"/>
      <c r="JZE25" s="91"/>
      <c r="JZF25" s="91"/>
      <c r="JZG25" s="91"/>
      <c r="JZH25" s="91"/>
      <c r="JZI25" s="91"/>
      <c r="JZJ25" s="91"/>
      <c r="JZK25" s="91"/>
      <c r="JZL25" s="91"/>
      <c r="JZM25" s="91"/>
      <c r="JZN25" s="91"/>
      <c r="JZO25" s="91"/>
      <c r="JZP25" s="91"/>
      <c r="JZQ25" s="91"/>
      <c r="JZR25" s="91"/>
      <c r="JZS25" s="91"/>
      <c r="JZT25" s="91"/>
      <c r="JZU25" s="91"/>
      <c r="JZV25" s="91"/>
      <c r="JZW25" s="91"/>
      <c r="JZX25" s="91"/>
      <c r="JZY25" s="91"/>
      <c r="JZZ25" s="91"/>
      <c r="KAA25" s="91"/>
      <c r="KAB25" s="91"/>
      <c r="KAC25" s="91"/>
      <c r="KAD25" s="91"/>
      <c r="KAE25" s="91"/>
      <c r="KAF25" s="91"/>
      <c r="KAG25" s="91"/>
      <c r="KAH25" s="91"/>
      <c r="KAI25" s="91"/>
      <c r="KAJ25" s="91"/>
      <c r="KAK25" s="91"/>
      <c r="KAL25" s="91"/>
      <c r="KAM25" s="91"/>
      <c r="KAN25" s="91"/>
      <c r="KAO25" s="91"/>
      <c r="KAP25" s="91"/>
      <c r="KAQ25" s="91"/>
      <c r="KAR25" s="91"/>
      <c r="KAS25" s="91"/>
      <c r="KAT25" s="91"/>
      <c r="KAU25" s="91"/>
      <c r="KAV25" s="91"/>
      <c r="KAW25" s="91"/>
      <c r="KAX25" s="91"/>
      <c r="KAY25" s="91"/>
      <c r="KAZ25" s="91"/>
      <c r="KBA25" s="91"/>
      <c r="KBB25" s="91"/>
      <c r="KBC25" s="91"/>
      <c r="KBD25" s="91"/>
      <c r="KBE25" s="91"/>
      <c r="KBF25" s="91"/>
      <c r="KBG25" s="91"/>
      <c r="KBH25" s="91"/>
      <c r="KBI25" s="91"/>
      <c r="KBJ25" s="91"/>
      <c r="KBK25" s="91"/>
      <c r="KBL25" s="91"/>
      <c r="KBM25" s="91"/>
      <c r="KBN25" s="91"/>
      <c r="KBO25" s="91"/>
      <c r="KBP25" s="91"/>
      <c r="KBQ25" s="91"/>
      <c r="KBR25" s="91"/>
      <c r="KBS25" s="91"/>
      <c r="KBT25" s="91"/>
      <c r="KBU25" s="91"/>
      <c r="KBV25" s="91"/>
      <c r="KBW25" s="91"/>
      <c r="KBX25" s="91"/>
      <c r="KBY25" s="91"/>
      <c r="KBZ25" s="91"/>
      <c r="KCA25" s="91"/>
      <c r="KCB25" s="91"/>
      <c r="KCC25" s="91"/>
      <c r="KCD25" s="91"/>
      <c r="KCE25" s="91"/>
      <c r="KCF25" s="91"/>
      <c r="KCG25" s="91"/>
      <c r="KCH25" s="91"/>
      <c r="KCI25" s="91"/>
      <c r="KCJ25" s="91"/>
      <c r="KCK25" s="91"/>
      <c r="KCL25" s="91"/>
      <c r="KCM25" s="91"/>
      <c r="KCN25" s="91"/>
      <c r="KCO25" s="91"/>
      <c r="KCP25" s="91"/>
      <c r="KCQ25" s="91"/>
      <c r="KCR25" s="91"/>
      <c r="KCS25" s="91"/>
      <c r="KCT25" s="91"/>
      <c r="KCU25" s="91"/>
      <c r="KCV25" s="91"/>
      <c r="KCW25" s="91"/>
      <c r="KCX25" s="91"/>
      <c r="KCY25" s="91"/>
      <c r="KCZ25" s="91"/>
      <c r="KDA25" s="91"/>
      <c r="KDB25" s="91"/>
      <c r="KDC25" s="91"/>
      <c r="KDD25" s="91"/>
      <c r="KDE25" s="91"/>
      <c r="KDF25" s="91"/>
      <c r="KDG25" s="91"/>
      <c r="KDH25" s="91"/>
      <c r="KDI25" s="91"/>
      <c r="KDJ25" s="91"/>
      <c r="KDK25" s="91"/>
      <c r="KDL25" s="91"/>
      <c r="KDM25" s="91"/>
      <c r="KDN25" s="91"/>
      <c r="KDO25" s="91"/>
      <c r="KDP25" s="91"/>
      <c r="KDQ25" s="91"/>
      <c r="KDR25" s="91"/>
      <c r="KDS25" s="91"/>
      <c r="KDT25" s="91"/>
      <c r="KDU25" s="91"/>
      <c r="KDV25" s="91"/>
      <c r="KDW25" s="91"/>
      <c r="KDX25" s="91"/>
      <c r="KDY25" s="91"/>
      <c r="KDZ25" s="91"/>
      <c r="KEA25" s="91"/>
      <c r="KEB25" s="91"/>
      <c r="KEC25" s="91"/>
      <c r="KED25" s="91"/>
      <c r="KEE25" s="91"/>
      <c r="KEF25" s="91"/>
      <c r="KEG25" s="91"/>
      <c r="KEH25" s="91"/>
      <c r="KEI25" s="91"/>
      <c r="KEJ25" s="91"/>
      <c r="KEK25" s="91"/>
      <c r="KEL25" s="91"/>
      <c r="KEM25" s="91"/>
      <c r="KEN25" s="91"/>
      <c r="KEO25" s="91"/>
      <c r="KEP25" s="91"/>
      <c r="KEQ25" s="91"/>
      <c r="KER25" s="91"/>
      <c r="KES25" s="91"/>
      <c r="KET25" s="91"/>
      <c r="KEU25" s="91"/>
      <c r="KEV25" s="91"/>
      <c r="KEW25" s="91"/>
      <c r="KEX25" s="91"/>
      <c r="KEY25" s="91"/>
      <c r="KEZ25" s="91"/>
      <c r="KFA25" s="91"/>
      <c r="KFB25" s="91"/>
      <c r="KFC25" s="91"/>
      <c r="KFD25" s="91"/>
      <c r="KFE25" s="91"/>
      <c r="KFF25" s="91"/>
      <c r="KFG25" s="91"/>
      <c r="KFH25" s="91"/>
      <c r="KFI25" s="91"/>
      <c r="KFJ25" s="91"/>
      <c r="KFK25" s="91"/>
      <c r="KFL25" s="91"/>
      <c r="KFM25" s="91"/>
      <c r="KFN25" s="91"/>
      <c r="KFO25" s="91"/>
      <c r="KFP25" s="91"/>
      <c r="KFQ25" s="91"/>
      <c r="KFR25" s="91"/>
      <c r="KFS25" s="91"/>
      <c r="KFT25" s="91"/>
      <c r="KFU25" s="91"/>
      <c r="KFV25" s="91"/>
      <c r="KFW25" s="91"/>
      <c r="KFX25" s="91"/>
      <c r="KFY25" s="91"/>
      <c r="KFZ25" s="91"/>
      <c r="KGA25" s="91"/>
      <c r="KGB25" s="91"/>
      <c r="KGC25" s="91"/>
      <c r="KGD25" s="91"/>
      <c r="KGE25" s="91"/>
      <c r="KGF25" s="91"/>
      <c r="KGG25" s="91"/>
      <c r="KGH25" s="91"/>
      <c r="KGI25" s="91"/>
      <c r="KGJ25" s="91"/>
      <c r="KGK25" s="91"/>
      <c r="KGL25" s="91"/>
      <c r="KGM25" s="91"/>
      <c r="KGN25" s="91"/>
      <c r="KGO25" s="91"/>
      <c r="KGP25" s="91"/>
      <c r="KGQ25" s="91"/>
      <c r="KGR25" s="91"/>
      <c r="KGS25" s="91"/>
      <c r="KGT25" s="91"/>
      <c r="KGU25" s="91"/>
      <c r="KGV25" s="91"/>
      <c r="KGW25" s="91"/>
      <c r="KGX25" s="91"/>
      <c r="KGY25" s="91"/>
      <c r="KGZ25" s="91"/>
      <c r="KHA25" s="91"/>
      <c r="KHB25" s="91"/>
      <c r="KHC25" s="91"/>
      <c r="KHD25" s="91"/>
      <c r="KHE25" s="91"/>
      <c r="KHF25" s="91"/>
      <c r="KHG25" s="91"/>
      <c r="KHH25" s="91"/>
      <c r="KHI25" s="91"/>
      <c r="KHJ25" s="91"/>
      <c r="KHK25" s="91"/>
      <c r="KHL25" s="91"/>
      <c r="KHM25" s="91"/>
      <c r="KHN25" s="91"/>
      <c r="KHO25" s="91"/>
      <c r="KHP25" s="91"/>
      <c r="KHQ25" s="91"/>
      <c r="KHR25" s="91"/>
      <c r="KHS25" s="91"/>
      <c r="KHT25" s="91"/>
      <c r="KHU25" s="91"/>
      <c r="KHV25" s="91"/>
      <c r="KHW25" s="91"/>
      <c r="KHX25" s="91"/>
      <c r="KHY25" s="91"/>
      <c r="KHZ25" s="91"/>
      <c r="KIA25" s="91"/>
      <c r="KIB25" s="91"/>
      <c r="KIC25" s="91"/>
      <c r="KID25" s="91"/>
      <c r="KIE25" s="91"/>
      <c r="KIF25" s="91"/>
      <c r="KIG25" s="91"/>
      <c r="KIH25" s="91"/>
      <c r="KII25" s="91"/>
      <c r="KIJ25" s="91"/>
      <c r="KIK25" s="91"/>
      <c r="KIL25" s="91"/>
      <c r="KIM25" s="91"/>
      <c r="KIN25" s="91"/>
      <c r="KIO25" s="91"/>
      <c r="KIP25" s="91"/>
      <c r="KIQ25" s="91"/>
      <c r="KIR25" s="91"/>
      <c r="KIS25" s="91"/>
      <c r="KIT25" s="91"/>
      <c r="KIU25" s="91"/>
      <c r="KIV25" s="91"/>
      <c r="KIW25" s="91"/>
      <c r="KIX25" s="91"/>
      <c r="KIY25" s="91"/>
      <c r="KIZ25" s="91"/>
      <c r="KJA25" s="91"/>
      <c r="KJB25" s="91"/>
      <c r="KJC25" s="91"/>
      <c r="KJD25" s="91"/>
      <c r="KJE25" s="91"/>
      <c r="KJF25" s="91"/>
      <c r="KJG25" s="91"/>
      <c r="KJH25" s="91"/>
      <c r="KJI25" s="91"/>
      <c r="KJJ25" s="91"/>
      <c r="KJK25" s="91"/>
      <c r="KJL25" s="91"/>
      <c r="KJM25" s="91"/>
      <c r="KJN25" s="91"/>
      <c r="KJO25" s="91"/>
      <c r="KJP25" s="91"/>
      <c r="KJQ25" s="91"/>
      <c r="KJR25" s="91"/>
      <c r="KJS25" s="91"/>
      <c r="KJT25" s="91"/>
      <c r="KJU25" s="91"/>
      <c r="KJV25" s="91"/>
      <c r="KJW25" s="91"/>
      <c r="KJX25" s="91"/>
      <c r="KJY25" s="91"/>
      <c r="KJZ25" s="91"/>
      <c r="KKA25" s="91"/>
      <c r="KKB25" s="91"/>
      <c r="KKC25" s="91"/>
      <c r="KKD25" s="91"/>
      <c r="KKE25" s="91"/>
      <c r="KKF25" s="91"/>
      <c r="KKG25" s="91"/>
      <c r="KKH25" s="91"/>
      <c r="KKI25" s="91"/>
      <c r="KKJ25" s="91"/>
      <c r="KKK25" s="91"/>
      <c r="KKL25" s="91"/>
      <c r="KKM25" s="91"/>
      <c r="KKN25" s="91"/>
      <c r="KKO25" s="91"/>
      <c r="KKP25" s="91"/>
      <c r="KKQ25" s="91"/>
      <c r="KKR25" s="91"/>
      <c r="KKS25" s="91"/>
      <c r="KKT25" s="91"/>
      <c r="KKU25" s="91"/>
      <c r="KKV25" s="91"/>
      <c r="KKW25" s="91"/>
      <c r="KKX25" s="91"/>
      <c r="KKY25" s="91"/>
      <c r="KKZ25" s="91"/>
      <c r="KLA25" s="91"/>
      <c r="KLB25" s="91"/>
      <c r="KLC25" s="91"/>
      <c r="KLD25" s="91"/>
      <c r="KLE25" s="91"/>
      <c r="KLF25" s="91"/>
      <c r="KLG25" s="91"/>
      <c r="KLH25" s="91"/>
      <c r="KLI25" s="91"/>
      <c r="KLJ25" s="91"/>
      <c r="KLK25" s="91"/>
      <c r="KLL25" s="91"/>
      <c r="KLM25" s="91"/>
      <c r="KLN25" s="91"/>
      <c r="KLO25" s="91"/>
      <c r="KLP25" s="91"/>
      <c r="KLQ25" s="91"/>
      <c r="KLR25" s="91"/>
      <c r="KLS25" s="91"/>
      <c r="KLT25" s="91"/>
      <c r="KLU25" s="91"/>
      <c r="KLV25" s="91"/>
      <c r="KLW25" s="91"/>
      <c r="KLX25" s="91"/>
      <c r="KLY25" s="91"/>
      <c r="KLZ25" s="91"/>
      <c r="KMA25" s="91"/>
      <c r="KMB25" s="91"/>
      <c r="KMC25" s="91"/>
      <c r="KMD25" s="91"/>
      <c r="KME25" s="91"/>
      <c r="KMF25" s="91"/>
      <c r="KMG25" s="91"/>
      <c r="KMH25" s="91"/>
      <c r="KMI25" s="91"/>
      <c r="KMJ25" s="91"/>
      <c r="KMK25" s="91"/>
      <c r="KML25" s="91"/>
      <c r="KMM25" s="91"/>
      <c r="KMN25" s="91"/>
      <c r="KMO25" s="91"/>
      <c r="KMP25" s="91"/>
      <c r="KMQ25" s="91"/>
      <c r="KMR25" s="91"/>
      <c r="KMS25" s="91"/>
      <c r="KMT25" s="91"/>
      <c r="KMU25" s="91"/>
      <c r="KMV25" s="91"/>
      <c r="KMW25" s="91"/>
      <c r="KMX25" s="91"/>
      <c r="KMY25" s="91"/>
      <c r="KMZ25" s="91"/>
      <c r="KNA25" s="91"/>
      <c r="KNB25" s="91"/>
      <c r="KNC25" s="91"/>
      <c r="KND25" s="91"/>
      <c r="KNE25" s="91"/>
      <c r="KNF25" s="91"/>
      <c r="KNG25" s="91"/>
      <c r="KNH25" s="91"/>
      <c r="KNI25" s="91"/>
      <c r="KNJ25" s="91"/>
      <c r="KNK25" s="91"/>
      <c r="KNL25" s="91"/>
      <c r="KNM25" s="91"/>
      <c r="KNN25" s="91"/>
      <c r="KNO25" s="91"/>
      <c r="KNP25" s="91"/>
      <c r="KNQ25" s="91"/>
      <c r="KNR25" s="91"/>
      <c r="KNS25" s="91"/>
      <c r="KNT25" s="91"/>
      <c r="KNU25" s="91"/>
      <c r="KNV25" s="91"/>
      <c r="KNW25" s="91"/>
      <c r="KNX25" s="91"/>
      <c r="KNY25" s="91"/>
      <c r="KNZ25" s="91"/>
      <c r="KOA25" s="91"/>
      <c r="KOB25" s="91"/>
      <c r="KOC25" s="91"/>
      <c r="KOD25" s="91"/>
      <c r="KOE25" s="91"/>
      <c r="KOF25" s="91"/>
      <c r="KOG25" s="91"/>
      <c r="KOH25" s="91"/>
      <c r="KOI25" s="91"/>
      <c r="KOJ25" s="91"/>
      <c r="KOK25" s="91"/>
      <c r="KOL25" s="91"/>
      <c r="KOM25" s="91"/>
      <c r="KON25" s="91"/>
      <c r="KOO25" s="91"/>
      <c r="KOP25" s="91"/>
      <c r="KOQ25" s="91"/>
      <c r="KOR25" s="91"/>
      <c r="KOS25" s="91"/>
      <c r="KOT25" s="91"/>
      <c r="KOU25" s="91"/>
      <c r="KOV25" s="91"/>
      <c r="KOW25" s="91"/>
      <c r="KOX25" s="91"/>
      <c r="KOY25" s="91"/>
      <c r="KOZ25" s="91"/>
      <c r="KPA25" s="91"/>
      <c r="KPB25" s="91"/>
      <c r="KPC25" s="91"/>
      <c r="KPD25" s="91"/>
      <c r="KPE25" s="91"/>
      <c r="KPF25" s="91"/>
      <c r="KPG25" s="91"/>
      <c r="KPH25" s="91"/>
      <c r="KPI25" s="91"/>
      <c r="KPJ25" s="91"/>
      <c r="KPK25" s="91"/>
      <c r="KPL25" s="91"/>
      <c r="KPM25" s="91"/>
      <c r="KPN25" s="91"/>
      <c r="KPO25" s="91"/>
      <c r="KPP25" s="91"/>
      <c r="KPQ25" s="91"/>
      <c r="KPR25" s="91"/>
      <c r="KPS25" s="91"/>
      <c r="KPT25" s="91"/>
      <c r="KPU25" s="91"/>
      <c r="KPV25" s="91"/>
      <c r="KPW25" s="91"/>
      <c r="KPX25" s="91"/>
      <c r="KPY25" s="91"/>
      <c r="KPZ25" s="91"/>
      <c r="KQA25" s="91"/>
      <c r="KQB25" s="91"/>
      <c r="KQC25" s="91"/>
      <c r="KQD25" s="91"/>
      <c r="KQE25" s="91"/>
      <c r="KQF25" s="91"/>
      <c r="KQG25" s="91"/>
      <c r="KQH25" s="91"/>
      <c r="KQI25" s="91"/>
      <c r="KQJ25" s="91"/>
      <c r="KQK25" s="91"/>
      <c r="KQL25" s="91"/>
      <c r="KQM25" s="91"/>
      <c r="KQN25" s="91"/>
      <c r="KQO25" s="91"/>
      <c r="KQP25" s="91"/>
      <c r="KQQ25" s="91"/>
      <c r="KQR25" s="91"/>
      <c r="KQS25" s="91"/>
      <c r="KQT25" s="91"/>
      <c r="KQU25" s="91"/>
      <c r="KQV25" s="91"/>
      <c r="KQW25" s="91"/>
      <c r="KQX25" s="91"/>
      <c r="KQY25" s="91"/>
      <c r="KQZ25" s="91"/>
      <c r="KRA25" s="91"/>
      <c r="KRB25" s="91"/>
      <c r="KRC25" s="91"/>
      <c r="KRD25" s="91"/>
      <c r="KRE25" s="91"/>
      <c r="KRF25" s="91"/>
      <c r="KRG25" s="91"/>
      <c r="KRH25" s="91"/>
      <c r="KRI25" s="91"/>
      <c r="KRJ25" s="91"/>
      <c r="KRK25" s="91"/>
      <c r="KRL25" s="91"/>
      <c r="KRM25" s="91"/>
      <c r="KRN25" s="91"/>
      <c r="KRO25" s="91"/>
      <c r="KRP25" s="91"/>
      <c r="KRQ25" s="91"/>
      <c r="KRR25" s="91"/>
      <c r="KRS25" s="91"/>
      <c r="KRT25" s="91"/>
      <c r="KRU25" s="91"/>
      <c r="KRV25" s="91"/>
      <c r="KRW25" s="91"/>
      <c r="KRX25" s="91"/>
      <c r="KRY25" s="91"/>
      <c r="KRZ25" s="91"/>
      <c r="KSA25" s="91"/>
      <c r="KSB25" s="91"/>
      <c r="KSC25" s="91"/>
      <c r="KSD25" s="91"/>
      <c r="KSE25" s="91"/>
      <c r="KSF25" s="91"/>
      <c r="KSG25" s="91"/>
      <c r="KSH25" s="91"/>
      <c r="KSI25" s="91"/>
      <c r="KSJ25" s="91"/>
      <c r="KSK25" s="91"/>
      <c r="KSL25" s="91"/>
      <c r="KSM25" s="91"/>
      <c r="KSN25" s="91"/>
      <c r="KSO25" s="91"/>
      <c r="KSP25" s="91"/>
      <c r="KSQ25" s="91"/>
      <c r="KSR25" s="91"/>
      <c r="KSS25" s="91"/>
      <c r="KST25" s="91"/>
      <c r="KSU25" s="91"/>
      <c r="KSV25" s="91"/>
      <c r="KSW25" s="91"/>
      <c r="KSX25" s="91"/>
      <c r="KSY25" s="91"/>
      <c r="KSZ25" s="91"/>
      <c r="KTA25" s="91"/>
      <c r="KTB25" s="91"/>
      <c r="KTC25" s="91"/>
      <c r="KTD25" s="91"/>
      <c r="KTE25" s="91"/>
      <c r="KTF25" s="91"/>
      <c r="KTG25" s="91"/>
      <c r="KTH25" s="91"/>
      <c r="KTI25" s="91"/>
      <c r="KTJ25" s="91"/>
      <c r="KTK25" s="91"/>
      <c r="KTL25" s="91"/>
      <c r="KTM25" s="91"/>
      <c r="KTN25" s="91"/>
      <c r="KTO25" s="91"/>
      <c r="KTP25" s="91"/>
      <c r="KTQ25" s="91"/>
      <c r="KTR25" s="91"/>
      <c r="KTS25" s="91"/>
      <c r="KTT25" s="91"/>
      <c r="KTU25" s="91"/>
      <c r="KTV25" s="91"/>
      <c r="KTW25" s="91"/>
      <c r="KTX25" s="91"/>
      <c r="KTY25" s="91"/>
      <c r="KTZ25" s="91"/>
      <c r="KUA25" s="91"/>
      <c r="KUB25" s="91"/>
      <c r="KUC25" s="91"/>
      <c r="KUD25" s="91"/>
      <c r="KUE25" s="91"/>
      <c r="KUF25" s="91"/>
      <c r="KUG25" s="91"/>
      <c r="KUH25" s="91"/>
      <c r="KUI25" s="91"/>
      <c r="KUJ25" s="91"/>
      <c r="KUK25" s="91"/>
      <c r="KUL25" s="91"/>
      <c r="KUM25" s="91"/>
      <c r="KUN25" s="91"/>
      <c r="KUO25" s="91"/>
      <c r="KUP25" s="91"/>
      <c r="KUQ25" s="91"/>
      <c r="KUR25" s="91"/>
      <c r="KUS25" s="91"/>
      <c r="KUT25" s="91"/>
      <c r="KUU25" s="91"/>
      <c r="KUV25" s="91"/>
      <c r="KUW25" s="91"/>
      <c r="KUX25" s="91"/>
      <c r="KUY25" s="91"/>
      <c r="KUZ25" s="91"/>
      <c r="KVA25" s="91"/>
      <c r="KVB25" s="91"/>
      <c r="KVC25" s="91"/>
      <c r="KVD25" s="91"/>
      <c r="KVE25" s="91"/>
      <c r="KVF25" s="91"/>
      <c r="KVG25" s="91"/>
      <c r="KVH25" s="91"/>
      <c r="KVI25" s="91"/>
      <c r="KVJ25" s="91"/>
      <c r="KVK25" s="91"/>
      <c r="KVL25" s="91"/>
      <c r="KVM25" s="91"/>
      <c r="KVN25" s="91"/>
      <c r="KVO25" s="91"/>
      <c r="KVP25" s="91"/>
      <c r="KVQ25" s="91"/>
      <c r="KVR25" s="91"/>
      <c r="KVS25" s="91"/>
      <c r="KVT25" s="91"/>
      <c r="KVU25" s="91"/>
      <c r="KVV25" s="91"/>
      <c r="KVW25" s="91"/>
      <c r="KVX25" s="91"/>
      <c r="KVY25" s="91"/>
      <c r="KVZ25" s="91"/>
      <c r="KWA25" s="91"/>
      <c r="KWB25" s="91"/>
      <c r="KWC25" s="91"/>
      <c r="KWD25" s="91"/>
      <c r="KWE25" s="91"/>
      <c r="KWF25" s="91"/>
      <c r="KWG25" s="91"/>
      <c r="KWH25" s="91"/>
      <c r="KWI25" s="91"/>
      <c r="KWJ25" s="91"/>
      <c r="KWK25" s="91"/>
      <c r="KWL25" s="91"/>
      <c r="KWM25" s="91"/>
      <c r="KWN25" s="91"/>
      <c r="KWO25" s="91"/>
      <c r="KWP25" s="91"/>
      <c r="KWQ25" s="91"/>
      <c r="KWR25" s="91"/>
      <c r="KWS25" s="91"/>
      <c r="KWT25" s="91"/>
      <c r="KWU25" s="91"/>
      <c r="KWV25" s="91"/>
      <c r="KWW25" s="91"/>
      <c r="KWX25" s="91"/>
      <c r="KWY25" s="91"/>
      <c r="KWZ25" s="91"/>
      <c r="KXA25" s="91"/>
      <c r="KXB25" s="91"/>
      <c r="KXC25" s="91"/>
      <c r="KXD25" s="91"/>
      <c r="KXE25" s="91"/>
      <c r="KXF25" s="91"/>
      <c r="KXG25" s="91"/>
      <c r="KXH25" s="91"/>
      <c r="KXI25" s="91"/>
      <c r="KXJ25" s="91"/>
      <c r="KXK25" s="91"/>
      <c r="KXL25" s="91"/>
      <c r="KXM25" s="91"/>
      <c r="KXN25" s="91"/>
      <c r="KXO25" s="91"/>
      <c r="KXP25" s="91"/>
      <c r="KXQ25" s="91"/>
      <c r="KXR25" s="91"/>
      <c r="KXS25" s="91"/>
      <c r="KXT25" s="91"/>
      <c r="KXU25" s="91"/>
      <c r="KXV25" s="91"/>
      <c r="KXW25" s="91"/>
      <c r="KXX25" s="91"/>
      <c r="KXY25" s="91"/>
      <c r="KXZ25" s="91"/>
      <c r="KYA25" s="91"/>
      <c r="KYB25" s="91"/>
      <c r="KYC25" s="91"/>
      <c r="KYD25" s="91"/>
      <c r="KYE25" s="91"/>
      <c r="KYF25" s="91"/>
      <c r="KYG25" s="91"/>
      <c r="KYH25" s="91"/>
      <c r="KYI25" s="91"/>
      <c r="KYJ25" s="91"/>
      <c r="KYK25" s="91"/>
      <c r="KYL25" s="91"/>
      <c r="KYM25" s="91"/>
      <c r="KYN25" s="91"/>
      <c r="KYO25" s="91"/>
      <c r="KYP25" s="91"/>
      <c r="KYQ25" s="91"/>
      <c r="KYR25" s="91"/>
      <c r="KYS25" s="91"/>
      <c r="KYT25" s="91"/>
      <c r="KYU25" s="91"/>
      <c r="KYV25" s="91"/>
      <c r="KYW25" s="91"/>
      <c r="KYX25" s="91"/>
      <c r="KYY25" s="91"/>
      <c r="KYZ25" s="91"/>
      <c r="KZA25" s="91"/>
      <c r="KZB25" s="91"/>
      <c r="KZC25" s="91"/>
      <c r="KZD25" s="91"/>
      <c r="KZE25" s="91"/>
      <c r="KZF25" s="91"/>
      <c r="KZG25" s="91"/>
      <c r="KZH25" s="91"/>
      <c r="KZI25" s="91"/>
      <c r="KZJ25" s="91"/>
      <c r="KZK25" s="91"/>
      <c r="KZL25" s="91"/>
      <c r="KZM25" s="91"/>
      <c r="KZN25" s="91"/>
      <c r="KZO25" s="91"/>
      <c r="KZP25" s="91"/>
      <c r="KZQ25" s="91"/>
      <c r="KZR25" s="91"/>
      <c r="KZS25" s="91"/>
      <c r="KZT25" s="91"/>
      <c r="KZU25" s="91"/>
      <c r="KZV25" s="91"/>
      <c r="KZW25" s="91"/>
      <c r="KZX25" s="91"/>
      <c r="KZY25" s="91"/>
      <c r="KZZ25" s="91"/>
      <c r="LAA25" s="91"/>
      <c r="LAB25" s="91"/>
      <c r="LAC25" s="91"/>
      <c r="LAD25" s="91"/>
      <c r="LAE25" s="91"/>
      <c r="LAF25" s="91"/>
      <c r="LAG25" s="91"/>
      <c r="LAH25" s="91"/>
      <c r="LAI25" s="91"/>
      <c r="LAJ25" s="91"/>
      <c r="LAK25" s="91"/>
      <c r="LAL25" s="91"/>
      <c r="LAM25" s="91"/>
      <c r="LAN25" s="91"/>
      <c r="LAO25" s="91"/>
      <c r="LAP25" s="91"/>
      <c r="LAQ25" s="91"/>
      <c r="LAR25" s="91"/>
      <c r="LAS25" s="91"/>
      <c r="LAT25" s="91"/>
      <c r="LAU25" s="91"/>
      <c r="LAV25" s="91"/>
      <c r="LAW25" s="91"/>
      <c r="LAX25" s="91"/>
      <c r="LAY25" s="91"/>
      <c r="LAZ25" s="91"/>
      <c r="LBA25" s="91"/>
      <c r="LBB25" s="91"/>
      <c r="LBC25" s="91"/>
      <c r="LBD25" s="91"/>
      <c r="LBE25" s="91"/>
      <c r="LBF25" s="91"/>
      <c r="LBG25" s="91"/>
      <c r="LBH25" s="91"/>
      <c r="LBI25" s="91"/>
      <c r="LBJ25" s="91"/>
      <c r="LBK25" s="91"/>
      <c r="LBL25" s="91"/>
      <c r="LBM25" s="91"/>
      <c r="LBN25" s="91"/>
      <c r="LBO25" s="91"/>
      <c r="LBP25" s="91"/>
      <c r="LBQ25" s="91"/>
      <c r="LBR25" s="91"/>
      <c r="LBS25" s="91"/>
      <c r="LBT25" s="91"/>
      <c r="LBU25" s="91"/>
      <c r="LBV25" s="91"/>
      <c r="LBW25" s="91"/>
      <c r="LBX25" s="91"/>
      <c r="LBY25" s="91"/>
      <c r="LBZ25" s="91"/>
      <c r="LCA25" s="91"/>
      <c r="LCB25" s="91"/>
      <c r="LCC25" s="91"/>
      <c r="LCD25" s="91"/>
      <c r="LCE25" s="91"/>
      <c r="LCF25" s="91"/>
      <c r="LCG25" s="91"/>
      <c r="LCH25" s="91"/>
      <c r="LCI25" s="91"/>
      <c r="LCJ25" s="91"/>
      <c r="LCK25" s="91"/>
      <c r="LCL25" s="91"/>
      <c r="LCM25" s="91"/>
      <c r="LCN25" s="91"/>
      <c r="LCO25" s="91"/>
      <c r="LCP25" s="91"/>
      <c r="LCQ25" s="91"/>
      <c r="LCR25" s="91"/>
      <c r="LCS25" s="91"/>
      <c r="LCT25" s="91"/>
      <c r="LCU25" s="91"/>
      <c r="LCV25" s="91"/>
      <c r="LCW25" s="91"/>
      <c r="LCX25" s="91"/>
      <c r="LCY25" s="91"/>
      <c r="LCZ25" s="91"/>
      <c r="LDA25" s="91"/>
      <c r="LDB25" s="91"/>
      <c r="LDC25" s="91"/>
      <c r="LDD25" s="91"/>
      <c r="LDE25" s="91"/>
      <c r="LDF25" s="91"/>
      <c r="LDG25" s="91"/>
      <c r="LDH25" s="91"/>
      <c r="LDI25" s="91"/>
      <c r="LDJ25" s="91"/>
      <c r="LDK25" s="91"/>
      <c r="LDL25" s="91"/>
      <c r="LDM25" s="91"/>
      <c r="LDN25" s="91"/>
      <c r="LDO25" s="91"/>
      <c r="LDP25" s="91"/>
      <c r="LDQ25" s="91"/>
      <c r="LDR25" s="91"/>
      <c r="LDS25" s="91"/>
      <c r="LDT25" s="91"/>
      <c r="LDU25" s="91"/>
      <c r="LDV25" s="91"/>
      <c r="LDW25" s="91"/>
      <c r="LDX25" s="91"/>
      <c r="LDY25" s="91"/>
      <c r="LDZ25" s="91"/>
      <c r="LEA25" s="91"/>
      <c r="LEB25" s="91"/>
      <c r="LEC25" s="91"/>
      <c r="LED25" s="91"/>
      <c r="LEE25" s="91"/>
      <c r="LEF25" s="91"/>
      <c r="LEG25" s="91"/>
      <c r="LEH25" s="91"/>
      <c r="LEI25" s="91"/>
      <c r="LEJ25" s="91"/>
      <c r="LEK25" s="91"/>
      <c r="LEL25" s="91"/>
      <c r="LEM25" s="91"/>
      <c r="LEN25" s="91"/>
      <c r="LEO25" s="91"/>
      <c r="LEP25" s="91"/>
      <c r="LEQ25" s="91"/>
      <c r="LER25" s="91"/>
      <c r="LES25" s="91"/>
      <c r="LET25" s="91"/>
      <c r="LEU25" s="91"/>
      <c r="LEV25" s="91"/>
      <c r="LEW25" s="91"/>
      <c r="LEX25" s="91"/>
      <c r="LEY25" s="91"/>
      <c r="LEZ25" s="91"/>
      <c r="LFA25" s="91"/>
      <c r="LFB25" s="91"/>
      <c r="LFC25" s="91"/>
      <c r="LFD25" s="91"/>
      <c r="LFE25" s="91"/>
      <c r="LFF25" s="91"/>
      <c r="LFG25" s="91"/>
      <c r="LFH25" s="91"/>
      <c r="LFI25" s="91"/>
      <c r="LFJ25" s="91"/>
      <c r="LFK25" s="91"/>
      <c r="LFL25" s="91"/>
      <c r="LFM25" s="91"/>
      <c r="LFN25" s="91"/>
      <c r="LFO25" s="91"/>
      <c r="LFP25" s="91"/>
      <c r="LFQ25" s="91"/>
      <c r="LFR25" s="91"/>
      <c r="LFS25" s="91"/>
      <c r="LFT25" s="91"/>
      <c r="LFU25" s="91"/>
      <c r="LFV25" s="91"/>
      <c r="LFW25" s="91"/>
      <c r="LFX25" s="91"/>
      <c r="LFY25" s="91"/>
      <c r="LFZ25" s="91"/>
      <c r="LGA25" s="91"/>
      <c r="LGB25" s="91"/>
      <c r="LGC25" s="91"/>
      <c r="LGD25" s="91"/>
      <c r="LGE25" s="91"/>
      <c r="LGF25" s="91"/>
      <c r="LGG25" s="91"/>
      <c r="LGH25" s="91"/>
      <c r="LGI25" s="91"/>
      <c r="LGJ25" s="91"/>
      <c r="LGK25" s="91"/>
      <c r="LGL25" s="91"/>
      <c r="LGM25" s="91"/>
      <c r="LGN25" s="91"/>
      <c r="LGO25" s="91"/>
      <c r="LGP25" s="91"/>
      <c r="LGQ25" s="91"/>
      <c r="LGR25" s="91"/>
      <c r="LGS25" s="91"/>
      <c r="LGT25" s="91"/>
      <c r="LGU25" s="91"/>
      <c r="LGV25" s="91"/>
      <c r="LGW25" s="91"/>
      <c r="LGX25" s="91"/>
      <c r="LGY25" s="91"/>
      <c r="LGZ25" s="91"/>
      <c r="LHA25" s="91"/>
      <c r="LHB25" s="91"/>
      <c r="LHC25" s="91"/>
      <c r="LHD25" s="91"/>
      <c r="LHE25" s="91"/>
      <c r="LHF25" s="91"/>
      <c r="LHG25" s="91"/>
      <c r="LHH25" s="91"/>
      <c r="LHI25" s="91"/>
      <c r="LHJ25" s="91"/>
      <c r="LHK25" s="91"/>
      <c r="LHL25" s="91"/>
      <c r="LHM25" s="91"/>
      <c r="LHN25" s="91"/>
      <c r="LHO25" s="91"/>
      <c r="LHP25" s="91"/>
      <c r="LHQ25" s="91"/>
      <c r="LHR25" s="91"/>
      <c r="LHS25" s="91"/>
      <c r="LHT25" s="91"/>
      <c r="LHU25" s="91"/>
      <c r="LHV25" s="91"/>
      <c r="LHW25" s="91"/>
      <c r="LHX25" s="91"/>
      <c r="LHY25" s="91"/>
      <c r="LHZ25" s="91"/>
      <c r="LIA25" s="91"/>
      <c r="LIB25" s="91"/>
      <c r="LIC25" s="91"/>
      <c r="LID25" s="91"/>
      <c r="LIE25" s="91"/>
      <c r="LIF25" s="91"/>
      <c r="LIG25" s="91"/>
      <c r="LIH25" s="91"/>
      <c r="LII25" s="91"/>
      <c r="LIJ25" s="91"/>
      <c r="LIK25" s="91"/>
      <c r="LIL25" s="91"/>
      <c r="LIM25" s="91"/>
      <c r="LIN25" s="91"/>
      <c r="LIO25" s="91"/>
      <c r="LIP25" s="91"/>
      <c r="LIQ25" s="91"/>
      <c r="LIR25" s="91"/>
      <c r="LIS25" s="91"/>
      <c r="LIT25" s="91"/>
      <c r="LIU25" s="91"/>
      <c r="LIV25" s="91"/>
      <c r="LIW25" s="91"/>
      <c r="LIX25" s="91"/>
      <c r="LIY25" s="91"/>
      <c r="LIZ25" s="91"/>
      <c r="LJA25" s="91"/>
      <c r="LJB25" s="91"/>
      <c r="LJC25" s="91"/>
      <c r="LJD25" s="91"/>
      <c r="LJE25" s="91"/>
      <c r="LJF25" s="91"/>
      <c r="LJG25" s="91"/>
      <c r="LJH25" s="91"/>
      <c r="LJI25" s="91"/>
      <c r="LJJ25" s="91"/>
      <c r="LJK25" s="91"/>
      <c r="LJL25" s="91"/>
      <c r="LJM25" s="91"/>
      <c r="LJN25" s="91"/>
      <c r="LJO25" s="91"/>
      <c r="LJP25" s="91"/>
      <c r="LJQ25" s="91"/>
      <c r="LJR25" s="91"/>
      <c r="LJS25" s="91"/>
      <c r="LJT25" s="91"/>
      <c r="LJU25" s="91"/>
      <c r="LJV25" s="91"/>
      <c r="LJW25" s="91"/>
      <c r="LJX25" s="91"/>
      <c r="LJY25" s="91"/>
      <c r="LJZ25" s="91"/>
      <c r="LKA25" s="91"/>
      <c r="LKB25" s="91"/>
      <c r="LKC25" s="91"/>
      <c r="LKD25" s="91"/>
      <c r="LKE25" s="91"/>
      <c r="LKF25" s="91"/>
      <c r="LKG25" s="91"/>
      <c r="LKH25" s="91"/>
      <c r="LKI25" s="91"/>
      <c r="LKJ25" s="91"/>
      <c r="LKK25" s="91"/>
      <c r="LKL25" s="91"/>
      <c r="LKM25" s="91"/>
      <c r="LKN25" s="91"/>
      <c r="LKO25" s="91"/>
      <c r="LKP25" s="91"/>
      <c r="LKQ25" s="91"/>
      <c r="LKR25" s="91"/>
      <c r="LKS25" s="91"/>
      <c r="LKT25" s="91"/>
      <c r="LKU25" s="91"/>
      <c r="LKV25" s="91"/>
      <c r="LKW25" s="91"/>
      <c r="LKX25" s="91"/>
      <c r="LKY25" s="91"/>
      <c r="LKZ25" s="91"/>
      <c r="LLA25" s="91"/>
      <c r="LLB25" s="91"/>
      <c r="LLC25" s="91"/>
      <c r="LLD25" s="91"/>
      <c r="LLE25" s="91"/>
      <c r="LLF25" s="91"/>
      <c r="LLG25" s="91"/>
      <c r="LLH25" s="91"/>
      <c r="LLI25" s="91"/>
      <c r="LLJ25" s="91"/>
      <c r="LLK25" s="91"/>
      <c r="LLL25" s="91"/>
      <c r="LLM25" s="91"/>
      <c r="LLN25" s="91"/>
      <c r="LLO25" s="91"/>
      <c r="LLP25" s="91"/>
      <c r="LLQ25" s="91"/>
      <c r="LLR25" s="91"/>
      <c r="LLS25" s="91"/>
      <c r="LLT25" s="91"/>
      <c r="LLU25" s="91"/>
      <c r="LLV25" s="91"/>
      <c r="LLW25" s="91"/>
      <c r="LLX25" s="91"/>
      <c r="LLY25" s="91"/>
      <c r="LLZ25" s="91"/>
      <c r="LMA25" s="91"/>
      <c r="LMB25" s="91"/>
      <c r="LMC25" s="91"/>
      <c r="LMD25" s="91"/>
      <c r="LME25" s="91"/>
      <c r="LMF25" s="91"/>
      <c r="LMG25" s="91"/>
      <c r="LMH25" s="91"/>
      <c r="LMI25" s="91"/>
      <c r="LMJ25" s="91"/>
      <c r="LMK25" s="91"/>
      <c r="LML25" s="91"/>
      <c r="LMM25" s="91"/>
      <c r="LMN25" s="91"/>
      <c r="LMO25" s="91"/>
      <c r="LMP25" s="91"/>
      <c r="LMQ25" s="91"/>
      <c r="LMR25" s="91"/>
      <c r="LMS25" s="91"/>
      <c r="LMT25" s="91"/>
      <c r="LMU25" s="91"/>
      <c r="LMV25" s="91"/>
      <c r="LMW25" s="91"/>
      <c r="LMX25" s="91"/>
      <c r="LMY25" s="91"/>
      <c r="LMZ25" s="91"/>
      <c r="LNA25" s="91"/>
      <c r="LNB25" s="91"/>
      <c r="LNC25" s="91"/>
      <c r="LND25" s="91"/>
      <c r="LNE25" s="91"/>
      <c r="LNF25" s="91"/>
      <c r="LNG25" s="91"/>
      <c r="LNH25" s="91"/>
      <c r="LNI25" s="91"/>
      <c r="LNJ25" s="91"/>
      <c r="LNK25" s="91"/>
      <c r="LNL25" s="91"/>
      <c r="LNM25" s="91"/>
      <c r="LNN25" s="91"/>
      <c r="LNO25" s="91"/>
      <c r="LNP25" s="91"/>
      <c r="LNQ25" s="91"/>
      <c r="LNR25" s="91"/>
      <c r="LNS25" s="91"/>
      <c r="LNT25" s="91"/>
      <c r="LNU25" s="91"/>
      <c r="LNV25" s="91"/>
      <c r="LNW25" s="91"/>
      <c r="LNX25" s="91"/>
      <c r="LNY25" s="91"/>
      <c r="LNZ25" s="91"/>
      <c r="LOA25" s="91"/>
      <c r="LOB25" s="91"/>
      <c r="LOC25" s="91"/>
      <c r="LOD25" s="91"/>
      <c r="LOE25" s="91"/>
      <c r="LOF25" s="91"/>
      <c r="LOG25" s="91"/>
      <c r="LOH25" s="91"/>
      <c r="LOI25" s="91"/>
      <c r="LOJ25" s="91"/>
      <c r="LOK25" s="91"/>
      <c r="LOL25" s="91"/>
      <c r="LOM25" s="91"/>
      <c r="LON25" s="91"/>
      <c r="LOO25" s="91"/>
      <c r="LOP25" s="91"/>
      <c r="LOQ25" s="91"/>
      <c r="LOR25" s="91"/>
      <c r="LOS25" s="91"/>
      <c r="LOT25" s="91"/>
      <c r="LOU25" s="91"/>
      <c r="LOV25" s="91"/>
      <c r="LOW25" s="91"/>
      <c r="LOX25" s="91"/>
      <c r="LOY25" s="91"/>
      <c r="LOZ25" s="91"/>
      <c r="LPA25" s="91"/>
      <c r="LPB25" s="91"/>
      <c r="LPC25" s="91"/>
      <c r="LPD25" s="91"/>
      <c r="LPE25" s="91"/>
      <c r="LPF25" s="91"/>
      <c r="LPG25" s="91"/>
      <c r="LPH25" s="91"/>
      <c r="LPI25" s="91"/>
      <c r="LPJ25" s="91"/>
      <c r="LPK25" s="91"/>
      <c r="LPL25" s="91"/>
      <c r="LPM25" s="91"/>
      <c r="LPN25" s="91"/>
      <c r="LPO25" s="91"/>
      <c r="LPP25" s="91"/>
      <c r="LPQ25" s="91"/>
      <c r="LPR25" s="91"/>
      <c r="LPS25" s="91"/>
      <c r="LPT25" s="91"/>
      <c r="LPU25" s="91"/>
      <c r="LPV25" s="91"/>
      <c r="LPW25" s="91"/>
      <c r="LPX25" s="91"/>
      <c r="LPY25" s="91"/>
      <c r="LPZ25" s="91"/>
      <c r="LQA25" s="91"/>
      <c r="LQB25" s="91"/>
      <c r="LQC25" s="91"/>
      <c r="LQD25" s="91"/>
      <c r="LQE25" s="91"/>
      <c r="LQF25" s="91"/>
      <c r="LQG25" s="91"/>
      <c r="LQH25" s="91"/>
      <c r="LQI25" s="91"/>
      <c r="LQJ25" s="91"/>
      <c r="LQK25" s="91"/>
      <c r="LQL25" s="91"/>
      <c r="LQM25" s="91"/>
      <c r="LQN25" s="91"/>
      <c r="LQO25" s="91"/>
      <c r="LQP25" s="91"/>
      <c r="LQQ25" s="91"/>
      <c r="LQR25" s="91"/>
      <c r="LQS25" s="91"/>
      <c r="LQT25" s="91"/>
      <c r="LQU25" s="91"/>
      <c r="LQV25" s="91"/>
      <c r="LQW25" s="91"/>
      <c r="LQX25" s="91"/>
      <c r="LQY25" s="91"/>
      <c r="LQZ25" s="91"/>
      <c r="LRA25" s="91"/>
      <c r="LRB25" s="91"/>
      <c r="LRC25" s="91"/>
      <c r="LRD25" s="91"/>
      <c r="LRE25" s="91"/>
      <c r="LRF25" s="91"/>
      <c r="LRG25" s="91"/>
      <c r="LRH25" s="91"/>
      <c r="LRI25" s="91"/>
      <c r="LRJ25" s="91"/>
      <c r="LRK25" s="91"/>
      <c r="LRL25" s="91"/>
      <c r="LRM25" s="91"/>
      <c r="LRN25" s="91"/>
      <c r="LRO25" s="91"/>
      <c r="LRP25" s="91"/>
      <c r="LRQ25" s="91"/>
      <c r="LRR25" s="91"/>
      <c r="LRS25" s="91"/>
      <c r="LRT25" s="91"/>
      <c r="LRU25" s="91"/>
      <c r="LRV25" s="91"/>
      <c r="LRW25" s="91"/>
      <c r="LRX25" s="91"/>
      <c r="LRY25" s="91"/>
      <c r="LRZ25" s="91"/>
      <c r="LSA25" s="91"/>
      <c r="LSB25" s="91"/>
      <c r="LSC25" s="91"/>
      <c r="LSD25" s="91"/>
      <c r="LSE25" s="91"/>
      <c r="LSF25" s="91"/>
      <c r="LSG25" s="91"/>
      <c r="LSH25" s="91"/>
      <c r="LSI25" s="91"/>
      <c r="LSJ25" s="91"/>
      <c r="LSK25" s="91"/>
      <c r="LSL25" s="91"/>
      <c r="LSM25" s="91"/>
      <c r="LSN25" s="91"/>
      <c r="LSO25" s="91"/>
      <c r="LSP25" s="91"/>
      <c r="LSQ25" s="91"/>
      <c r="LSR25" s="91"/>
      <c r="LSS25" s="91"/>
      <c r="LST25" s="91"/>
      <c r="LSU25" s="91"/>
      <c r="LSV25" s="91"/>
      <c r="LSW25" s="91"/>
      <c r="LSX25" s="91"/>
      <c r="LSY25" s="91"/>
      <c r="LSZ25" s="91"/>
      <c r="LTA25" s="91"/>
      <c r="LTB25" s="91"/>
      <c r="LTC25" s="91"/>
      <c r="LTD25" s="91"/>
      <c r="LTE25" s="91"/>
      <c r="LTF25" s="91"/>
      <c r="LTG25" s="91"/>
      <c r="LTH25" s="91"/>
      <c r="LTI25" s="91"/>
      <c r="LTJ25" s="91"/>
      <c r="LTK25" s="91"/>
      <c r="LTL25" s="91"/>
      <c r="LTM25" s="91"/>
      <c r="LTN25" s="91"/>
      <c r="LTO25" s="91"/>
      <c r="LTP25" s="91"/>
      <c r="LTQ25" s="91"/>
      <c r="LTR25" s="91"/>
      <c r="LTS25" s="91"/>
      <c r="LTT25" s="91"/>
      <c r="LTU25" s="91"/>
      <c r="LTV25" s="91"/>
      <c r="LTW25" s="91"/>
      <c r="LTX25" s="91"/>
      <c r="LTY25" s="91"/>
      <c r="LTZ25" s="91"/>
      <c r="LUA25" s="91"/>
      <c r="LUB25" s="91"/>
      <c r="LUC25" s="91"/>
      <c r="LUD25" s="91"/>
      <c r="LUE25" s="91"/>
      <c r="LUF25" s="91"/>
      <c r="LUG25" s="91"/>
      <c r="LUH25" s="91"/>
      <c r="LUI25" s="91"/>
      <c r="LUJ25" s="91"/>
      <c r="LUK25" s="91"/>
      <c r="LUL25" s="91"/>
      <c r="LUM25" s="91"/>
      <c r="LUN25" s="91"/>
      <c r="LUO25" s="91"/>
      <c r="LUP25" s="91"/>
      <c r="LUQ25" s="91"/>
      <c r="LUR25" s="91"/>
      <c r="LUS25" s="91"/>
      <c r="LUT25" s="91"/>
      <c r="LUU25" s="91"/>
      <c r="LUV25" s="91"/>
      <c r="LUW25" s="91"/>
      <c r="LUX25" s="91"/>
      <c r="LUY25" s="91"/>
      <c r="LUZ25" s="91"/>
      <c r="LVA25" s="91"/>
      <c r="LVB25" s="91"/>
      <c r="LVC25" s="91"/>
      <c r="LVD25" s="91"/>
      <c r="LVE25" s="91"/>
      <c r="LVF25" s="91"/>
      <c r="LVG25" s="91"/>
      <c r="LVH25" s="91"/>
      <c r="LVI25" s="91"/>
      <c r="LVJ25" s="91"/>
      <c r="LVK25" s="91"/>
      <c r="LVL25" s="91"/>
      <c r="LVM25" s="91"/>
      <c r="LVN25" s="91"/>
      <c r="LVO25" s="91"/>
      <c r="LVP25" s="91"/>
      <c r="LVQ25" s="91"/>
      <c r="LVR25" s="91"/>
      <c r="LVS25" s="91"/>
      <c r="LVT25" s="91"/>
      <c r="LVU25" s="91"/>
      <c r="LVV25" s="91"/>
      <c r="LVW25" s="91"/>
      <c r="LVX25" s="91"/>
      <c r="LVY25" s="91"/>
      <c r="LVZ25" s="91"/>
      <c r="LWA25" s="91"/>
      <c r="LWB25" s="91"/>
      <c r="LWC25" s="91"/>
      <c r="LWD25" s="91"/>
      <c r="LWE25" s="91"/>
      <c r="LWF25" s="91"/>
      <c r="LWG25" s="91"/>
      <c r="LWH25" s="91"/>
      <c r="LWI25" s="91"/>
      <c r="LWJ25" s="91"/>
      <c r="LWK25" s="91"/>
      <c r="LWL25" s="91"/>
      <c r="LWM25" s="91"/>
      <c r="LWN25" s="91"/>
      <c r="LWO25" s="91"/>
      <c r="LWP25" s="91"/>
      <c r="LWQ25" s="91"/>
      <c r="LWR25" s="91"/>
      <c r="LWS25" s="91"/>
      <c r="LWT25" s="91"/>
      <c r="LWU25" s="91"/>
      <c r="LWV25" s="91"/>
      <c r="LWW25" s="91"/>
      <c r="LWX25" s="91"/>
      <c r="LWY25" s="91"/>
      <c r="LWZ25" s="91"/>
      <c r="LXA25" s="91"/>
      <c r="LXB25" s="91"/>
      <c r="LXC25" s="91"/>
      <c r="LXD25" s="91"/>
      <c r="LXE25" s="91"/>
      <c r="LXF25" s="91"/>
      <c r="LXG25" s="91"/>
      <c r="LXH25" s="91"/>
      <c r="LXI25" s="91"/>
      <c r="LXJ25" s="91"/>
      <c r="LXK25" s="91"/>
      <c r="LXL25" s="91"/>
      <c r="LXM25" s="91"/>
      <c r="LXN25" s="91"/>
      <c r="LXO25" s="91"/>
      <c r="LXP25" s="91"/>
      <c r="LXQ25" s="91"/>
      <c r="LXR25" s="91"/>
      <c r="LXS25" s="91"/>
      <c r="LXT25" s="91"/>
      <c r="LXU25" s="91"/>
      <c r="LXV25" s="91"/>
      <c r="LXW25" s="91"/>
      <c r="LXX25" s="91"/>
      <c r="LXY25" s="91"/>
      <c r="LXZ25" s="91"/>
      <c r="LYA25" s="91"/>
      <c r="LYB25" s="91"/>
      <c r="LYC25" s="91"/>
      <c r="LYD25" s="91"/>
      <c r="LYE25" s="91"/>
      <c r="LYF25" s="91"/>
      <c r="LYG25" s="91"/>
      <c r="LYH25" s="91"/>
      <c r="LYI25" s="91"/>
      <c r="LYJ25" s="91"/>
      <c r="LYK25" s="91"/>
      <c r="LYL25" s="91"/>
      <c r="LYM25" s="91"/>
      <c r="LYN25" s="91"/>
      <c r="LYO25" s="91"/>
      <c r="LYP25" s="91"/>
      <c r="LYQ25" s="91"/>
      <c r="LYR25" s="91"/>
      <c r="LYS25" s="91"/>
      <c r="LYT25" s="91"/>
      <c r="LYU25" s="91"/>
      <c r="LYV25" s="91"/>
      <c r="LYW25" s="91"/>
      <c r="LYX25" s="91"/>
      <c r="LYY25" s="91"/>
      <c r="LYZ25" s="91"/>
      <c r="LZA25" s="91"/>
      <c r="LZB25" s="91"/>
      <c r="LZC25" s="91"/>
      <c r="LZD25" s="91"/>
      <c r="LZE25" s="91"/>
      <c r="LZF25" s="91"/>
      <c r="LZG25" s="91"/>
      <c r="LZH25" s="91"/>
      <c r="LZI25" s="91"/>
      <c r="LZJ25" s="91"/>
      <c r="LZK25" s="91"/>
      <c r="LZL25" s="91"/>
      <c r="LZM25" s="91"/>
      <c r="LZN25" s="91"/>
      <c r="LZO25" s="91"/>
      <c r="LZP25" s="91"/>
      <c r="LZQ25" s="91"/>
      <c r="LZR25" s="91"/>
      <c r="LZS25" s="91"/>
      <c r="LZT25" s="91"/>
      <c r="LZU25" s="91"/>
      <c r="LZV25" s="91"/>
      <c r="LZW25" s="91"/>
      <c r="LZX25" s="91"/>
      <c r="LZY25" s="91"/>
      <c r="LZZ25" s="91"/>
      <c r="MAA25" s="91"/>
      <c r="MAB25" s="91"/>
      <c r="MAC25" s="91"/>
      <c r="MAD25" s="91"/>
      <c r="MAE25" s="91"/>
      <c r="MAF25" s="91"/>
      <c r="MAG25" s="91"/>
      <c r="MAH25" s="91"/>
      <c r="MAI25" s="91"/>
      <c r="MAJ25" s="91"/>
      <c r="MAK25" s="91"/>
      <c r="MAL25" s="91"/>
      <c r="MAM25" s="91"/>
      <c r="MAN25" s="91"/>
      <c r="MAO25" s="91"/>
      <c r="MAP25" s="91"/>
      <c r="MAQ25" s="91"/>
      <c r="MAR25" s="91"/>
      <c r="MAS25" s="91"/>
      <c r="MAT25" s="91"/>
      <c r="MAU25" s="91"/>
      <c r="MAV25" s="91"/>
      <c r="MAW25" s="91"/>
      <c r="MAX25" s="91"/>
      <c r="MAY25" s="91"/>
      <c r="MAZ25" s="91"/>
      <c r="MBA25" s="91"/>
      <c r="MBB25" s="91"/>
      <c r="MBC25" s="91"/>
      <c r="MBD25" s="91"/>
      <c r="MBE25" s="91"/>
      <c r="MBF25" s="91"/>
      <c r="MBG25" s="91"/>
      <c r="MBH25" s="91"/>
      <c r="MBI25" s="91"/>
      <c r="MBJ25" s="91"/>
      <c r="MBK25" s="91"/>
      <c r="MBL25" s="91"/>
      <c r="MBM25" s="91"/>
      <c r="MBN25" s="91"/>
      <c r="MBO25" s="91"/>
      <c r="MBP25" s="91"/>
      <c r="MBQ25" s="91"/>
      <c r="MBR25" s="91"/>
      <c r="MBS25" s="91"/>
      <c r="MBT25" s="91"/>
      <c r="MBU25" s="91"/>
      <c r="MBV25" s="91"/>
      <c r="MBW25" s="91"/>
      <c r="MBX25" s="91"/>
      <c r="MBY25" s="91"/>
      <c r="MBZ25" s="91"/>
      <c r="MCA25" s="91"/>
      <c r="MCB25" s="91"/>
      <c r="MCC25" s="91"/>
      <c r="MCD25" s="91"/>
      <c r="MCE25" s="91"/>
      <c r="MCF25" s="91"/>
      <c r="MCG25" s="91"/>
      <c r="MCH25" s="91"/>
      <c r="MCI25" s="91"/>
      <c r="MCJ25" s="91"/>
      <c r="MCK25" s="91"/>
      <c r="MCL25" s="91"/>
      <c r="MCM25" s="91"/>
      <c r="MCN25" s="91"/>
      <c r="MCO25" s="91"/>
      <c r="MCP25" s="91"/>
      <c r="MCQ25" s="91"/>
      <c r="MCR25" s="91"/>
      <c r="MCS25" s="91"/>
      <c r="MCT25" s="91"/>
      <c r="MCU25" s="91"/>
      <c r="MCV25" s="91"/>
      <c r="MCW25" s="91"/>
      <c r="MCX25" s="91"/>
      <c r="MCY25" s="91"/>
      <c r="MCZ25" s="91"/>
      <c r="MDA25" s="91"/>
      <c r="MDB25" s="91"/>
      <c r="MDC25" s="91"/>
      <c r="MDD25" s="91"/>
      <c r="MDE25" s="91"/>
      <c r="MDF25" s="91"/>
      <c r="MDG25" s="91"/>
      <c r="MDH25" s="91"/>
      <c r="MDI25" s="91"/>
      <c r="MDJ25" s="91"/>
      <c r="MDK25" s="91"/>
      <c r="MDL25" s="91"/>
      <c r="MDM25" s="91"/>
      <c r="MDN25" s="91"/>
      <c r="MDO25" s="91"/>
      <c r="MDP25" s="91"/>
      <c r="MDQ25" s="91"/>
      <c r="MDR25" s="91"/>
      <c r="MDS25" s="91"/>
      <c r="MDT25" s="91"/>
      <c r="MDU25" s="91"/>
      <c r="MDV25" s="91"/>
      <c r="MDW25" s="91"/>
      <c r="MDX25" s="91"/>
      <c r="MDY25" s="91"/>
      <c r="MDZ25" s="91"/>
      <c r="MEA25" s="91"/>
      <c r="MEB25" s="91"/>
      <c r="MEC25" s="91"/>
      <c r="MED25" s="91"/>
      <c r="MEE25" s="91"/>
      <c r="MEF25" s="91"/>
      <c r="MEG25" s="91"/>
      <c r="MEH25" s="91"/>
      <c r="MEI25" s="91"/>
      <c r="MEJ25" s="91"/>
      <c r="MEK25" s="91"/>
      <c r="MEL25" s="91"/>
      <c r="MEM25" s="91"/>
      <c r="MEN25" s="91"/>
      <c r="MEO25" s="91"/>
      <c r="MEP25" s="91"/>
      <c r="MEQ25" s="91"/>
      <c r="MER25" s="91"/>
      <c r="MES25" s="91"/>
      <c r="MET25" s="91"/>
      <c r="MEU25" s="91"/>
      <c r="MEV25" s="91"/>
      <c r="MEW25" s="91"/>
      <c r="MEX25" s="91"/>
      <c r="MEY25" s="91"/>
      <c r="MEZ25" s="91"/>
      <c r="MFA25" s="91"/>
      <c r="MFB25" s="91"/>
      <c r="MFC25" s="91"/>
      <c r="MFD25" s="91"/>
      <c r="MFE25" s="91"/>
      <c r="MFF25" s="91"/>
      <c r="MFG25" s="91"/>
      <c r="MFH25" s="91"/>
      <c r="MFI25" s="91"/>
      <c r="MFJ25" s="91"/>
      <c r="MFK25" s="91"/>
      <c r="MFL25" s="91"/>
      <c r="MFM25" s="91"/>
      <c r="MFN25" s="91"/>
      <c r="MFO25" s="91"/>
      <c r="MFP25" s="91"/>
      <c r="MFQ25" s="91"/>
      <c r="MFR25" s="91"/>
      <c r="MFS25" s="91"/>
      <c r="MFT25" s="91"/>
      <c r="MFU25" s="91"/>
      <c r="MFV25" s="91"/>
      <c r="MFW25" s="91"/>
      <c r="MFX25" s="91"/>
      <c r="MFY25" s="91"/>
      <c r="MFZ25" s="91"/>
      <c r="MGA25" s="91"/>
      <c r="MGB25" s="91"/>
      <c r="MGC25" s="91"/>
      <c r="MGD25" s="91"/>
      <c r="MGE25" s="91"/>
      <c r="MGF25" s="91"/>
      <c r="MGG25" s="91"/>
      <c r="MGH25" s="91"/>
      <c r="MGI25" s="91"/>
      <c r="MGJ25" s="91"/>
      <c r="MGK25" s="91"/>
      <c r="MGL25" s="91"/>
      <c r="MGM25" s="91"/>
      <c r="MGN25" s="91"/>
      <c r="MGO25" s="91"/>
      <c r="MGP25" s="91"/>
      <c r="MGQ25" s="91"/>
      <c r="MGR25" s="91"/>
      <c r="MGS25" s="91"/>
      <c r="MGT25" s="91"/>
      <c r="MGU25" s="91"/>
      <c r="MGV25" s="91"/>
      <c r="MGW25" s="91"/>
      <c r="MGX25" s="91"/>
      <c r="MGY25" s="91"/>
      <c r="MGZ25" s="91"/>
      <c r="MHA25" s="91"/>
      <c r="MHB25" s="91"/>
      <c r="MHC25" s="91"/>
      <c r="MHD25" s="91"/>
      <c r="MHE25" s="91"/>
      <c r="MHF25" s="91"/>
      <c r="MHG25" s="91"/>
      <c r="MHH25" s="91"/>
      <c r="MHI25" s="91"/>
      <c r="MHJ25" s="91"/>
      <c r="MHK25" s="91"/>
      <c r="MHL25" s="91"/>
      <c r="MHM25" s="91"/>
      <c r="MHN25" s="91"/>
      <c r="MHO25" s="91"/>
      <c r="MHP25" s="91"/>
      <c r="MHQ25" s="91"/>
      <c r="MHR25" s="91"/>
      <c r="MHS25" s="91"/>
      <c r="MHT25" s="91"/>
      <c r="MHU25" s="91"/>
      <c r="MHV25" s="91"/>
      <c r="MHW25" s="91"/>
      <c r="MHX25" s="91"/>
      <c r="MHY25" s="91"/>
      <c r="MHZ25" s="91"/>
      <c r="MIA25" s="91"/>
      <c r="MIB25" s="91"/>
      <c r="MIC25" s="91"/>
      <c r="MID25" s="91"/>
      <c r="MIE25" s="91"/>
      <c r="MIF25" s="91"/>
      <c r="MIG25" s="91"/>
      <c r="MIH25" s="91"/>
      <c r="MII25" s="91"/>
      <c r="MIJ25" s="91"/>
      <c r="MIK25" s="91"/>
      <c r="MIL25" s="91"/>
      <c r="MIM25" s="91"/>
      <c r="MIN25" s="91"/>
      <c r="MIO25" s="91"/>
      <c r="MIP25" s="91"/>
      <c r="MIQ25" s="91"/>
      <c r="MIR25" s="91"/>
      <c r="MIS25" s="91"/>
      <c r="MIT25" s="91"/>
      <c r="MIU25" s="91"/>
      <c r="MIV25" s="91"/>
      <c r="MIW25" s="91"/>
      <c r="MIX25" s="91"/>
      <c r="MIY25" s="91"/>
      <c r="MIZ25" s="91"/>
      <c r="MJA25" s="91"/>
      <c r="MJB25" s="91"/>
      <c r="MJC25" s="91"/>
      <c r="MJD25" s="91"/>
      <c r="MJE25" s="91"/>
      <c r="MJF25" s="91"/>
      <c r="MJG25" s="91"/>
      <c r="MJH25" s="91"/>
      <c r="MJI25" s="91"/>
      <c r="MJJ25" s="91"/>
      <c r="MJK25" s="91"/>
      <c r="MJL25" s="91"/>
      <c r="MJM25" s="91"/>
      <c r="MJN25" s="91"/>
      <c r="MJO25" s="91"/>
      <c r="MJP25" s="91"/>
      <c r="MJQ25" s="91"/>
      <c r="MJR25" s="91"/>
      <c r="MJS25" s="91"/>
      <c r="MJT25" s="91"/>
      <c r="MJU25" s="91"/>
      <c r="MJV25" s="91"/>
      <c r="MJW25" s="91"/>
      <c r="MJX25" s="91"/>
      <c r="MJY25" s="91"/>
      <c r="MJZ25" s="91"/>
      <c r="MKA25" s="91"/>
      <c r="MKB25" s="91"/>
      <c r="MKC25" s="91"/>
      <c r="MKD25" s="91"/>
      <c r="MKE25" s="91"/>
      <c r="MKF25" s="91"/>
      <c r="MKG25" s="91"/>
      <c r="MKH25" s="91"/>
      <c r="MKI25" s="91"/>
      <c r="MKJ25" s="91"/>
      <c r="MKK25" s="91"/>
      <c r="MKL25" s="91"/>
      <c r="MKM25" s="91"/>
      <c r="MKN25" s="91"/>
      <c r="MKO25" s="91"/>
      <c r="MKP25" s="91"/>
      <c r="MKQ25" s="91"/>
      <c r="MKR25" s="91"/>
      <c r="MKS25" s="91"/>
      <c r="MKT25" s="91"/>
      <c r="MKU25" s="91"/>
      <c r="MKV25" s="91"/>
      <c r="MKW25" s="91"/>
      <c r="MKX25" s="91"/>
      <c r="MKY25" s="91"/>
      <c r="MKZ25" s="91"/>
      <c r="MLA25" s="91"/>
      <c r="MLB25" s="91"/>
      <c r="MLC25" s="91"/>
      <c r="MLD25" s="91"/>
      <c r="MLE25" s="91"/>
      <c r="MLF25" s="91"/>
      <c r="MLG25" s="91"/>
      <c r="MLH25" s="91"/>
      <c r="MLI25" s="91"/>
      <c r="MLJ25" s="91"/>
      <c r="MLK25" s="91"/>
      <c r="MLL25" s="91"/>
      <c r="MLM25" s="91"/>
      <c r="MLN25" s="91"/>
      <c r="MLO25" s="91"/>
      <c r="MLP25" s="91"/>
      <c r="MLQ25" s="91"/>
      <c r="MLR25" s="91"/>
      <c r="MLS25" s="91"/>
      <c r="MLT25" s="91"/>
      <c r="MLU25" s="91"/>
      <c r="MLV25" s="91"/>
      <c r="MLW25" s="91"/>
      <c r="MLX25" s="91"/>
      <c r="MLY25" s="91"/>
      <c r="MLZ25" s="91"/>
      <c r="MMA25" s="91"/>
      <c r="MMB25" s="91"/>
      <c r="MMC25" s="91"/>
      <c r="MMD25" s="91"/>
      <c r="MME25" s="91"/>
      <c r="MMF25" s="91"/>
      <c r="MMG25" s="91"/>
      <c r="MMH25" s="91"/>
      <c r="MMI25" s="91"/>
      <c r="MMJ25" s="91"/>
      <c r="MMK25" s="91"/>
      <c r="MML25" s="91"/>
      <c r="MMM25" s="91"/>
      <c r="MMN25" s="91"/>
      <c r="MMO25" s="91"/>
      <c r="MMP25" s="91"/>
      <c r="MMQ25" s="91"/>
      <c r="MMR25" s="91"/>
      <c r="MMS25" s="91"/>
      <c r="MMT25" s="91"/>
      <c r="MMU25" s="91"/>
      <c r="MMV25" s="91"/>
      <c r="MMW25" s="91"/>
      <c r="MMX25" s="91"/>
      <c r="MMY25" s="91"/>
      <c r="MMZ25" s="91"/>
      <c r="MNA25" s="91"/>
      <c r="MNB25" s="91"/>
      <c r="MNC25" s="91"/>
      <c r="MND25" s="91"/>
      <c r="MNE25" s="91"/>
      <c r="MNF25" s="91"/>
      <c r="MNG25" s="91"/>
      <c r="MNH25" s="91"/>
      <c r="MNI25" s="91"/>
      <c r="MNJ25" s="91"/>
      <c r="MNK25" s="91"/>
      <c r="MNL25" s="91"/>
      <c r="MNM25" s="91"/>
      <c r="MNN25" s="91"/>
      <c r="MNO25" s="91"/>
      <c r="MNP25" s="91"/>
      <c r="MNQ25" s="91"/>
      <c r="MNR25" s="91"/>
      <c r="MNS25" s="91"/>
      <c r="MNT25" s="91"/>
      <c r="MNU25" s="91"/>
      <c r="MNV25" s="91"/>
      <c r="MNW25" s="91"/>
      <c r="MNX25" s="91"/>
      <c r="MNY25" s="91"/>
      <c r="MNZ25" s="91"/>
      <c r="MOA25" s="91"/>
      <c r="MOB25" s="91"/>
      <c r="MOC25" s="91"/>
      <c r="MOD25" s="91"/>
      <c r="MOE25" s="91"/>
      <c r="MOF25" s="91"/>
      <c r="MOG25" s="91"/>
      <c r="MOH25" s="91"/>
      <c r="MOI25" s="91"/>
      <c r="MOJ25" s="91"/>
      <c r="MOK25" s="91"/>
      <c r="MOL25" s="91"/>
      <c r="MOM25" s="91"/>
      <c r="MON25" s="91"/>
      <c r="MOO25" s="91"/>
      <c r="MOP25" s="91"/>
      <c r="MOQ25" s="91"/>
      <c r="MOR25" s="91"/>
      <c r="MOS25" s="91"/>
      <c r="MOT25" s="91"/>
      <c r="MOU25" s="91"/>
      <c r="MOV25" s="91"/>
      <c r="MOW25" s="91"/>
      <c r="MOX25" s="91"/>
      <c r="MOY25" s="91"/>
      <c r="MOZ25" s="91"/>
      <c r="MPA25" s="91"/>
      <c r="MPB25" s="91"/>
      <c r="MPC25" s="91"/>
      <c r="MPD25" s="91"/>
      <c r="MPE25" s="91"/>
      <c r="MPF25" s="91"/>
      <c r="MPG25" s="91"/>
      <c r="MPH25" s="91"/>
      <c r="MPI25" s="91"/>
      <c r="MPJ25" s="91"/>
      <c r="MPK25" s="91"/>
      <c r="MPL25" s="91"/>
      <c r="MPM25" s="91"/>
      <c r="MPN25" s="91"/>
      <c r="MPO25" s="91"/>
      <c r="MPP25" s="91"/>
      <c r="MPQ25" s="91"/>
      <c r="MPR25" s="91"/>
      <c r="MPS25" s="91"/>
      <c r="MPT25" s="91"/>
      <c r="MPU25" s="91"/>
      <c r="MPV25" s="91"/>
      <c r="MPW25" s="91"/>
      <c r="MPX25" s="91"/>
      <c r="MPY25" s="91"/>
      <c r="MPZ25" s="91"/>
      <c r="MQA25" s="91"/>
      <c r="MQB25" s="91"/>
      <c r="MQC25" s="91"/>
      <c r="MQD25" s="91"/>
      <c r="MQE25" s="91"/>
      <c r="MQF25" s="91"/>
      <c r="MQG25" s="91"/>
      <c r="MQH25" s="91"/>
      <c r="MQI25" s="91"/>
      <c r="MQJ25" s="91"/>
      <c r="MQK25" s="91"/>
      <c r="MQL25" s="91"/>
      <c r="MQM25" s="91"/>
      <c r="MQN25" s="91"/>
      <c r="MQO25" s="91"/>
      <c r="MQP25" s="91"/>
      <c r="MQQ25" s="91"/>
      <c r="MQR25" s="91"/>
      <c r="MQS25" s="91"/>
      <c r="MQT25" s="91"/>
      <c r="MQU25" s="91"/>
      <c r="MQV25" s="91"/>
      <c r="MQW25" s="91"/>
      <c r="MQX25" s="91"/>
      <c r="MQY25" s="91"/>
      <c r="MQZ25" s="91"/>
      <c r="MRA25" s="91"/>
      <c r="MRB25" s="91"/>
      <c r="MRC25" s="91"/>
      <c r="MRD25" s="91"/>
      <c r="MRE25" s="91"/>
      <c r="MRF25" s="91"/>
      <c r="MRG25" s="91"/>
      <c r="MRH25" s="91"/>
      <c r="MRI25" s="91"/>
      <c r="MRJ25" s="91"/>
      <c r="MRK25" s="91"/>
      <c r="MRL25" s="91"/>
      <c r="MRM25" s="91"/>
      <c r="MRN25" s="91"/>
      <c r="MRO25" s="91"/>
      <c r="MRP25" s="91"/>
      <c r="MRQ25" s="91"/>
      <c r="MRR25" s="91"/>
      <c r="MRS25" s="91"/>
      <c r="MRT25" s="91"/>
      <c r="MRU25" s="91"/>
      <c r="MRV25" s="91"/>
      <c r="MRW25" s="91"/>
      <c r="MRX25" s="91"/>
      <c r="MRY25" s="91"/>
      <c r="MRZ25" s="91"/>
      <c r="MSA25" s="91"/>
      <c r="MSB25" s="91"/>
      <c r="MSC25" s="91"/>
      <c r="MSD25" s="91"/>
      <c r="MSE25" s="91"/>
      <c r="MSF25" s="91"/>
      <c r="MSG25" s="91"/>
      <c r="MSH25" s="91"/>
      <c r="MSI25" s="91"/>
      <c r="MSJ25" s="91"/>
      <c r="MSK25" s="91"/>
      <c r="MSL25" s="91"/>
      <c r="MSM25" s="91"/>
      <c r="MSN25" s="91"/>
      <c r="MSO25" s="91"/>
      <c r="MSP25" s="91"/>
      <c r="MSQ25" s="91"/>
      <c r="MSR25" s="91"/>
      <c r="MSS25" s="91"/>
      <c r="MST25" s="91"/>
      <c r="MSU25" s="91"/>
      <c r="MSV25" s="91"/>
      <c r="MSW25" s="91"/>
      <c r="MSX25" s="91"/>
      <c r="MSY25" s="91"/>
      <c r="MSZ25" s="91"/>
      <c r="MTA25" s="91"/>
      <c r="MTB25" s="91"/>
      <c r="MTC25" s="91"/>
      <c r="MTD25" s="91"/>
      <c r="MTE25" s="91"/>
      <c r="MTF25" s="91"/>
      <c r="MTG25" s="91"/>
      <c r="MTH25" s="91"/>
      <c r="MTI25" s="91"/>
      <c r="MTJ25" s="91"/>
      <c r="MTK25" s="91"/>
      <c r="MTL25" s="91"/>
      <c r="MTM25" s="91"/>
      <c r="MTN25" s="91"/>
      <c r="MTO25" s="91"/>
      <c r="MTP25" s="91"/>
      <c r="MTQ25" s="91"/>
      <c r="MTR25" s="91"/>
      <c r="MTS25" s="91"/>
      <c r="MTT25" s="91"/>
      <c r="MTU25" s="91"/>
      <c r="MTV25" s="91"/>
      <c r="MTW25" s="91"/>
      <c r="MTX25" s="91"/>
      <c r="MTY25" s="91"/>
      <c r="MTZ25" s="91"/>
      <c r="MUA25" s="91"/>
      <c r="MUB25" s="91"/>
      <c r="MUC25" s="91"/>
      <c r="MUD25" s="91"/>
      <c r="MUE25" s="91"/>
      <c r="MUF25" s="91"/>
      <c r="MUG25" s="91"/>
      <c r="MUH25" s="91"/>
      <c r="MUI25" s="91"/>
      <c r="MUJ25" s="91"/>
      <c r="MUK25" s="91"/>
      <c r="MUL25" s="91"/>
      <c r="MUM25" s="91"/>
      <c r="MUN25" s="91"/>
      <c r="MUO25" s="91"/>
      <c r="MUP25" s="91"/>
      <c r="MUQ25" s="91"/>
      <c r="MUR25" s="91"/>
      <c r="MUS25" s="91"/>
      <c r="MUT25" s="91"/>
      <c r="MUU25" s="91"/>
      <c r="MUV25" s="91"/>
      <c r="MUW25" s="91"/>
      <c r="MUX25" s="91"/>
      <c r="MUY25" s="91"/>
      <c r="MUZ25" s="91"/>
      <c r="MVA25" s="91"/>
      <c r="MVB25" s="91"/>
      <c r="MVC25" s="91"/>
      <c r="MVD25" s="91"/>
      <c r="MVE25" s="91"/>
      <c r="MVF25" s="91"/>
      <c r="MVG25" s="91"/>
      <c r="MVH25" s="91"/>
      <c r="MVI25" s="91"/>
      <c r="MVJ25" s="91"/>
      <c r="MVK25" s="91"/>
      <c r="MVL25" s="91"/>
      <c r="MVM25" s="91"/>
      <c r="MVN25" s="91"/>
      <c r="MVO25" s="91"/>
      <c r="MVP25" s="91"/>
      <c r="MVQ25" s="91"/>
      <c r="MVR25" s="91"/>
      <c r="MVS25" s="91"/>
      <c r="MVT25" s="91"/>
      <c r="MVU25" s="91"/>
      <c r="MVV25" s="91"/>
      <c r="MVW25" s="91"/>
      <c r="MVX25" s="91"/>
      <c r="MVY25" s="91"/>
      <c r="MVZ25" s="91"/>
      <c r="MWA25" s="91"/>
      <c r="MWB25" s="91"/>
      <c r="MWC25" s="91"/>
      <c r="MWD25" s="91"/>
      <c r="MWE25" s="91"/>
      <c r="MWF25" s="91"/>
      <c r="MWG25" s="91"/>
      <c r="MWH25" s="91"/>
      <c r="MWI25" s="91"/>
      <c r="MWJ25" s="91"/>
      <c r="MWK25" s="91"/>
      <c r="MWL25" s="91"/>
      <c r="MWM25" s="91"/>
      <c r="MWN25" s="91"/>
      <c r="MWO25" s="91"/>
      <c r="MWP25" s="91"/>
      <c r="MWQ25" s="91"/>
      <c r="MWR25" s="91"/>
      <c r="MWS25" s="91"/>
      <c r="MWT25" s="91"/>
      <c r="MWU25" s="91"/>
      <c r="MWV25" s="91"/>
      <c r="MWW25" s="91"/>
      <c r="MWX25" s="91"/>
      <c r="MWY25" s="91"/>
      <c r="MWZ25" s="91"/>
      <c r="MXA25" s="91"/>
      <c r="MXB25" s="91"/>
      <c r="MXC25" s="91"/>
      <c r="MXD25" s="91"/>
      <c r="MXE25" s="91"/>
      <c r="MXF25" s="91"/>
      <c r="MXG25" s="91"/>
      <c r="MXH25" s="91"/>
      <c r="MXI25" s="91"/>
      <c r="MXJ25" s="91"/>
      <c r="MXK25" s="91"/>
      <c r="MXL25" s="91"/>
      <c r="MXM25" s="91"/>
      <c r="MXN25" s="91"/>
      <c r="MXO25" s="91"/>
      <c r="MXP25" s="91"/>
      <c r="MXQ25" s="91"/>
      <c r="MXR25" s="91"/>
      <c r="MXS25" s="91"/>
      <c r="MXT25" s="91"/>
      <c r="MXU25" s="91"/>
      <c r="MXV25" s="91"/>
      <c r="MXW25" s="91"/>
      <c r="MXX25" s="91"/>
      <c r="MXY25" s="91"/>
      <c r="MXZ25" s="91"/>
      <c r="MYA25" s="91"/>
      <c r="MYB25" s="91"/>
      <c r="MYC25" s="91"/>
      <c r="MYD25" s="91"/>
      <c r="MYE25" s="91"/>
      <c r="MYF25" s="91"/>
      <c r="MYG25" s="91"/>
      <c r="MYH25" s="91"/>
      <c r="MYI25" s="91"/>
      <c r="MYJ25" s="91"/>
      <c r="MYK25" s="91"/>
      <c r="MYL25" s="91"/>
      <c r="MYM25" s="91"/>
      <c r="MYN25" s="91"/>
      <c r="MYO25" s="91"/>
      <c r="MYP25" s="91"/>
      <c r="MYQ25" s="91"/>
      <c r="MYR25" s="91"/>
      <c r="MYS25" s="91"/>
      <c r="MYT25" s="91"/>
      <c r="MYU25" s="91"/>
      <c r="MYV25" s="91"/>
      <c r="MYW25" s="91"/>
      <c r="MYX25" s="91"/>
      <c r="MYY25" s="91"/>
      <c r="MYZ25" s="91"/>
      <c r="MZA25" s="91"/>
      <c r="MZB25" s="91"/>
      <c r="MZC25" s="91"/>
      <c r="MZD25" s="91"/>
      <c r="MZE25" s="91"/>
      <c r="MZF25" s="91"/>
      <c r="MZG25" s="91"/>
      <c r="MZH25" s="91"/>
      <c r="MZI25" s="91"/>
      <c r="MZJ25" s="91"/>
      <c r="MZK25" s="91"/>
      <c r="MZL25" s="91"/>
      <c r="MZM25" s="91"/>
      <c r="MZN25" s="91"/>
      <c r="MZO25" s="91"/>
      <c r="MZP25" s="91"/>
      <c r="MZQ25" s="91"/>
      <c r="MZR25" s="91"/>
      <c r="MZS25" s="91"/>
      <c r="MZT25" s="91"/>
      <c r="MZU25" s="91"/>
      <c r="MZV25" s="91"/>
      <c r="MZW25" s="91"/>
      <c r="MZX25" s="91"/>
      <c r="MZY25" s="91"/>
      <c r="MZZ25" s="91"/>
      <c r="NAA25" s="91"/>
      <c r="NAB25" s="91"/>
      <c r="NAC25" s="91"/>
      <c r="NAD25" s="91"/>
      <c r="NAE25" s="91"/>
      <c r="NAF25" s="91"/>
      <c r="NAG25" s="91"/>
      <c r="NAH25" s="91"/>
      <c r="NAI25" s="91"/>
      <c r="NAJ25" s="91"/>
      <c r="NAK25" s="91"/>
      <c r="NAL25" s="91"/>
      <c r="NAM25" s="91"/>
      <c r="NAN25" s="91"/>
      <c r="NAO25" s="91"/>
      <c r="NAP25" s="91"/>
      <c r="NAQ25" s="91"/>
      <c r="NAR25" s="91"/>
      <c r="NAS25" s="91"/>
      <c r="NAT25" s="91"/>
      <c r="NAU25" s="91"/>
      <c r="NAV25" s="91"/>
      <c r="NAW25" s="91"/>
      <c r="NAX25" s="91"/>
      <c r="NAY25" s="91"/>
      <c r="NAZ25" s="91"/>
      <c r="NBA25" s="91"/>
      <c r="NBB25" s="91"/>
      <c r="NBC25" s="91"/>
      <c r="NBD25" s="91"/>
      <c r="NBE25" s="91"/>
      <c r="NBF25" s="91"/>
      <c r="NBG25" s="91"/>
      <c r="NBH25" s="91"/>
      <c r="NBI25" s="91"/>
      <c r="NBJ25" s="91"/>
      <c r="NBK25" s="91"/>
      <c r="NBL25" s="91"/>
      <c r="NBM25" s="91"/>
      <c r="NBN25" s="91"/>
      <c r="NBO25" s="91"/>
      <c r="NBP25" s="91"/>
      <c r="NBQ25" s="91"/>
      <c r="NBR25" s="91"/>
      <c r="NBS25" s="91"/>
      <c r="NBT25" s="91"/>
      <c r="NBU25" s="91"/>
      <c r="NBV25" s="91"/>
      <c r="NBW25" s="91"/>
      <c r="NBX25" s="91"/>
      <c r="NBY25" s="91"/>
      <c r="NBZ25" s="91"/>
      <c r="NCA25" s="91"/>
      <c r="NCB25" s="91"/>
      <c r="NCC25" s="91"/>
      <c r="NCD25" s="91"/>
      <c r="NCE25" s="91"/>
      <c r="NCF25" s="91"/>
      <c r="NCG25" s="91"/>
      <c r="NCH25" s="91"/>
      <c r="NCI25" s="91"/>
      <c r="NCJ25" s="91"/>
      <c r="NCK25" s="91"/>
      <c r="NCL25" s="91"/>
      <c r="NCM25" s="91"/>
      <c r="NCN25" s="91"/>
      <c r="NCO25" s="91"/>
      <c r="NCP25" s="91"/>
      <c r="NCQ25" s="91"/>
      <c r="NCR25" s="91"/>
      <c r="NCS25" s="91"/>
      <c r="NCT25" s="91"/>
      <c r="NCU25" s="91"/>
      <c r="NCV25" s="91"/>
      <c r="NCW25" s="91"/>
      <c r="NCX25" s="91"/>
      <c r="NCY25" s="91"/>
      <c r="NCZ25" s="91"/>
      <c r="NDA25" s="91"/>
      <c r="NDB25" s="91"/>
      <c r="NDC25" s="91"/>
      <c r="NDD25" s="91"/>
      <c r="NDE25" s="91"/>
      <c r="NDF25" s="91"/>
      <c r="NDG25" s="91"/>
      <c r="NDH25" s="91"/>
      <c r="NDI25" s="91"/>
      <c r="NDJ25" s="91"/>
      <c r="NDK25" s="91"/>
      <c r="NDL25" s="91"/>
      <c r="NDM25" s="91"/>
      <c r="NDN25" s="91"/>
      <c r="NDO25" s="91"/>
      <c r="NDP25" s="91"/>
      <c r="NDQ25" s="91"/>
      <c r="NDR25" s="91"/>
      <c r="NDS25" s="91"/>
      <c r="NDT25" s="91"/>
      <c r="NDU25" s="91"/>
      <c r="NDV25" s="91"/>
      <c r="NDW25" s="91"/>
      <c r="NDX25" s="91"/>
      <c r="NDY25" s="91"/>
      <c r="NDZ25" s="91"/>
      <c r="NEA25" s="91"/>
      <c r="NEB25" s="91"/>
      <c r="NEC25" s="91"/>
      <c r="NED25" s="91"/>
      <c r="NEE25" s="91"/>
      <c r="NEF25" s="91"/>
      <c r="NEG25" s="91"/>
      <c r="NEH25" s="91"/>
      <c r="NEI25" s="91"/>
      <c r="NEJ25" s="91"/>
      <c r="NEK25" s="91"/>
      <c r="NEL25" s="91"/>
      <c r="NEM25" s="91"/>
      <c r="NEN25" s="91"/>
      <c r="NEO25" s="91"/>
      <c r="NEP25" s="91"/>
      <c r="NEQ25" s="91"/>
      <c r="NER25" s="91"/>
      <c r="NES25" s="91"/>
      <c r="NET25" s="91"/>
      <c r="NEU25" s="91"/>
      <c r="NEV25" s="91"/>
      <c r="NEW25" s="91"/>
      <c r="NEX25" s="91"/>
      <c r="NEY25" s="91"/>
      <c r="NEZ25" s="91"/>
      <c r="NFA25" s="91"/>
      <c r="NFB25" s="91"/>
      <c r="NFC25" s="91"/>
      <c r="NFD25" s="91"/>
      <c r="NFE25" s="91"/>
      <c r="NFF25" s="91"/>
      <c r="NFG25" s="91"/>
      <c r="NFH25" s="91"/>
      <c r="NFI25" s="91"/>
      <c r="NFJ25" s="91"/>
      <c r="NFK25" s="91"/>
      <c r="NFL25" s="91"/>
      <c r="NFM25" s="91"/>
      <c r="NFN25" s="91"/>
      <c r="NFO25" s="91"/>
      <c r="NFP25" s="91"/>
      <c r="NFQ25" s="91"/>
      <c r="NFR25" s="91"/>
      <c r="NFS25" s="91"/>
      <c r="NFT25" s="91"/>
      <c r="NFU25" s="91"/>
      <c r="NFV25" s="91"/>
      <c r="NFW25" s="91"/>
      <c r="NFX25" s="91"/>
      <c r="NFY25" s="91"/>
      <c r="NFZ25" s="91"/>
      <c r="NGA25" s="91"/>
      <c r="NGB25" s="91"/>
      <c r="NGC25" s="91"/>
      <c r="NGD25" s="91"/>
      <c r="NGE25" s="91"/>
      <c r="NGF25" s="91"/>
      <c r="NGG25" s="91"/>
      <c r="NGH25" s="91"/>
      <c r="NGI25" s="91"/>
      <c r="NGJ25" s="91"/>
      <c r="NGK25" s="91"/>
      <c r="NGL25" s="91"/>
      <c r="NGM25" s="91"/>
      <c r="NGN25" s="91"/>
      <c r="NGO25" s="91"/>
      <c r="NGP25" s="91"/>
      <c r="NGQ25" s="91"/>
      <c r="NGR25" s="91"/>
      <c r="NGS25" s="91"/>
      <c r="NGT25" s="91"/>
      <c r="NGU25" s="91"/>
      <c r="NGV25" s="91"/>
      <c r="NGW25" s="91"/>
      <c r="NGX25" s="91"/>
      <c r="NGY25" s="91"/>
      <c r="NGZ25" s="91"/>
      <c r="NHA25" s="91"/>
      <c r="NHB25" s="91"/>
      <c r="NHC25" s="91"/>
      <c r="NHD25" s="91"/>
      <c r="NHE25" s="91"/>
      <c r="NHF25" s="91"/>
      <c r="NHG25" s="91"/>
      <c r="NHH25" s="91"/>
      <c r="NHI25" s="91"/>
      <c r="NHJ25" s="91"/>
      <c r="NHK25" s="91"/>
      <c r="NHL25" s="91"/>
      <c r="NHM25" s="91"/>
      <c r="NHN25" s="91"/>
      <c r="NHO25" s="91"/>
      <c r="NHP25" s="91"/>
      <c r="NHQ25" s="91"/>
      <c r="NHR25" s="91"/>
      <c r="NHS25" s="91"/>
      <c r="NHT25" s="91"/>
      <c r="NHU25" s="91"/>
      <c r="NHV25" s="91"/>
      <c r="NHW25" s="91"/>
      <c r="NHX25" s="91"/>
      <c r="NHY25" s="91"/>
      <c r="NHZ25" s="91"/>
      <c r="NIA25" s="91"/>
      <c r="NIB25" s="91"/>
      <c r="NIC25" s="91"/>
      <c r="NID25" s="91"/>
      <c r="NIE25" s="91"/>
      <c r="NIF25" s="91"/>
      <c r="NIG25" s="91"/>
      <c r="NIH25" s="91"/>
      <c r="NII25" s="91"/>
      <c r="NIJ25" s="91"/>
      <c r="NIK25" s="91"/>
      <c r="NIL25" s="91"/>
      <c r="NIM25" s="91"/>
      <c r="NIN25" s="91"/>
      <c r="NIO25" s="91"/>
      <c r="NIP25" s="91"/>
      <c r="NIQ25" s="91"/>
      <c r="NIR25" s="91"/>
      <c r="NIS25" s="91"/>
      <c r="NIT25" s="91"/>
      <c r="NIU25" s="91"/>
      <c r="NIV25" s="91"/>
      <c r="NIW25" s="91"/>
      <c r="NIX25" s="91"/>
      <c r="NIY25" s="91"/>
      <c r="NIZ25" s="91"/>
      <c r="NJA25" s="91"/>
      <c r="NJB25" s="91"/>
      <c r="NJC25" s="91"/>
      <c r="NJD25" s="91"/>
      <c r="NJE25" s="91"/>
      <c r="NJF25" s="91"/>
      <c r="NJG25" s="91"/>
      <c r="NJH25" s="91"/>
      <c r="NJI25" s="91"/>
      <c r="NJJ25" s="91"/>
      <c r="NJK25" s="91"/>
      <c r="NJL25" s="91"/>
      <c r="NJM25" s="91"/>
      <c r="NJN25" s="91"/>
      <c r="NJO25" s="91"/>
      <c r="NJP25" s="91"/>
      <c r="NJQ25" s="91"/>
      <c r="NJR25" s="91"/>
      <c r="NJS25" s="91"/>
      <c r="NJT25" s="91"/>
      <c r="NJU25" s="91"/>
      <c r="NJV25" s="91"/>
      <c r="NJW25" s="91"/>
      <c r="NJX25" s="91"/>
      <c r="NJY25" s="91"/>
      <c r="NJZ25" s="91"/>
      <c r="NKA25" s="91"/>
      <c r="NKB25" s="91"/>
      <c r="NKC25" s="91"/>
      <c r="NKD25" s="91"/>
      <c r="NKE25" s="91"/>
      <c r="NKF25" s="91"/>
      <c r="NKG25" s="91"/>
      <c r="NKH25" s="91"/>
      <c r="NKI25" s="91"/>
      <c r="NKJ25" s="91"/>
      <c r="NKK25" s="91"/>
      <c r="NKL25" s="91"/>
      <c r="NKM25" s="91"/>
      <c r="NKN25" s="91"/>
      <c r="NKO25" s="91"/>
      <c r="NKP25" s="91"/>
      <c r="NKQ25" s="91"/>
      <c r="NKR25" s="91"/>
      <c r="NKS25" s="91"/>
      <c r="NKT25" s="91"/>
      <c r="NKU25" s="91"/>
      <c r="NKV25" s="91"/>
      <c r="NKW25" s="91"/>
      <c r="NKX25" s="91"/>
      <c r="NKY25" s="91"/>
      <c r="NKZ25" s="91"/>
      <c r="NLA25" s="91"/>
      <c r="NLB25" s="91"/>
      <c r="NLC25" s="91"/>
      <c r="NLD25" s="91"/>
      <c r="NLE25" s="91"/>
      <c r="NLF25" s="91"/>
      <c r="NLG25" s="91"/>
      <c r="NLH25" s="91"/>
      <c r="NLI25" s="91"/>
      <c r="NLJ25" s="91"/>
      <c r="NLK25" s="91"/>
      <c r="NLL25" s="91"/>
      <c r="NLM25" s="91"/>
      <c r="NLN25" s="91"/>
      <c r="NLO25" s="91"/>
      <c r="NLP25" s="91"/>
      <c r="NLQ25" s="91"/>
      <c r="NLR25" s="91"/>
      <c r="NLS25" s="91"/>
      <c r="NLT25" s="91"/>
      <c r="NLU25" s="91"/>
      <c r="NLV25" s="91"/>
      <c r="NLW25" s="91"/>
      <c r="NLX25" s="91"/>
      <c r="NLY25" s="91"/>
      <c r="NLZ25" s="91"/>
      <c r="NMA25" s="91"/>
      <c r="NMB25" s="91"/>
      <c r="NMC25" s="91"/>
      <c r="NMD25" s="91"/>
      <c r="NME25" s="91"/>
      <c r="NMF25" s="91"/>
      <c r="NMG25" s="91"/>
      <c r="NMH25" s="91"/>
      <c r="NMI25" s="91"/>
      <c r="NMJ25" s="91"/>
      <c r="NMK25" s="91"/>
      <c r="NML25" s="91"/>
      <c r="NMM25" s="91"/>
      <c r="NMN25" s="91"/>
      <c r="NMO25" s="91"/>
      <c r="NMP25" s="91"/>
      <c r="NMQ25" s="91"/>
      <c r="NMR25" s="91"/>
      <c r="NMS25" s="91"/>
      <c r="NMT25" s="91"/>
      <c r="NMU25" s="91"/>
      <c r="NMV25" s="91"/>
      <c r="NMW25" s="91"/>
      <c r="NMX25" s="91"/>
      <c r="NMY25" s="91"/>
      <c r="NMZ25" s="91"/>
      <c r="NNA25" s="91"/>
      <c r="NNB25" s="91"/>
      <c r="NNC25" s="91"/>
      <c r="NND25" s="91"/>
      <c r="NNE25" s="91"/>
      <c r="NNF25" s="91"/>
      <c r="NNG25" s="91"/>
      <c r="NNH25" s="91"/>
      <c r="NNI25" s="91"/>
      <c r="NNJ25" s="91"/>
      <c r="NNK25" s="91"/>
      <c r="NNL25" s="91"/>
      <c r="NNM25" s="91"/>
      <c r="NNN25" s="91"/>
      <c r="NNO25" s="91"/>
      <c r="NNP25" s="91"/>
      <c r="NNQ25" s="91"/>
      <c r="NNR25" s="91"/>
      <c r="NNS25" s="91"/>
      <c r="NNT25" s="91"/>
      <c r="NNU25" s="91"/>
      <c r="NNV25" s="91"/>
      <c r="NNW25" s="91"/>
      <c r="NNX25" s="91"/>
      <c r="NNY25" s="91"/>
      <c r="NNZ25" s="91"/>
      <c r="NOA25" s="91"/>
      <c r="NOB25" s="91"/>
      <c r="NOC25" s="91"/>
      <c r="NOD25" s="91"/>
      <c r="NOE25" s="91"/>
      <c r="NOF25" s="91"/>
      <c r="NOG25" s="91"/>
      <c r="NOH25" s="91"/>
      <c r="NOI25" s="91"/>
      <c r="NOJ25" s="91"/>
      <c r="NOK25" s="91"/>
      <c r="NOL25" s="91"/>
      <c r="NOM25" s="91"/>
      <c r="NON25" s="91"/>
      <c r="NOO25" s="91"/>
      <c r="NOP25" s="91"/>
      <c r="NOQ25" s="91"/>
      <c r="NOR25" s="91"/>
      <c r="NOS25" s="91"/>
      <c r="NOT25" s="91"/>
      <c r="NOU25" s="91"/>
      <c r="NOV25" s="91"/>
      <c r="NOW25" s="91"/>
      <c r="NOX25" s="91"/>
      <c r="NOY25" s="91"/>
      <c r="NOZ25" s="91"/>
      <c r="NPA25" s="91"/>
      <c r="NPB25" s="91"/>
      <c r="NPC25" s="91"/>
      <c r="NPD25" s="91"/>
      <c r="NPE25" s="91"/>
      <c r="NPF25" s="91"/>
      <c r="NPG25" s="91"/>
      <c r="NPH25" s="91"/>
      <c r="NPI25" s="91"/>
      <c r="NPJ25" s="91"/>
      <c r="NPK25" s="91"/>
      <c r="NPL25" s="91"/>
      <c r="NPM25" s="91"/>
      <c r="NPN25" s="91"/>
      <c r="NPO25" s="91"/>
      <c r="NPP25" s="91"/>
      <c r="NPQ25" s="91"/>
      <c r="NPR25" s="91"/>
      <c r="NPS25" s="91"/>
      <c r="NPT25" s="91"/>
      <c r="NPU25" s="91"/>
      <c r="NPV25" s="91"/>
      <c r="NPW25" s="91"/>
      <c r="NPX25" s="91"/>
      <c r="NPY25" s="91"/>
      <c r="NPZ25" s="91"/>
      <c r="NQA25" s="91"/>
      <c r="NQB25" s="91"/>
      <c r="NQC25" s="91"/>
      <c r="NQD25" s="91"/>
      <c r="NQE25" s="91"/>
      <c r="NQF25" s="91"/>
      <c r="NQG25" s="91"/>
      <c r="NQH25" s="91"/>
      <c r="NQI25" s="91"/>
      <c r="NQJ25" s="91"/>
      <c r="NQK25" s="91"/>
      <c r="NQL25" s="91"/>
      <c r="NQM25" s="91"/>
      <c r="NQN25" s="91"/>
      <c r="NQO25" s="91"/>
      <c r="NQP25" s="91"/>
      <c r="NQQ25" s="91"/>
      <c r="NQR25" s="91"/>
      <c r="NQS25" s="91"/>
      <c r="NQT25" s="91"/>
      <c r="NQU25" s="91"/>
      <c r="NQV25" s="91"/>
      <c r="NQW25" s="91"/>
      <c r="NQX25" s="91"/>
      <c r="NQY25" s="91"/>
      <c r="NQZ25" s="91"/>
      <c r="NRA25" s="91"/>
      <c r="NRB25" s="91"/>
      <c r="NRC25" s="91"/>
      <c r="NRD25" s="91"/>
      <c r="NRE25" s="91"/>
      <c r="NRF25" s="91"/>
      <c r="NRG25" s="91"/>
      <c r="NRH25" s="91"/>
      <c r="NRI25" s="91"/>
      <c r="NRJ25" s="91"/>
      <c r="NRK25" s="91"/>
      <c r="NRL25" s="91"/>
      <c r="NRM25" s="91"/>
      <c r="NRN25" s="91"/>
      <c r="NRO25" s="91"/>
      <c r="NRP25" s="91"/>
      <c r="NRQ25" s="91"/>
      <c r="NRR25" s="91"/>
      <c r="NRS25" s="91"/>
      <c r="NRT25" s="91"/>
      <c r="NRU25" s="91"/>
      <c r="NRV25" s="91"/>
      <c r="NRW25" s="91"/>
      <c r="NRX25" s="91"/>
      <c r="NRY25" s="91"/>
      <c r="NRZ25" s="91"/>
      <c r="NSA25" s="91"/>
      <c r="NSB25" s="91"/>
      <c r="NSC25" s="91"/>
      <c r="NSD25" s="91"/>
      <c r="NSE25" s="91"/>
      <c r="NSF25" s="91"/>
      <c r="NSG25" s="91"/>
      <c r="NSH25" s="91"/>
      <c r="NSI25" s="91"/>
      <c r="NSJ25" s="91"/>
      <c r="NSK25" s="91"/>
      <c r="NSL25" s="91"/>
      <c r="NSM25" s="91"/>
      <c r="NSN25" s="91"/>
      <c r="NSO25" s="91"/>
      <c r="NSP25" s="91"/>
      <c r="NSQ25" s="91"/>
      <c r="NSR25" s="91"/>
      <c r="NSS25" s="91"/>
      <c r="NST25" s="91"/>
      <c r="NSU25" s="91"/>
      <c r="NSV25" s="91"/>
      <c r="NSW25" s="91"/>
      <c r="NSX25" s="91"/>
      <c r="NSY25" s="91"/>
      <c r="NSZ25" s="91"/>
      <c r="NTA25" s="91"/>
      <c r="NTB25" s="91"/>
      <c r="NTC25" s="91"/>
      <c r="NTD25" s="91"/>
      <c r="NTE25" s="91"/>
      <c r="NTF25" s="91"/>
      <c r="NTG25" s="91"/>
      <c r="NTH25" s="91"/>
      <c r="NTI25" s="91"/>
      <c r="NTJ25" s="91"/>
      <c r="NTK25" s="91"/>
      <c r="NTL25" s="91"/>
      <c r="NTM25" s="91"/>
      <c r="NTN25" s="91"/>
      <c r="NTO25" s="91"/>
      <c r="NTP25" s="91"/>
      <c r="NTQ25" s="91"/>
      <c r="NTR25" s="91"/>
      <c r="NTS25" s="91"/>
      <c r="NTT25" s="91"/>
      <c r="NTU25" s="91"/>
      <c r="NTV25" s="91"/>
      <c r="NTW25" s="91"/>
      <c r="NTX25" s="91"/>
      <c r="NTY25" s="91"/>
      <c r="NTZ25" s="91"/>
      <c r="NUA25" s="91"/>
      <c r="NUB25" s="91"/>
      <c r="NUC25" s="91"/>
      <c r="NUD25" s="91"/>
      <c r="NUE25" s="91"/>
      <c r="NUF25" s="91"/>
      <c r="NUG25" s="91"/>
      <c r="NUH25" s="91"/>
      <c r="NUI25" s="91"/>
      <c r="NUJ25" s="91"/>
      <c r="NUK25" s="91"/>
      <c r="NUL25" s="91"/>
      <c r="NUM25" s="91"/>
      <c r="NUN25" s="91"/>
      <c r="NUO25" s="91"/>
      <c r="NUP25" s="91"/>
      <c r="NUQ25" s="91"/>
      <c r="NUR25" s="91"/>
      <c r="NUS25" s="91"/>
      <c r="NUT25" s="91"/>
      <c r="NUU25" s="91"/>
      <c r="NUV25" s="91"/>
      <c r="NUW25" s="91"/>
      <c r="NUX25" s="91"/>
      <c r="NUY25" s="91"/>
      <c r="NUZ25" s="91"/>
      <c r="NVA25" s="91"/>
      <c r="NVB25" s="91"/>
      <c r="NVC25" s="91"/>
      <c r="NVD25" s="91"/>
      <c r="NVE25" s="91"/>
      <c r="NVF25" s="91"/>
      <c r="NVG25" s="91"/>
      <c r="NVH25" s="91"/>
      <c r="NVI25" s="91"/>
      <c r="NVJ25" s="91"/>
      <c r="NVK25" s="91"/>
      <c r="NVL25" s="91"/>
      <c r="NVM25" s="91"/>
      <c r="NVN25" s="91"/>
      <c r="NVO25" s="91"/>
      <c r="NVP25" s="91"/>
      <c r="NVQ25" s="91"/>
      <c r="NVR25" s="91"/>
      <c r="NVS25" s="91"/>
      <c r="NVT25" s="91"/>
      <c r="NVU25" s="91"/>
      <c r="NVV25" s="91"/>
      <c r="NVW25" s="91"/>
      <c r="NVX25" s="91"/>
      <c r="NVY25" s="91"/>
      <c r="NVZ25" s="91"/>
      <c r="NWA25" s="91"/>
      <c r="NWB25" s="91"/>
      <c r="NWC25" s="91"/>
      <c r="NWD25" s="91"/>
      <c r="NWE25" s="91"/>
      <c r="NWF25" s="91"/>
      <c r="NWG25" s="91"/>
      <c r="NWH25" s="91"/>
      <c r="NWI25" s="91"/>
      <c r="NWJ25" s="91"/>
      <c r="NWK25" s="91"/>
      <c r="NWL25" s="91"/>
      <c r="NWM25" s="91"/>
      <c r="NWN25" s="91"/>
      <c r="NWO25" s="91"/>
      <c r="NWP25" s="91"/>
      <c r="NWQ25" s="91"/>
      <c r="NWR25" s="91"/>
      <c r="NWS25" s="91"/>
      <c r="NWT25" s="91"/>
      <c r="NWU25" s="91"/>
      <c r="NWV25" s="91"/>
      <c r="NWW25" s="91"/>
      <c r="NWX25" s="91"/>
      <c r="NWY25" s="91"/>
      <c r="NWZ25" s="91"/>
      <c r="NXA25" s="91"/>
      <c r="NXB25" s="91"/>
      <c r="NXC25" s="91"/>
      <c r="NXD25" s="91"/>
      <c r="NXE25" s="91"/>
      <c r="NXF25" s="91"/>
      <c r="NXG25" s="91"/>
      <c r="NXH25" s="91"/>
      <c r="NXI25" s="91"/>
      <c r="NXJ25" s="91"/>
      <c r="NXK25" s="91"/>
      <c r="NXL25" s="91"/>
      <c r="NXM25" s="91"/>
      <c r="NXN25" s="91"/>
      <c r="NXO25" s="91"/>
      <c r="NXP25" s="91"/>
      <c r="NXQ25" s="91"/>
      <c r="NXR25" s="91"/>
      <c r="NXS25" s="91"/>
      <c r="NXT25" s="91"/>
      <c r="NXU25" s="91"/>
      <c r="NXV25" s="91"/>
      <c r="NXW25" s="91"/>
      <c r="NXX25" s="91"/>
      <c r="NXY25" s="91"/>
      <c r="NXZ25" s="91"/>
      <c r="NYA25" s="91"/>
      <c r="NYB25" s="91"/>
      <c r="NYC25" s="91"/>
      <c r="NYD25" s="91"/>
      <c r="NYE25" s="91"/>
      <c r="NYF25" s="91"/>
      <c r="NYG25" s="91"/>
      <c r="NYH25" s="91"/>
      <c r="NYI25" s="91"/>
      <c r="NYJ25" s="91"/>
      <c r="NYK25" s="91"/>
      <c r="NYL25" s="91"/>
      <c r="NYM25" s="91"/>
      <c r="NYN25" s="91"/>
      <c r="NYO25" s="91"/>
      <c r="NYP25" s="91"/>
      <c r="NYQ25" s="91"/>
      <c r="NYR25" s="91"/>
      <c r="NYS25" s="91"/>
      <c r="NYT25" s="91"/>
      <c r="NYU25" s="91"/>
      <c r="NYV25" s="91"/>
      <c r="NYW25" s="91"/>
      <c r="NYX25" s="91"/>
      <c r="NYY25" s="91"/>
      <c r="NYZ25" s="91"/>
      <c r="NZA25" s="91"/>
      <c r="NZB25" s="91"/>
      <c r="NZC25" s="91"/>
      <c r="NZD25" s="91"/>
      <c r="NZE25" s="91"/>
      <c r="NZF25" s="91"/>
      <c r="NZG25" s="91"/>
      <c r="NZH25" s="91"/>
      <c r="NZI25" s="91"/>
      <c r="NZJ25" s="91"/>
      <c r="NZK25" s="91"/>
      <c r="NZL25" s="91"/>
      <c r="NZM25" s="91"/>
      <c r="NZN25" s="91"/>
      <c r="NZO25" s="91"/>
      <c r="NZP25" s="91"/>
      <c r="NZQ25" s="91"/>
      <c r="NZR25" s="91"/>
      <c r="NZS25" s="91"/>
      <c r="NZT25" s="91"/>
      <c r="NZU25" s="91"/>
      <c r="NZV25" s="91"/>
      <c r="NZW25" s="91"/>
      <c r="NZX25" s="91"/>
      <c r="NZY25" s="91"/>
      <c r="NZZ25" s="91"/>
      <c r="OAA25" s="91"/>
      <c r="OAB25" s="91"/>
      <c r="OAC25" s="91"/>
      <c r="OAD25" s="91"/>
      <c r="OAE25" s="91"/>
      <c r="OAF25" s="91"/>
      <c r="OAG25" s="91"/>
      <c r="OAH25" s="91"/>
      <c r="OAI25" s="91"/>
      <c r="OAJ25" s="91"/>
      <c r="OAK25" s="91"/>
      <c r="OAL25" s="91"/>
      <c r="OAM25" s="91"/>
      <c r="OAN25" s="91"/>
      <c r="OAO25" s="91"/>
      <c r="OAP25" s="91"/>
      <c r="OAQ25" s="91"/>
      <c r="OAR25" s="91"/>
      <c r="OAS25" s="91"/>
      <c r="OAT25" s="91"/>
      <c r="OAU25" s="91"/>
      <c r="OAV25" s="91"/>
      <c r="OAW25" s="91"/>
      <c r="OAX25" s="91"/>
      <c r="OAY25" s="91"/>
      <c r="OAZ25" s="91"/>
      <c r="OBA25" s="91"/>
      <c r="OBB25" s="91"/>
      <c r="OBC25" s="91"/>
      <c r="OBD25" s="91"/>
      <c r="OBE25" s="91"/>
      <c r="OBF25" s="91"/>
      <c r="OBG25" s="91"/>
      <c r="OBH25" s="91"/>
      <c r="OBI25" s="91"/>
      <c r="OBJ25" s="91"/>
      <c r="OBK25" s="91"/>
      <c r="OBL25" s="91"/>
      <c r="OBM25" s="91"/>
      <c r="OBN25" s="91"/>
      <c r="OBO25" s="91"/>
      <c r="OBP25" s="91"/>
      <c r="OBQ25" s="91"/>
      <c r="OBR25" s="91"/>
      <c r="OBS25" s="91"/>
      <c r="OBT25" s="91"/>
      <c r="OBU25" s="91"/>
      <c r="OBV25" s="91"/>
      <c r="OBW25" s="91"/>
      <c r="OBX25" s="91"/>
      <c r="OBY25" s="91"/>
      <c r="OBZ25" s="91"/>
      <c r="OCA25" s="91"/>
      <c r="OCB25" s="91"/>
      <c r="OCC25" s="91"/>
      <c r="OCD25" s="91"/>
      <c r="OCE25" s="91"/>
      <c r="OCF25" s="91"/>
      <c r="OCG25" s="91"/>
      <c r="OCH25" s="91"/>
      <c r="OCI25" s="91"/>
      <c r="OCJ25" s="91"/>
      <c r="OCK25" s="91"/>
      <c r="OCL25" s="91"/>
      <c r="OCM25" s="91"/>
      <c r="OCN25" s="91"/>
      <c r="OCO25" s="91"/>
      <c r="OCP25" s="91"/>
      <c r="OCQ25" s="91"/>
      <c r="OCR25" s="91"/>
      <c r="OCS25" s="91"/>
      <c r="OCT25" s="91"/>
      <c r="OCU25" s="91"/>
      <c r="OCV25" s="91"/>
      <c r="OCW25" s="91"/>
      <c r="OCX25" s="91"/>
      <c r="OCY25" s="91"/>
      <c r="OCZ25" s="91"/>
      <c r="ODA25" s="91"/>
      <c r="ODB25" s="91"/>
      <c r="ODC25" s="91"/>
      <c r="ODD25" s="91"/>
      <c r="ODE25" s="91"/>
      <c r="ODF25" s="91"/>
      <c r="ODG25" s="91"/>
      <c r="ODH25" s="91"/>
      <c r="ODI25" s="91"/>
      <c r="ODJ25" s="91"/>
      <c r="ODK25" s="91"/>
      <c r="ODL25" s="91"/>
      <c r="ODM25" s="91"/>
      <c r="ODN25" s="91"/>
      <c r="ODO25" s="91"/>
      <c r="ODP25" s="91"/>
      <c r="ODQ25" s="91"/>
      <c r="ODR25" s="91"/>
      <c r="ODS25" s="91"/>
      <c r="ODT25" s="91"/>
      <c r="ODU25" s="91"/>
      <c r="ODV25" s="91"/>
      <c r="ODW25" s="91"/>
      <c r="ODX25" s="91"/>
      <c r="ODY25" s="91"/>
      <c r="ODZ25" s="91"/>
      <c r="OEA25" s="91"/>
      <c r="OEB25" s="91"/>
      <c r="OEC25" s="91"/>
      <c r="OED25" s="91"/>
      <c r="OEE25" s="91"/>
      <c r="OEF25" s="91"/>
      <c r="OEG25" s="91"/>
      <c r="OEH25" s="91"/>
      <c r="OEI25" s="91"/>
      <c r="OEJ25" s="91"/>
      <c r="OEK25" s="91"/>
      <c r="OEL25" s="91"/>
      <c r="OEM25" s="91"/>
      <c r="OEN25" s="91"/>
      <c r="OEO25" s="91"/>
      <c r="OEP25" s="91"/>
      <c r="OEQ25" s="91"/>
      <c r="OER25" s="91"/>
      <c r="OES25" s="91"/>
      <c r="OET25" s="91"/>
      <c r="OEU25" s="91"/>
      <c r="OEV25" s="91"/>
      <c r="OEW25" s="91"/>
      <c r="OEX25" s="91"/>
      <c r="OEY25" s="91"/>
      <c r="OEZ25" s="91"/>
      <c r="OFA25" s="91"/>
      <c r="OFB25" s="91"/>
      <c r="OFC25" s="91"/>
      <c r="OFD25" s="91"/>
      <c r="OFE25" s="91"/>
      <c r="OFF25" s="91"/>
      <c r="OFG25" s="91"/>
      <c r="OFH25" s="91"/>
      <c r="OFI25" s="91"/>
      <c r="OFJ25" s="91"/>
      <c r="OFK25" s="91"/>
      <c r="OFL25" s="91"/>
      <c r="OFM25" s="91"/>
      <c r="OFN25" s="91"/>
      <c r="OFO25" s="91"/>
      <c r="OFP25" s="91"/>
      <c r="OFQ25" s="91"/>
      <c r="OFR25" s="91"/>
      <c r="OFS25" s="91"/>
      <c r="OFT25" s="91"/>
      <c r="OFU25" s="91"/>
      <c r="OFV25" s="91"/>
      <c r="OFW25" s="91"/>
      <c r="OFX25" s="91"/>
      <c r="OFY25" s="91"/>
      <c r="OFZ25" s="91"/>
      <c r="OGA25" s="91"/>
      <c r="OGB25" s="91"/>
      <c r="OGC25" s="91"/>
      <c r="OGD25" s="91"/>
      <c r="OGE25" s="91"/>
      <c r="OGF25" s="91"/>
      <c r="OGG25" s="91"/>
      <c r="OGH25" s="91"/>
      <c r="OGI25" s="91"/>
      <c r="OGJ25" s="91"/>
      <c r="OGK25" s="91"/>
      <c r="OGL25" s="91"/>
      <c r="OGM25" s="91"/>
      <c r="OGN25" s="91"/>
      <c r="OGO25" s="91"/>
      <c r="OGP25" s="91"/>
      <c r="OGQ25" s="91"/>
      <c r="OGR25" s="91"/>
      <c r="OGS25" s="91"/>
      <c r="OGT25" s="91"/>
      <c r="OGU25" s="91"/>
      <c r="OGV25" s="91"/>
      <c r="OGW25" s="91"/>
      <c r="OGX25" s="91"/>
      <c r="OGY25" s="91"/>
      <c r="OGZ25" s="91"/>
      <c r="OHA25" s="91"/>
      <c r="OHB25" s="91"/>
      <c r="OHC25" s="91"/>
      <c r="OHD25" s="91"/>
      <c r="OHE25" s="91"/>
      <c r="OHF25" s="91"/>
      <c r="OHG25" s="91"/>
      <c r="OHH25" s="91"/>
      <c r="OHI25" s="91"/>
      <c r="OHJ25" s="91"/>
      <c r="OHK25" s="91"/>
      <c r="OHL25" s="91"/>
      <c r="OHM25" s="91"/>
      <c r="OHN25" s="91"/>
      <c r="OHO25" s="91"/>
      <c r="OHP25" s="91"/>
      <c r="OHQ25" s="91"/>
      <c r="OHR25" s="91"/>
      <c r="OHS25" s="91"/>
      <c r="OHT25" s="91"/>
      <c r="OHU25" s="91"/>
      <c r="OHV25" s="91"/>
      <c r="OHW25" s="91"/>
      <c r="OHX25" s="91"/>
      <c r="OHY25" s="91"/>
      <c r="OHZ25" s="91"/>
      <c r="OIA25" s="91"/>
      <c r="OIB25" s="91"/>
      <c r="OIC25" s="91"/>
      <c r="OID25" s="91"/>
      <c r="OIE25" s="91"/>
      <c r="OIF25" s="91"/>
      <c r="OIG25" s="91"/>
      <c r="OIH25" s="91"/>
      <c r="OII25" s="91"/>
      <c r="OIJ25" s="91"/>
      <c r="OIK25" s="91"/>
      <c r="OIL25" s="91"/>
      <c r="OIM25" s="91"/>
      <c r="OIN25" s="91"/>
      <c r="OIO25" s="91"/>
      <c r="OIP25" s="91"/>
      <c r="OIQ25" s="91"/>
      <c r="OIR25" s="91"/>
      <c r="OIS25" s="91"/>
      <c r="OIT25" s="91"/>
      <c r="OIU25" s="91"/>
      <c r="OIV25" s="91"/>
      <c r="OIW25" s="91"/>
      <c r="OIX25" s="91"/>
      <c r="OIY25" s="91"/>
      <c r="OIZ25" s="91"/>
      <c r="OJA25" s="91"/>
      <c r="OJB25" s="91"/>
      <c r="OJC25" s="91"/>
      <c r="OJD25" s="91"/>
      <c r="OJE25" s="91"/>
      <c r="OJF25" s="91"/>
      <c r="OJG25" s="91"/>
      <c r="OJH25" s="91"/>
      <c r="OJI25" s="91"/>
      <c r="OJJ25" s="91"/>
      <c r="OJK25" s="91"/>
      <c r="OJL25" s="91"/>
      <c r="OJM25" s="91"/>
      <c r="OJN25" s="91"/>
      <c r="OJO25" s="91"/>
      <c r="OJP25" s="91"/>
      <c r="OJQ25" s="91"/>
      <c r="OJR25" s="91"/>
      <c r="OJS25" s="91"/>
      <c r="OJT25" s="91"/>
      <c r="OJU25" s="91"/>
      <c r="OJV25" s="91"/>
      <c r="OJW25" s="91"/>
      <c r="OJX25" s="91"/>
      <c r="OJY25" s="91"/>
      <c r="OJZ25" s="91"/>
      <c r="OKA25" s="91"/>
      <c r="OKB25" s="91"/>
      <c r="OKC25" s="91"/>
      <c r="OKD25" s="91"/>
      <c r="OKE25" s="91"/>
      <c r="OKF25" s="91"/>
      <c r="OKG25" s="91"/>
      <c r="OKH25" s="91"/>
      <c r="OKI25" s="91"/>
      <c r="OKJ25" s="91"/>
      <c r="OKK25" s="91"/>
      <c r="OKL25" s="91"/>
      <c r="OKM25" s="91"/>
      <c r="OKN25" s="91"/>
      <c r="OKO25" s="91"/>
      <c r="OKP25" s="91"/>
      <c r="OKQ25" s="91"/>
      <c r="OKR25" s="91"/>
      <c r="OKS25" s="91"/>
      <c r="OKT25" s="91"/>
      <c r="OKU25" s="91"/>
      <c r="OKV25" s="91"/>
      <c r="OKW25" s="91"/>
      <c r="OKX25" s="91"/>
      <c r="OKY25" s="91"/>
      <c r="OKZ25" s="91"/>
      <c r="OLA25" s="91"/>
      <c r="OLB25" s="91"/>
      <c r="OLC25" s="91"/>
      <c r="OLD25" s="91"/>
      <c r="OLE25" s="91"/>
      <c r="OLF25" s="91"/>
      <c r="OLG25" s="91"/>
      <c r="OLH25" s="91"/>
      <c r="OLI25" s="91"/>
      <c r="OLJ25" s="91"/>
      <c r="OLK25" s="91"/>
      <c r="OLL25" s="91"/>
      <c r="OLM25" s="91"/>
      <c r="OLN25" s="91"/>
      <c r="OLO25" s="91"/>
      <c r="OLP25" s="91"/>
      <c r="OLQ25" s="91"/>
      <c r="OLR25" s="91"/>
      <c r="OLS25" s="91"/>
      <c r="OLT25" s="91"/>
      <c r="OLU25" s="91"/>
      <c r="OLV25" s="91"/>
      <c r="OLW25" s="91"/>
      <c r="OLX25" s="91"/>
      <c r="OLY25" s="91"/>
      <c r="OLZ25" s="91"/>
      <c r="OMA25" s="91"/>
      <c r="OMB25" s="91"/>
      <c r="OMC25" s="91"/>
      <c r="OMD25" s="91"/>
      <c r="OME25" s="91"/>
      <c r="OMF25" s="91"/>
      <c r="OMG25" s="91"/>
      <c r="OMH25" s="91"/>
      <c r="OMI25" s="91"/>
      <c r="OMJ25" s="91"/>
      <c r="OMK25" s="91"/>
      <c r="OML25" s="91"/>
      <c r="OMM25" s="91"/>
      <c r="OMN25" s="91"/>
      <c r="OMO25" s="91"/>
      <c r="OMP25" s="91"/>
      <c r="OMQ25" s="91"/>
      <c r="OMR25" s="91"/>
      <c r="OMS25" s="91"/>
      <c r="OMT25" s="91"/>
      <c r="OMU25" s="91"/>
      <c r="OMV25" s="91"/>
      <c r="OMW25" s="91"/>
      <c r="OMX25" s="91"/>
      <c r="OMY25" s="91"/>
      <c r="OMZ25" s="91"/>
      <c r="ONA25" s="91"/>
      <c r="ONB25" s="91"/>
      <c r="ONC25" s="91"/>
      <c r="OND25" s="91"/>
      <c r="ONE25" s="91"/>
      <c r="ONF25" s="91"/>
      <c r="ONG25" s="91"/>
      <c r="ONH25" s="91"/>
      <c r="ONI25" s="91"/>
      <c r="ONJ25" s="91"/>
      <c r="ONK25" s="91"/>
      <c r="ONL25" s="91"/>
      <c r="ONM25" s="91"/>
      <c r="ONN25" s="91"/>
      <c r="ONO25" s="91"/>
      <c r="ONP25" s="91"/>
      <c r="ONQ25" s="91"/>
      <c r="ONR25" s="91"/>
      <c r="ONS25" s="91"/>
      <c r="ONT25" s="91"/>
      <c r="ONU25" s="91"/>
      <c r="ONV25" s="91"/>
      <c r="ONW25" s="91"/>
      <c r="ONX25" s="91"/>
      <c r="ONY25" s="91"/>
      <c r="ONZ25" s="91"/>
      <c r="OOA25" s="91"/>
      <c r="OOB25" s="91"/>
      <c r="OOC25" s="91"/>
      <c r="OOD25" s="91"/>
      <c r="OOE25" s="91"/>
      <c r="OOF25" s="91"/>
      <c r="OOG25" s="91"/>
      <c r="OOH25" s="91"/>
      <c r="OOI25" s="91"/>
      <c r="OOJ25" s="91"/>
      <c r="OOK25" s="91"/>
      <c r="OOL25" s="91"/>
      <c r="OOM25" s="91"/>
      <c r="OON25" s="91"/>
      <c r="OOO25" s="91"/>
      <c r="OOP25" s="91"/>
      <c r="OOQ25" s="91"/>
      <c r="OOR25" s="91"/>
      <c r="OOS25" s="91"/>
      <c r="OOT25" s="91"/>
      <c r="OOU25" s="91"/>
      <c r="OOV25" s="91"/>
      <c r="OOW25" s="91"/>
      <c r="OOX25" s="91"/>
      <c r="OOY25" s="91"/>
      <c r="OOZ25" s="91"/>
      <c r="OPA25" s="91"/>
      <c r="OPB25" s="91"/>
      <c r="OPC25" s="91"/>
      <c r="OPD25" s="91"/>
      <c r="OPE25" s="91"/>
      <c r="OPF25" s="91"/>
      <c r="OPG25" s="91"/>
      <c r="OPH25" s="91"/>
      <c r="OPI25" s="91"/>
      <c r="OPJ25" s="91"/>
      <c r="OPK25" s="91"/>
      <c r="OPL25" s="91"/>
      <c r="OPM25" s="91"/>
      <c r="OPN25" s="91"/>
      <c r="OPO25" s="91"/>
      <c r="OPP25" s="91"/>
      <c r="OPQ25" s="91"/>
      <c r="OPR25" s="91"/>
      <c r="OPS25" s="91"/>
      <c r="OPT25" s="91"/>
      <c r="OPU25" s="91"/>
      <c r="OPV25" s="91"/>
      <c r="OPW25" s="91"/>
      <c r="OPX25" s="91"/>
      <c r="OPY25" s="91"/>
      <c r="OPZ25" s="91"/>
      <c r="OQA25" s="91"/>
      <c r="OQB25" s="91"/>
      <c r="OQC25" s="91"/>
      <c r="OQD25" s="91"/>
      <c r="OQE25" s="91"/>
      <c r="OQF25" s="91"/>
      <c r="OQG25" s="91"/>
      <c r="OQH25" s="91"/>
      <c r="OQI25" s="91"/>
      <c r="OQJ25" s="91"/>
      <c r="OQK25" s="91"/>
      <c r="OQL25" s="91"/>
      <c r="OQM25" s="91"/>
      <c r="OQN25" s="91"/>
      <c r="OQO25" s="91"/>
      <c r="OQP25" s="91"/>
      <c r="OQQ25" s="91"/>
      <c r="OQR25" s="91"/>
      <c r="OQS25" s="91"/>
      <c r="OQT25" s="91"/>
      <c r="OQU25" s="91"/>
      <c r="OQV25" s="91"/>
      <c r="OQW25" s="91"/>
      <c r="OQX25" s="91"/>
      <c r="OQY25" s="91"/>
      <c r="OQZ25" s="91"/>
      <c r="ORA25" s="91"/>
      <c r="ORB25" s="91"/>
      <c r="ORC25" s="91"/>
      <c r="ORD25" s="91"/>
      <c r="ORE25" s="91"/>
      <c r="ORF25" s="91"/>
      <c r="ORG25" s="91"/>
      <c r="ORH25" s="91"/>
      <c r="ORI25" s="91"/>
      <c r="ORJ25" s="91"/>
      <c r="ORK25" s="91"/>
      <c r="ORL25" s="91"/>
      <c r="ORM25" s="91"/>
      <c r="ORN25" s="91"/>
      <c r="ORO25" s="91"/>
      <c r="ORP25" s="91"/>
      <c r="ORQ25" s="91"/>
      <c r="ORR25" s="91"/>
      <c r="ORS25" s="91"/>
      <c r="ORT25" s="91"/>
      <c r="ORU25" s="91"/>
      <c r="ORV25" s="91"/>
      <c r="ORW25" s="91"/>
      <c r="ORX25" s="91"/>
      <c r="ORY25" s="91"/>
      <c r="ORZ25" s="91"/>
      <c r="OSA25" s="91"/>
      <c r="OSB25" s="91"/>
      <c r="OSC25" s="91"/>
      <c r="OSD25" s="91"/>
      <c r="OSE25" s="91"/>
      <c r="OSF25" s="91"/>
      <c r="OSG25" s="91"/>
      <c r="OSH25" s="91"/>
      <c r="OSI25" s="91"/>
      <c r="OSJ25" s="91"/>
      <c r="OSK25" s="91"/>
      <c r="OSL25" s="91"/>
      <c r="OSM25" s="91"/>
      <c r="OSN25" s="91"/>
      <c r="OSO25" s="91"/>
      <c r="OSP25" s="91"/>
      <c r="OSQ25" s="91"/>
      <c r="OSR25" s="91"/>
      <c r="OSS25" s="91"/>
      <c r="OST25" s="91"/>
      <c r="OSU25" s="91"/>
      <c r="OSV25" s="91"/>
      <c r="OSW25" s="91"/>
      <c r="OSX25" s="91"/>
      <c r="OSY25" s="91"/>
      <c r="OSZ25" s="91"/>
      <c r="OTA25" s="91"/>
      <c r="OTB25" s="91"/>
      <c r="OTC25" s="91"/>
      <c r="OTD25" s="91"/>
      <c r="OTE25" s="91"/>
      <c r="OTF25" s="91"/>
      <c r="OTG25" s="91"/>
      <c r="OTH25" s="91"/>
      <c r="OTI25" s="91"/>
      <c r="OTJ25" s="91"/>
      <c r="OTK25" s="91"/>
      <c r="OTL25" s="91"/>
      <c r="OTM25" s="91"/>
      <c r="OTN25" s="91"/>
      <c r="OTO25" s="91"/>
      <c r="OTP25" s="91"/>
      <c r="OTQ25" s="91"/>
      <c r="OTR25" s="91"/>
      <c r="OTS25" s="91"/>
      <c r="OTT25" s="91"/>
      <c r="OTU25" s="91"/>
      <c r="OTV25" s="91"/>
      <c r="OTW25" s="91"/>
      <c r="OTX25" s="91"/>
      <c r="OTY25" s="91"/>
      <c r="OTZ25" s="91"/>
      <c r="OUA25" s="91"/>
      <c r="OUB25" s="91"/>
      <c r="OUC25" s="91"/>
      <c r="OUD25" s="91"/>
      <c r="OUE25" s="91"/>
      <c r="OUF25" s="91"/>
      <c r="OUG25" s="91"/>
      <c r="OUH25" s="91"/>
      <c r="OUI25" s="91"/>
      <c r="OUJ25" s="91"/>
      <c r="OUK25" s="91"/>
      <c r="OUL25" s="91"/>
      <c r="OUM25" s="91"/>
      <c r="OUN25" s="91"/>
      <c r="OUO25" s="91"/>
      <c r="OUP25" s="91"/>
      <c r="OUQ25" s="91"/>
      <c r="OUR25" s="91"/>
      <c r="OUS25" s="91"/>
      <c r="OUT25" s="91"/>
      <c r="OUU25" s="91"/>
      <c r="OUV25" s="91"/>
      <c r="OUW25" s="91"/>
      <c r="OUX25" s="91"/>
      <c r="OUY25" s="91"/>
      <c r="OUZ25" s="91"/>
      <c r="OVA25" s="91"/>
      <c r="OVB25" s="91"/>
      <c r="OVC25" s="91"/>
      <c r="OVD25" s="91"/>
      <c r="OVE25" s="91"/>
      <c r="OVF25" s="91"/>
      <c r="OVG25" s="91"/>
      <c r="OVH25" s="91"/>
      <c r="OVI25" s="91"/>
      <c r="OVJ25" s="91"/>
      <c r="OVK25" s="91"/>
      <c r="OVL25" s="91"/>
      <c r="OVM25" s="91"/>
      <c r="OVN25" s="91"/>
      <c r="OVO25" s="91"/>
      <c r="OVP25" s="91"/>
      <c r="OVQ25" s="91"/>
      <c r="OVR25" s="91"/>
      <c r="OVS25" s="91"/>
      <c r="OVT25" s="91"/>
      <c r="OVU25" s="91"/>
      <c r="OVV25" s="91"/>
      <c r="OVW25" s="91"/>
      <c r="OVX25" s="91"/>
      <c r="OVY25" s="91"/>
      <c r="OVZ25" s="91"/>
      <c r="OWA25" s="91"/>
      <c r="OWB25" s="91"/>
      <c r="OWC25" s="91"/>
      <c r="OWD25" s="91"/>
      <c r="OWE25" s="91"/>
      <c r="OWF25" s="91"/>
      <c r="OWG25" s="91"/>
      <c r="OWH25" s="91"/>
      <c r="OWI25" s="91"/>
      <c r="OWJ25" s="91"/>
      <c r="OWK25" s="91"/>
      <c r="OWL25" s="91"/>
      <c r="OWM25" s="91"/>
      <c r="OWN25" s="91"/>
      <c r="OWO25" s="91"/>
      <c r="OWP25" s="91"/>
      <c r="OWQ25" s="91"/>
      <c r="OWR25" s="91"/>
      <c r="OWS25" s="91"/>
      <c r="OWT25" s="91"/>
      <c r="OWU25" s="91"/>
      <c r="OWV25" s="91"/>
      <c r="OWW25" s="91"/>
      <c r="OWX25" s="91"/>
      <c r="OWY25" s="91"/>
      <c r="OWZ25" s="91"/>
      <c r="OXA25" s="91"/>
      <c r="OXB25" s="91"/>
      <c r="OXC25" s="91"/>
      <c r="OXD25" s="91"/>
      <c r="OXE25" s="91"/>
      <c r="OXF25" s="91"/>
      <c r="OXG25" s="91"/>
      <c r="OXH25" s="91"/>
      <c r="OXI25" s="91"/>
      <c r="OXJ25" s="91"/>
      <c r="OXK25" s="91"/>
      <c r="OXL25" s="91"/>
      <c r="OXM25" s="91"/>
      <c r="OXN25" s="91"/>
      <c r="OXO25" s="91"/>
      <c r="OXP25" s="91"/>
      <c r="OXQ25" s="91"/>
      <c r="OXR25" s="91"/>
      <c r="OXS25" s="91"/>
      <c r="OXT25" s="91"/>
      <c r="OXU25" s="91"/>
      <c r="OXV25" s="91"/>
      <c r="OXW25" s="91"/>
      <c r="OXX25" s="91"/>
      <c r="OXY25" s="91"/>
      <c r="OXZ25" s="91"/>
      <c r="OYA25" s="91"/>
      <c r="OYB25" s="91"/>
      <c r="OYC25" s="91"/>
      <c r="OYD25" s="91"/>
      <c r="OYE25" s="91"/>
      <c r="OYF25" s="91"/>
      <c r="OYG25" s="91"/>
      <c r="OYH25" s="91"/>
      <c r="OYI25" s="91"/>
      <c r="OYJ25" s="91"/>
      <c r="OYK25" s="91"/>
      <c r="OYL25" s="91"/>
      <c r="OYM25" s="91"/>
      <c r="OYN25" s="91"/>
      <c r="OYO25" s="91"/>
      <c r="OYP25" s="91"/>
      <c r="OYQ25" s="91"/>
      <c r="OYR25" s="91"/>
      <c r="OYS25" s="91"/>
      <c r="OYT25" s="91"/>
      <c r="OYU25" s="91"/>
      <c r="OYV25" s="91"/>
      <c r="OYW25" s="91"/>
      <c r="OYX25" s="91"/>
      <c r="OYY25" s="91"/>
      <c r="OYZ25" s="91"/>
      <c r="OZA25" s="91"/>
      <c r="OZB25" s="91"/>
      <c r="OZC25" s="91"/>
      <c r="OZD25" s="91"/>
      <c r="OZE25" s="91"/>
      <c r="OZF25" s="91"/>
      <c r="OZG25" s="91"/>
      <c r="OZH25" s="91"/>
      <c r="OZI25" s="91"/>
      <c r="OZJ25" s="91"/>
      <c r="OZK25" s="91"/>
      <c r="OZL25" s="91"/>
      <c r="OZM25" s="91"/>
      <c r="OZN25" s="91"/>
      <c r="OZO25" s="91"/>
      <c r="OZP25" s="91"/>
      <c r="OZQ25" s="91"/>
      <c r="OZR25" s="91"/>
      <c r="OZS25" s="91"/>
      <c r="OZT25" s="91"/>
      <c r="OZU25" s="91"/>
      <c r="OZV25" s="91"/>
      <c r="OZW25" s="91"/>
      <c r="OZX25" s="91"/>
      <c r="OZY25" s="91"/>
      <c r="OZZ25" s="91"/>
      <c r="PAA25" s="91"/>
      <c r="PAB25" s="91"/>
      <c r="PAC25" s="91"/>
      <c r="PAD25" s="91"/>
      <c r="PAE25" s="91"/>
      <c r="PAF25" s="91"/>
      <c r="PAG25" s="91"/>
      <c r="PAH25" s="91"/>
      <c r="PAI25" s="91"/>
      <c r="PAJ25" s="91"/>
      <c r="PAK25" s="91"/>
      <c r="PAL25" s="91"/>
      <c r="PAM25" s="91"/>
      <c r="PAN25" s="91"/>
      <c r="PAO25" s="91"/>
      <c r="PAP25" s="91"/>
      <c r="PAQ25" s="91"/>
      <c r="PAR25" s="91"/>
      <c r="PAS25" s="91"/>
      <c r="PAT25" s="91"/>
      <c r="PAU25" s="91"/>
      <c r="PAV25" s="91"/>
      <c r="PAW25" s="91"/>
      <c r="PAX25" s="91"/>
      <c r="PAY25" s="91"/>
      <c r="PAZ25" s="91"/>
      <c r="PBA25" s="91"/>
      <c r="PBB25" s="91"/>
      <c r="PBC25" s="91"/>
      <c r="PBD25" s="91"/>
      <c r="PBE25" s="91"/>
      <c r="PBF25" s="91"/>
      <c r="PBG25" s="91"/>
      <c r="PBH25" s="91"/>
      <c r="PBI25" s="91"/>
      <c r="PBJ25" s="91"/>
      <c r="PBK25" s="91"/>
      <c r="PBL25" s="91"/>
      <c r="PBM25" s="91"/>
      <c r="PBN25" s="91"/>
      <c r="PBO25" s="91"/>
      <c r="PBP25" s="91"/>
      <c r="PBQ25" s="91"/>
      <c r="PBR25" s="91"/>
      <c r="PBS25" s="91"/>
      <c r="PBT25" s="91"/>
      <c r="PBU25" s="91"/>
      <c r="PBV25" s="91"/>
      <c r="PBW25" s="91"/>
      <c r="PBX25" s="91"/>
      <c r="PBY25" s="91"/>
      <c r="PBZ25" s="91"/>
      <c r="PCA25" s="91"/>
      <c r="PCB25" s="91"/>
      <c r="PCC25" s="91"/>
      <c r="PCD25" s="91"/>
      <c r="PCE25" s="91"/>
      <c r="PCF25" s="91"/>
      <c r="PCG25" s="91"/>
      <c r="PCH25" s="91"/>
      <c r="PCI25" s="91"/>
      <c r="PCJ25" s="91"/>
      <c r="PCK25" s="91"/>
      <c r="PCL25" s="91"/>
      <c r="PCM25" s="91"/>
      <c r="PCN25" s="91"/>
      <c r="PCO25" s="91"/>
      <c r="PCP25" s="91"/>
      <c r="PCQ25" s="91"/>
      <c r="PCR25" s="91"/>
      <c r="PCS25" s="91"/>
      <c r="PCT25" s="91"/>
      <c r="PCU25" s="91"/>
      <c r="PCV25" s="91"/>
      <c r="PCW25" s="91"/>
      <c r="PCX25" s="91"/>
      <c r="PCY25" s="91"/>
      <c r="PCZ25" s="91"/>
      <c r="PDA25" s="91"/>
      <c r="PDB25" s="91"/>
      <c r="PDC25" s="91"/>
      <c r="PDD25" s="91"/>
      <c r="PDE25" s="91"/>
      <c r="PDF25" s="91"/>
      <c r="PDG25" s="91"/>
      <c r="PDH25" s="91"/>
      <c r="PDI25" s="91"/>
      <c r="PDJ25" s="91"/>
      <c r="PDK25" s="91"/>
      <c r="PDL25" s="91"/>
      <c r="PDM25" s="91"/>
      <c r="PDN25" s="91"/>
      <c r="PDO25" s="91"/>
      <c r="PDP25" s="91"/>
      <c r="PDQ25" s="91"/>
      <c r="PDR25" s="91"/>
      <c r="PDS25" s="91"/>
      <c r="PDT25" s="91"/>
      <c r="PDU25" s="91"/>
      <c r="PDV25" s="91"/>
      <c r="PDW25" s="91"/>
      <c r="PDX25" s="91"/>
      <c r="PDY25" s="91"/>
      <c r="PDZ25" s="91"/>
      <c r="PEA25" s="91"/>
      <c r="PEB25" s="91"/>
      <c r="PEC25" s="91"/>
      <c r="PED25" s="91"/>
      <c r="PEE25" s="91"/>
      <c r="PEF25" s="91"/>
      <c r="PEG25" s="91"/>
      <c r="PEH25" s="91"/>
      <c r="PEI25" s="91"/>
      <c r="PEJ25" s="91"/>
      <c r="PEK25" s="91"/>
      <c r="PEL25" s="91"/>
      <c r="PEM25" s="91"/>
      <c r="PEN25" s="91"/>
      <c r="PEO25" s="91"/>
      <c r="PEP25" s="91"/>
      <c r="PEQ25" s="91"/>
      <c r="PER25" s="91"/>
      <c r="PES25" s="91"/>
      <c r="PET25" s="91"/>
      <c r="PEU25" s="91"/>
      <c r="PEV25" s="91"/>
      <c r="PEW25" s="91"/>
      <c r="PEX25" s="91"/>
      <c r="PEY25" s="91"/>
      <c r="PEZ25" s="91"/>
      <c r="PFA25" s="91"/>
      <c r="PFB25" s="91"/>
      <c r="PFC25" s="91"/>
      <c r="PFD25" s="91"/>
      <c r="PFE25" s="91"/>
      <c r="PFF25" s="91"/>
      <c r="PFG25" s="91"/>
      <c r="PFH25" s="91"/>
      <c r="PFI25" s="91"/>
      <c r="PFJ25" s="91"/>
      <c r="PFK25" s="91"/>
      <c r="PFL25" s="91"/>
      <c r="PFM25" s="91"/>
      <c r="PFN25" s="91"/>
      <c r="PFO25" s="91"/>
      <c r="PFP25" s="91"/>
      <c r="PFQ25" s="91"/>
      <c r="PFR25" s="91"/>
      <c r="PFS25" s="91"/>
      <c r="PFT25" s="91"/>
      <c r="PFU25" s="91"/>
      <c r="PFV25" s="91"/>
      <c r="PFW25" s="91"/>
      <c r="PFX25" s="91"/>
      <c r="PFY25" s="91"/>
      <c r="PFZ25" s="91"/>
      <c r="PGA25" s="91"/>
      <c r="PGB25" s="91"/>
      <c r="PGC25" s="91"/>
      <c r="PGD25" s="91"/>
      <c r="PGE25" s="91"/>
      <c r="PGF25" s="91"/>
      <c r="PGG25" s="91"/>
      <c r="PGH25" s="91"/>
      <c r="PGI25" s="91"/>
      <c r="PGJ25" s="91"/>
      <c r="PGK25" s="91"/>
      <c r="PGL25" s="91"/>
      <c r="PGM25" s="91"/>
      <c r="PGN25" s="91"/>
      <c r="PGO25" s="91"/>
      <c r="PGP25" s="91"/>
      <c r="PGQ25" s="91"/>
      <c r="PGR25" s="91"/>
      <c r="PGS25" s="91"/>
      <c r="PGT25" s="91"/>
      <c r="PGU25" s="91"/>
      <c r="PGV25" s="91"/>
      <c r="PGW25" s="91"/>
      <c r="PGX25" s="91"/>
      <c r="PGY25" s="91"/>
      <c r="PGZ25" s="91"/>
      <c r="PHA25" s="91"/>
      <c r="PHB25" s="91"/>
      <c r="PHC25" s="91"/>
      <c r="PHD25" s="91"/>
      <c r="PHE25" s="91"/>
      <c r="PHF25" s="91"/>
      <c r="PHG25" s="91"/>
      <c r="PHH25" s="91"/>
      <c r="PHI25" s="91"/>
      <c r="PHJ25" s="91"/>
      <c r="PHK25" s="91"/>
      <c r="PHL25" s="91"/>
      <c r="PHM25" s="91"/>
      <c r="PHN25" s="91"/>
      <c r="PHO25" s="91"/>
      <c r="PHP25" s="91"/>
      <c r="PHQ25" s="91"/>
      <c r="PHR25" s="91"/>
      <c r="PHS25" s="91"/>
      <c r="PHT25" s="91"/>
      <c r="PHU25" s="91"/>
      <c r="PHV25" s="91"/>
      <c r="PHW25" s="91"/>
      <c r="PHX25" s="91"/>
      <c r="PHY25" s="91"/>
      <c r="PHZ25" s="91"/>
      <c r="PIA25" s="91"/>
      <c r="PIB25" s="91"/>
      <c r="PIC25" s="91"/>
      <c r="PID25" s="91"/>
      <c r="PIE25" s="91"/>
      <c r="PIF25" s="91"/>
      <c r="PIG25" s="91"/>
      <c r="PIH25" s="91"/>
      <c r="PII25" s="91"/>
      <c r="PIJ25" s="91"/>
      <c r="PIK25" s="91"/>
      <c r="PIL25" s="91"/>
      <c r="PIM25" s="91"/>
      <c r="PIN25" s="91"/>
      <c r="PIO25" s="91"/>
      <c r="PIP25" s="91"/>
      <c r="PIQ25" s="91"/>
      <c r="PIR25" s="91"/>
      <c r="PIS25" s="91"/>
      <c r="PIT25" s="91"/>
      <c r="PIU25" s="91"/>
      <c r="PIV25" s="91"/>
      <c r="PIW25" s="91"/>
      <c r="PIX25" s="91"/>
      <c r="PIY25" s="91"/>
      <c r="PIZ25" s="91"/>
      <c r="PJA25" s="91"/>
      <c r="PJB25" s="91"/>
      <c r="PJC25" s="91"/>
      <c r="PJD25" s="91"/>
      <c r="PJE25" s="91"/>
      <c r="PJF25" s="91"/>
      <c r="PJG25" s="91"/>
      <c r="PJH25" s="91"/>
      <c r="PJI25" s="91"/>
      <c r="PJJ25" s="91"/>
      <c r="PJK25" s="91"/>
      <c r="PJL25" s="91"/>
      <c r="PJM25" s="91"/>
      <c r="PJN25" s="91"/>
      <c r="PJO25" s="91"/>
      <c r="PJP25" s="91"/>
      <c r="PJQ25" s="91"/>
      <c r="PJR25" s="91"/>
      <c r="PJS25" s="91"/>
      <c r="PJT25" s="91"/>
      <c r="PJU25" s="91"/>
      <c r="PJV25" s="91"/>
      <c r="PJW25" s="91"/>
      <c r="PJX25" s="91"/>
      <c r="PJY25" s="91"/>
      <c r="PJZ25" s="91"/>
      <c r="PKA25" s="91"/>
      <c r="PKB25" s="91"/>
      <c r="PKC25" s="91"/>
      <c r="PKD25" s="91"/>
      <c r="PKE25" s="91"/>
      <c r="PKF25" s="91"/>
      <c r="PKG25" s="91"/>
      <c r="PKH25" s="91"/>
      <c r="PKI25" s="91"/>
      <c r="PKJ25" s="91"/>
      <c r="PKK25" s="91"/>
      <c r="PKL25" s="91"/>
      <c r="PKM25" s="91"/>
      <c r="PKN25" s="91"/>
      <c r="PKO25" s="91"/>
      <c r="PKP25" s="91"/>
      <c r="PKQ25" s="91"/>
      <c r="PKR25" s="91"/>
      <c r="PKS25" s="91"/>
      <c r="PKT25" s="91"/>
      <c r="PKU25" s="91"/>
      <c r="PKV25" s="91"/>
      <c r="PKW25" s="91"/>
      <c r="PKX25" s="91"/>
      <c r="PKY25" s="91"/>
      <c r="PKZ25" s="91"/>
      <c r="PLA25" s="91"/>
      <c r="PLB25" s="91"/>
      <c r="PLC25" s="91"/>
      <c r="PLD25" s="91"/>
      <c r="PLE25" s="91"/>
      <c r="PLF25" s="91"/>
      <c r="PLG25" s="91"/>
      <c r="PLH25" s="91"/>
      <c r="PLI25" s="91"/>
      <c r="PLJ25" s="91"/>
      <c r="PLK25" s="91"/>
      <c r="PLL25" s="91"/>
      <c r="PLM25" s="91"/>
      <c r="PLN25" s="91"/>
      <c r="PLO25" s="91"/>
      <c r="PLP25" s="91"/>
      <c r="PLQ25" s="91"/>
      <c r="PLR25" s="91"/>
      <c r="PLS25" s="91"/>
      <c r="PLT25" s="91"/>
      <c r="PLU25" s="91"/>
      <c r="PLV25" s="91"/>
      <c r="PLW25" s="91"/>
      <c r="PLX25" s="91"/>
      <c r="PLY25" s="91"/>
      <c r="PLZ25" s="91"/>
      <c r="PMA25" s="91"/>
      <c r="PMB25" s="91"/>
      <c r="PMC25" s="91"/>
      <c r="PMD25" s="91"/>
      <c r="PME25" s="91"/>
      <c r="PMF25" s="91"/>
      <c r="PMG25" s="91"/>
      <c r="PMH25" s="91"/>
      <c r="PMI25" s="91"/>
      <c r="PMJ25" s="91"/>
      <c r="PMK25" s="91"/>
      <c r="PML25" s="91"/>
      <c r="PMM25" s="91"/>
      <c r="PMN25" s="91"/>
      <c r="PMO25" s="91"/>
      <c r="PMP25" s="91"/>
      <c r="PMQ25" s="91"/>
      <c r="PMR25" s="91"/>
      <c r="PMS25" s="91"/>
      <c r="PMT25" s="91"/>
      <c r="PMU25" s="91"/>
      <c r="PMV25" s="91"/>
      <c r="PMW25" s="91"/>
      <c r="PMX25" s="91"/>
      <c r="PMY25" s="91"/>
      <c r="PMZ25" s="91"/>
      <c r="PNA25" s="91"/>
      <c r="PNB25" s="91"/>
      <c r="PNC25" s="91"/>
      <c r="PND25" s="91"/>
      <c r="PNE25" s="91"/>
      <c r="PNF25" s="91"/>
      <c r="PNG25" s="91"/>
      <c r="PNH25" s="91"/>
      <c r="PNI25" s="91"/>
      <c r="PNJ25" s="91"/>
      <c r="PNK25" s="91"/>
      <c r="PNL25" s="91"/>
      <c r="PNM25" s="91"/>
      <c r="PNN25" s="91"/>
      <c r="PNO25" s="91"/>
      <c r="PNP25" s="91"/>
      <c r="PNQ25" s="91"/>
      <c r="PNR25" s="91"/>
      <c r="PNS25" s="91"/>
      <c r="PNT25" s="91"/>
      <c r="PNU25" s="91"/>
      <c r="PNV25" s="91"/>
      <c r="PNW25" s="91"/>
      <c r="PNX25" s="91"/>
      <c r="PNY25" s="91"/>
      <c r="PNZ25" s="91"/>
      <c r="POA25" s="91"/>
      <c r="POB25" s="91"/>
      <c r="POC25" s="91"/>
      <c r="POD25" s="91"/>
      <c r="POE25" s="91"/>
      <c r="POF25" s="91"/>
      <c r="POG25" s="91"/>
      <c r="POH25" s="91"/>
      <c r="POI25" s="91"/>
      <c r="POJ25" s="91"/>
      <c r="POK25" s="91"/>
      <c r="POL25" s="91"/>
      <c r="POM25" s="91"/>
      <c r="PON25" s="91"/>
      <c r="POO25" s="91"/>
      <c r="POP25" s="91"/>
      <c r="POQ25" s="91"/>
      <c r="POR25" s="91"/>
      <c r="POS25" s="91"/>
      <c r="POT25" s="91"/>
      <c r="POU25" s="91"/>
      <c r="POV25" s="91"/>
      <c r="POW25" s="91"/>
      <c r="POX25" s="91"/>
      <c r="POY25" s="91"/>
      <c r="POZ25" s="91"/>
      <c r="PPA25" s="91"/>
      <c r="PPB25" s="91"/>
      <c r="PPC25" s="91"/>
      <c r="PPD25" s="91"/>
      <c r="PPE25" s="91"/>
      <c r="PPF25" s="91"/>
      <c r="PPG25" s="91"/>
      <c r="PPH25" s="91"/>
      <c r="PPI25" s="91"/>
      <c r="PPJ25" s="91"/>
      <c r="PPK25" s="91"/>
      <c r="PPL25" s="91"/>
      <c r="PPM25" s="91"/>
      <c r="PPN25" s="91"/>
      <c r="PPO25" s="91"/>
      <c r="PPP25" s="91"/>
      <c r="PPQ25" s="91"/>
      <c r="PPR25" s="91"/>
      <c r="PPS25" s="91"/>
      <c r="PPT25" s="91"/>
      <c r="PPU25" s="91"/>
      <c r="PPV25" s="91"/>
      <c r="PPW25" s="91"/>
      <c r="PPX25" s="91"/>
      <c r="PPY25" s="91"/>
      <c r="PPZ25" s="91"/>
      <c r="PQA25" s="91"/>
      <c r="PQB25" s="91"/>
      <c r="PQC25" s="91"/>
      <c r="PQD25" s="91"/>
      <c r="PQE25" s="91"/>
      <c r="PQF25" s="91"/>
      <c r="PQG25" s="91"/>
      <c r="PQH25" s="91"/>
      <c r="PQI25" s="91"/>
      <c r="PQJ25" s="91"/>
      <c r="PQK25" s="91"/>
      <c r="PQL25" s="91"/>
      <c r="PQM25" s="91"/>
      <c r="PQN25" s="91"/>
      <c r="PQO25" s="91"/>
      <c r="PQP25" s="91"/>
      <c r="PQQ25" s="91"/>
      <c r="PQR25" s="91"/>
      <c r="PQS25" s="91"/>
      <c r="PQT25" s="91"/>
      <c r="PQU25" s="91"/>
      <c r="PQV25" s="91"/>
      <c r="PQW25" s="91"/>
      <c r="PQX25" s="91"/>
      <c r="PQY25" s="91"/>
      <c r="PQZ25" s="91"/>
      <c r="PRA25" s="91"/>
      <c r="PRB25" s="91"/>
      <c r="PRC25" s="91"/>
      <c r="PRD25" s="91"/>
      <c r="PRE25" s="91"/>
      <c r="PRF25" s="91"/>
      <c r="PRG25" s="91"/>
      <c r="PRH25" s="91"/>
      <c r="PRI25" s="91"/>
      <c r="PRJ25" s="91"/>
      <c r="PRK25" s="91"/>
      <c r="PRL25" s="91"/>
      <c r="PRM25" s="91"/>
      <c r="PRN25" s="91"/>
      <c r="PRO25" s="91"/>
      <c r="PRP25" s="91"/>
      <c r="PRQ25" s="91"/>
      <c r="PRR25" s="91"/>
      <c r="PRS25" s="91"/>
      <c r="PRT25" s="91"/>
      <c r="PRU25" s="91"/>
      <c r="PRV25" s="91"/>
      <c r="PRW25" s="91"/>
      <c r="PRX25" s="91"/>
      <c r="PRY25" s="91"/>
      <c r="PRZ25" s="91"/>
      <c r="PSA25" s="91"/>
      <c r="PSB25" s="91"/>
      <c r="PSC25" s="91"/>
      <c r="PSD25" s="91"/>
      <c r="PSE25" s="91"/>
      <c r="PSF25" s="91"/>
      <c r="PSG25" s="91"/>
      <c r="PSH25" s="91"/>
      <c r="PSI25" s="91"/>
      <c r="PSJ25" s="91"/>
      <c r="PSK25" s="91"/>
      <c r="PSL25" s="91"/>
      <c r="PSM25" s="91"/>
      <c r="PSN25" s="91"/>
      <c r="PSO25" s="91"/>
      <c r="PSP25" s="91"/>
      <c r="PSQ25" s="91"/>
      <c r="PSR25" s="91"/>
      <c r="PSS25" s="91"/>
      <c r="PST25" s="91"/>
      <c r="PSU25" s="91"/>
      <c r="PSV25" s="91"/>
      <c r="PSW25" s="91"/>
      <c r="PSX25" s="91"/>
      <c r="PSY25" s="91"/>
      <c r="PSZ25" s="91"/>
      <c r="PTA25" s="91"/>
      <c r="PTB25" s="91"/>
      <c r="PTC25" s="91"/>
      <c r="PTD25" s="91"/>
      <c r="PTE25" s="91"/>
      <c r="PTF25" s="91"/>
      <c r="PTG25" s="91"/>
      <c r="PTH25" s="91"/>
      <c r="PTI25" s="91"/>
      <c r="PTJ25" s="91"/>
      <c r="PTK25" s="91"/>
      <c r="PTL25" s="91"/>
      <c r="PTM25" s="91"/>
      <c r="PTN25" s="91"/>
      <c r="PTO25" s="91"/>
      <c r="PTP25" s="91"/>
      <c r="PTQ25" s="91"/>
      <c r="PTR25" s="91"/>
      <c r="PTS25" s="91"/>
      <c r="PTT25" s="91"/>
      <c r="PTU25" s="91"/>
      <c r="PTV25" s="91"/>
      <c r="PTW25" s="91"/>
      <c r="PTX25" s="91"/>
      <c r="PTY25" s="91"/>
      <c r="PTZ25" s="91"/>
      <c r="PUA25" s="91"/>
      <c r="PUB25" s="91"/>
      <c r="PUC25" s="91"/>
      <c r="PUD25" s="91"/>
      <c r="PUE25" s="91"/>
      <c r="PUF25" s="91"/>
      <c r="PUG25" s="91"/>
      <c r="PUH25" s="91"/>
      <c r="PUI25" s="91"/>
      <c r="PUJ25" s="91"/>
      <c r="PUK25" s="91"/>
      <c r="PUL25" s="91"/>
      <c r="PUM25" s="91"/>
      <c r="PUN25" s="91"/>
      <c r="PUO25" s="91"/>
      <c r="PUP25" s="91"/>
      <c r="PUQ25" s="91"/>
      <c r="PUR25" s="91"/>
      <c r="PUS25" s="91"/>
      <c r="PUT25" s="91"/>
      <c r="PUU25" s="91"/>
      <c r="PUV25" s="91"/>
      <c r="PUW25" s="91"/>
      <c r="PUX25" s="91"/>
      <c r="PUY25" s="91"/>
      <c r="PUZ25" s="91"/>
      <c r="PVA25" s="91"/>
      <c r="PVB25" s="91"/>
      <c r="PVC25" s="91"/>
      <c r="PVD25" s="91"/>
      <c r="PVE25" s="91"/>
      <c r="PVF25" s="91"/>
      <c r="PVG25" s="91"/>
      <c r="PVH25" s="91"/>
      <c r="PVI25" s="91"/>
      <c r="PVJ25" s="91"/>
      <c r="PVK25" s="91"/>
      <c r="PVL25" s="91"/>
      <c r="PVM25" s="91"/>
      <c r="PVN25" s="91"/>
      <c r="PVO25" s="91"/>
      <c r="PVP25" s="91"/>
      <c r="PVQ25" s="91"/>
      <c r="PVR25" s="91"/>
      <c r="PVS25" s="91"/>
      <c r="PVT25" s="91"/>
      <c r="PVU25" s="91"/>
      <c r="PVV25" s="91"/>
      <c r="PVW25" s="91"/>
      <c r="PVX25" s="91"/>
      <c r="PVY25" s="91"/>
      <c r="PVZ25" s="91"/>
      <c r="PWA25" s="91"/>
      <c r="PWB25" s="91"/>
      <c r="PWC25" s="91"/>
      <c r="PWD25" s="91"/>
      <c r="PWE25" s="91"/>
      <c r="PWF25" s="91"/>
      <c r="PWG25" s="91"/>
      <c r="PWH25" s="91"/>
      <c r="PWI25" s="91"/>
      <c r="PWJ25" s="91"/>
      <c r="PWK25" s="91"/>
      <c r="PWL25" s="91"/>
      <c r="PWM25" s="91"/>
      <c r="PWN25" s="91"/>
      <c r="PWO25" s="91"/>
      <c r="PWP25" s="91"/>
      <c r="PWQ25" s="91"/>
      <c r="PWR25" s="91"/>
      <c r="PWS25" s="91"/>
      <c r="PWT25" s="91"/>
      <c r="PWU25" s="91"/>
      <c r="PWV25" s="91"/>
      <c r="PWW25" s="91"/>
      <c r="PWX25" s="91"/>
      <c r="PWY25" s="91"/>
      <c r="PWZ25" s="91"/>
      <c r="PXA25" s="91"/>
      <c r="PXB25" s="91"/>
      <c r="PXC25" s="91"/>
      <c r="PXD25" s="91"/>
      <c r="PXE25" s="91"/>
      <c r="PXF25" s="91"/>
      <c r="PXG25" s="91"/>
      <c r="PXH25" s="91"/>
      <c r="PXI25" s="91"/>
      <c r="PXJ25" s="91"/>
      <c r="PXK25" s="91"/>
      <c r="PXL25" s="91"/>
      <c r="PXM25" s="91"/>
      <c r="PXN25" s="91"/>
      <c r="PXO25" s="91"/>
      <c r="PXP25" s="91"/>
      <c r="PXQ25" s="91"/>
      <c r="PXR25" s="91"/>
      <c r="PXS25" s="91"/>
      <c r="PXT25" s="91"/>
      <c r="PXU25" s="91"/>
      <c r="PXV25" s="91"/>
      <c r="PXW25" s="91"/>
      <c r="PXX25" s="91"/>
      <c r="PXY25" s="91"/>
      <c r="PXZ25" s="91"/>
      <c r="PYA25" s="91"/>
      <c r="PYB25" s="91"/>
      <c r="PYC25" s="91"/>
      <c r="PYD25" s="91"/>
      <c r="PYE25" s="91"/>
      <c r="PYF25" s="91"/>
      <c r="PYG25" s="91"/>
      <c r="PYH25" s="91"/>
      <c r="PYI25" s="91"/>
      <c r="PYJ25" s="91"/>
      <c r="PYK25" s="91"/>
      <c r="PYL25" s="91"/>
      <c r="PYM25" s="91"/>
      <c r="PYN25" s="91"/>
      <c r="PYO25" s="91"/>
      <c r="PYP25" s="91"/>
      <c r="PYQ25" s="91"/>
      <c r="PYR25" s="91"/>
      <c r="PYS25" s="91"/>
      <c r="PYT25" s="91"/>
      <c r="PYU25" s="91"/>
      <c r="PYV25" s="91"/>
      <c r="PYW25" s="91"/>
      <c r="PYX25" s="91"/>
      <c r="PYY25" s="91"/>
      <c r="PYZ25" s="91"/>
      <c r="PZA25" s="91"/>
      <c r="PZB25" s="91"/>
      <c r="PZC25" s="91"/>
      <c r="PZD25" s="91"/>
      <c r="PZE25" s="91"/>
      <c r="PZF25" s="91"/>
      <c r="PZG25" s="91"/>
      <c r="PZH25" s="91"/>
      <c r="PZI25" s="91"/>
      <c r="PZJ25" s="91"/>
      <c r="PZK25" s="91"/>
      <c r="PZL25" s="91"/>
      <c r="PZM25" s="91"/>
      <c r="PZN25" s="91"/>
      <c r="PZO25" s="91"/>
      <c r="PZP25" s="91"/>
      <c r="PZQ25" s="91"/>
      <c r="PZR25" s="91"/>
      <c r="PZS25" s="91"/>
      <c r="PZT25" s="91"/>
      <c r="PZU25" s="91"/>
      <c r="PZV25" s="91"/>
      <c r="PZW25" s="91"/>
      <c r="PZX25" s="91"/>
      <c r="PZY25" s="91"/>
      <c r="PZZ25" s="91"/>
      <c r="QAA25" s="91"/>
      <c r="QAB25" s="91"/>
      <c r="QAC25" s="91"/>
      <c r="QAD25" s="91"/>
      <c r="QAE25" s="91"/>
      <c r="QAF25" s="91"/>
      <c r="QAG25" s="91"/>
      <c r="QAH25" s="91"/>
      <c r="QAI25" s="91"/>
      <c r="QAJ25" s="91"/>
      <c r="QAK25" s="91"/>
      <c r="QAL25" s="91"/>
      <c r="QAM25" s="91"/>
      <c r="QAN25" s="91"/>
      <c r="QAO25" s="91"/>
      <c r="QAP25" s="91"/>
      <c r="QAQ25" s="91"/>
      <c r="QAR25" s="91"/>
      <c r="QAS25" s="91"/>
      <c r="QAT25" s="91"/>
      <c r="QAU25" s="91"/>
      <c r="QAV25" s="91"/>
      <c r="QAW25" s="91"/>
      <c r="QAX25" s="91"/>
      <c r="QAY25" s="91"/>
      <c r="QAZ25" s="91"/>
      <c r="QBA25" s="91"/>
      <c r="QBB25" s="91"/>
      <c r="QBC25" s="91"/>
      <c r="QBD25" s="91"/>
      <c r="QBE25" s="91"/>
      <c r="QBF25" s="91"/>
      <c r="QBG25" s="91"/>
      <c r="QBH25" s="91"/>
      <c r="QBI25" s="91"/>
      <c r="QBJ25" s="91"/>
      <c r="QBK25" s="91"/>
      <c r="QBL25" s="91"/>
      <c r="QBM25" s="91"/>
      <c r="QBN25" s="91"/>
      <c r="QBO25" s="91"/>
      <c r="QBP25" s="91"/>
      <c r="QBQ25" s="91"/>
      <c r="QBR25" s="91"/>
      <c r="QBS25" s="91"/>
      <c r="QBT25" s="91"/>
      <c r="QBU25" s="91"/>
      <c r="QBV25" s="91"/>
      <c r="QBW25" s="91"/>
      <c r="QBX25" s="91"/>
      <c r="QBY25" s="91"/>
      <c r="QBZ25" s="91"/>
      <c r="QCA25" s="91"/>
      <c r="QCB25" s="91"/>
      <c r="QCC25" s="91"/>
      <c r="QCD25" s="91"/>
      <c r="QCE25" s="91"/>
      <c r="QCF25" s="91"/>
      <c r="QCG25" s="91"/>
      <c r="QCH25" s="91"/>
      <c r="QCI25" s="91"/>
      <c r="QCJ25" s="91"/>
      <c r="QCK25" s="91"/>
      <c r="QCL25" s="91"/>
      <c r="QCM25" s="91"/>
      <c r="QCN25" s="91"/>
      <c r="QCO25" s="91"/>
      <c r="QCP25" s="91"/>
      <c r="QCQ25" s="91"/>
      <c r="QCR25" s="91"/>
      <c r="QCS25" s="91"/>
      <c r="QCT25" s="91"/>
      <c r="QCU25" s="91"/>
      <c r="QCV25" s="91"/>
      <c r="QCW25" s="91"/>
      <c r="QCX25" s="91"/>
      <c r="QCY25" s="91"/>
      <c r="QCZ25" s="91"/>
      <c r="QDA25" s="91"/>
      <c r="QDB25" s="91"/>
      <c r="QDC25" s="91"/>
      <c r="QDD25" s="91"/>
      <c r="QDE25" s="91"/>
      <c r="QDF25" s="91"/>
      <c r="QDG25" s="91"/>
      <c r="QDH25" s="91"/>
      <c r="QDI25" s="91"/>
      <c r="QDJ25" s="91"/>
      <c r="QDK25" s="91"/>
      <c r="QDL25" s="91"/>
      <c r="QDM25" s="91"/>
      <c r="QDN25" s="91"/>
      <c r="QDO25" s="91"/>
      <c r="QDP25" s="91"/>
      <c r="QDQ25" s="91"/>
      <c r="QDR25" s="91"/>
      <c r="QDS25" s="91"/>
      <c r="QDT25" s="91"/>
      <c r="QDU25" s="91"/>
      <c r="QDV25" s="91"/>
      <c r="QDW25" s="91"/>
      <c r="QDX25" s="91"/>
      <c r="QDY25" s="91"/>
      <c r="QDZ25" s="91"/>
      <c r="QEA25" s="91"/>
      <c r="QEB25" s="91"/>
      <c r="QEC25" s="91"/>
      <c r="QED25" s="91"/>
      <c r="QEE25" s="91"/>
      <c r="QEF25" s="91"/>
      <c r="QEG25" s="91"/>
      <c r="QEH25" s="91"/>
      <c r="QEI25" s="91"/>
      <c r="QEJ25" s="91"/>
      <c r="QEK25" s="91"/>
      <c r="QEL25" s="91"/>
      <c r="QEM25" s="91"/>
      <c r="QEN25" s="91"/>
      <c r="QEO25" s="91"/>
      <c r="QEP25" s="91"/>
      <c r="QEQ25" s="91"/>
      <c r="QER25" s="91"/>
      <c r="QES25" s="91"/>
      <c r="QET25" s="91"/>
      <c r="QEU25" s="91"/>
      <c r="QEV25" s="91"/>
      <c r="QEW25" s="91"/>
      <c r="QEX25" s="91"/>
      <c r="QEY25" s="91"/>
      <c r="QEZ25" s="91"/>
      <c r="QFA25" s="91"/>
      <c r="QFB25" s="91"/>
      <c r="QFC25" s="91"/>
      <c r="QFD25" s="91"/>
      <c r="QFE25" s="91"/>
      <c r="QFF25" s="91"/>
      <c r="QFG25" s="91"/>
      <c r="QFH25" s="91"/>
      <c r="QFI25" s="91"/>
      <c r="QFJ25" s="91"/>
      <c r="QFK25" s="91"/>
      <c r="QFL25" s="91"/>
      <c r="QFM25" s="91"/>
      <c r="QFN25" s="91"/>
      <c r="QFO25" s="91"/>
      <c r="QFP25" s="91"/>
      <c r="QFQ25" s="91"/>
      <c r="QFR25" s="91"/>
      <c r="QFS25" s="91"/>
      <c r="QFT25" s="91"/>
      <c r="QFU25" s="91"/>
      <c r="QFV25" s="91"/>
      <c r="QFW25" s="91"/>
      <c r="QFX25" s="91"/>
      <c r="QFY25" s="91"/>
      <c r="QFZ25" s="91"/>
      <c r="QGA25" s="91"/>
      <c r="QGB25" s="91"/>
      <c r="QGC25" s="91"/>
      <c r="QGD25" s="91"/>
      <c r="QGE25" s="91"/>
      <c r="QGF25" s="91"/>
      <c r="QGG25" s="91"/>
      <c r="QGH25" s="91"/>
      <c r="QGI25" s="91"/>
      <c r="QGJ25" s="91"/>
      <c r="QGK25" s="91"/>
      <c r="QGL25" s="91"/>
      <c r="QGM25" s="91"/>
      <c r="QGN25" s="91"/>
      <c r="QGO25" s="91"/>
      <c r="QGP25" s="91"/>
      <c r="QGQ25" s="91"/>
      <c r="QGR25" s="91"/>
      <c r="QGS25" s="91"/>
      <c r="QGT25" s="91"/>
      <c r="QGU25" s="91"/>
      <c r="QGV25" s="91"/>
      <c r="QGW25" s="91"/>
      <c r="QGX25" s="91"/>
      <c r="QGY25" s="91"/>
      <c r="QGZ25" s="91"/>
      <c r="QHA25" s="91"/>
      <c r="QHB25" s="91"/>
      <c r="QHC25" s="91"/>
      <c r="QHD25" s="91"/>
      <c r="QHE25" s="91"/>
      <c r="QHF25" s="91"/>
      <c r="QHG25" s="91"/>
      <c r="QHH25" s="91"/>
      <c r="QHI25" s="91"/>
      <c r="QHJ25" s="91"/>
      <c r="QHK25" s="91"/>
      <c r="QHL25" s="91"/>
      <c r="QHM25" s="91"/>
      <c r="QHN25" s="91"/>
      <c r="QHO25" s="91"/>
      <c r="QHP25" s="91"/>
      <c r="QHQ25" s="91"/>
      <c r="QHR25" s="91"/>
      <c r="QHS25" s="91"/>
      <c r="QHT25" s="91"/>
      <c r="QHU25" s="91"/>
      <c r="QHV25" s="91"/>
      <c r="QHW25" s="91"/>
      <c r="QHX25" s="91"/>
      <c r="QHY25" s="91"/>
      <c r="QHZ25" s="91"/>
      <c r="QIA25" s="91"/>
      <c r="QIB25" s="91"/>
      <c r="QIC25" s="91"/>
      <c r="QID25" s="91"/>
      <c r="QIE25" s="91"/>
      <c r="QIF25" s="91"/>
      <c r="QIG25" s="91"/>
      <c r="QIH25" s="91"/>
      <c r="QII25" s="91"/>
      <c r="QIJ25" s="91"/>
      <c r="QIK25" s="91"/>
      <c r="QIL25" s="91"/>
      <c r="QIM25" s="91"/>
      <c r="QIN25" s="91"/>
      <c r="QIO25" s="91"/>
      <c r="QIP25" s="91"/>
      <c r="QIQ25" s="91"/>
      <c r="QIR25" s="91"/>
      <c r="QIS25" s="91"/>
      <c r="QIT25" s="91"/>
      <c r="QIU25" s="91"/>
      <c r="QIV25" s="91"/>
      <c r="QIW25" s="91"/>
      <c r="QIX25" s="91"/>
      <c r="QIY25" s="91"/>
      <c r="QIZ25" s="91"/>
      <c r="QJA25" s="91"/>
      <c r="QJB25" s="91"/>
      <c r="QJC25" s="91"/>
      <c r="QJD25" s="91"/>
      <c r="QJE25" s="91"/>
      <c r="QJF25" s="91"/>
      <c r="QJG25" s="91"/>
      <c r="QJH25" s="91"/>
      <c r="QJI25" s="91"/>
      <c r="QJJ25" s="91"/>
      <c r="QJK25" s="91"/>
      <c r="QJL25" s="91"/>
      <c r="QJM25" s="91"/>
      <c r="QJN25" s="91"/>
      <c r="QJO25" s="91"/>
      <c r="QJP25" s="91"/>
      <c r="QJQ25" s="91"/>
      <c r="QJR25" s="91"/>
      <c r="QJS25" s="91"/>
      <c r="QJT25" s="91"/>
      <c r="QJU25" s="91"/>
      <c r="QJV25" s="91"/>
      <c r="QJW25" s="91"/>
      <c r="QJX25" s="91"/>
      <c r="QJY25" s="91"/>
      <c r="QJZ25" s="91"/>
      <c r="QKA25" s="91"/>
      <c r="QKB25" s="91"/>
      <c r="QKC25" s="91"/>
      <c r="QKD25" s="91"/>
      <c r="QKE25" s="91"/>
      <c r="QKF25" s="91"/>
      <c r="QKG25" s="91"/>
      <c r="QKH25" s="91"/>
      <c r="QKI25" s="91"/>
      <c r="QKJ25" s="91"/>
      <c r="QKK25" s="91"/>
      <c r="QKL25" s="91"/>
      <c r="QKM25" s="91"/>
      <c r="QKN25" s="91"/>
      <c r="QKO25" s="91"/>
      <c r="QKP25" s="91"/>
      <c r="QKQ25" s="91"/>
      <c r="QKR25" s="91"/>
      <c r="QKS25" s="91"/>
      <c r="QKT25" s="91"/>
      <c r="QKU25" s="91"/>
      <c r="QKV25" s="91"/>
      <c r="QKW25" s="91"/>
      <c r="QKX25" s="91"/>
      <c r="QKY25" s="91"/>
      <c r="QKZ25" s="91"/>
      <c r="QLA25" s="91"/>
      <c r="QLB25" s="91"/>
      <c r="QLC25" s="91"/>
      <c r="QLD25" s="91"/>
      <c r="QLE25" s="91"/>
      <c r="QLF25" s="91"/>
      <c r="QLG25" s="91"/>
      <c r="QLH25" s="91"/>
      <c r="QLI25" s="91"/>
      <c r="QLJ25" s="91"/>
      <c r="QLK25" s="91"/>
      <c r="QLL25" s="91"/>
      <c r="QLM25" s="91"/>
      <c r="QLN25" s="91"/>
      <c r="QLO25" s="91"/>
      <c r="QLP25" s="91"/>
      <c r="QLQ25" s="91"/>
      <c r="QLR25" s="91"/>
      <c r="QLS25" s="91"/>
      <c r="QLT25" s="91"/>
      <c r="QLU25" s="91"/>
      <c r="QLV25" s="91"/>
      <c r="QLW25" s="91"/>
      <c r="QLX25" s="91"/>
      <c r="QLY25" s="91"/>
      <c r="QLZ25" s="91"/>
      <c r="QMA25" s="91"/>
      <c r="QMB25" s="91"/>
      <c r="QMC25" s="91"/>
      <c r="QMD25" s="91"/>
      <c r="QME25" s="91"/>
      <c r="QMF25" s="91"/>
      <c r="QMG25" s="91"/>
      <c r="QMH25" s="91"/>
      <c r="QMI25" s="91"/>
      <c r="QMJ25" s="91"/>
      <c r="QMK25" s="91"/>
      <c r="QML25" s="91"/>
      <c r="QMM25" s="91"/>
      <c r="QMN25" s="91"/>
      <c r="QMO25" s="91"/>
      <c r="QMP25" s="91"/>
      <c r="QMQ25" s="91"/>
      <c r="QMR25" s="91"/>
      <c r="QMS25" s="91"/>
      <c r="QMT25" s="91"/>
      <c r="QMU25" s="91"/>
      <c r="QMV25" s="91"/>
      <c r="QMW25" s="91"/>
      <c r="QMX25" s="91"/>
      <c r="QMY25" s="91"/>
      <c r="QMZ25" s="91"/>
      <c r="QNA25" s="91"/>
      <c r="QNB25" s="91"/>
      <c r="QNC25" s="91"/>
      <c r="QND25" s="91"/>
      <c r="QNE25" s="91"/>
      <c r="QNF25" s="91"/>
      <c r="QNG25" s="91"/>
      <c r="QNH25" s="91"/>
      <c r="QNI25" s="91"/>
      <c r="QNJ25" s="91"/>
      <c r="QNK25" s="91"/>
      <c r="QNL25" s="91"/>
      <c r="QNM25" s="91"/>
      <c r="QNN25" s="91"/>
      <c r="QNO25" s="91"/>
      <c r="QNP25" s="91"/>
      <c r="QNQ25" s="91"/>
      <c r="QNR25" s="91"/>
      <c r="QNS25" s="91"/>
      <c r="QNT25" s="91"/>
      <c r="QNU25" s="91"/>
      <c r="QNV25" s="91"/>
      <c r="QNW25" s="91"/>
      <c r="QNX25" s="91"/>
      <c r="QNY25" s="91"/>
      <c r="QNZ25" s="91"/>
      <c r="QOA25" s="91"/>
      <c r="QOB25" s="91"/>
      <c r="QOC25" s="91"/>
      <c r="QOD25" s="91"/>
      <c r="QOE25" s="91"/>
      <c r="QOF25" s="91"/>
      <c r="QOG25" s="91"/>
      <c r="QOH25" s="91"/>
      <c r="QOI25" s="91"/>
      <c r="QOJ25" s="91"/>
      <c r="QOK25" s="91"/>
      <c r="QOL25" s="91"/>
      <c r="QOM25" s="91"/>
      <c r="QON25" s="91"/>
      <c r="QOO25" s="91"/>
      <c r="QOP25" s="91"/>
      <c r="QOQ25" s="91"/>
      <c r="QOR25" s="91"/>
      <c r="QOS25" s="91"/>
      <c r="QOT25" s="91"/>
      <c r="QOU25" s="91"/>
      <c r="QOV25" s="91"/>
      <c r="QOW25" s="91"/>
      <c r="QOX25" s="91"/>
      <c r="QOY25" s="91"/>
      <c r="QOZ25" s="91"/>
      <c r="QPA25" s="91"/>
      <c r="QPB25" s="91"/>
      <c r="QPC25" s="91"/>
      <c r="QPD25" s="91"/>
      <c r="QPE25" s="91"/>
      <c r="QPF25" s="91"/>
      <c r="QPG25" s="91"/>
      <c r="QPH25" s="91"/>
      <c r="QPI25" s="91"/>
      <c r="QPJ25" s="91"/>
      <c r="QPK25" s="91"/>
      <c r="QPL25" s="91"/>
      <c r="QPM25" s="91"/>
      <c r="QPN25" s="91"/>
      <c r="QPO25" s="91"/>
      <c r="QPP25" s="91"/>
      <c r="QPQ25" s="91"/>
      <c r="QPR25" s="91"/>
      <c r="QPS25" s="91"/>
      <c r="QPT25" s="91"/>
      <c r="QPU25" s="91"/>
      <c r="QPV25" s="91"/>
      <c r="QPW25" s="91"/>
      <c r="QPX25" s="91"/>
      <c r="QPY25" s="91"/>
      <c r="QPZ25" s="91"/>
      <c r="QQA25" s="91"/>
      <c r="QQB25" s="91"/>
      <c r="QQC25" s="91"/>
      <c r="QQD25" s="91"/>
      <c r="QQE25" s="91"/>
      <c r="QQF25" s="91"/>
      <c r="QQG25" s="91"/>
      <c r="QQH25" s="91"/>
      <c r="QQI25" s="91"/>
      <c r="QQJ25" s="91"/>
      <c r="QQK25" s="91"/>
      <c r="QQL25" s="91"/>
      <c r="QQM25" s="91"/>
      <c r="QQN25" s="91"/>
      <c r="QQO25" s="91"/>
      <c r="QQP25" s="91"/>
      <c r="QQQ25" s="91"/>
      <c r="QQR25" s="91"/>
      <c r="QQS25" s="91"/>
      <c r="QQT25" s="91"/>
      <c r="QQU25" s="91"/>
      <c r="QQV25" s="91"/>
      <c r="QQW25" s="91"/>
      <c r="QQX25" s="91"/>
      <c r="QQY25" s="91"/>
      <c r="QQZ25" s="91"/>
      <c r="QRA25" s="91"/>
      <c r="QRB25" s="91"/>
      <c r="QRC25" s="91"/>
      <c r="QRD25" s="91"/>
      <c r="QRE25" s="91"/>
      <c r="QRF25" s="91"/>
      <c r="QRG25" s="91"/>
      <c r="QRH25" s="91"/>
      <c r="QRI25" s="91"/>
      <c r="QRJ25" s="91"/>
      <c r="QRK25" s="91"/>
      <c r="QRL25" s="91"/>
      <c r="QRM25" s="91"/>
      <c r="QRN25" s="91"/>
      <c r="QRO25" s="91"/>
      <c r="QRP25" s="91"/>
      <c r="QRQ25" s="91"/>
      <c r="QRR25" s="91"/>
      <c r="QRS25" s="91"/>
      <c r="QRT25" s="91"/>
      <c r="QRU25" s="91"/>
      <c r="QRV25" s="91"/>
      <c r="QRW25" s="91"/>
      <c r="QRX25" s="91"/>
      <c r="QRY25" s="91"/>
      <c r="QRZ25" s="91"/>
      <c r="QSA25" s="91"/>
      <c r="QSB25" s="91"/>
      <c r="QSC25" s="91"/>
      <c r="QSD25" s="91"/>
      <c r="QSE25" s="91"/>
      <c r="QSF25" s="91"/>
      <c r="QSG25" s="91"/>
      <c r="QSH25" s="91"/>
      <c r="QSI25" s="91"/>
      <c r="QSJ25" s="91"/>
      <c r="QSK25" s="91"/>
      <c r="QSL25" s="91"/>
      <c r="QSM25" s="91"/>
      <c r="QSN25" s="91"/>
      <c r="QSO25" s="91"/>
      <c r="QSP25" s="91"/>
      <c r="QSQ25" s="91"/>
      <c r="QSR25" s="91"/>
      <c r="QSS25" s="91"/>
      <c r="QST25" s="91"/>
      <c r="QSU25" s="91"/>
      <c r="QSV25" s="91"/>
      <c r="QSW25" s="91"/>
      <c r="QSX25" s="91"/>
      <c r="QSY25" s="91"/>
      <c r="QSZ25" s="91"/>
      <c r="QTA25" s="91"/>
      <c r="QTB25" s="91"/>
      <c r="QTC25" s="91"/>
      <c r="QTD25" s="91"/>
      <c r="QTE25" s="91"/>
      <c r="QTF25" s="91"/>
      <c r="QTG25" s="91"/>
      <c r="QTH25" s="91"/>
      <c r="QTI25" s="91"/>
      <c r="QTJ25" s="91"/>
      <c r="QTK25" s="91"/>
      <c r="QTL25" s="91"/>
      <c r="QTM25" s="91"/>
      <c r="QTN25" s="91"/>
      <c r="QTO25" s="91"/>
      <c r="QTP25" s="91"/>
      <c r="QTQ25" s="91"/>
      <c r="QTR25" s="91"/>
      <c r="QTS25" s="91"/>
      <c r="QTT25" s="91"/>
      <c r="QTU25" s="91"/>
      <c r="QTV25" s="91"/>
      <c r="QTW25" s="91"/>
      <c r="QTX25" s="91"/>
      <c r="QTY25" s="91"/>
      <c r="QTZ25" s="91"/>
      <c r="QUA25" s="91"/>
      <c r="QUB25" s="91"/>
      <c r="QUC25" s="91"/>
      <c r="QUD25" s="91"/>
      <c r="QUE25" s="91"/>
      <c r="QUF25" s="91"/>
      <c r="QUG25" s="91"/>
      <c r="QUH25" s="91"/>
      <c r="QUI25" s="91"/>
      <c r="QUJ25" s="91"/>
      <c r="QUK25" s="91"/>
      <c r="QUL25" s="91"/>
      <c r="QUM25" s="91"/>
      <c r="QUN25" s="91"/>
      <c r="QUO25" s="91"/>
      <c r="QUP25" s="91"/>
      <c r="QUQ25" s="91"/>
      <c r="QUR25" s="91"/>
      <c r="QUS25" s="91"/>
      <c r="QUT25" s="91"/>
      <c r="QUU25" s="91"/>
      <c r="QUV25" s="91"/>
      <c r="QUW25" s="91"/>
      <c r="QUX25" s="91"/>
      <c r="QUY25" s="91"/>
      <c r="QUZ25" s="91"/>
      <c r="QVA25" s="91"/>
      <c r="QVB25" s="91"/>
      <c r="QVC25" s="91"/>
      <c r="QVD25" s="91"/>
      <c r="QVE25" s="91"/>
      <c r="QVF25" s="91"/>
      <c r="QVG25" s="91"/>
      <c r="QVH25" s="91"/>
      <c r="QVI25" s="91"/>
      <c r="QVJ25" s="91"/>
      <c r="QVK25" s="91"/>
      <c r="QVL25" s="91"/>
      <c r="QVM25" s="91"/>
      <c r="QVN25" s="91"/>
      <c r="QVO25" s="91"/>
      <c r="QVP25" s="91"/>
      <c r="QVQ25" s="91"/>
      <c r="QVR25" s="91"/>
      <c r="QVS25" s="91"/>
      <c r="QVT25" s="91"/>
      <c r="QVU25" s="91"/>
      <c r="QVV25" s="91"/>
      <c r="QVW25" s="91"/>
      <c r="QVX25" s="91"/>
      <c r="QVY25" s="91"/>
      <c r="QVZ25" s="91"/>
      <c r="QWA25" s="91"/>
      <c r="QWB25" s="91"/>
      <c r="QWC25" s="91"/>
      <c r="QWD25" s="91"/>
      <c r="QWE25" s="91"/>
      <c r="QWF25" s="91"/>
      <c r="QWG25" s="91"/>
      <c r="QWH25" s="91"/>
      <c r="QWI25" s="91"/>
      <c r="QWJ25" s="91"/>
      <c r="QWK25" s="91"/>
      <c r="QWL25" s="91"/>
      <c r="QWM25" s="91"/>
      <c r="QWN25" s="91"/>
      <c r="QWO25" s="91"/>
      <c r="QWP25" s="91"/>
      <c r="QWQ25" s="91"/>
      <c r="QWR25" s="91"/>
      <c r="QWS25" s="91"/>
      <c r="QWT25" s="91"/>
      <c r="QWU25" s="91"/>
      <c r="QWV25" s="91"/>
      <c r="QWW25" s="91"/>
      <c r="QWX25" s="91"/>
      <c r="QWY25" s="91"/>
      <c r="QWZ25" s="91"/>
      <c r="QXA25" s="91"/>
      <c r="QXB25" s="91"/>
      <c r="QXC25" s="91"/>
      <c r="QXD25" s="91"/>
      <c r="QXE25" s="91"/>
      <c r="QXF25" s="91"/>
      <c r="QXG25" s="91"/>
      <c r="QXH25" s="91"/>
      <c r="QXI25" s="91"/>
      <c r="QXJ25" s="91"/>
      <c r="QXK25" s="91"/>
      <c r="QXL25" s="91"/>
      <c r="QXM25" s="91"/>
      <c r="QXN25" s="91"/>
      <c r="QXO25" s="91"/>
      <c r="QXP25" s="91"/>
      <c r="QXQ25" s="91"/>
      <c r="QXR25" s="91"/>
      <c r="QXS25" s="91"/>
      <c r="QXT25" s="91"/>
      <c r="QXU25" s="91"/>
      <c r="QXV25" s="91"/>
      <c r="QXW25" s="91"/>
      <c r="QXX25" s="91"/>
      <c r="QXY25" s="91"/>
      <c r="QXZ25" s="91"/>
      <c r="QYA25" s="91"/>
      <c r="QYB25" s="91"/>
      <c r="QYC25" s="91"/>
      <c r="QYD25" s="91"/>
      <c r="QYE25" s="91"/>
      <c r="QYF25" s="91"/>
      <c r="QYG25" s="91"/>
      <c r="QYH25" s="91"/>
      <c r="QYI25" s="91"/>
      <c r="QYJ25" s="91"/>
      <c r="QYK25" s="91"/>
      <c r="QYL25" s="91"/>
      <c r="QYM25" s="91"/>
      <c r="QYN25" s="91"/>
      <c r="QYO25" s="91"/>
      <c r="QYP25" s="91"/>
      <c r="QYQ25" s="91"/>
      <c r="QYR25" s="91"/>
      <c r="QYS25" s="91"/>
      <c r="QYT25" s="91"/>
      <c r="QYU25" s="91"/>
      <c r="QYV25" s="91"/>
      <c r="QYW25" s="91"/>
      <c r="QYX25" s="91"/>
      <c r="QYY25" s="91"/>
      <c r="QYZ25" s="91"/>
      <c r="QZA25" s="91"/>
      <c r="QZB25" s="91"/>
      <c r="QZC25" s="91"/>
      <c r="QZD25" s="91"/>
      <c r="QZE25" s="91"/>
      <c r="QZF25" s="91"/>
      <c r="QZG25" s="91"/>
      <c r="QZH25" s="91"/>
      <c r="QZI25" s="91"/>
      <c r="QZJ25" s="91"/>
      <c r="QZK25" s="91"/>
      <c r="QZL25" s="91"/>
      <c r="QZM25" s="91"/>
      <c r="QZN25" s="91"/>
      <c r="QZO25" s="91"/>
      <c r="QZP25" s="91"/>
      <c r="QZQ25" s="91"/>
      <c r="QZR25" s="91"/>
      <c r="QZS25" s="91"/>
      <c r="QZT25" s="91"/>
      <c r="QZU25" s="91"/>
      <c r="QZV25" s="91"/>
      <c r="QZW25" s="91"/>
      <c r="QZX25" s="91"/>
      <c r="QZY25" s="91"/>
      <c r="QZZ25" s="91"/>
      <c r="RAA25" s="91"/>
      <c r="RAB25" s="91"/>
      <c r="RAC25" s="91"/>
      <c r="RAD25" s="91"/>
      <c r="RAE25" s="91"/>
      <c r="RAF25" s="91"/>
      <c r="RAG25" s="91"/>
      <c r="RAH25" s="91"/>
      <c r="RAI25" s="91"/>
      <c r="RAJ25" s="91"/>
      <c r="RAK25" s="91"/>
      <c r="RAL25" s="91"/>
      <c r="RAM25" s="91"/>
      <c r="RAN25" s="91"/>
      <c r="RAO25" s="91"/>
      <c r="RAP25" s="91"/>
      <c r="RAQ25" s="91"/>
      <c r="RAR25" s="91"/>
      <c r="RAS25" s="91"/>
      <c r="RAT25" s="91"/>
      <c r="RAU25" s="91"/>
      <c r="RAV25" s="91"/>
      <c r="RAW25" s="91"/>
      <c r="RAX25" s="91"/>
      <c r="RAY25" s="91"/>
      <c r="RAZ25" s="91"/>
      <c r="RBA25" s="91"/>
      <c r="RBB25" s="91"/>
      <c r="RBC25" s="91"/>
      <c r="RBD25" s="91"/>
      <c r="RBE25" s="91"/>
      <c r="RBF25" s="91"/>
      <c r="RBG25" s="91"/>
      <c r="RBH25" s="91"/>
      <c r="RBI25" s="91"/>
      <c r="RBJ25" s="91"/>
      <c r="RBK25" s="91"/>
      <c r="RBL25" s="91"/>
      <c r="RBM25" s="91"/>
      <c r="RBN25" s="91"/>
      <c r="RBO25" s="91"/>
      <c r="RBP25" s="91"/>
      <c r="RBQ25" s="91"/>
      <c r="RBR25" s="91"/>
      <c r="RBS25" s="91"/>
      <c r="RBT25" s="91"/>
      <c r="RBU25" s="91"/>
      <c r="RBV25" s="91"/>
      <c r="RBW25" s="91"/>
      <c r="RBX25" s="91"/>
      <c r="RBY25" s="91"/>
      <c r="RBZ25" s="91"/>
      <c r="RCA25" s="91"/>
      <c r="RCB25" s="91"/>
      <c r="RCC25" s="91"/>
      <c r="RCD25" s="91"/>
      <c r="RCE25" s="91"/>
      <c r="RCF25" s="91"/>
      <c r="RCG25" s="91"/>
      <c r="RCH25" s="91"/>
      <c r="RCI25" s="91"/>
      <c r="RCJ25" s="91"/>
      <c r="RCK25" s="91"/>
      <c r="RCL25" s="91"/>
      <c r="RCM25" s="91"/>
      <c r="RCN25" s="91"/>
      <c r="RCO25" s="91"/>
      <c r="RCP25" s="91"/>
      <c r="RCQ25" s="91"/>
      <c r="RCR25" s="91"/>
      <c r="RCS25" s="91"/>
      <c r="RCT25" s="91"/>
      <c r="RCU25" s="91"/>
      <c r="RCV25" s="91"/>
      <c r="RCW25" s="91"/>
      <c r="RCX25" s="91"/>
      <c r="RCY25" s="91"/>
      <c r="RCZ25" s="91"/>
      <c r="RDA25" s="91"/>
      <c r="RDB25" s="91"/>
      <c r="RDC25" s="91"/>
      <c r="RDD25" s="91"/>
      <c r="RDE25" s="91"/>
      <c r="RDF25" s="91"/>
      <c r="RDG25" s="91"/>
      <c r="RDH25" s="91"/>
      <c r="RDI25" s="91"/>
      <c r="RDJ25" s="91"/>
      <c r="RDK25" s="91"/>
      <c r="RDL25" s="91"/>
      <c r="RDM25" s="91"/>
      <c r="RDN25" s="91"/>
      <c r="RDO25" s="91"/>
      <c r="RDP25" s="91"/>
      <c r="RDQ25" s="91"/>
      <c r="RDR25" s="91"/>
      <c r="RDS25" s="91"/>
      <c r="RDT25" s="91"/>
      <c r="RDU25" s="91"/>
      <c r="RDV25" s="91"/>
      <c r="RDW25" s="91"/>
      <c r="RDX25" s="91"/>
      <c r="RDY25" s="91"/>
      <c r="RDZ25" s="91"/>
      <c r="REA25" s="91"/>
      <c r="REB25" s="91"/>
      <c r="REC25" s="91"/>
      <c r="RED25" s="91"/>
      <c r="REE25" s="91"/>
      <c r="REF25" s="91"/>
      <c r="REG25" s="91"/>
      <c r="REH25" s="91"/>
      <c r="REI25" s="91"/>
      <c r="REJ25" s="91"/>
      <c r="REK25" s="91"/>
      <c r="REL25" s="91"/>
      <c r="REM25" s="91"/>
      <c r="REN25" s="91"/>
      <c r="REO25" s="91"/>
      <c r="REP25" s="91"/>
      <c r="REQ25" s="91"/>
      <c r="RER25" s="91"/>
      <c r="RES25" s="91"/>
      <c r="RET25" s="91"/>
      <c r="REU25" s="91"/>
      <c r="REV25" s="91"/>
      <c r="REW25" s="91"/>
      <c r="REX25" s="91"/>
      <c r="REY25" s="91"/>
      <c r="REZ25" s="91"/>
      <c r="RFA25" s="91"/>
      <c r="RFB25" s="91"/>
      <c r="RFC25" s="91"/>
      <c r="RFD25" s="91"/>
      <c r="RFE25" s="91"/>
      <c r="RFF25" s="91"/>
      <c r="RFG25" s="91"/>
      <c r="RFH25" s="91"/>
      <c r="RFI25" s="91"/>
      <c r="RFJ25" s="91"/>
      <c r="RFK25" s="91"/>
      <c r="RFL25" s="91"/>
      <c r="RFM25" s="91"/>
      <c r="RFN25" s="91"/>
      <c r="RFO25" s="91"/>
      <c r="RFP25" s="91"/>
      <c r="RFQ25" s="91"/>
      <c r="RFR25" s="91"/>
      <c r="RFS25" s="91"/>
      <c r="RFT25" s="91"/>
      <c r="RFU25" s="91"/>
      <c r="RFV25" s="91"/>
      <c r="RFW25" s="91"/>
      <c r="RFX25" s="91"/>
      <c r="RFY25" s="91"/>
      <c r="RFZ25" s="91"/>
      <c r="RGA25" s="91"/>
      <c r="RGB25" s="91"/>
      <c r="RGC25" s="91"/>
      <c r="RGD25" s="91"/>
      <c r="RGE25" s="91"/>
      <c r="RGF25" s="91"/>
      <c r="RGG25" s="91"/>
      <c r="RGH25" s="91"/>
      <c r="RGI25" s="91"/>
      <c r="RGJ25" s="91"/>
      <c r="RGK25" s="91"/>
      <c r="RGL25" s="91"/>
      <c r="RGM25" s="91"/>
      <c r="RGN25" s="91"/>
      <c r="RGO25" s="91"/>
      <c r="RGP25" s="91"/>
      <c r="RGQ25" s="91"/>
      <c r="RGR25" s="91"/>
      <c r="RGS25" s="91"/>
      <c r="RGT25" s="91"/>
      <c r="RGU25" s="91"/>
      <c r="RGV25" s="91"/>
      <c r="RGW25" s="91"/>
      <c r="RGX25" s="91"/>
      <c r="RGY25" s="91"/>
      <c r="RGZ25" s="91"/>
      <c r="RHA25" s="91"/>
      <c r="RHB25" s="91"/>
      <c r="RHC25" s="91"/>
      <c r="RHD25" s="91"/>
      <c r="RHE25" s="91"/>
      <c r="RHF25" s="91"/>
      <c r="RHG25" s="91"/>
      <c r="RHH25" s="91"/>
      <c r="RHI25" s="91"/>
      <c r="RHJ25" s="91"/>
      <c r="RHK25" s="91"/>
      <c r="RHL25" s="91"/>
      <c r="RHM25" s="91"/>
      <c r="RHN25" s="91"/>
      <c r="RHO25" s="91"/>
      <c r="RHP25" s="91"/>
      <c r="RHQ25" s="91"/>
      <c r="RHR25" s="91"/>
      <c r="RHS25" s="91"/>
      <c r="RHT25" s="91"/>
      <c r="RHU25" s="91"/>
      <c r="RHV25" s="91"/>
      <c r="RHW25" s="91"/>
      <c r="RHX25" s="91"/>
      <c r="RHY25" s="91"/>
      <c r="RHZ25" s="91"/>
      <c r="RIA25" s="91"/>
      <c r="RIB25" s="91"/>
      <c r="RIC25" s="91"/>
      <c r="RID25" s="91"/>
      <c r="RIE25" s="91"/>
      <c r="RIF25" s="91"/>
      <c r="RIG25" s="91"/>
      <c r="RIH25" s="91"/>
      <c r="RII25" s="91"/>
      <c r="RIJ25" s="91"/>
      <c r="RIK25" s="91"/>
      <c r="RIL25" s="91"/>
      <c r="RIM25" s="91"/>
      <c r="RIN25" s="91"/>
      <c r="RIO25" s="91"/>
      <c r="RIP25" s="91"/>
      <c r="RIQ25" s="91"/>
      <c r="RIR25" s="91"/>
      <c r="RIS25" s="91"/>
      <c r="RIT25" s="91"/>
      <c r="RIU25" s="91"/>
      <c r="RIV25" s="91"/>
      <c r="RIW25" s="91"/>
      <c r="RIX25" s="91"/>
      <c r="RIY25" s="91"/>
      <c r="RIZ25" s="91"/>
      <c r="RJA25" s="91"/>
      <c r="RJB25" s="91"/>
      <c r="RJC25" s="91"/>
      <c r="RJD25" s="91"/>
      <c r="RJE25" s="91"/>
      <c r="RJF25" s="91"/>
      <c r="RJG25" s="91"/>
      <c r="RJH25" s="91"/>
      <c r="RJI25" s="91"/>
      <c r="RJJ25" s="91"/>
      <c r="RJK25" s="91"/>
      <c r="RJL25" s="91"/>
      <c r="RJM25" s="91"/>
      <c r="RJN25" s="91"/>
      <c r="RJO25" s="91"/>
      <c r="RJP25" s="91"/>
      <c r="RJQ25" s="91"/>
      <c r="RJR25" s="91"/>
      <c r="RJS25" s="91"/>
      <c r="RJT25" s="91"/>
      <c r="RJU25" s="91"/>
      <c r="RJV25" s="91"/>
      <c r="RJW25" s="91"/>
      <c r="RJX25" s="91"/>
      <c r="RJY25" s="91"/>
      <c r="RJZ25" s="91"/>
      <c r="RKA25" s="91"/>
      <c r="RKB25" s="91"/>
      <c r="RKC25" s="91"/>
      <c r="RKD25" s="91"/>
      <c r="RKE25" s="91"/>
      <c r="RKF25" s="91"/>
      <c r="RKG25" s="91"/>
      <c r="RKH25" s="91"/>
      <c r="RKI25" s="91"/>
      <c r="RKJ25" s="91"/>
      <c r="RKK25" s="91"/>
      <c r="RKL25" s="91"/>
      <c r="RKM25" s="91"/>
      <c r="RKN25" s="91"/>
      <c r="RKO25" s="91"/>
      <c r="RKP25" s="91"/>
      <c r="RKQ25" s="91"/>
      <c r="RKR25" s="91"/>
      <c r="RKS25" s="91"/>
      <c r="RKT25" s="91"/>
      <c r="RKU25" s="91"/>
      <c r="RKV25" s="91"/>
      <c r="RKW25" s="91"/>
      <c r="RKX25" s="91"/>
      <c r="RKY25" s="91"/>
      <c r="RKZ25" s="91"/>
      <c r="RLA25" s="91"/>
      <c r="RLB25" s="91"/>
      <c r="RLC25" s="91"/>
      <c r="RLD25" s="91"/>
      <c r="RLE25" s="91"/>
      <c r="RLF25" s="91"/>
      <c r="RLG25" s="91"/>
      <c r="RLH25" s="91"/>
      <c r="RLI25" s="91"/>
      <c r="RLJ25" s="91"/>
      <c r="RLK25" s="91"/>
      <c r="RLL25" s="91"/>
      <c r="RLM25" s="91"/>
      <c r="RLN25" s="91"/>
      <c r="RLO25" s="91"/>
      <c r="RLP25" s="91"/>
      <c r="RLQ25" s="91"/>
      <c r="RLR25" s="91"/>
      <c r="RLS25" s="91"/>
      <c r="RLT25" s="91"/>
      <c r="RLU25" s="91"/>
      <c r="RLV25" s="91"/>
      <c r="RLW25" s="91"/>
      <c r="RLX25" s="91"/>
      <c r="RLY25" s="91"/>
      <c r="RLZ25" s="91"/>
      <c r="RMA25" s="91"/>
      <c r="RMB25" s="91"/>
      <c r="RMC25" s="91"/>
      <c r="RMD25" s="91"/>
      <c r="RME25" s="91"/>
      <c r="RMF25" s="91"/>
      <c r="RMG25" s="91"/>
      <c r="RMH25" s="91"/>
      <c r="RMI25" s="91"/>
      <c r="RMJ25" s="91"/>
      <c r="RMK25" s="91"/>
      <c r="RML25" s="91"/>
      <c r="RMM25" s="91"/>
      <c r="RMN25" s="91"/>
      <c r="RMO25" s="91"/>
      <c r="RMP25" s="91"/>
      <c r="RMQ25" s="91"/>
      <c r="RMR25" s="91"/>
      <c r="RMS25" s="91"/>
      <c r="RMT25" s="91"/>
      <c r="RMU25" s="91"/>
      <c r="RMV25" s="91"/>
      <c r="RMW25" s="91"/>
      <c r="RMX25" s="91"/>
      <c r="RMY25" s="91"/>
      <c r="RMZ25" s="91"/>
      <c r="RNA25" s="91"/>
      <c r="RNB25" s="91"/>
      <c r="RNC25" s="91"/>
      <c r="RND25" s="91"/>
      <c r="RNE25" s="91"/>
      <c r="RNF25" s="91"/>
      <c r="RNG25" s="91"/>
      <c r="RNH25" s="91"/>
      <c r="RNI25" s="91"/>
      <c r="RNJ25" s="91"/>
      <c r="RNK25" s="91"/>
      <c r="RNL25" s="91"/>
      <c r="RNM25" s="91"/>
      <c r="RNN25" s="91"/>
      <c r="RNO25" s="91"/>
      <c r="RNP25" s="91"/>
      <c r="RNQ25" s="91"/>
      <c r="RNR25" s="91"/>
      <c r="RNS25" s="91"/>
      <c r="RNT25" s="91"/>
      <c r="RNU25" s="91"/>
      <c r="RNV25" s="91"/>
      <c r="RNW25" s="91"/>
      <c r="RNX25" s="91"/>
      <c r="RNY25" s="91"/>
      <c r="RNZ25" s="91"/>
      <c r="ROA25" s="91"/>
      <c r="ROB25" s="91"/>
      <c r="ROC25" s="91"/>
      <c r="ROD25" s="91"/>
      <c r="ROE25" s="91"/>
      <c r="ROF25" s="91"/>
      <c r="ROG25" s="91"/>
      <c r="ROH25" s="91"/>
      <c r="ROI25" s="91"/>
      <c r="ROJ25" s="91"/>
      <c r="ROK25" s="91"/>
      <c r="ROL25" s="91"/>
      <c r="ROM25" s="91"/>
      <c r="RON25" s="91"/>
      <c r="ROO25" s="91"/>
      <c r="ROP25" s="91"/>
      <c r="ROQ25" s="91"/>
      <c r="ROR25" s="91"/>
      <c r="ROS25" s="91"/>
      <c r="ROT25" s="91"/>
      <c r="ROU25" s="91"/>
      <c r="ROV25" s="91"/>
      <c r="ROW25" s="91"/>
      <c r="ROX25" s="91"/>
      <c r="ROY25" s="91"/>
      <c r="ROZ25" s="91"/>
      <c r="RPA25" s="91"/>
      <c r="RPB25" s="91"/>
      <c r="RPC25" s="91"/>
      <c r="RPD25" s="91"/>
      <c r="RPE25" s="91"/>
      <c r="RPF25" s="91"/>
      <c r="RPG25" s="91"/>
      <c r="RPH25" s="91"/>
      <c r="RPI25" s="91"/>
      <c r="RPJ25" s="91"/>
      <c r="RPK25" s="91"/>
      <c r="RPL25" s="91"/>
      <c r="RPM25" s="91"/>
      <c r="RPN25" s="91"/>
      <c r="RPO25" s="91"/>
      <c r="RPP25" s="91"/>
      <c r="RPQ25" s="91"/>
      <c r="RPR25" s="91"/>
      <c r="RPS25" s="91"/>
      <c r="RPT25" s="91"/>
      <c r="RPU25" s="91"/>
      <c r="RPV25" s="91"/>
      <c r="RPW25" s="91"/>
      <c r="RPX25" s="91"/>
      <c r="RPY25" s="91"/>
      <c r="RPZ25" s="91"/>
      <c r="RQA25" s="91"/>
      <c r="RQB25" s="91"/>
      <c r="RQC25" s="91"/>
      <c r="RQD25" s="91"/>
      <c r="RQE25" s="91"/>
      <c r="RQF25" s="91"/>
      <c r="RQG25" s="91"/>
      <c r="RQH25" s="91"/>
      <c r="RQI25" s="91"/>
      <c r="RQJ25" s="91"/>
      <c r="RQK25" s="91"/>
      <c r="RQL25" s="91"/>
      <c r="RQM25" s="91"/>
      <c r="RQN25" s="91"/>
      <c r="RQO25" s="91"/>
      <c r="RQP25" s="91"/>
      <c r="RQQ25" s="91"/>
      <c r="RQR25" s="91"/>
      <c r="RQS25" s="91"/>
      <c r="RQT25" s="91"/>
      <c r="RQU25" s="91"/>
      <c r="RQV25" s="91"/>
      <c r="RQW25" s="91"/>
      <c r="RQX25" s="91"/>
      <c r="RQY25" s="91"/>
      <c r="RQZ25" s="91"/>
      <c r="RRA25" s="91"/>
      <c r="RRB25" s="91"/>
      <c r="RRC25" s="91"/>
      <c r="RRD25" s="91"/>
      <c r="RRE25" s="91"/>
      <c r="RRF25" s="91"/>
      <c r="RRG25" s="91"/>
      <c r="RRH25" s="91"/>
      <c r="RRI25" s="91"/>
      <c r="RRJ25" s="91"/>
      <c r="RRK25" s="91"/>
      <c r="RRL25" s="91"/>
      <c r="RRM25" s="91"/>
      <c r="RRN25" s="91"/>
      <c r="RRO25" s="91"/>
      <c r="RRP25" s="91"/>
      <c r="RRQ25" s="91"/>
      <c r="RRR25" s="91"/>
      <c r="RRS25" s="91"/>
      <c r="RRT25" s="91"/>
      <c r="RRU25" s="91"/>
      <c r="RRV25" s="91"/>
      <c r="RRW25" s="91"/>
      <c r="RRX25" s="91"/>
      <c r="RRY25" s="91"/>
      <c r="RRZ25" s="91"/>
      <c r="RSA25" s="91"/>
      <c r="RSB25" s="91"/>
      <c r="RSC25" s="91"/>
      <c r="RSD25" s="91"/>
      <c r="RSE25" s="91"/>
      <c r="RSF25" s="91"/>
      <c r="RSG25" s="91"/>
      <c r="RSH25" s="91"/>
      <c r="RSI25" s="91"/>
      <c r="RSJ25" s="91"/>
      <c r="RSK25" s="91"/>
      <c r="RSL25" s="91"/>
      <c r="RSM25" s="91"/>
      <c r="RSN25" s="91"/>
      <c r="RSO25" s="91"/>
      <c r="RSP25" s="91"/>
      <c r="RSQ25" s="91"/>
      <c r="RSR25" s="91"/>
      <c r="RSS25" s="91"/>
      <c r="RST25" s="91"/>
      <c r="RSU25" s="91"/>
      <c r="RSV25" s="91"/>
      <c r="RSW25" s="91"/>
      <c r="RSX25" s="91"/>
      <c r="RSY25" s="91"/>
      <c r="RSZ25" s="91"/>
      <c r="RTA25" s="91"/>
      <c r="RTB25" s="91"/>
      <c r="RTC25" s="91"/>
      <c r="RTD25" s="91"/>
      <c r="RTE25" s="91"/>
      <c r="RTF25" s="91"/>
      <c r="RTG25" s="91"/>
      <c r="RTH25" s="91"/>
      <c r="RTI25" s="91"/>
      <c r="RTJ25" s="91"/>
      <c r="RTK25" s="91"/>
      <c r="RTL25" s="91"/>
      <c r="RTM25" s="91"/>
      <c r="RTN25" s="91"/>
      <c r="RTO25" s="91"/>
      <c r="RTP25" s="91"/>
      <c r="RTQ25" s="91"/>
      <c r="RTR25" s="91"/>
      <c r="RTS25" s="91"/>
      <c r="RTT25" s="91"/>
      <c r="RTU25" s="91"/>
      <c r="RTV25" s="91"/>
      <c r="RTW25" s="91"/>
      <c r="RTX25" s="91"/>
      <c r="RTY25" s="91"/>
      <c r="RTZ25" s="91"/>
      <c r="RUA25" s="91"/>
      <c r="RUB25" s="91"/>
      <c r="RUC25" s="91"/>
      <c r="RUD25" s="91"/>
      <c r="RUE25" s="91"/>
      <c r="RUF25" s="91"/>
      <c r="RUG25" s="91"/>
      <c r="RUH25" s="91"/>
      <c r="RUI25" s="91"/>
      <c r="RUJ25" s="91"/>
      <c r="RUK25" s="91"/>
      <c r="RUL25" s="91"/>
      <c r="RUM25" s="91"/>
      <c r="RUN25" s="91"/>
      <c r="RUO25" s="91"/>
      <c r="RUP25" s="91"/>
      <c r="RUQ25" s="91"/>
      <c r="RUR25" s="91"/>
      <c r="RUS25" s="91"/>
      <c r="RUT25" s="91"/>
      <c r="RUU25" s="91"/>
      <c r="RUV25" s="91"/>
      <c r="RUW25" s="91"/>
      <c r="RUX25" s="91"/>
      <c r="RUY25" s="91"/>
      <c r="RUZ25" s="91"/>
      <c r="RVA25" s="91"/>
      <c r="RVB25" s="91"/>
      <c r="RVC25" s="91"/>
      <c r="RVD25" s="91"/>
      <c r="RVE25" s="91"/>
      <c r="RVF25" s="91"/>
      <c r="RVG25" s="91"/>
      <c r="RVH25" s="91"/>
      <c r="RVI25" s="91"/>
      <c r="RVJ25" s="91"/>
      <c r="RVK25" s="91"/>
      <c r="RVL25" s="91"/>
      <c r="RVM25" s="91"/>
      <c r="RVN25" s="91"/>
      <c r="RVO25" s="91"/>
      <c r="RVP25" s="91"/>
      <c r="RVQ25" s="91"/>
      <c r="RVR25" s="91"/>
      <c r="RVS25" s="91"/>
      <c r="RVT25" s="91"/>
      <c r="RVU25" s="91"/>
      <c r="RVV25" s="91"/>
      <c r="RVW25" s="91"/>
      <c r="RVX25" s="91"/>
      <c r="RVY25" s="91"/>
      <c r="RVZ25" s="91"/>
      <c r="RWA25" s="91"/>
      <c r="RWB25" s="91"/>
      <c r="RWC25" s="91"/>
      <c r="RWD25" s="91"/>
      <c r="RWE25" s="91"/>
      <c r="RWF25" s="91"/>
      <c r="RWG25" s="91"/>
      <c r="RWH25" s="91"/>
      <c r="RWI25" s="91"/>
      <c r="RWJ25" s="91"/>
      <c r="RWK25" s="91"/>
      <c r="RWL25" s="91"/>
      <c r="RWM25" s="91"/>
      <c r="RWN25" s="91"/>
      <c r="RWO25" s="91"/>
      <c r="RWP25" s="91"/>
      <c r="RWQ25" s="91"/>
      <c r="RWR25" s="91"/>
      <c r="RWS25" s="91"/>
      <c r="RWT25" s="91"/>
      <c r="RWU25" s="91"/>
      <c r="RWV25" s="91"/>
      <c r="RWW25" s="91"/>
      <c r="RWX25" s="91"/>
      <c r="RWY25" s="91"/>
      <c r="RWZ25" s="91"/>
      <c r="RXA25" s="91"/>
      <c r="RXB25" s="91"/>
      <c r="RXC25" s="91"/>
      <c r="RXD25" s="91"/>
      <c r="RXE25" s="91"/>
      <c r="RXF25" s="91"/>
      <c r="RXG25" s="91"/>
      <c r="RXH25" s="91"/>
      <c r="RXI25" s="91"/>
      <c r="RXJ25" s="91"/>
      <c r="RXK25" s="91"/>
      <c r="RXL25" s="91"/>
      <c r="RXM25" s="91"/>
      <c r="RXN25" s="91"/>
      <c r="RXO25" s="91"/>
      <c r="RXP25" s="91"/>
      <c r="RXQ25" s="91"/>
      <c r="RXR25" s="91"/>
      <c r="RXS25" s="91"/>
      <c r="RXT25" s="91"/>
      <c r="RXU25" s="91"/>
      <c r="RXV25" s="91"/>
      <c r="RXW25" s="91"/>
      <c r="RXX25" s="91"/>
      <c r="RXY25" s="91"/>
      <c r="RXZ25" s="91"/>
      <c r="RYA25" s="91"/>
      <c r="RYB25" s="91"/>
      <c r="RYC25" s="91"/>
      <c r="RYD25" s="91"/>
      <c r="RYE25" s="91"/>
      <c r="RYF25" s="91"/>
      <c r="RYG25" s="91"/>
      <c r="RYH25" s="91"/>
      <c r="RYI25" s="91"/>
      <c r="RYJ25" s="91"/>
      <c r="RYK25" s="91"/>
      <c r="RYL25" s="91"/>
      <c r="RYM25" s="91"/>
      <c r="RYN25" s="91"/>
      <c r="RYO25" s="91"/>
      <c r="RYP25" s="91"/>
      <c r="RYQ25" s="91"/>
      <c r="RYR25" s="91"/>
      <c r="RYS25" s="91"/>
      <c r="RYT25" s="91"/>
      <c r="RYU25" s="91"/>
      <c r="RYV25" s="91"/>
      <c r="RYW25" s="91"/>
      <c r="RYX25" s="91"/>
      <c r="RYY25" s="91"/>
      <c r="RYZ25" s="91"/>
      <c r="RZA25" s="91"/>
      <c r="RZB25" s="91"/>
      <c r="RZC25" s="91"/>
      <c r="RZD25" s="91"/>
      <c r="RZE25" s="91"/>
      <c r="RZF25" s="91"/>
      <c r="RZG25" s="91"/>
      <c r="RZH25" s="91"/>
      <c r="RZI25" s="91"/>
      <c r="RZJ25" s="91"/>
      <c r="RZK25" s="91"/>
      <c r="RZL25" s="91"/>
      <c r="RZM25" s="91"/>
      <c r="RZN25" s="91"/>
      <c r="RZO25" s="91"/>
      <c r="RZP25" s="91"/>
      <c r="RZQ25" s="91"/>
      <c r="RZR25" s="91"/>
      <c r="RZS25" s="91"/>
      <c r="RZT25" s="91"/>
      <c r="RZU25" s="91"/>
      <c r="RZV25" s="91"/>
      <c r="RZW25" s="91"/>
      <c r="RZX25" s="91"/>
      <c r="RZY25" s="91"/>
      <c r="RZZ25" s="91"/>
      <c r="SAA25" s="91"/>
      <c r="SAB25" s="91"/>
      <c r="SAC25" s="91"/>
      <c r="SAD25" s="91"/>
      <c r="SAE25" s="91"/>
      <c r="SAF25" s="91"/>
      <c r="SAG25" s="91"/>
      <c r="SAH25" s="91"/>
      <c r="SAI25" s="91"/>
      <c r="SAJ25" s="91"/>
      <c r="SAK25" s="91"/>
      <c r="SAL25" s="91"/>
      <c r="SAM25" s="91"/>
      <c r="SAN25" s="91"/>
      <c r="SAO25" s="91"/>
      <c r="SAP25" s="91"/>
      <c r="SAQ25" s="91"/>
      <c r="SAR25" s="91"/>
      <c r="SAS25" s="91"/>
      <c r="SAT25" s="91"/>
      <c r="SAU25" s="91"/>
      <c r="SAV25" s="91"/>
      <c r="SAW25" s="91"/>
      <c r="SAX25" s="91"/>
      <c r="SAY25" s="91"/>
      <c r="SAZ25" s="91"/>
      <c r="SBA25" s="91"/>
      <c r="SBB25" s="91"/>
      <c r="SBC25" s="91"/>
      <c r="SBD25" s="91"/>
      <c r="SBE25" s="91"/>
      <c r="SBF25" s="91"/>
      <c r="SBG25" s="91"/>
      <c r="SBH25" s="91"/>
      <c r="SBI25" s="91"/>
      <c r="SBJ25" s="91"/>
      <c r="SBK25" s="91"/>
      <c r="SBL25" s="91"/>
      <c r="SBM25" s="91"/>
      <c r="SBN25" s="91"/>
      <c r="SBO25" s="91"/>
      <c r="SBP25" s="91"/>
      <c r="SBQ25" s="91"/>
      <c r="SBR25" s="91"/>
      <c r="SBS25" s="91"/>
      <c r="SBT25" s="91"/>
      <c r="SBU25" s="91"/>
      <c r="SBV25" s="91"/>
      <c r="SBW25" s="91"/>
      <c r="SBX25" s="91"/>
      <c r="SBY25" s="91"/>
      <c r="SBZ25" s="91"/>
      <c r="SCA25" s="91"/>
      <c r="SCB25" s="91"/>
      <c r="SCC25" s="91"/>
      <c r="SCD25" s="91"/>
      <c r="SCE25" s="91"/>
      <c r="SCF25" s="91"/>
      <c r="SCG25" s="91"/>
      <c r="SCH25" s="91"/>
      <c r="SCI25" s="91"/>
      <c r="SCJ25" s="91"/>
      <c r="SCK25" s="91"/>
      <c r="SCL25" s="91"/>
      <c r="SCM25" s="91"/>
      <c r="SCN25" s="91"/>
      <c r="SCO25" s="91"/>
      <c r="SCP25" s="91"/>
      <c r="SCQ25" s="91"/>
      <c r="SCR25" s="91"/>
      <c r="SCS25" s="91"/>
      <c r="SCT25" s="91"/>
      <c r="SCU25" s="91"/>
      <c r="SCV25" s="91"/>
      <c r="SCW25" s="91"/>
      <c r="SCX25" s="91"/>
      <c r="SCY25" s="91"/>
      <c r="SCZ25" s="91"/>
      <c r="SDA25" s="91"/>
      <c r="SDB25" s="91"/>
      <c r="SDC25" s="91"/>
      <c r="SDD25" s="91"/>
      <c r="SDE25" s="91"/>
      <c r="SDF25" s="91"/>
      <c r="SDG25" s="91"/>
      <c r="SDH25" s="91"/>
      <c r="SDI25" s="91"/>
      <c r="SDJ25" s="91"/>
      <c r="SDK25" s="91"/>
      <c r="SDL25" s="91"/>
      <c r="SDM25" s="91"/>
      <c r="SDN25" s="91"/>
      <c r="SDO25" s="91"/>
      <c r="SDP25" s="91"/>
      <c r="SDQ25" s="91"/>
      <c r="SDR25" s="91"/>
      <c r="SDS25" s="91"/>
      <c r="SDT25" s="91"/>
      <c r="SDU25" s="91"/>
      <c r="SDV25" s="91"/>
      <c r="SDW25" s="91"/>
      <c r="SDX25" s="91"/>
      <c r="SDY25" s="91"/>
      <c r="SDZ25" s="91"/>
      <c r="SEA25" s="91"/>
      <c r="SEB25" s="91"/>
      <c r="SEC25" s="91"/>
      <c r="SED25" s="91"/>
      <c r="SEE25" s="91"/>
      <c r="SEF25" s="91"/>
      <c r="SEG25" s="91"/>
      <c r="SEH25" s="91"/>
      <c r="SEI25" s="91"/>
      <c r="SEJ25" s="91"/>
      <c r="SEK25" s="91"/>
      <c r="SEL25" s="91"/>
      <c r="SEM25" s="91"/>
      <c r="SEN25" s="91"/>
      <c r="SEO25" s="91"/>
      <c r="SEP25" s="91"/>
      <c r="SEQ25" s="91"/>
      <c r="SER25" s="91"/>
      <c r="SES25" s="91"/>
      <c r="SET25" s="91"/>
      <c r="SEU25" s="91"/>
      <c r="SEV25" s="91"/>
      <c r="SEW25" s="91"/>
      <c r="SEX25" s="91"/>
      <c r="SEY25" s="91"/>
      <c r="SEZ25" s="91"/>
      <c r="SFA25" s="91"/>
      <c r="SFB25" s="91"/>
      <c r="SFC25" s="91"/>
      <c r="SFD25" s="91"/>
      <c r="SFE25" s="91"/>
      <c r="SFF25" s="91"/>
      <c r="SFG25" s="91"/>
      <c r="SFH25" s="91"/>
      <c r="SFI25" s="91"/>
      <c r="SFJ25" s="91"/>
      <c r="SFK25" s="91"/>
      <c r="SFL25" s="91"/>
      <c r="SFM25" s="91"/>
      <c r="SFN25" s="91"/>
      <c r="SFO25" s="91"/>
      <c r="SFP25" s="91"/>
      <c r="SFQ25" s="91"/>
      <c r="SFR25" s="91"/>
      <c r="SFS25" s="91"/>
      <c r="SFT25" s="91"/>
      <c r="SFU25" s="91"/>
      <c r="SFV25" s="91"/>
      <c r="SFW25" s="91"/>
      <c r="SFX25" s="91"/>
      <c r="SFY25" s="91"/>
      <c r="SFZ25" s="91"/>
      <c r="SGA25" s="91"/>
      <c r="SGB25" s="91"/>
      <c r="SGC25" s="91"/>
      <c r="SGD25" s="91"/>
      <c r="SGE25" s="91"/>
      <c r="SGF25" s="91"/>
      <c r="SGG25" s="91"/>
      <c r="SGH25" s="91"/>
      <c r="SGI25" s="91"/>
      <c r="SGJ25" s="91"/>
      <c r="SGK25" s="91"/>
      <c r="SGL25" s="91"/>
      <c r="SGM25" s="91"/>
      <c r="SGN25" s="91"/>
      <c r="SGO25" s="91"/>
      <c r="SGP25" s="91"/>
      <c r="SGQ25" s="91"/>
      <c r="SGR25" s="91"/>
      <c r="SGS25" s="91"/>
      <c r="SGT25" s="91"/>
      <c r="SGU25" s="91"/>
      <c r="SGV25" s="91"/>
      <c r="SGW25" s="91"/>
      <c r="SGX25" s="91"/>
      <c r="SGY25" s="91"/>
      <c r="SGZ25" s="91"/>
      <c r="SHA25" s="91"/>
      <c r="SHB25" s="91"/>
      <c r="SHC25" s="91"/>
      <c r="SHD25" s="91"/>
      <c r="SHE25" s="91"/>
      <c r="SHF25" s="91"/>
      <c r="SHG25" s="91"/>
      <c r="SHH25" s="91"/>
      <c r="SHI25" s="91"/>
      <c r="SHJ25" s="91"/>
      <c r="SHK25" s="91"/>
      <c r="SHL25" s="91"/>
      <c r="SHM25" s="91"/>
      <c r="SHN25" s="91"/>
      <c r="SHO25" s="91"/>
      <c r="SHP25" s="91"/>
      <c r="SHQ25" s="91"/>
      <c r="SHR25" s="91"/>
      <c r="SHS25" s="91"/>
      <c r="SHT25" s="91"/>
      <c r="SHU25" s="91"/>
      <c r="SHV25" s="91"/>
      <c r="SHW25" s="91"/>
      <c r="SHX25" s="91"/>
      <c r="SHY25" s="91"/>
      <c r="SHZ25" s="91"/>
      <c r="SIA25" s="91"/>
      <c r="SIB25" s="91"/>
      <c r="SIC25" s="91"/>
      <c r="SID25" s="91"/>
      <c r="SIE25" s="91"/>
      <c r="SIF25" s="91"/>
      <c r="SIG25" s="91"/>
      <c r="SIH25" s="91"/>
      <c r="SII25" s="91"/>
      <c r="SIJ25" s="91"/>
      <c r="SIK25" s="91"/>
      <c r="SIL25" s="91"/>
      <c r="SIM25" s="91"/>
      <c r="SIN25" s="91"/>
      <c r="SIO25" s="91"/>
      <c r="SIP25" s="91"/>
      <c r="SIQ25" s="91"/>
      <c r="SIR25" s="91"/>
      <c r="SIS25" s="91"/>
      <c r="SIT25" s="91"/>
      <c r="SIU25" s="91"/>
      <c r="SIV25" s="91"/>
      <c r="SIW25" s="91"/>
      <c r="SIX25" s="91"/>
      <c r="SIY25" s="91"/>
      <c r="SIZ25" s="91"/>
      <c r="SJA25" s="91"/>
      <c r="SJB25" s="91"/>
      <c r="SJC25" s="91"/>
      <c r="SJD25" s="91"/>
      <c r="SJE25" s="91"/>
      <c r="SJF25" s="91"/>
      <c r="SJG25" s="91"/>
      <c r="SJH25" s="91"/>
      <c r="SJI25" s="91"/>
      <c r="SJJ25" s="91"/>
      <c r="SJK25" s="91"/>
      <c r="SJL25" s="91"/>
      <c r="SJM25" s="91"/>
      <c r="SJN25" s="91"/>
      <c r="SJO25" s="91"/>
      <c r="SJP25" s="91"/>
      <c r="SJQ25" s="91"/>
      <c r="SJR25" s="91"/>
      <c r="SJS25" s="91"/>
      <c r="SJT25" s="91"/>
      <c r="SJU25" s="91"/>
      <c r="SJV25" s="91"/>
      <c r="SJW25" s="91"/>
      <c r="SJX25" s="91"/>
      <c r="SJY25" s="91"/>
      <c r="SJZ25" s="91"/>
      <c r="SKA25" s="91"/>
      <c r="SKB25" s="91"/>
      <c r="SKC25" s="91"/>
      <c r="SKD25" s="91"/>
      <c r="SKE25" s="91"/>
      <c r="SKF25" s="91"/>
      <c r="SKG25" s="91"/>
      <c r="SKH25" s="91"/>
      <c r="SKI25" s="91"/>
      <c r="SKJ25" s="91"/>
      <c r="SKK25" s="91"/>
      <c r="SKL25" s="91"/>
      <c r="SKM25" s="91"/>
      <c r="SKN25" s="91"/>
      <c r="SKO25" s="91"/>
      <c r="SKP25" s="91"/>
      <c r="SKQ25" s="91"/>
      <c r="SKR25" s="91"/>
      <c r="SKS25" s="91"/>
      <c r="SKT25" s="91"/>
      <c r="SKU25" s="91"/>
      <c r="SKV25" s="91"/>
      <c r="SKW25" s="91"/>
      <c r="SKX25" s="91"/>
      <c r="SKY25" s="91"/>
      <c r="SKZ25" s="91"/>
      <c r="SLA25" s="91"/>
      <c r="SLB25" s="91"/>
      <c r="SLC25" s="91"/>
      <c r="SLD25" s="91"/>
      <c r="SLE25" s="91"/>
      <c r="SLF25" s="91"/>
      <c r="SLG25" s="91"/>
      <c r="SLH25" s="91"/>
      <c r="SLI25" s="91"/>
      <c r="SLJ25" s="91"/>
      <c r="SLK25" s="91"/>
      <c r="SLL25" s="91"/>
      <c r="SLM25" s="91"/>
      <c r="SLN25" s="91"/>
      <c r="SLO25" s="91"/>
      <c r="SLP25" s="91"/>
      <c r="SLQ25" s="91"/>
      <c r="SLR25" s="91"/>
      <c r="SLS25" s="91"/>
      <c r="SLT25" s="91"/>
      <c r="SLU25" s="91"/>
      <c r="SLV25" s="91"/>
      <c r="SLW25" s="91"/>
      <c r="SLX25" s="91"/>
      <c r="SLY25" s="91"/>
      <c r="SLZ25" s="91"/>
      <c r="SMA25" s="91"/>
      <c r="SMB25" s="91"/>
      <c r="SMC25" s="91"/>
      <c r="SMD25" s="91"/>
      <c r="SME25" s="91"/>
      <c r="SMF25" s="91"/>
      <c r="SMG25" s="91"/>
      <c r="SMH25" s="91"/>
      <c r="SMI25" s="91"/>
      <c r="SMJ25" s="91"/>
      <c r="SMK25" s="91"/>
      <c r="SML25" s="91"/>
      <c r="SMM25" s="91"/>
      <c r="SMN25" s="91"/>
      <c r="SMO25" s="91"/>
      <c r="SMP25" s="91"/>
      <c r="SMQ25" s="91"/>
      <c r="SMR25" s="91"/>
      <c r="SMS25" s="91"/>
      <c r="SMT25" s="91"/>
      <c r="SMU25" s="91"/>
      <c r="SMV25" s="91"/>
      <c r="SMW25" s="91"/>
      <c r="SMX25" s="91"/>
      <c r="SMY25" s="91"/>
      <c r="SMZ25" s="91"/>
      <c r="SNA25" s="91"/>
      <c r="SNB25" s="91"/>
      <c r="SNC25" s="91"/>
      <c r="SND25" s="91"/>
      <c r="SNE25" s="91"/>
      <c r="SNF25" s="91"/>
      <c r="SNG25" s="91"/>
      <c r="SNH25" s="91"/>
      <c r="SNI25" s="91"/>
      <c r="SNJ25" s="91"/>
      <c r="SNK25" s="91"/>
      <c r="SNL25" s="91"/>
      <c r="SNM25" s="91"/>
      <c r="SNN25" s="91"/>
      <c r="SNO25" s="91"/>
      <c r="SNP25" s="91"/>
      <c r="SNQ25" s="91"/>
      <c r="SNR25" s="91"/>
      <c r="SNS25" s="91"/>
      <c r="SNT25" s="91"/>
      <c r="SNU25" s="91"/>
      <c r="SNV25" s="91"/>
      <c r="SNW25" s="91"/>
      <c r="SNX25" s="91"/>
      <c r="SNY25" s="91"/>
      <c r="SNZ25" s="91"/>
      <c r="SOA25" s="91"/>
      <c r="SOB25" s="91"/>
      <c r="SOC25" s="91"/>
      <c r="SOD25" s="91"/>
      <c r="SOE25" s="91"/>
      <c r="SOF25" s="91"/>
      <c r="SOG25" s="91"/>
      <c r="SOH25" s="91"/>
      <c r="SOI25" s="91"/>
      <c r="SOJ25" s="91"/>
      <c r="SOK25" s="91"/>
      <c r="SOL25" s="91"/>
      <c r="SOM25" s="91"/>
      <c r="SON25" s="91"/>
      <c r="SOO25" s="91"/>
      <c r="SOP25" s="91"/>
      <c r="SOQ25" s="91"/>
      <c r="SOR25" s="91"/>
      <c r="SOS25" s="91"/>
      <c r="SOT25" s="91"/>
      <c r="SOU25" s="91"/>
      <c r="SOV25" s="91"/>
      <c r="SOW25" s="91"/>
      <c r="SOX25" s="91"/>
      <c r="SOY25" s="91"/>
      <c r="SOZ25" s="91"/>
      <c r="SPA25" s="91"/>
      <c r="SPB25" s="91"/>
      <c r="SPC25" s="91"/>
      <c r="SPD25" s="91"/>
      <c r="SPE25" s="91"/>
      <c r="SPF25" s="91"/>
      <c r="SPG25" s="91"/>
      <c r="SPH25" s="91"/>
      <c r="SPI25" s="91"/>
      <c r="SPJ25" s="91"/>
      <c r="SPK25" s="91"/>
      <c r="SPL25" s="91"/>
      <c r="SPM25" s="91"/>
      <c r="SPN25" s="91"/>
      <c r="SPO25" s="91"/>
      <c r="SPP25" s="91"/>
      <c r="SPQ25" s="91"/>
      <c r="SPR25" s="91"/>
      <c r="SPS25" s="91"/>
      <c r="SPT25" s="91"/>
      <c r="SPU25" s="91"/>
      <c r="SPV25" s="91"/>
      <c r="SPW25" s="91"/>
      <c r="SPX25" s="91"/>
      <c r="SPY25" s="91"/>
      <c r="SPZ25" s="91"/>
      <c r="SQA25" s="91"/>
      <c r="SQB25" s="91"/>
      <c r="SQC25" s="91"/>
      <c r="SQD25" s="91"/>
      <c r="SQE25" s="91"/>
      <c r="SQF25" s="91"/>
      <c r="SQG25" s="91"/>
      <c r="SQH25" s="91"/>
      <c r="SQI25" s="91"/>
      <c r="SQJ25" s="91"/>
      <c r="SQK25" s="91"/>
      <c r="SQL25" s="91"/>
      <c r="SQM25" s="91"/>
      <c r="SQN25" s="91"/>
      <c r="SQO25" s="91"/>
      <c r="SQP25" s="91"/>
      <c r="SQQ25" s="91"/>
      <c r="SQR25" s="91"/>
      <c r="SQS25" s="91"/>
      <c r="SQT25" s="91"/>
      <c r="SQU25" s="91"/>
      <c r="SQV25" s="91"/>
      <c r="SQW25" s="91"/>
      <c r="SQX25" s="91"/>
      <c r="SQY25" s="91"/>
      <c r="SQZ25" s="91"/>
      <c r="SRA25" s="91"/>
      <c r="SRB25" s="91"/>
      <c r="SRC25" s="91"/>
      <c r="SRD25" s="91"/>
      <c r="SRE25" s="91"/>
      <c r="SRF25" s="91"/>
      <c r="SRG25" s="91"/>
      <c r="SRH25" s="91"/>
      <c r="SRI25" s="91"/>
      <c r="SRJ25" s="91"/>
      <c r="SRK25" s="91"/>
      <c r="SRL25" s="91"/>
      <c r="SRM25" s="91"/>
      <c r="SRN25" s="91"/>
      <c r="SRO25" s="91"/>
      <c r="SRP25" s="91"/>
      <c r="SRQ25" s="91"/>
      <c r="SRR25" s="91"/>
      <c r="SRS25" s="91"/>
      <c r="SRT25" s="91"/>
      <c r="SRU25" s="91"/>
      <c r="SRV25" s="91"/>
      <c r="SRW25" s="91"/>
      <c r="SRX25" s="91"/>
      <c r="SRY25" s="91"/>
      <c r="SRZ25" s="91"/>
      <c r="SSA25" s="91"/>
      <c r="SSB25" s="91"/>
      <c r="SSC25" s="91"/>
      <c r="SSD25" s="91"/>
      <c r="SSE25" s="91"/>
      <c r="SSF25" s="91"/>
      <c r="SSG25" s="91"/>
      <c r="SSH25" s="91"/>
      <c r="SSI25" s="91"/>
      <c r="SSJ25" s="91"/>
      <c r="SSK25" s="91"/>
      <c r="SSL25" s="91"/>
      <c r="SSM25" s="91"/>
      <c r="SSN25" s="91"/>
      <c r="SSO25" s="91"/>
      <c r="SSP25" s="91"/>
      <c r="SSQ25" s="91"/>
      <c r="SSR25" s="91"/>
      <c r="SSS25" s="91"/>
      <c r="SST25" s="91"/>
      <c r="SSU25" s="91"/>
      <c r="SSV25" s="91"/>
      <c r="SSW25" s="91"/>
      <c r="SSX25" s="91"/>
      <c r="SSY25" s="91"/>
      <c r="SSZ25" s="91"/>
      <c r="STA25" s="91"/>
      <c r="STB25" s="91"/>
      <c r="STC25" s="91"/>
      <c r="STD25" s="91"/>
      <c r="STE25" s="91"/>
      <c r="STF25" s="91"/>
      <c r="STG25" s="91"/>
      <c r="STH25" s="91"/>
      <c r="STI25" s="91"/>
      <c r="STJ25" s="91"/>
      <c r="STK25" s="91"/>
      <c r="STL25" s="91"/>
      <c r="STM25" s="91"/>
      <c r="STN25" s="91"/>
      <c r="STO25" s="91"/>
      <c r="STP25" s="91"/>
      <c r="STQ25" s="91"/>
      <c r="STR25" s="91"/>
      <c r="STS25" s="91"/>
      <c r="STT25" s="91"/>
      <c r="STU25" s="91"/>
      <c r="STV25" s="91"/>
      <c r="STW25" s="91"/>
      <c r="STX25" s="91"/>
      <c r="STY25" s="91"/>
      <c r="STZ25" s="91"/>
      <c r="SUA25" s="91"/>
      <c r="SUB25" s="91"/>
      <c r="SUC25" s="91"/>
      <c r="SUD25" s="91"/>
      <c r="SUE25" s="91"/>
      <c r="SUF25" s="91"/>
      <c r="SUG25" s="91"/>
      <c r="SUH25" s="91"/>
      <c r="SUI25" s="91"/>
      <c r="SUJ25" s="91"/>
      <c r="SUK25" s="91"/>
      <c r="SUL25" s="91"/>
      <c r="SUM25" s="91"/>
      <c r="SUN25" s="91"/>
      <c r="SUO25" s="91"/>
      <c r="SUP25" s="91"/>
      <c r="SUQ25" s="91"/>
      <c r="SUR25" s="91"/>
      <c r="SUS25" s="91"/>
      <c r="SUT25" s="91"/>
      <c r="SUU25" s="91"/>
      <c r="SUV25" s="91"/>
      <c r="SUW25" s="91"/>
      <c r="SUX25" s="91"/>
      <c r="SUY25" s="91"/>
      <c r="SUZ25" s="91"/>
      <c r="SVA25" s="91"/>
      <c r="SVB25" s="91"/>
      <c r="SVC25" s="91"/>
      <c r="SVD25" s="91"/>
      <c r="SVE25" s="91"/>
      <c r="SVF25" s="91"/>
      <c r="SVG25" s="91"/>
      <c r="SVH25" s="91"/>
      <c r="SVI25" s="91"/>
      <c r="SVJ25" s="91"/>
      <c r="SVK25" s="91"/>
      <c r="SVL25" s="91"/>
      <c r="SVM25" s="91"/>
      <c r="SVN25" s="91"/>
      <c r="SVO25" s="91"/>
      <c r="SVP25" s="91"/>
      <c r="SVQ25" s="91"/>
      <c r="SVR25" s="91"/>
      <c r="SVS25" s="91"/>
      <c r="SVT25" s="91"/>
      <c r="SVU25" s="91"/>
      <c r="SVV25" s="91"/>
      <c r="SVW25" s="91"/>
      <c r="SVX25" s="91"/>
      <c r="SVY25" s="91"/>
      <c r="SVZ25" s="91"/>
      <c r="SWA25" s="91"/>
      <c r="SWB25" s="91"/>
      <c r="SWC25" s="91"/>
      <c r="SWD25" s="91"/>
      <c r="SWE25" s="91"/>
      <c r="SWF25" s="91"/>
      <c r="SWG25" s="91"/>
      <c r="SWH25" s="91"/>
      <c r="SWI25" s="91"/>
      <c r="SWJ25" s="91"/>
      <c r="SWK25" s="91"/>
      <c r="SWL25" s="91"/>
      <c r="SWM25" s="91"/>
      <c r="SWN25" s="91"/>
      <c r="SWO25" s="91"/>
      <c r="SWP25" s="91"/>
      <c r="SWQ25" s="91"/>
      <c r="SWR25" s="91"/>
      <c r="SWS25" s="91"/>
      <c r="SWT25" s="91"/>
      <c r="SWU25" s="91"/>
      <c r="SWV25" s="91"/>
      <c r="SWW25" s="91"/>
      <c r="SWX25" s="91"/>
      <c r="SWY25" s="91"/>
      <c r="SWZ25" s="91"/>
      <c r="SXA25" s="91"/>
      <c r="SXB25" s="91"/>
      <c r="SXC25" s="91"/>
      <c r="SXD25" s="91"/>
      <c r="SXE25" s="91"/>
      <c r="SXF25" s="91"/>
      <c r="SXG25" s="91"/>
      <c r="SXH25" s="91"/>
      <c r="SXI25" s="91"/>
      <c r="SXJ25" s="91"/>
      <c r="SXK25" s="91"/>
      <c r="SXL25" s="91"/>
      <c r="SXM25" s="91"/>
      <c r="SXN25" s="91"/>
      <c r="SXO25" s="91"/>
      <c r="SXP25" s="91"/>
      <c r="SXQ25" s="91"/>
      <c r="SXR25" s="91"/>
      <c r="SXS25" s="91"/>
      <c r="SXT25" s="91"/>
      <c r="SXU25" s="91"/>
      <c r="SXV25" s="91"/>
      <c r="SXW25" s="91"/>
      <c r="SXX25" s="91"/>
      <c r="SXY25" s="91"/>
      <c r="SXZ25" s="91"/>
      <c r="SYA25" s="91"/>
      <c r="SYB25" s="91"/>
      <c r="SYC25" s="91"/>
      <c r="SYD25" s="91"/>
      <c r="SYE25" s="91"/>
      <c r="SYF25" s="91"/>
      <c r="SYG25" s="91"/>
      <c r="SYH25" s="91"/>
      <c r="SYI25" s="91"/>
      <c r="SYJ25" s="91"/>
      <c r="SYK25" s="91"/>
      <c r="SYL25" s="91"/>
      <c r="SYM25" s="91"/>
      <c r="SYN25" s="91"/>
      <c r="SYO25" s="91"/>
      <c r="SYP25" s="91"/>
      <c r="SYQ25" s="91"/>
      <c r="SYR25" s="91"/>
      <c r="SYS25" s="91"/>
      <c r="SYT25" s="91"/>
      <c r="SYU25" s="91"/>
      <c r="SYV25" s="91"/>
      <c r="SYW25" s="91"/>
      <c r="SYX25" s="91"/>
      <c r="SYY25" s="91"/>
      <c r="SYZ25" s="91"/>
      <c r="SZA25" s="91"/>
      <c r="SZB25" s="91"/>
      <c r="SZC25" s="91"/>
      <c r="SZD25" s="91"/>
      <c r="SZE25" s="91"/>
      <c r="SZF25" s="91"/>
      <c r="SZG25" s="91"/>
      <c r="SZH25" s="91"/>
      <c r="SZI25" s="91"/>
      <c r="SZJ25" s="91"/>
      <c r="SZK25" s="91"/>
      <c r="SZL25" s="91"/>
      <c r="SZM25" s="91"/>
      <c r="SZN25" s="91"/>
      <c r="SZO25" s="91"/>
      <c r="SZP25" s="91"/>
      <c r="SZQ25" s="91"/>
      <c r="SZR25" s="91"/>
      <c r="SZS25" s="91"/>
      <c r="SZT25" s="91"/>
      <c r="SZU25" s="91"/>
      <c r="SZV25" s="91"/>
      <c r="SZW25" s="91"/>
      <c r="SZX25" s="91"/>
      <c r="SZY25" s="91"/>
      <c r="SZZ25" s="91"/>
      <c r="TAA25" s="91"/>
      <c r="TAB25" s="91"/>
      <c r="TAC25" s="91"/>
      <c r="TAD25" s="91"/>
      <c r="TAE25" s="91"/>
      <c r="TAF25" s="91"/>
      <c r="TAG25" s="91"/>
      <c r="TAH25" s="91"/>
      <c r="TAI25" s="91"/>
      <c r="TAJ25" s="91"/>
      <c r="TAK25" s="91"/>
      <c r="TAL25" s="91"/>
      <c r="TAM25" s="91"/>
      <c r="TAN25" s="91"/>
      <c r="TAO25" s="91"/>
      <c r="TAP25" s="91"/>
      <c r="TAQ25" s="91"/>
      <c r="TAR25" s="91"/>
      <c r="TAS25" s="91"/>
      <c r="TAT25" s="91"/>
      <c r="TAU25" s="91"/>
      <c r="TAV25" s="91"/>
      <c r="TAW25" s="91"/>
      <c r="TAX25" s="91"/>
      <c r="TAY25" s="91"/>
      <c r="TAZ25" s="91"/>
      <c r="TBA25" s="91"/>
      <c r="TBB25" s="91"/>
      <c r="TBC25" s="91"/>
      <c r="TBD25" s="91"/>
      <c r="TBE25" s="91"/>
      <c r="TBF25" s="91"/>
      <c r="TBG25" s="91"/>
      <c r="TBH25" s="91"/>
      <c r="TBI25" s="91"/>
      <c r="TBJ25" s="91"/>
      <c r="TBK25" s="91"/>
      <c r="TBL25" s="91"/>
      <c r="TBM25" s="91"/>
      <c r="TBN25" s="91"/>
      <c r="TBO25" s="91"/>
      <c r="TBP25" s="91"/>
      <c r="TBQ25" s="91"/>
      <c r="TBR25" s="91"/>
      <c r="TBS25" s="91"/>
      <c r="TBT25" s="91"/>
      <c r="TBU25" s="91"/>
      <c r="TBV25" s="91"/>
      <c r="TBW25" s="91"/>
      <c r="TBX25" s="91"/>
      <c r="TBY25" s="91"/>
      <c r="TBZ25" s="91"/>
      <c r="TCA25" s="91"/>
      <c r="TCB25" s="91"/>
      <c r="TCC25" s="91"/>
      <c r="TCD25" s="91"/>
      <c r="TCE25" s="91"/>
      <c r="TCF25" s="91"/>
      <c r="TCG25" s="91"/>
      <c r="TCH25" s="91"/>
      <c r="TCI25" s="91"/>
      <c r="TCJ25" s="91"/>
      <c r="TCK25" s="91"/>
      <c r="TCL25" s="91"/>
      <c r="TCM25" s="91"/>
      <c r="TCN25" s="91"/>
      <c r="TCO25" s="91"/>
      <c r="TCP25" s="91"/>
      <c r="TCQ25" s="91"/>
      <c r="TCR25" s="91"/>
      <c r="TCS25" s="91"/>
      <c r="TCT25" s="91"/>
      <c r="TCU25" s="91"/>
      <c r="TCV25" s="91"/>
      <c r="TCW25" s="91"/>
      <c r="TCX25" s="91"/>
      <c r="TCY25" s="91"/>
      <c r="TCZ25" s="91"/>
      <c r="TDA25" s="91"/>
      <c r="TDB25" s="91"/>
      <c r="TDC25" s="91"/>
      <c r="TDD25" s="91"/>
      <c r="TDE25" s="91"/>
      <c r="TDF25" s="91"/>
      <c r="TDG25" s="91"/>
      <c r="TDH25" s="91"/>
      <c r="TDI25" s="91"/>
      <c r="TDJ25" s="91"/>
      <c r="TDK25" s="91"/>
      <c r="TDL25" s="91"/>
      <c r="TDM25" s="91"/>
      <c r="TDN25" s="91"/>
      <c r="TDO25" s="91"/>
      <c r="TDP25" s="91"/>
      <c r="TDQ25" s="91"/>
      <c r="TDR25" s="91"/>
      <c r="TDS25" s="91"/>
      <c r="TDT25" s="91"/>
      <c r="TDU25" s="91"/>
      <c r="TDV25" s="91"/>
      <c r="TDW25" s="91"/>
      <c r="TDX25" s="91"/>
      <c r="TDY25" s="91"/>
      <c r="TDZ25" s="91"/>
      <c r="TEA25" s="91"/>
      <c r="TEB25" s="91"/>
      <c r="TEC25" s="91"/>
      <c r="TED25" s="91"/>
      <c r="TEE25" s="91"/>
      <c r="TEF25" s="91"/>
      <c r="TEG25" s="91"/>
      <c r="TEH25" s="91"/>
      <c r="TEI25" s="91"/>
      <c r="TEJ25" s="91"/>
      <c r="TEK25" s="91"/>
      <c r="TEL25" s="91"/>
      <c r="TEM25" s="91"/>
      <c r="TEN25" s="91"/>
      <c r="TEO25" s="91"/>
      <c r="TEP25" s="91"/>
      <c r="TEQ25" s="91"/>
      <c r="TER25" s="91"/>
      <c r="TES25" s="91"/>
      <c r="TET25" s="91"/>
      <c r="TEU25" s="91"/>
      <c r="TEV25" s="91"/>
      <c r="TEW25" s="91"/>
      <c r="TEX25" s="91"/>
      <c r="TEY25" s="91"/>
      <c r="TEZ25" s="91"/>
      <c r="TFA25" s="91"/>
      <c r="TFB25" s="91"/>
      <c r="TFC25" s="91"/>
      <c r="TFD25" s="91"/>
      <c r="TFE25" s="91"/>
      <c r="TFF25" s="91"/>
      <c r="TFG25" s="91"/>
      <c r="TFH25" s="91"/>
      <c r="TFI25" s="91"/>
      <c r="TFJ25" s="91"/>
      <c r="TFK25" s="91"/>
      <c r="TFL25" s="91"/>
      <c r="TFM25" s="91"/>
      <c r="TFN25" s="91"/>
      <c r="TFO25" s="91"/>
      <c r="TFP25" s="91"/>
      <c r="TFQ25" s="91"/>
      <c r="TFR25" s="91"/>
      <c r="TFS25" s="91"/>
      <c r="TFT25" s="91"/>
      <c r="TFU25" s="91"/>
      <c r="TFV25" s="91"/>
      <c r="TFW25" s="91"/>
      <c r="TFX25" s="91"/>
      <c r="TFY25" s="91"/>
      <c r="TFZ25" s="91"/>
      <c r="TGA25" s="91"/>
      <c r="TGB25" s="91"/>
      <c r="TGC25" s="91"/>
      <c r="TGD25" s="91"/>
      <c r="TGE25" s="91"/>
      <c r="TGF25" s="91"/>
      <c r="TGG25" s="91"/>
      <c r="TGH25" s="91"/>
      <c r="TGI25" s="91"/>
      <c r="TGJ25" s="91"/>
      <c r="TGK25" s="91"/>
      <c r="TGL25" s="91"/>
      <c r="TGM25" s="91"/>
      <c r="TGN25" s="91"/>
      <c r="TGO25" s="91"/>
      <c r="TGP25" s="91"/>
      <c r="TGQ25" s="91"/>
      <c r="TGR25" s="91"/>
      <c r="TGS25" s="91"/>
      <c r="TGT25" s="91"/>
      <c r="TGU25" s="91"/>
      <c r="TGV25" s="91"/>
      <c r="TGW25" s="91"/>
      <c r="TGX25" s="91"/>
      <c r="TGY25" s="91"/>
      <c r="TGZ25" s="91"/>
      <c r="THA25" s="91"/>
      <c r="THB25" s="91"/>
      <c r="THC25" s="91"/>
      <c r="THD25" s="91"/>
      <c r="THE25" s="91"/>
      <c r="THF25" s="91"/>
      <c r="THG25" s="91"/>
      <c r="THH25" s="91"/>
      <c r="THI25" s="91"/>
      <c r="THJ25" s="91"/>
      <c r="THK25" s="91"/>
      <c r="THL25" s="91"/>
      <c r="THM25" s="91"/>
      <c r="THN25" s="91"/>
      <c r="THO25" s="91"/>
      <c r="THP25" s="91"/>
      <c r="THQ25" s="91"/>
      <c r="THR25" s="91"/>
      <c r="THS25" s="91"/>
      <c r="THT25" s="91"/>
      <c r="THU25" s="91"/>
      <c r="THV25" s="91"/>
      <c r="THW25" s="91"/>
      <c r="THX25" s="91"/>
      <c r="THY25" s="91"/>
      <c r="THZ25" s="91"/>
      <c r="TIA25" s="91"/>
      <c r="TIB25" s="91"/>
      <c r="TIC25" s="91"/>
      <c r="TID25" s="91"/>
      <c r="TIE25" s="91"/>
      <c r="TIF25" s="91"/>
      <c r="TIG25" s="91"/>
      <c r="TIH25" s="91"/>
      <c r="TII25" s="91"/>
      <c r="TIJ25" s="91"/>
      <c r="TIK25" s="91"/>
      <c r="TIL25" s="91"/>
      <c r="TIM25" s="91"/>
      <c r="TIN25" s="91"/>
      <c r="TIO25" s="91"/>
      <c r="TIP25" s="91"/>
      <c r="TIQ25" s="91"/>
      <c r="TIR25" s="91"/>
      <c r="TIS25" s="91"/>
      <c r="TIT25" s="91"/>
      <c r="TIU25" s="91"/>
      <c r="TIV25" s="91"/>
      <c r="TIW25" s="91"/>
      <c r="TIX25" s="91"/>
      <c r="TIY25" s="91"/>
      <c r="TIZ25" s="91"/>
      <c r="TJA25" s="91"/>
      <c r="TJB25" s="91"/>
      <c r="TJC25" s="91"/>
      <c r="TJD25" s="91"/>
      <c r="TJE25" s="91"/>
      <c r="TJF25" s="91"/>
      <c r="TJG25" s="91"/>
      <c r="TJH25" s="91"/>
      <c r="TJI25" s="91"/>
      <c r="TJJ25" s="91"/>
      <c r="TJK25" s="91"/>
      <c r="TJL25" s="91"/>
      <c r="TJM25" s="91"/>
      <c r="TJN25" s="91"/>
      <c r="TJO25" s="91"/>
      <c r="TJP25" s="91"/>
      <c r="TJQ25" s="91"/>
      <c r="TJR25" s="91"/>
      <c r="TJS25" s="91"/>
      <c r="TJT25" s="91"/>
      <c r="TJU25" s="91"/>
      <c r="TJV25" s="91"/>
      <c r="TJW25" s="91"/>
      <c r="TJX25" s="91"/>
      <c r="TJY25" s="91"/>
      <c r="TJZ25" s="91"/>
      <c r="TKA25" s="91"/>
      <c r="TKB25" s="91"/>
      <c r="TKC25" s="91"/>
      <c r="TKD25" s="91"/>
      <c r="TKE25" s="91"/>
      <c r="TKF25" s="91"/>
      <c r="TKG25" s="91"/>
      <c r="TKH25" s="91"/>
      <c r="TKI25" s="91"/>
      <c r="TKJ25" s="91"/>
      <c r="TKK25" s="91"/>
      <c r="TKL25" s="91"/>
      <c r="TKM25" s="91"/>
      <c r="TKN25" s="91"/>
      <c r="TKO25" s="91"/>
      <c r="TKP25" s="91"/>
      <c r="TKQ25" s="91"/>
      <c r="TKR25" s="91"/>
      <c r="TKS25" s="91"/>
      <c r="TKT25" s="91"/>
      <c r="TKU25" s="91"/>
      <c r="TKV25" s="91"/>
      <c r="TKW25" s="91"/>
      <c r="TKX25" s="91"/>
      <c r="TKY25" s="91"/>
      <c r="TKZ25" s="91"/>
      <c r="TLA25" s="91"/>
      <c r="TLB25" s="91"/>
      <c r="TLC25" s="91"/>
      <c r="TLD25" s="91"/>
      <c r="TLE25" s="91"/>
      <c r="TLF25" s="91"/>
      <c r="TLG25" s="91"/>
      <c r="TLH25" s="91"/>
      <c r="TLI25" s="91"/>
      <c r="TLJ25" s="91"/>
      <c r="TLK25" s="91"/>
      <c r="TLL25" s="91"/>
      <c r="TLM25" s="91"/>
      <c r="TLN25" s="91"/>
      <c r="TLO25" s="91"/>
      <c r="TLP25" s="91"/>
      <c r="TLQ25" s="91"/>
      <c r="TLR25" s="91"/>
      <c r="TLS25" s="91"/>
      <c r="TLT25" s="91"/>
      <c r="TLU25" s="91"/>
      <c r="TLV25" s="91"/>
      <c r="TLW25" s="91"/>
      <c r="TLX25" s="91"/>
      <c r="TLY25" s="91"/>
      <c r="TLZ25" s="91"/>
      <c r="TMA25" s="91"/>
      <c r="TMB25" s="91"/>
      <c r="TMC25" s="91"/>
      <c r="TMD25" s="91"/>
      <c r="TME25" s="91"/>
      <c r="TMF25" s="91"/>
      <c r="TMG25" s="91"/>
      <c r="TMH25" s="91"/>
      <c r="TMI25" s="91"/>
      <c r="TMJ25" s="91"/>
      <c r="TMK25" s="91"/>
      <c r="TML25" s="91"/>
      <c r="TMM25" s="91"/>
      <c r="TMN25" s="91"/>
      <c r="TMO25" s="91"/>
      <c r="TMP25" s="91"/>
      <c r="TMQ25" s="91"/>
      <c r="TMR25" s="91"/>
      <c r="TMS25" s="91"/>
      <c r="TMT25" s="91"/>
      <c r="TMU25" s="91"/>
      <c r="TMV25" s="91"/>
      <c r="TMW25" s="91"/>
      <c r="TMX25" s="91"/>
      <c r="TMY25" s="91"/>
      <c r="TMZ25" s="91"/>
      <c r="TNA25" s="91"/>
      <c r="TNB25" s="91"/>
      <c r="TNC25" s="91"/>
      <c r="TND25" s="91"/>
      <c r="TNE25" s="91"/>
      <c r="TNF25" s="91"/>
      <c r="TNG25" s="91"/>
      <c r="TNH25" s="91"/>
      <c r="TNI25" s="91"/>
      <c r="TNJ25" s="91"/>
      <c r="TNK25" s="91"/>
      <c r="TNL25" s="91"/>
      <c r="TNM25" s="91"/>
      <c r="TNN25" s="91"/>
      <c r="TNO25" s="91"/>
      <c r="TNP25" s="91"/>
      <c r="TNQ25" s="91"/>
      <c r="TNR25" s="91"/>
      <c r="TNS25" s="91"/>
      <c r="TNT25" s="91"/>
      <c r="TNU25" s="91"/>
      <c r="TNV25" s="91"/>
      <c r="TNW25" s="91"/>
      <c r="TNX25" s="91"/>
      <c r="TNY25" s="91"/>
      <c r="TNZ25" s="91"/>
      <c r="TOA25" s="91"/>
      <c r="TOB25" s="91"/>
      <c r="TOC25" s="91"/>
      <c r="TOD25" s="91"/>
      <c r="TOE25" s="91"/>
      <c r="TOF25" s="91"/>
      <c r="TOG25" s="91"/>
      <c r="TOH25" s="91"/>
      <c r="TOI25" s="91"/>
      <c r="TOJ25" s="91"/>
      <c r="TOK25" s="91"/>
      <c r="TOL25" s="91"/>
      <c r="TOM25" s="91"/>
      <c r="TON25" s="91"/>
      <c r="TOO25" s="91"/>
      <c r="TOP25" s="91"/>
      <c r="TOQ25" s="91"/>
      <c r="TOR25" s="91"/>
      <c r="TOS25" s="91"/>
      <c r="TOT25" s="91"/>
      <c r="TOU25" s="91"/>
      <c r="TOV25" s="91"/>
      <c r="TOW25" s="91"/>
      <c r="TOX25" s="91"/>
      <c r="TOY25" s="91"/>
      <c r="TOZ25" s="91"/>
      <c r="TPA25" s="91"/>
      <c r="TPB25" s="91"/>
      <c r="TPC25" s="91"/>
      <c r="TPD25" s="91"/>
      <c r="TPE25" s="91"/>
      <c r="TPF25" s="91"/>
      <c r="TPG25" s="91"/>
      <c r="TPH25" s="91"/>
      <c r="TPI25" s="91"/>
      <c r="TPJ25" s="91"/>
      <c r="TPK25" s="91"/>
      <c r="TPL25" s="91"/>
      <c r="TPM25" s="91"/>
      <c r="TPN25" s="91"/>
      <c r="TPO25" s="91"/>
    </row>
    <row r="26" spans="1:13951" s="144" customFormat="1" x14ac:dyDescent="0.25">
      <c r="A26" s="91" t="s">
        <v>141</v>
      </c>
      <c r="B26" s="92"/>
      <c r="C26" s="92"/>
      <c r="D26" s="92"/>
      <c r="E26" s="92"/>
      <c r="F26" s="92"/>
      <c r="G26" s="92"/>
      <c r="H26" s="92"/>
      <c r="I26" s="92"/>
      <c r="J26" s="92"/>
      <c r="K26" s="92"/>
      <c r="L26" s="92"/>
      <c r="M26" s="92"/>
      <c r="N26" s="92"/>
      <c r="O26" s="92"/>
      <c r="P26" s="92"/>
      <c r="Q26" s="92"/>
      <c r="R26" s="92"/>
      <c r="S26" s="92"/>
      <c r="T26" s="92"/>
      <c r="U26" s="92"/>
      <c r="V26" s="92"/>
      <c r="W26" s="92"/>
      <c r="X26" s="92"/>
      <c r="Y26" s="92"/>
      <c r="Z26" s="92"/>
      <c r="AA26" s="92"/>
      <c r="AB26" s="92"/>
      <c r="AC26" s="142"/>
      <c r="AD26" s="142"/>
      <c r="AE26" s="142"/>
      <c r="AF26" s="142"/>
      <c r="AG26" s="14"/>
      <c r="AH26" s="14"/>
    </row>
    <row r="27" spans="1:13951" s="144" customFormat="1" x14ac:dyDescent="0.25">
      <c r="A27" s="91" t="s">
        <v>122</v>
      </c>
      <c r="B27" s="92"/>
      <c r="C27" s="92"/>
      <c r="D27" s="92"/>
      <c r="E27" s="92"/>
      <c r="F27" s="92"/>
      <c r="G27" s="92"/>
      <c r="H27" s="92"/>
      <c r="I27" s="92"/>
      <c r="J27" s="92"/>
      <c r="K27" s="92"/>
      <c r="L27" s="92"/>
      <c r="M27" s="92"/>
      <c r="N27" s="92"/>
      <c r="O27" s="92"/>
      <c r="P27" s="92"/>
      <c r="Q27" s="92"/>
      <c r="R27" s="92"/>
      <c r="S27" s="92"/>
      <c r="T27" s="92"/>
      <c r="U27" s="92"/>
      <c r="V27" s="92"/>
      <c r="W27" s="92"/>
      <c r="X27" s="92"/>
      <c r="Y27" s="92"/>
      <c r="Z27" s="92"/>
      <c r="AA27" s="92"/>
      <c r="AB27" s="92"/>
      <c r="AC27" s="142"/>
      <c r="AD27" s="142"/>
      <c r="AE27" s="142"/>
      <c r="AF27" s="142"/>
      <c r="AG27" s="14"/>
      <c r="AH27" s="14"/>
    </row>
    <row r="28" spans="1:13951" s="144" customFormat="1" x14ac:dyDescent="0.25">
      <c r="A28" s="91" t="s">
        <v>120</v>
      </c>
      <c r="B28" s="92"/>
      <c r="C28" s="92"/>
      <c r="D28" s="92"/>
      <c r="E28" s="92"/>
      <c r="F28" s="92"/>
      <c r="G28" s="92"/>
      <c r="H28" s="92"/>
      <c r="I28" s="92"/>
      <c r="J28" s="92"/>
      <c r="K28" s="92"/>
      <c r="L28" s="92"/>
      <c r="M28" s="92"/>
      <c r="N28" s="92"/>
      <c r="O28" s="92"/>
      <c r="P28" s="92"/>
      <c r="Q28" s="92"/>
      <c r="R28" s="92"/>
      <c r="S28" s="92"/>
      <c r="T28" s="92"/>
      <c r="U28" s="92"/>
      <c r="V28" s="92"/>
      <c r="W28" s="92"/>
      <c r="X28" s="92"/>
      <c r="Y28" s="92"/>
      <c r="Z28" s="92"/>
      <c r="AA28" s="92"/>
      <c r="AB28" s="92"/>
      <c r="AC28" s="142"/>
      <c r="AD28" s="142"/>
      <c r="AE28" s="142"/>
      <c r="AF28" s="142"/>
      <c r="AG28" s="14"/>
      <c r="AH28" s="14"/>
    </row>
    <row r="29" spans="1:13951" s="144" customFormat="1" x14ac:dyDescent="0.25">
      <c r="A29" s="91" t="s">
        <v>119</v>
      </c>
      <c r="B29" s="92"/>
      <c r="C29" s="92"/>
      <c r="D29" s="92"/>
      <c r="E29" s="92"/>
      <c r="F29" s="92"/>
      <c r="G29" s="92"/>
      <c r="H29" s="92"/>
      <c r="I29" s="92"/>
      <c r="J29" s="92"/>
      <c r="K29" s="92"/>
      <c r="L29" s="92"/>
      <c r="M29" s="92"/>
      <c r="N29" s="92"/>
      <c r="O29" s="92"/>
      <c r="P29" s="92"/>
      <c r="Q29" s="92"/>
      <c r="R29" s="92"/>
      <c r="S29" s="92"/>
      <c r="T29" s="92"/>
      <c r="U29" s="92"/>
      <c r="V29" s="92"/>
      <c r="W29" s="92"/>
      <c r="X29" s="92"/>
      <c r="Y29" s="92"/>
      <c r="Z29" s="92"/>
      <c r="AA29" s="92"/>
      <c r="AB29" s="92"/>
      <c r="AC29" s="142"/>
      <c r="AD29" s="142"/>
      <c r="AE29" s="142"/>
      <c r="AF29" s="142"/>
      <c r="AG29" s="14"/>
      <c r="AH29" s="14"/>
    </row>
    <row r="30" spans="1:13951" s="144" customFormat="1" x14ac:dyDescent="0.25"/>
    <row r="31" spans="1:13951" s="144" customFormat="1" x14ac:dyDescent="0.25"/>
    <row r="32" spans="1:13951" s="144" customFormat="1" x14ac:dyDescent="0.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PO52"/>
  <sheetViews>
    <sheetView topLeftCell="A2" workbookViewId="0">
      <selection activeCell="P25" sqref="P25"/>
    </sheetView>
  </sheetViews>
  <sheetFormatPr defaultColWidth="9.140625" defaultRowHeight="15" x14ac:dyDescent="0.25"/>
  <cols>
    <col min="1" max="1" width="14.42578125" customWidth="1"/>
    <col min="2" max="2" width="13.7109375" customWidth="1"/>
    <col min="3" max="3" width="13.140625" customWidth="1"/>
    <col min="5" max="5" width="14" customWidth="1"/>
    <col min="7" max="7" width="11.42578125" customWidth="1"/>
    <col min="11" max="11" width="12.85546875" customWidth="1"/>
    <col min="12" max="12" width="13" customWidth="1"/>
    <col min="13" max="13" width="14.85546875" customWidth="1"/>
    <col min="14" max="14" width="10" customWidth="1"/>
    <col min="15" max="15" width="14.42578125" customWidth="1"/>
    <col min="16" max="16" width="10.140625" customWidth="1"/>
    <col min="17" max="17" width="13.5703125" customWidth="1"/>
    <col min="18" max="18" width="14" customWidth="1"/>
    <col min="19" max="21" width="14" style="144" customWidth="1"/>
    <col min="22" max="22" width="10.42578125" customWidth="1"/>
    <col min="23" max="23" width="11.42578125" customWidth="1"/>
    <col min="25" max="25" width="10.140625" customWidth="1"/>
    <col min="27" max="27" width="15.7109375" style="144" customWidth="1"/>
    <col min="28" max="28" width="16.7109375" customWidth="1"/>
    <col min="29" max="29" width="11.7109375" customWidth="1"/>
    <col min="30" max="30" width="16.7109375" customWidth="1"/>
    <col min="31" max="31" width="12.85546875" customWidth="1"/>
    <col min="32" max="32" width="14" customWidth="1"/>
    <col min="33" max="33" width="13.85546875" customWidth="1"/>
    <col min="34" max="34" width="15.85546875" customWidth="1"/>
  </cols>
  <sheetData>
    <row r="1" spans="1:34" s="144" customFormat="1" x14ac:dyDescent="0.25">
      <c r="A1" s="3" t="s">
        <v>41</v>
      </c>
    </row>
    <row r="2" spans="1:34" s="144" customFormat="1" x14ac:dyDescent="0.25"/>
    <row r="3" spans="1:34" s="144" customFormat="1" ht="23.25" x14ac:dyDescent="0.35">
      <c r="A3" s="34">
        <v>2016</v>
      </c>
    </row>
    <row r="4" spans="1:34" s="144" customFormat="1" x14ac:dyDescent="0.25"/>
    <row r="5" spans="1:34" s="144" customFormat="1" x14ac:dyDescent="0.25">
      <c r="A5" s="3" t="s">
        <v>29</v>
      </c>
    </row>
    <row r="6" spans="1:34" s="144" customFormat="1" x14ac:dyDescent="0.25"/>
    <row r="7" spans="1:34" s="144" customFormat="1" x14ac:dyDescent="0.25">
      <c r="A7" s="37" t="s">
        <v>16</v>
      </c>
      <c r="B7" s="95" t="s">
        <v>88</v>
      </c>
      <c r="C7" s="124" t="s">
        <v>61</v>
      </c>
      <c r="D7" s="107" t="s">
        <v>140</v>
      </c>
      <c r="E7" s="95" t="s">
        <v>89</v>
      </c>
      <c r="F7" s="38" t="s">
        <v>75</v>
      </c>
      <c r="G7" s="95" t="s">
        <v>12</v>
      </c>
      <c r="H7" s="38" t="s">
        <v>110</v>
      </c>
      <c r="I7" s="38" t="s">
        <v>135</v>
      </c>
      <c r="J7" s="38" t="s">
        <v>46</v>
      </c>
      <c r="K7" s="38" t="s">
        <v>22</v>
      </c>
      <c r="L7" s="38" t="s">
        <v>79</v>
      </c>
      <c r="M7" s="38" t="s">
        <v>112</v>
      </c>
      <c r="N7" s="38" t="s">
        <v>47</v>
      </c>
      <c r="O7" s="38" t="s">
        <v>113</v>
      </c>
      <c r="P7" s="38" t="s">
        <v>224</v>
      </c>
      <c r="Q7" s="95" t="s">
        <v>13</v>
      </c>
      <c r="R7" s="38" t="s">
        <v>27</v>
      </c>
      <c r="S7" s="183" t="s">
        <v>94</v>
      </c>
      <c r="T7" s="183" t="s">
        <v>214</v>
      </c>
      <c r="U7" s="38" t="s">
        <v>150</v>
      </c>
      <c r="V7" s="38" t="s">
        <v>114</v>
      </c>
      <c r="W7" s="38" t="s">
        <v>115</v>
      </c>
      <c r="X7" s="38" t="s">
        <v>116</v>
      </c>
      <c r="Y7" s="38" t="s">
        <v>48</v>
      </c>
      <c r="Z7" s="38" t="s">
        <v>78</v>
      </c>
      <c r="AA7" s="183" t="s">
        <v>21</v>
      </c>
      <c r="AB7" s="38" t="s">
        <v>64</v>
      </c>
      <c r="AC7" s="95" t="s">
        <v>95</v>
      </c>
      <c r="AD7" s="95" t="s">
        <v>25</v>
      </c>
      <c r="AE7" s="37" t="s">
        <v>28</v>
      </c>
      <c r="AF7" s="37" t="s">
        <v>118</v>
      </c>
      <c r="AG7" s="38" t="s">
        <v>67</v>
      </c>
      <c r="AH7" s="39" t="s">
        <v>68</v>
      </c>
    </row>
    <row r="8" spans="1:34" s="144" customFormat="1" x14ac:dyDescent="0.25">
      <c r="A8" s="40" t="s">
        <v>0</v>
      </c>
      <c r="B8" s="119">
        <v>91700</v>
      </c>
      <c r="C8" s="126">
        <v>42100</v>
      </c>
      <c r="D8" s="145">
        <v>0</v>
      </c>
      <c r="E8" s="119">
        <v>73600</v>
      </c>
      <c r="F8" s="88">
        <v>62700</v>
      </c>
      <c r="G8" s="45">
        <v>91000</v>
      </c>
      <c r="H8" s="88">
        <v>26800</v>
      </c>
      <c r="I8" s="88">
        <v>0</v>
      </c>
      <c r="J8" s="88">
        <v>200</v>
      </c>
      <c r="K8" s="88">
        <v>114100</v>
      </c>
      <c r="L8" s="88">
        <v>27800</v>
      </c>
      <c r="M8" s="88">
        <v>93500</v>
      </c>
      <c r="N8" s="88">
        <v>22900</v>
      </c>
      <c r="O8" s="88">
        <v>0</v>
      </c>
      <c r="P8" s="88">
        <v>0</v>
      </c>
      <c r="Q8" s="119">
        <v>0</v>
      </c>
      <c r="R8" s="88">
        <v>90300</v>
      </c>
      <c r="S8" s="131">
        <v>0</v>
      </c>
      <c r="T8" s="131">
        <v>0</v>
      </c>
      <c r="U8" s="88">
        <v>22000</v>
      </c>
      <c r="V8" s="88">
        <v>0</v>
      </c>
      <c r="W8" s="88">
        <v>150600</v>
      </c>
      <c r="X8" s="88">
        <v>0</v>
      </c>
      <c r="Y8" s="88">
        <v>84900</v>
      </c>
      <c r="Z8" s="88">
        <v>0</v>
      </c>
      <c r="AA8" s="131">
        <v>0</v>
      </c>
      <c r="AB8" s="88">
        <v>11100</v>
      </c>
      <c r="AC8" s="119">
        <v>78800</v>
      </c>
      <c r="AD8" s="119">
        <v>46200</v>
      </c>
      <c r="AE8" s="45">
        <f t="shared" ref="AE8:AE19" si="0">SUM(B8:AD8)</f>
        <v>1130300</v>
      </c>
      <c r="AF8" s="45">
        <v>1130300</v>
      </c>
      <c r="AG8" s="88">
        <f t="shared" ref="AG8:AG19" si="1">SUM(D8,F8,H8,I8,J8,K8,L8,M8,N8,O8,P8,R8,U8,V8,W8,X8,Y8,Z8,AB8)</f>
        <v>706900</v>
      </c>
      <c r="AH8" s="63">
        <f>SUM(B8,C8,E8,G8,Q8,S8,T8,AA8,AC8,AD8)</f>
        <v>423400</v>
      </c>
    </row>
    <row r="9" spans="1:34" s="144" customFormat="1" x14ac:dyDescent="0.25">
      <c r="A9" s="40" t="s">
        <v>1</v>
      </c>
      <c r="B9" s="45">
        <v>175700</v>
      </c>
      <c r="C9" s="45">
        <v>27800</v>
      </c>
      <c r="D9" s="88">
        <v>0</v>
      </c>
      <c r="E9" s="45">
        <v>86300</v>
      </c>
      <c r="F9" s="88">
        <v>93700</v>
      </c>
      <c r="G9" s="45">
        <v>191300</v>
      </c>
      <c r="H9" s="88">
        <v>0</v>
      </c>
      <c r="I9" s="88">
        <v>200</v>
      </c>
      <c r="J9" s="88">
        <v>0</v>
      </c>
      <c r="K9" s="88">
        <v>89200</v>
      </c>
      <c r="L9" s="88">
        <v>21800</v>
      </c>
      <c r="M9" s="88">
        <v>89800</v>
      </c>
      <c r="N9" s="88">
        <v>45000</v>
      </c>
      <c r="O9" s="88">
        <v>34</v>
      </c>
      <c r="P9" s="88">
        <v>0</v>
      </c>
      <c r="Q9" s="45">
        <v>0</v>
      </c>
      <c r="R9" s="88">
        <v>98300</v>
      </c>
      <c r="S9" s="131">
        <v>0</v>
      </c>
      <c r="T9" s="131">
        <v>0</v>
      </c>
      <c r="U9" s="88">
        <v>21400</v>
      </c>
      <c r="V9" s="88">
        <v>0</v>
      </c>
      <c r="W9" s="88">
        <v>296700</v>
      </c>
      <c r="X9" s="88">
        <v>0</v>
      </c>
      <c r="Y9" s="88">
        <v>79600</v>
      </c>
      <c r="Z9" s="88">
        <v>100</v>
      </c>
      <c r="AA9" s="131">
        <v>0</v>
      </c>
      <c r="AB9" s="88">
        <v>10000</v>
      </c>
      <c r="AC9" s="45">
        <v>75100</v>
      </c>
      <c r="AD9" s="45">
        <v>19600</v>
      </c>
      <c r="AE9" s="45">
        <f t="shared" si="0"/>
        <v>1421634</v>
      </c>
      <c r="AF9" s="45">
        <v>1421600</v>
      </c>
      <c r="AG9" s="88">
        <f t="shared" si="1"/>
        <v>845834</v>
      </c>
      <c r="AH9" s="63">
        <f t="shared" ref="AH9:AH19" si="2">SUM(B9,C9,E9,G9,Q9,S9,T9,AA9,AC9,AD9)</f>
        <v>575800</v>
      </c>
    </row>
    <row r="10" spans="1:34" s="144" customFormat="1" x14ac:dyDescent="0.25">
      <c r="A10" s="40" t="s">
        <v>2</v>
      </c>
      <c r="B10" s="45">
        <v>166700</v>
      </c>
      <c r="C10" s="45">
        <v>24200</v>
      </c>
      <c r="D10" s="88">
        <v>0</v>
      </c>
      <c r="E10" s="45">
        <v>109200</v>
      </c>
      <c r="F10" s="88">
        <v>38200</v>
      </c>
      <c r="G10" s="45">
        <v>80800</v>
      </c>
      <c r="H10" s="88">
        <v>1800</v>
      </c>
      <c r="I10" s="88">
        <v>100</v>
      </c>
      <c r="J10" s="88">
        <v>0</v>
      </c>
      <c r="K10" s="88">
        <v>108700</v>
      </c>
      <c r="L10" s="88">
        <v>33800</v>
      </c>
      <c r="M10" s="88">
        <v>74700</v>
      </c>
      <c r="N10" s="88">
        <v>42900</v>
      </c>
      <c r="O10" s="88">
        <v>2200</v>
      </c>
      <c r="P10" s="88">
        <v>38</v>
      </c>
      <c r="Q10" s="45">
        <v>0</v>
      </c>
      <c r="R10" s="88">
        <v>214900</v>
      </c>
      <c r="S10" s="131">
        <v>0</v>
      </c>
      <c r="T10" s="131">
        <v>0</v>
      </c>
      <c r="U10" s="88">
        <v>21400</v>
      </c>
      <c r="V10" s="88">
        <v>0</v>
      </c>
      <c r="W10" s="88">
        <v>170000</v>
      </c>
      <c r="X10" s="88">
        <v>0</v>
      </c>
      <c r="Y10" s="88">
        <v>95900</v>
      </c>
      <c r="Z10" s="88">
        <v>0</v>
      </c>
      <c r="AA10" s="131">
        <v>0</v>
      </c>
      <c r="AB10" s="88">
        <v>9500</v>
      </c>
      <c r="AC10" s="45">
        <v>125100</v>
      </c>
      <c r="AD10" s="45">
        <v>17300</v>
      </c>
      <c r="AE10" s="45">
        <f t="shared" si="0"/>
        <v>1337438</v>
      </c>
      <c r="AF10" s="45">
        <v>1337400</v>
      </c>
      <c r="AG10" s="88">
        <f t="shared" si="1"/>
        <v>814138</v>
      </c>
      <c r="AH10" s="63">
        <f t="shared" si="2"/>
        <v>523300</v>
      </c>
    </row>
    <row r="11" spans="1:34" s="144" customFormat="1" x14ac:dyDescent="0.25">
      <c r="A11" s="40" t="s">
        <v>3</v>
      </c>
      <c r="B11" s="45">
        <v>192700</v>
      </c>
      <c r="C11" s="45">
        <v>49900</v>
      </c>
      <c r="D11" s="88">
        <v>0</v>
      </c>
      <c r="E11" s="45">
        <v>94100</v>
      </c>
      <c r="F11" s="88">
        <v>30000</v>
      </c>
      <c r="G11" s="45">
        <v>132900</v>
      </c>
      <c r="H11" s="88">
        <v>0</v>
      </c>
      <c r="I11" s="88">
        <v>0</v>
      </c>
      <c r="J11" s="88">
        <v>0</v>
      </c>
      <c r="K11" s="88">
        <v>92100</v>
      </c>
      <c r="L11" s="88">
        <v>25100</v>
      </c>
      <c r="M11" s="88">
        <v>45700</v>
      </c>
      <c r="N11" s="88">
        <v>41900</v>
      </c>
      <c r="O11" s="88">
        <v>10</v>
      </c>
      <c r="P11" s="88">
        <v>0</v>
      </c>
      <c r="Q11" s="45">
        <v>0</v>
      </c>
      <c r="R11" s="88">
        <v>128200</v>
      </c>
      <c r="S11" s="131">
        <v>0</v>
      </c>
      <c r="T11" s="131">
        <v>0</v>
      </c>
      <c r="U11" s="88">
        <v>6600</v>
      </c>
      <c r="V11" s="88">
        <v>0</v>
      </c>
      <c r="W11" s="88">
        <v>94800</v>
      </c>
      <c r="X11" s="88">
        <v>0</v>
      </c>
      <c r="Y11" s="88">
        <v>101200</v>
      </c>
      <c r="Z11" s="88">
        <v>0</v>
      </c>
      <c r="AA11" s="131">
        <v>900</v>
      </c>
      <c r="AB11" s="88">
        <v>28000</v>
      </c>
      <c r="AC11" s="45">
        <v>17000</v>
      </c>
      <c r="AD11" s="45">
        <v>37000</v>
      </c>
      <c r="AE11" s="45">
        <f t="shared" si="0"/>
        <v>1118110</v>
      </c>
      <c r="AF11" s="45">
        <v>1118100</v>
      </c>
      <c r="AG11" s="88">
        <f t="shared" si="1"/>
        <v>593610</v>
      </c>
      <c r="AH11" s="63">
        <f t="shared" si="2"/>
        <v>524500</v>
      </c>
    </row>
    <row r="12" spans="1:34" s="144" customFormat="1" x14ac:dyDescent="0.25">
      <c r="A12" s="40" t="s">
        <v>4</v>
      </c>
      <c r="B12" s="45">
        <v>160700</v>
      </c>
      <c r="C12" s="45">
        <v>31300</v>
      </c>
      <c r="D12" s="88">
        <v>0</v>
      </c>
      <c r="E12" s="45">
        <v>110000</v>
      </c>
      <c r="F12" s="88">
        <v>108600</v>
      </c>
      <c r="G12" s="45">
        <v>149000</v>
      </c>
      <c r="H12" s="88">
        <v>1600</v>
      </c>
      <c r="I12" s="88">
        <v>2000</v>
      </c>
      <c r="J12" s="88">
        <v>0</v>
      </c>
      <c r="K12" s="88">
        <v>43600</v>
      </c>
      <c r="L12" s="88">
        <v>26100</v>
      </c>
      <c r="M12" s="88">
        <v>69600</v>
      </c>
      <c r="N12" s="88">
        <v>12100</v>
      </c>
      <c r="O12" s="88">
        <v>0</v>
      </c>
      <c r="P12" s="88">
        <v>0</v>
      </c>
      <c r="Q12" s="45">
        <v>0</v>
      </c>
      <c r="R12" s="88">
        <v>95200</v>
      </c>
      <c r="S12" s="131">
        <v>0</v>
      </c>
      <c r="T12" s="131">
        <v>1100</v>
      </c>
      <c r="U12" s="88">
        <v>13400</v>
      </c>
      <c r="V12" s="88">
        <v>0</v>
      </c>
      <c r="W12" s="88">
        <v>92000</v>
      </c>
      <c r="X12" s="88">
        <v>0</v>
      </c>
      <c r="Y12" s="88">
        <v>134300</v>
      </c>
      <c r="Z12" s="88">
        <v>0</v>
      </c>
      <c r="AA12" s="131">
        <v>0</v>
      </c>
      <c r="AB12" s="88">
        <v>39100</v>
      </c>
      <c r="AC12" s="45">
        <v>63600</v>
      </c>
      <c r="AD12" s="45">
        <v>20900</v>
      </c>
      <c r="AE12" s="45">
        <f t="shared" si="0"/>
        <v>1174200</v>
      </c>
      <c r="AF12" s="45">
        <v>1174200</v>
      </c>
      <c r="AG12" s="88">
        <f t="shared" si="1"/>
        <v>637600</v>
      </c>
      <c r="AH12" s="63">
        <f t="shared" si="2"/>
        <v>536600</v>
      </c>
    </row>
    <row r="13" spans="1:34" s="144" customFormat="1" x14ac:dyDescent="0.25">
      <c r="A13" s="40" t="s">
        <v>5</v>
      </c>
      <c r="B13" s="45">
        <v>105300</v>
      </c>
      <c r="C13" s="45">
        <v>21800</v>
      </c>
      <c r="D13" s="88">
        <v>0</v>
      </c>
      <c r="E13" s="45">
        <v>133200</v>
      </c>
      <c r="F13" s="88">
        <v>74100</v>
      </c>
      <c r="G13" s="45">
        <v>103200</v>
      </c>
      <c r="H13" s="88">
        <v>2500</v>
      </c>
      <c r="I13" s="88">
        <v>400</v>
      </c>
      <c r="J13" s="88">
        <v>3800</v>
      </c>
      <c r="K13" s="88">
        <v>58000</v>
      </c>
      <c r="L13" s="88">
        <v>23700</v>
      </c>
      <c r="M13" s="88">
        <v>82800</v>
      </c>
      <c r="N13" s="88">
        <v>44000</v>
      </c>
      <c r="O13" s="88">
        <v>11</v>
      </c>
      <c r="P13" s="88">
        <v>0</v>
      </c>
      <c r="Q13" s="45">
        <v>0</v>
      </c>
      <c r="R13" s="88">
        <v>102100</v>
      </c>
      <c r="S13" s="131">
        <v>0</v>
      </c>
      <c r="T13" s="131">
        <v>0</v>
      </c>
      <c r="U13" s="88">
        <v>14600</v>
      </c>
      <c r="V13" s="88">
        <v>0</v>
      </c>
      <c r="W13" s="88">
        <v>59900</v>
      </c>
      <c r="X13" s="88">
        <v>0</v>
      </c>
      <c r="Y13" s="88">
        <v>105900</v>
      </c>
      <c r="Z13" s="88">
        <v>0</v>
      </c>
      <c r="AA13" s="131">
        <v>0</v>
      </c>
      <c r="AB13" s="88">
        <v>8900</v>
      </c>
      <c r="AC13" s="45">
        <v>38300</v>
      </c>
      <c r="AD13" s="45">
        <v>33200</v>
      </c>
      <c r="AE13" s="45">
        <f t="shared" si="0"/>
        <v>1015711</v>
      </c>
      <c r="AF13" s="45">
        <v>1015700</v>
      </c>
      <c r="AG13" s="88">
        <f t="shared" si="1"/>
        <v>580711</v>
      </c>
      <c r="AH13" s="63">
        <f t="shared" si="2"/>
        <v>435000</v>
      </c>
    </row>
    <row r="14" spans="1:34" s="144" customFormat="1" x14ac:dyDescent="0.25">
      <c r="A14" s="40" t="s">
        <v>6</v>
      </c>
      <c r="B14" s="45">
        <v>136000</v>
      </c>
      <c r="C14" s="45">
        <v>23300</v>
      </c>
      <c r="D14" s="88">
        <v>0</v>
      </c>
      <c r="E14" s="45">
        <v>141400</v>
      </c>
      <c r="F14" s="88">
        <v>51900</v>
      </c>
      <c r="G14" s="45">
        <v>94500</v>
      </c>
      <c r="H14" s="88">
        <v>2100</v>
      </c>
      <c r="I14" s="88">
        <v>0</v>
      </c>
      <c r="J14" s="88">
        <v>0</v>
      </c>
      <c r="K14" s="88">
        <v>46400</v>
      </c>
      <c r="L14" s="88">
        <v>22400</v>
      </c>
      <c r="M14" s="88">
        <v>78800</v>
      </c>
      <c r="N14" s="88">
        <v>43700</v>
      </c>
      <c r="O14" s="88">
        <v>5</v>
      </c>
      <c r="P14" s="88">
        <v>0</v>
      </c>
      <c r="Q14" s="45">
        <v>0</v>
      </c>
      <c r="R14" s="88">
        <v>72200</v>
      </c>
      <c r="S14" s="131">
        <v>0</v>
      </c>
      <c r="T14" s="131">
        <v>0</v>
      </c>
      <c r="U14" s="88">
        <v>5600</v>
      </c>
      <c r="V14" s="88">
        <v>0</v>
      </c>
      <c r="W14" s="88">
        <v>75300</v>
      </c>
      <c r="X14" s="88">
        <v>0</v>
      </c>
      <c r="Y14" s="88">
        <v>119400</v>
      </c>
      <c r="Z14" s="88">
        <v>0</v>
      </c>
      <c r="AA14" s="131">
        <v>0</v>
      </c>
      <c r="AB14" s="88">
        <v>3200</v>
      </c>
      <c r="AC14" s="45">
        <v>57600</v>
      </c>
      <c r="AD14" s="45">
        <v>35600</v>
      </c>
      <c r="AE14" s="45">
        <f t="shared" si="0"/>
        <v>1009405</v>
      </c>
      <c r="AF14" s="45">
        <v>1009400</v>
      </c>
      <c r="AG14" s="88">
        <f t="shared" si="1"/>
        <v>521005</v>
      </c>
      <c r="AH14" s="63">
        <f t="shared" si="2"/>
        <v>488400</v>
      </c>
    </row>
    <row r="15" spans="1:34" s="144" customFormat="1" x14ac:dyDescent="0.25">
      <c r="A15" s="40" t="s">
        <v>7</v>
      </c>
      <c r="B15" s="45">
        <v>250200</v>
      </c>
      <c r="C15" s="45">
        <v>58900</v>
      </c>
      <c r="D15" s="88">
        <v>0</v>
      </c>
      <c r="E15" s="45">
        <v>91000</v>
      </c>
      <c r="F15" s="88">
        <v>85900</v>
      </c>
      <c r="G15" s="45">
        <v>60100</v>
      </c>
      <c r="H15" s="88">
        <v>3900</v>
      </c>
      <c r="I15" s="88">
        <v>0</v>
      </c>
      <c r="J15" s="88">
        <v>0</v>
      </c>
      <c r="K15" s="88">
        <v>57100</v>
      </c>
      <c r="L15" s="88">
        <v>32000</v>
      </c>
      <c r="M15" s="88">
        <v>69100</v>
      </c>
      <c r="N15" s="88">
        <v>46200</v>
      </c>
      <c r="O15" s="88">
        <v>14</v>
      </c>
      <c r="P15" s="88">
        <v>0</v>
      </c>
      <c r="Q15" s="45">
        <v>0</v>
      </c>
      <c r="R15" s="88">
        <v>82700</v>
      </c>
      <c r="S15" s="131">
        <v>8700</v>
      </c>
      <c r="T15" s="131">
        <v>0</v>
      </c>
      <c r="U15" s="88">
        <v>5000</v>
      </c>
      <c r="V15" s="88">
        <v>0</v>
      </c>
      <c r="W15" s="88">
        <v>107600</v>
      </c>
      <c r="X15" s="88">
        <v>0</v>
      </c>
      <c r="Y15" s="88">
        <v>140700</v>
      </c>
      <c r="Z15" s="88">
        <v>0</v>
      </c>
      <c r="AA15" s="131">
        <v>0</v>
      </c>
      <c r="AB15" s="88">
        <v>600</v>
      </c>
      <c r="AC15" s="45">
        <v>26200</v>
      </c>
      <c r="AD15" s="45">
        <v>0</v>
      </c>
      <c r="AE15" s="45">
        <f t="shared" si="0"/>
        <v>1125914</v>
      </c>
      <c r="AF15" s="45">
        <v>1125900</v>
      </c>
      <c r="AG15" s="88">
        <f t="shared" si="1"/>
        <v>630814</v>
      </c>
      <c r="AH15" s="63">
        <f t="shared" si="2"/>
        <v>495100</v>
      </c>
    </row>
    <row r="16" spans="1:34" s="144" customFormat="1" x14ac:dyDescent="0.25">
      <c r="A16" s="40" t="s">
        <v>8</v>
      </c>
      <c r="B16" s="45">
        <v>159700</v>
      </c>
      <c r="C16" s="45">
        <v>22300</v>
      </c>
      <c r="D16" s="88">
        <v>0</v>
      </c>
      <c r="E16" s="45">
        <v>76300</v>
      </c>
      <c r="F16" s="88">
        <v>85500</v>
      </c>
      <c r="G16" s="45">
        <v>105400</v>
      </c>
      <c r="H16" s="88">
        <v>4500</v>
      </c>
      <c r="I16" s="88">
        <v>0</v>
      </c>
      <c r="J16" s="88">
        <v>0</v>
      </c>
      <c r="K16" s="88">
        <v>57900</v>
      </c>
      <c r="L16" s="88">
        <v>20600</v>
      </c>
      <c r="M16" s="88">
        <v>102900</v>
      </c>
      <c r="N16" s="88">
        <v>28700</v>
      </c>
      <c r="O16" s="88">
        <v>1500</v>
      </c>
      <c r="P16" s="88">
        <v>0</v>
      </c>
      <c r="Q16" s="45">
        <v>0</v>
      </c>
      <c r="R16" s="88">
        <v>151700</v>
      </c>
      <c r="S16" s="131">
        <v>0</v>
      </c>
      <c r="T16" s="131">
        <v>0</v>
      </c>
      <c r="U16" s="88">
        <v>12100</v>
      </c>
      <c r="V16" s="88">
        <v>0</v>
      </c>
      <c r="W16" s="88">
        <v>98700</v>
      </c>
      <c r="X16" s="88">
        <v>0</v>
      </c>
      <c r="Y16" s="88">
        <v>122500</v>
      </c>
      <c r="Z16" s="88">
        <v>0</v>
      </c>
      <c r="AA16" s="131">
        <v>0</v>
      </c>
      <c r="AB16" s="88">
        <v>5100</v>
      </c>
      <c r="AC16" s="45">
        <v>16800</v>
      </c>
      <c r="AD16" s="45">
        <v>17500</v>
      </c>
      <c r="AE16" s="45">
        <f t="shared" si="0"/>
        <v>1089700</v>
      </c>
      <c r="AF16" s="45">
        <v>1089700</v>
      </c>
      <c r="AG16" s="88">
        <f t="shared" si="1"/>
        <v>691700</v>
      </c>
      <c r="AH16" s="63">
        <f t="shared" si="2"/>
        <v>398000</v>
      </c>
    </row>
    <row r="17" spans="1:34" s="144" customFormat="1" x14ac:dyDescent="0.25">
      <c r="A17" s="40" t="s">
        <v>9</v>
      </c>
      <c r="B17" s="45">
        <v>209300</v>
      </c>
      <c r="C17" s="45">
        <v>47400</v>
      </c>
      <c r="D17" s="88">
        <v>0</v>
      </c>
      <c r="E17" s="45">
        <v>53400</v>
      </c>
      <c r="F17" s="88">
        <v>91800</v>
      </c>
      <c r="G17" s="45">
        <v>116800</v>
      </c>
      <c r="H17" s="88">
        <v>41200</v>
      </c>
      <c r="I17" s="88">
        <v>1200</v>
      </c>
      <c r="J17" s="88">
        <v>1400</v>
      </c>
      <c r="K17" s="88">
        <v>49600</v>
      </c>
      <c r="L17" s="88">
        <v>44300</v>
      </c>
      <c r="M17" s="88">
        <v>107900</v>
      </c>
      <c r="N17" s="88">
        <v>24700</v>
      </c>
      <c r="O17" s="88">
        <v>900</v>
      </c>
      <c r="P17" s="88">
        <v>0</v>
      </c>
      <c r="Q17" s="45">
        <v>0</v>
      </c>
      <c r="R17" s="88">
        <v>132300</v>
      </c>
      <c r="S17" s="131">
        <v>0</v>
      </c>
      <c r="T17" s="131">
        <v>0</v>
      </c>
      <c r="U17" s="88">
        <v>17700</v>
      </c>
      <c r="V17" s="88">
        <v>2000</v>
      </c>
      <c r="W17" s="88">
        <v>219400</v>
      </c>
      <c r="X17" s="88">
        <v>0</v>
      </c>
      <c r="Y17" s="88">
        <v>106600</v>
      </c>
      <c r="Z17" s="88">
        <v>0</v>
      </c>
      <c r="AA17" s="131">
        <v>0</v>
      </c>
      <c r="AB17" s="88">
        <v>17700</v>
      </c>
      <c r="AC17" s="45">
        <v>5700</v>
      </c>
      <c r="AD17" s="45">
        <v>59900</v>
      </c>
      <c r="AE17" s="45">
        <f t="shared" si="0"/>
        <v>1351200</v>
      </c>
      <c r="AF17" s="45">
        <v>1351200</v>
      </c>
      <c r="AG17" s="88">
        <f t="shared" si="1"/>
        <v>858700</v>
      </c>
      <c r="AH17" s="63">
        <f t="shared" si="2"/>
        <v>492500</v>
      </c>
    </row>
    <row r="18" spans="1:34" s="144" customFormat="1" x14ac:dyDescent="0.25">
      <c r="A18" s="40" t="s">
        <v>10</v>
      </c>
      <c r="B18" s="45">
        <v>157500</v>
      </c>
      <c r="C18" s="45">
        <v>43000</v>
      </c>
      <c r="D18" s="88">
        <v>0</v>
      </c>
      <c r="E18" s="45">
        <v>100000</v>
      </c>
      <c r="F18" s="88">
        <v>71100</v>
      </c>
      <c r="G18" s="45">
        <v>90900</v>
      </c>
      <c r="H18" s="88">
        <v>40800</v>
      </c>
      <c r="I18" s="88">
        <v>0</v>
      </c>
      <c r="J18" s="88">
        <v>0</v>
      </c>
      <c r="K18" s="88">
        <v>76200</v>
      </c>
      <c r="L18" s="88">
        <v>36100</v>
      </c>
      <c r="M18" s="88">
        <v>114500</v>
      </c>
      <c r="N18" s="88">
        <v>4100</v>
      </c>
      <c r="O18" s="88">
        <v>0</v>
      </c>
      <c r="P18" s="88">
        <v>0</v>
      </c>
      <c r="Q18" s="45">
        <v>0</v>
      </c>
      <c r="R18" s="88">
        <v>190700</v>
      </c>
      <c r="S18" s="131">
        <v>0</v>
      </c>
      <c r="T18" s="131">
        <v>0</v>
      </c>
      <c r="U18" s="88">
        <v>18900</v>
      </c>
      <c r="V18" s="88">
        <v>0</v>
      </c>
      <c r="W18" s="88">
        <v>214700</v>
      </c>
      <c r="X18" s="88">
        <v>0</v>
      </c>
      <c r="Y18" s="88">
        <v>86900</v>
      </c>
      <c r="Z18" s="88">
        <v>0</v>
      </c>
      <c r="AA18" s="131">
        <v>0</v>
      </c>
      <c r="AB18" s="88">
        <v>18200</v>
      </c>
      <c r="AC18" s="45">
        <v>25600</v>
      </c>
      <c r="AD18" s="45">
        <v>0</v>
      </c>
      <c r="AE18" s="45">
        <f t="shared" si="0"/>
        <v>1289200</v>
      </c>
      <c r="AF18" s="45">
        <v>1289200</v>
      </c>
      <c r="AG18" s="88">
        <f t="shared" si="1"/>
        <v>872200</v>
      </c>
      <c r="AH18" s="63">
        <f t="shared" si="2"/>
        <v>417000</v>
      </c>
    </row>
    <row r="19" spans="1:34" s="144" customFormat="1" x14ac:dyDescent="0.25">
      <c r="A19" s="40" t="s">
        <v>11</v>
      </c>
      <c r="B19" s="45">
        <v>193700</v>
      </c>
      <c r="C19" s="45">
        <v>32000</v>
      </c>
      <c r="D19" s="88">
        <v>0</v>
      </c>
      <c r="E19" s="45">
        <v>92900</v>
      </c>
      <c r="F19" s="88">
        <v>72100</v>
      </c>
      <c r="G19" s="45">
        <v>75300</v>
      </c>
      <c r="H19" s="88">
        <v>33300</v>
      </c>
      <c r="I19" s="88">
        <v>0</v>
      </c>
      <c r="J19" s="88">
        <v>0</v>
      </c>
      <c r="K19" s="88">
        <v>75200</v>
      </c>
      <c r="L19" s="88">
        <v>34100</v>
      </c>
      <c r="M19" s="88">
        <v>85000</v>
      </c>
      <c r="N19" s="88">
        <v>12200</v>
      </c>
      <c r="O19" s="88">
        <v>0</v>
      </c>
      <c r="P19" s="88">
        <v>0</v>
      </c>
      <c r="Q19" s="45">
        <v>0</v>
      </c>
      <c r="R19" s="88">
        <v>229000</v>
      </c>
      <c r="S19" s="131">
        <v>0</v>
      </c>
      <c r="T19" s="131">
        <v>0</v>
      </c>
      <c r="U19" s="88">
        <v>4100</v>
      </c>
      <c r="V19" s="88">
        <v>0</v>
      </c>
      <c r="W19" s="88">
        <v>167600</v>
      </c>
      <c r="X19" s="88">
        <v>0</v>
      </c>
      <c r="Y19" s="88">
        <v>106400</v>
      </c>
      <c r="Z19" s="88">
        <v>0</v>
      </c>
      <c r="AA19" s="131">
        <v>0</v>
      </c>
      <c r="AB19" s="88">
        <v>16600</v>
      </c>
      <c r="AC19" s="45">
        <v>10700</v>
      </c>
      <c r="AD19" s="45">
        <v>18300</v>
      </c>
      <c r="AE19" s="45">
        <f t="shared" si="0"/>
        <v>1258500</v>
      </c>
      <c r="AF19" s="45">
        <v>1258500</v>
      </c>
      <c r="AG19" s="88">
        <f t="shared" si="1"/>
        <v>835600</v>
      </c>
      <c r="AH19" s="63">
        <f t="shared" si="2"/>
        <v>422900</v>
      </c>
    </row>
    <row r="20" spans="1:34" s="144" customFormat="1" x14ac:dyDescent="0.25">
      <c r="A20" s="37" t="s">
        <v>208</v>
      </c>
      <c r="B20" s="121">
        <f t="shared" ref="B20:H20" si="3">SUM(B8:B19)</f>
        <v>1999200</v>
      </c>
      <c r="C20" s="121">
        <f t="shared" si="3"/>
        <v>424000</v>
      </c>
      <c r="D20" s="90">
        <f t="shared" si="3"/>
        <v>0</v>
      </c>
      <c r="E20" s="121">
        <f t="shared" si="3"/>
        <v>1161400</v>
      </c>
      <c r="F20" s="90">
        <f t="shared" si="3"/>
        <v>865600</v>
      </c>
      <c r="G20" s="121">
        <f t="shared" si="3"/>
        <v>1291200</v>
      </c>
      <c r="H20" s="90">
        <f t="shared" si="3"/>
        <v>158500</v>
      </c>
      <c r="I20" s="90">
        <f t="shared" ref="I20:P20" si="4">SUM(I8:I19)</f>
        <v>3900</v>
      </c>
      <c r="J20" s="90">
        <f t="shared" si="4"/>
        <v>5400</v>
      </c>
      <c r="K20" s="90">
        <f t="shared" si="4"/>
        <v>868100</v>
      </c>
      <c r="L20" s="90">
        <f t="shared" si="4"/>
        <v>347800</v>
      </c>
      <c r="M20" s="90">
        <f t="shared" si="4"/>
        <v>1014300</v>
      </c>
      <c r="N20" s="90">
        <f t="shared" si="4"/>
        <v>368400</v>
      </c>
      <c r="O20" s="90">
        <f t="shared" si="4"/>
        <v>4674</v>
      </c>
      <c r="P20" s="90">
        <f t="shared" si="4"/>
        <v>38</v>
      </c>
      <c r="Q20" s="121">
        <f>SUM(Q8:Q19)</f>
        <v>0</v>
      </c>
      <c r="R20" s="90">
        <f>SUM(R8:R19)</f>
        <v>1587600</v>
      </c>
      <c r="S20" s="184">
        <f>SUM(S8:S19)</f>
        <v>8700</v>
      </c>
      <c r="T20" s="184">
        <f>SUM(T8:T19)</f>
        <v>1100</v>
      </c>
      <c r="U20" s="90">
        <f>SUM(U8:U19)</f>
        <v>162800</v>
      </c>
      <c r="V20" s="90">
        <f t="shared" ref="V20:Z20" si="5">SUM(V8:V19)</f>
        <v>2000</v>
      </c>
      <c r="W20" s="90">
        <f t="shared" si="5"/>
        <v>1747300</v>
      </c>
      <c r="X20" s="90">
        <f t="shared" si="5"/>
        <v>0</v>
      </c>
      <c r="Y20" s="90">
        <f t="shared" si="5"/>
        <v>1284300</v>
      </c>
      <c r="Z20" s="90">
        <f t="shared" si="5"/>
        <v>100</v>
      </c>
      <c r="AA20" s="184">
        <f>SUM(AA8:AA19)</f>
        <v>900</v>
      </c>
      <c r="AB20" s="90">
        <f>SUM(AB8:AB19)</f>
        <v>168000</v>
      </c>
      <c r="AC20" s="121">
        <f>SUM(AC8:AC19)</f>
        <v>540500</v>
      </c>
      <c r="AD20" s="121">
        <f t="shared" ref="AD20:AF20" si="6">SUM(AD8:AD19)</f>
        <v>305500</v>
      </c>
      <c r="AE20" s="121">
        <f t="shared" si="6"/>
        <v>14321312</v>
      </c>
      <c r="AF20" s="121">
        <f t="shared" si="6"/>
        <v>14321200</v>
      </c>
      <c r="AG20" s="90">
        <f>SUM(AG8:AG19)</f>
        <v>8588812</v>
      </c>
      <c r="AH20" s="68">
        <f>SUM(AH8:AH19)</f>
        <v>5732500</v>
      </c>
    </row>
    <row r="21" spans="1:34" s="144" customFormat="1" x14ac:dyDescent="0.25">
      <c r="A21" s="36"/>
      <c r="B21" s="51"/>
      <c r="C21" s="51"/>
      <c r="D21" s="51"/>
      <c r="E21" s="51"/>
      <c r="F21" s="51"/>
      <c r="G21" s="51"/>
      <c r="H21" s="51"/>
      <c r="I21" s="51"/>
      <c r="J21" s="51"/>
      <c r="K21" s="51"/>
      <c r="L21" s="51"/>
      <c r="M21" s="51"/>
      <c r="N21" s="51"/>
      <c r="O21" s="51"/>
      <c r="P21" s="51"/>
      <c r="Q21" s="51"/>
      <c r="R21" s="51"/>
      <c r="S21" s="51"/>
      <c r="T21" s="51"/>
      <c r="U21" s="51"/>
      <c r="V21" s="51"/>
      <c r="W21" s="51"/>
      <c r="X21" s="51"/>
      <c r="Y21" s="51"/>
      <c r="Z21" s="51"/>
      <c r="AA21" s="51"/>
      <c r="AB21" s="51"/>
      <c r="AC21" s="51"/>
      <c r="AD21" s="51"/>
      <c r="AE21" s="51"/>
      <c r="AF21" s="51"/>
      <c r="AG21" s="36"/>
      <c r="AH21" s="36"/>
    </row>
    <row r="22" spans="1:34" s="144" customFormat="1" x14ac:dyDescent="0.25">
      <c r="A22" s="36"/>
      <c r="B22" s="51"/>
      <c r="C22" s="51"/>
      <c r="D22" s="51"/>
      <c r="E22" s="51"/>
      <c r="F22" s="51"/>
      <c r="G22" s="51"/>
      <c r="H22" s="51"/>
      <c r="I22" s="51"/>
      <c r="J22" s="51"/>
      <c r="K22" s="51"/>
      <c r="L22" s="51"/>
      <c r="M22" s="51"/>
      <c r="N22" s="51"/>
      <c r="O22" s="51"/>
      <c r="P22" s="51"/>
      <c r="Q22" s="51"/>
      <c r="R22" s="51"/>
      <c r="S22" s="51"/>
      <c r="T22" s="51"/>
      <c r="U22" s="51"/>
      <c r="V22" s="51"/>
      <c r="W22" s="51"/>
      <c r="X22" s="51"/>
      <c r="Y22" s="51"/>
      <c r="Z22" s="51"/>
      <c r="AA22" s="51"/>
      <c r="AB22" s="51"/>
      <c r="AC22" s="51"/>
      <c r="AD22" s="51"/>
      <c r="AE22" s="51"/>
      <c r="AF22" s="51"/>
      <c r="AG22" s="36"/>
      <c r="AH22" s="36"/>
    </row>
    <row r="23" spans="1:34" s="144" customFormat="1" x14ac:dyDescent="0.25">
      <c r="A23" s="35" t="s">
        <v>108</v>
      </c>
      <c r="B23" s="51"/>
      <c r="C23" s="51"/>
      <c r="D23" s="51"/>
      <c r="E23" s="51"/>
      <c r="F23" s="51"/>
      <c r="G23" s="51"/>
      <c r="H23" s="51"/>
      <c r="I23" s="51"/>
      <c r="J23" s="51"/>
      <c r="K23" s="51"/>
      <c r="L23" s="51"/>
      <c r="M23" s="51"/>
      <c r="N23" s="51"/>
      <c r="O23" s="51"/>
      <c r="P23" s="51"/>
      <c r="Q23" s="51"/>
      <c r="R23" s="51"/>
      <c r="S23" s="51"/>
      <c r="T23" s="51"/>
      <c r="U23" s="51"/>
      <c r="V23" s="51"/>
      <c r="W23" s="51"/>
      <c r="X23" s="51"/>
      <c r="Y23" s="51"/>
      <c r="Z23" s="51"/>
      <c r="AA23" s="51"/>
      <c r="AB23" s="51"/>
      <c r="AC23" s="51"/>
      <c r="AD23" s="51"/>
      <c r="AE23" s="51"/>
      <c r="AF23" s="51"/>
      <c r="AG23" s="36"/>
      <c r="AH23" s="36"/>
    </row>
    <row r="24" spans="1:34" s="144" customFormat="1" x14ac:dyDescent="0.25">
      <c r="A24" s="36"/>
      <c r="B24" s="36"/>
      <c r="C24" s="36"/>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36"/>
      <c r="AE24" s="36"/>
      <c r="AF24" s="36"/>
      <c r="AG24" s="36"/>
      <c r="AH24" s="36"/>
    </row>
    <row r="25" spans="1:34" s="144" customFormat="1" x14ac:dyDescent="0.25">
      <c r="A25" s="37" t="s">
        <v>16</v>
      </c>
      <c r="B25" s="95" t="s">
        <v>88</v>
      </c>
      <c r="C25" s="95" t="s">
        <v>61</v>
      </c>
      <c r="D25" s="107" t="s">
        <v>140</v>
      </c>
      <c r="E25" s="95" t="s">
        <v>89</v>
      </c>
      <c r="F25" s="38" t="s">
        <v>75</v>
      </c>
      <c r="G25" s="37" t="s">
        <v>12</v>
      </c>
      <c r="H25" s="38" t="s">
        <v>110</v>
      </c>
      <c r="I25" s="38" t="s">
        <v>135</v>
      </c>
      <c r="J25" s="38" t="s">
        <v>46</v>
      </c>
      <c r="K25" s="38" t="s">
        <v>22</v>
      </c>
      <c r="L25" s="38" t="s">
        <v>79</v>
      </c>
      <c r="M25" s="38" t="s">
        <v>112</v>
      </c>
      <c r="N25" s="38" t="s">
        <v>47</v>
      </c>
      <c r="O25" s="38" t="s">
        <v>113</v>
      </c>
      <c r="P25" s="38" t="s">
        <v>224</v>
      </c>
      <c r="Q25" s="95" t="s">
        <v>13</v>
      </c>
      <c r="R25" s="38" t="s">
        <v>27</v>
      </c>
      <c r="S25" s="183" t="s">
        <v>94</v>
      </c>
      <c r="T25" s="183" t="s">
        <v>214</v>
      </c>
      <c r="U25" s="38" t="s">
        <v>150</v>
      </c>
      <c r="V25" s="38" t="s">
        <v>114</v>
      </c>
      <c r="W25" s="38" t="s">
        <v>115</v>
      </c>
      <c r="X25" s="38" t="s">
        <v>116</v>
      </c>
      <c r="Y25" s="38" t="s">
        <v>48</v>
      </c>
      <c r="Z25" s="38" t="s">
        <v>78</v>
      </c>
      <c r="AA25" s="183" t="s">
        <v>21</v>
      </c>
      <c r="AB25" s="38" t="s">
        <v>64</v>
      </c>
      <c r="AC25" s="95" t="s">
        <v>95</v>
      </c>
      <c r="AD25" s="95" t="s">
        <v>25</v>
      </c>
      <c r="AE25" s="37" t="s">
        <v>28</v>
      </c>
      <c r="AF25" s="37" t="s">
        <v>118</v>
      </c>
      <c r="AG25" s="38" t="s">
        <v>67</v>
      </c>
      <c r="AH25" s="39" t="s">
        <v>68</v>
      </c>
    </row>
    <row r="26" spans="1:34" s="144" customFormat="1" x14ac:dyDescent="0.25">
      <c r="A26" s="40" t="s">
        <v>0</v>
      </c>
      <c r="B26" s="45">
        <v>439610</v>
      </c>
      <c r="C26" s="45">
        <v>175970</v>
      </c>
      <c r="D26" s="45">
        <v>0</v>
      </c>
      <c r="E26" s="45">
        <v>186490</v>
      </c>
      <c r="F26" s="45">
        <v>217260</v>
      </c>
      <c r="G26" s="45">
        <v>440550</v>
      </c>
      <c r="H26" s="45">
        <v>43110</v>
      </c>
      <c r="I26" s="45">
        <v>0</v>
      </c>
      <c r="J26" s="45">
        <v>430</v>
      </c>
      <c r="K26" s="131">
        <v>437750</v>
      </c>
      <c r="L26" s="45">
        <v>75530</v>
      </c>
      <c r="M26" s="45">
        <v>241120</v>
      </c>
      <c r="N26" s="131">
        <v>61330</v>
      </c>
      <c r="O26" s="45">
        <v>0</v>
      </c>
      <c r="P26" s="45">
        <v>0</v>
      </c>
      <c r="Q26" s="45">
        <v>0</v>
      </c>
      <c r="R26" s="131">
        <v>487830</v>
      </c>
      <c r="S26" s="131">
        <v>0</v>
      </c>
      <c r="T26" s="131">
        <v>0</v>
      </c>
      <c r="U26" s="131">
        <v>52700</v>
      </c>
      <c r="V26" s="45">
        <v>0</v>
      </c>
      <c r="W26" s="45">
        <v>447170</v>
      </c>
      <c r="X26" s="45">
        <v>0</v>
      </c>
      <c r="Y26" s="45">
        <v>305750</v>
      </c>
      <c r="Z26" s="45">
        <v>0</v>
      </c>
      <c r="AA26" s="131">
        <v>0</v>
      </c>
      <c r="AB26" s="45">
        <v>41780</v>
      </c>
      <c r="AC26" s="45">
        <v>183000</v>
      </c>
      <c r="AD26" s="45">
        <v>117770</v>
      </c>
      <c r="AE26" s="45">
        <f t="shared" ref="AE26:AE37" si="7">SUM(B26:AD26)</f>
        <v>3955150</v>
      </c>
      <c r="AF26" s="45">
        <v>3955150</v>
      </c>
      <c r="AG26" s="45">
        <f t="shared" ref="AG26:AG37" si="8">SUM(D26,F26,H26,I26,J26,K26,L26,M26,N26,O26,P26,R26,U26,V26,W26,X26,Y26,Z26,AB26)</f>
        <v>2411760</v>
      </c>
      <c r="AH26" s="45">
        <f>SUM(B26,C26,E26,G26,Q26,S26,T26,AA26,AC26,AD26)</f>
        <v>1543390</v>
      </c>
    </row>
    <row r="27" spans="1:34" s="144" customFormat="1" x14ac:dyDescent="0.25">
      <c r="A27" s="40" t="s">
        <v>1</v>
      </c>
      <c r="B27" s="45">
        <v>821090</v>
      </c>
      <c r="C27" s="45">
        <v>113890</v>
      </c>
      <c r="D27" s="45">
        <v>0</v>
      </c>
      <c r="E27" s="45">
        <v>215990</v>
      </c>
      <c r="F27" s="45">
        <v>313820</v>
      </c>
      <c r="G27" s="45">
        <v>733000</v>
      </c>
      <c r="H27" s="119">
        <v>0</v>
      </c>
      <c r="I27" s="119">
        <v>630</v>
      </c>
      <c r="J27" s="45">
        <v>0</v>
      </c>
      <c r="K27" s="131">
        <v>348390</v>
      </c>
      <c r="L27" s="119">
        <v>50020</v>
      </c>
      <c r="M27" s="119">
        <v>234860</v>
      </c>
      <c r="N27" s="119">
        <v>118340</v>
      </c>
      <c r="O27" s="45">
        <v>350</v>
      </c>
      <c r="P27" s="45">
        <v>0</v>
      </c>
      <c r="Q27" s="45">
        <v>0</v>
      </c>
      <c r="R27" s="119">
        <v>556550</v>
      </c>
      <c r="S27" s="119">
        <v>0</v>
      </c>
      <c r="T27" s="119">
        <v>0</v>
      </c>
      <c r="U27" s="119">
        <v>53830</v>
      </c>
      <c r="V27" s="119">
        <v>0</v>
      </c>
      <c r="W27" s="119">
        <v>456480</v>
      </c>
      <c r="X27" s="119">
        <v>0</v>
      </c>
      <c r="Y27" s="119">
        <v>292580</v>
      </c>
      <c r="Z27" s="119">
        <v>210</v>
      </c>
      <c r="AA27" s="131">
        <v>0</v>
      </c>
      <c r="AB27" s="119">
        <v>21860</v>
      </c>
      <c r="AC27" s="45">
        <v>176350</v>
      </c>
      <c r="AD27" s="45">
        <v>34670</v>
      </c>
      <c r="AE27" s="45">
        <f t="shared" si="7"/>
        <v>4542910</v>
      </c>
      <c r="AF27" s="45">
        <v>4542910</v>
      </c>
      <c r="AG27" s="45">
        <f t="shared" si="8"/>
        <v>2447920</v>
      </c>
      <c r="AH27" s="45">
        <f t="shared" ref="AH27:AH37" si="9">SUM(B27,C27,E27,G27,Q27,S27,T27,AA27,AC27,AD27)</f>
        <v>2094990</v>
      </c>
    </row>
    <row r="28" spans="1:34" s="144" customFormat="1" x14ac:dyDescent="0.25">
      <c r="A28" s="40" t="s">
        <v>2</v>
      </c>
      <c r="B28" s="45">
        <v>612270</v>
      </c>
      <c r="C28" s="45">
        <v>103490</v>
      </c>
      <c r="D28" s="45">
        <v>0</v>
      </c>
      <c r="E28" s="45">
        <v>290660</v>
      </c>
      <c r="F28" s="45">
        <v>150660</v>
      </c>
      <c r="G28" s="45">
        <v>294940</v>
      </c>
      <c r="H28" s="119">
        <v>2250</v>
      </c>
      <c r="I28" s="119">
        <v>260</v>
      </c>
      <c r="J28" s="45">
        <v>0</v>
      </c>
      <c r="K28" s="131">
        <v>465950</v>
      </c>
      <c r="L28" s="119">
        <v>80560</v>
      </c>
      <c r="M28" s="119">
        <v>232470</v>
      </c>
      <c r="N28" s="119">
        <v>127530</v>
      </c>
      <c r="O28" s="45">
        <v>3460</v>
      </c>
      <c r="P28" s="45">
        <v>80</v>
      </c>
      <c r="Q28" s="45">
        <v>0</v>
      </c>
      <c r="R28" s="119">
        <v>900140</v>
      </c>
      <c r="S28" s="119">
        <v>0</v>
      </c>
      <c r="T28" s="119">
        <v>0</v>
      </c>
      <c r="U28" s="119">
        <v>50670</v>
      </c>
      <c r="V28" s="119">
        <v>0</v>
      </c>
      <c r="W28" s="119">
        <v>485520</v>
      </c>
      <c r="X28" s="119">
        <v>0</v>
      </c>
      <c r="Y28" s="119">
        <v>337210</v>
      </c>
      <c r="Z28" s="119">
        <v>0</v>
      </c>
      <c r="AA28" s="131">
        <v>0</v>
      </c>
      <c r="AB28" s="119">
        <v>20090</v>
      </c>
      <c r="AC28" s="45">
        <v>296510</v>
      </c>
      <c r="AD28" s="45">
        <v>32060</v>
      </c>
      <c r="AE28" s="45">
        <f t="shared" si="7"/>
        <v>4486780</v>
      </c>
      <c r="AF28" s="45">
        <v>4486780</v>
      </c>
      <c r="AG28" s="45">
        <f t="shared" si="8"/>
        <v>2856850</v>
      </c>
      <c r="AH28" s="45">
        <f t="shared" si="9"/>
        <v>1629930</v>
      </c>
    </row>
    <row r="29" spans="1:34" s="144" customFormat="1" x14ac:dyDescent="0.25">
      <c r="A29" s="40" t="s">
        <v>3</v>
      </c>
      <c r="B29" s="45">
        <v>801580</v>
      </c>
      <c r="C29" s="45">
        <v>230810</v>
      </c>
      <c r="D29" s="45">
        <v>0</v>
      </c>
      <c r="E29" s="45">
        <v>252830</v>
      </c>
      <c r="F29" s="45">
        <v>117760</v>
      </c>
      <c r="G29" s="45">
        <v>469620</v>
      </c>
      <c r="H29" s="119">
        <v>0</v>
      </c>
      <c r="I29" s="119">
        <v>0</v>
      </c>
      <c r="J29" s="45">
        <v>0</v>
      </c>
      <c r="K29" s="131">
        <v>399750</v>
      </c>
      <c r="L29" s="119">
        <v>69910</v>
      </c>
      <c r="M29" s="119">
        <v>125850</v>
      </c>
      <c r="N29" s="119">
        <v>115770</v>
      </c>
      <c r="O29" s="45">
        <v>100</v>
      </c>
      <c r="P29" s="45">
        <v>0</v>
      </c>
      <c r="Q29" s="45">
        <v>0</v>
      </c>
      <c r="R29" s="119">
        <v>690780</v>
      </c>
      <c r="S29" s="119">
        <v>0</v>
      </c>
      <c r="T29" s="119">
        <v>0</v>
      </c>
      <c r="U29" s="119">
        <v>16380</v>
      </c>
      <c r="V29" s="119">
        <v>0</v>
      </c>
      <c r="W29" s="119">
        <v>267440</v>
      </c>
      <c r="X29" s="119">
        <v>0</v>
      </c>
      <c r="Y29" s="119">
        <v>340800</v>
      </c>
      <c r="Z29" s="119">
        <v>0</v>
      </c>
      <c r="AA29" s="131">
        <v>3770</v>
      </c>
      <c r="AB29" s="119">
        <v>138570</v>
      </c>
      <c r="AC29" s="45">
        <v>39430</v>
      </c>
      <c r="AD29" s="45">
        <v>64810</v>
      </c>
      <c r="AE29" s="45">
        <f t="shared" si="7"/>
        <v>4145960</v>
      </c>
      <c r="AF29" s="45">
        <v>4145960</v>
      </c>
      <c r="AG29" s="45">
        <f t="shared" si="8"/>
        <v>2283110</v>
      </c>
      <c r="AH29" s="45">
        <f t="shared" si="9"/>
        <v>1862850</v>
      </c>
    </row>
    <row r="30" spans="1:34" s="144" customFormat="1" x14ac:dyDescent="0.25">
      <c r="A30" s="40" t="s">
        <v>4</v>
      </c>
      <c r="B30" s="45">
        <v>606450</v>
      </c>
      <c r="C30" s="45">
        <v>136880</v>
      </c>
      <c r="D30" s="45">
        <v>0</v>
      </c>
      <c r="E30" s="45">
        <v>244080</v>
      </c>
      <c r="F30" s="45">
        <v>247350</v>
      </c>
      <c r="G30" s="45">
        <v>531220</v>
      </c>
      <c r="H30" s="119">
        <v>4080</v>
      </c>
      <c r="I30" s="119">
        <v>4410</v>
      </c>
      <c r="J30" s="45">
        <v>0</v>
      </c>
      <c r="K30" s="131">
        <v>175390</v>
      </c>
      <c r="L30" s="119">
        <v>75110</v>
      </c>
      <c r="M30" s="119">
        <v>189470</v>
      </c>
      <c r="N30" s="119">
        <v>66280</v>
      </c>
      <c r="O30" s="45">
        <v>0</v>
      </c>
      <c r="P30" s="45">
        <v>0</v>
      </c>
      <c r="Q30" s="45">
        <v>0</v>
      </c>
      <c r="R30" s="119">
        <v>469140</v>
      </c>
      <c r="S30" s="119">
        <v>0</v>
      </c>
      <c r="T30" s="119">
        <v>2120</v>
      </c>
      <c r="U30" s="119">
        <v>32650</v>
      </c>
      <c r="V30" s="119">
        <v>0</v>
      </c>
      <c r="W30" s="119">
        <v>275750</v>
      </c>
      <c r="X30" s="119">
        <v>0</v>
      </c>
      <c r="Y30" s="119">
        <v>391270</v>
      </c>
      <c r="Z30" s="119">
        <v>0</v>
      </c>
      <c r="AA30" s="131">
        <v>0</v>
      </c>
      <c r="AB30" s="119">
        <v>207630</v>
      </c>
      <c r="AC30" s="45">
        <v>135490</v>
      </c>
      <c r="AD30" s="45">
        <v>39130</v>
      </c>
      <c r="AE30" s="45">
        <f t="shared" si="7"/>
        <v>3833900</v>
      </c>
      <c r="AF30" s="45">
        <v>3833900</v>
      </c>
      <c r="AG30" s="45">
        <f t="shared" si="8"/>
        <v>2138530</v>
      </c>
      <c r="AH30" s="45">
        <f t="shared" si="9"/>
        <v>1695370</v>
      </c>
    </row>
    <row r="31" spans="1:34" s="144" customFormat="1" x14ac:dyDescent="0.25">
      <c r="A31" s="40" t="s">
        <v>5</v>
      </c>
      <c r="B31" s="45">
        <v>426790</v>
      </c>
      <c r="C31" s="45">
        <v>83440</v>
      </c>
      <c r="D31" s="45">
        <v>0</v>
      </c>
      <c r="E31" s="45">
        <v>276900</v>
      </c>
      <c r="F31" s="45">
        <v>211090</v>
      </c>
      <c r="G31" s="45">
        <v>475510</v>
      </c>
      <c r="H31" s="119">
        <v>6430</v>
      </c>
      <c r="I31" s="119">
        <v>1380</v>
      </c>
      <c r="J31" s="45">
        <v>9400</v>
      </c>
      <c r="K31" s="131">
        <v>245260</v>
      </c>
      <c r="L31" s="119">
        <v>64390</v>
      </c>
      <c r="M31" s="119">
        <v>269530</v>
      </c>
      <c r="N31" s="119">
        <v>127740</v>
      </c>
      <c r="O31" s="45">
        <v>110</v>
      </c>
      <c r="P31" s="45">
        <v>0</v>
      </c>
      <c r="Q31" s="45">
        <v>0</v>
      </c>
      <c r="R31" s="119">
        <v>523110</v>
      </c>
      <c r="S31" s="119">
        <v>0</v>
      </c>
      <c r="T31" s="119">
        <v>0</v>
      </c>
      <c r="U31" s="119">
        <v>35390</v>
      </c>
      <c r="V31" s="119">
        <v>0</v>
      </c>
      <c r="W31" s="119">
        <v>175410</v>
      </c>
      <c r="X31" s="119">
        <v>0</v>
      </c>
      <c r="Y31" s="119">
        <v>341230</v>
      </c>
      <c r="Z31" s="119">
        <v>0</v>
      </c>
      <c r="AA31" s="131">
        <v>0</v>
      </c>
      <c r="AB31" s="119">
        <v>18390</v>
      </c>
      <c r="AC31" s="45">
        <v>93300</v>
      </c>
      <c r="AD31" s="45">
        <v>61910</v>
      </c>
      <c r="AE31" s="45">
        <f t="shared" si="7"/>
        <v>3446710</v>
      </c>
      <c r="AF31" s="45">
        <v>3446710</v>
      </c>
      <c r="AG31" s="45">
        <f t="shared" si="8"/>
        <v>2028860</v>
      </c>
      <c r="AH31" s="45">
        <f t="shared" si="9"/>
        <v>1417850</v>
      </c>
    </row>
    <row r="32" spans="1:34" s="144" customFormat="1" x14ac:dyDescent="0.25">
      <c r="A32" s="40" t="s">
        <v>6</v>
      </c>
      <c r="B32" s="45">
        <v>520460</v>
      </c>
      <c r="C32" s="45">
        <v>103560</v>
      </c>
      <c r="D32" s="45">
        <v>0</v>
      </c>
      <c r="E32" s="45">
        <v>276100</v>
      </c>
      <c r="F32" s="45">
        <v>167030</v>
      </c>
      <c r="G32" s="45">
        <v>400680</v>
      </c>
      <c r="H32" s="119">
        <v>4610</v>
      </c>
      <c r="I32" s="119">
        <v>0</v>
      </c>
      <c r="J32" s="45">
        <v>0</v>
      </c>
      <c r="K32" s="131">
        <v>201110</v>
      </c>
      <c r="L32" s="119">
        <v>62560</v>
      </c>
      <c r="M32" s="119">
        <v>217070</v>
      </c>
      <c r="N32" s="119">
        <v>96990</v>
      </c>
      <c r="O32" s="45">
        <v>50</v>
      </c>
      <c r="P32" s="45">
        <v>0</v>
      </c>
      <c r="Q32" s="45">
        <v>0</v>
      </c>
      <c r="R32" s="119">
        <v>365490</v>
      </c>
      <c r="S32" s="119">
        <v>0</v>
      </c>
      <c r="T32" s="119">
        <v>0</v>
      </c>
      <c r="U32" s="119">
        <v>12960</v>
      </c>
      <c r="V32" s="119">
        <v>0</v>
      </c>
      <c r="W32" s="119">
        <v>223650</v>
      </c>
      <c r="X32" s="119">
        <v>0</v>
      </c>
      <c r="Y32" s="119">
        <v>413510</v>
      </c>
      <c r="Z32" s="119">
        <v>0</v>
      </c>
      <c r="AA32" s="131">
        <v>0</v>
      </c>
      <c r="AB32" s="119">
        <v>3950</v>
      </c>
      <c r="AC32" s="45">
        <v>134300</v>
      </c>
      <c r="AD32" s="45">
        <v>66300</v>
      </c>
      <c r="AE32" s="45">
        <f t="shared" si="7"/>
        <v>3270380</v>
      </c>
      <c r="AF32" s="45">
        <v>3270380</v>
      </c>
      <c r="AG32" s="45">
        <f t="shared" si="8"/>
        <v>1768980</v>
      </c>
      <c r="AH32" s="45">
        <f t="shared" si="9"/>
        <v>1501400</v>
      </c>
    </row>
    <row r="33" spans="1:13951" s="144" customFormat="1" x14ac:dyDescent="0.25">
      <c r="A33" s="40" t="s">
        <v>7</v>
      </c>
      <c r="B33" s="45">
        <v>1048570</v>
      </c>
      <c r="C33" s="45">
        <v>220310</v>
      </c>
      <c r="D33" s="45">
        <v>0</v>
      </c>
      <c r="E33" s="45">
        <v>183030</v>
      </c>
      <c r="F33" s="45">
        <v>242020</v>
      </c>
      <c r="G33" s="45">
        <v>247060</v>
      </c>
      <c r="H33" s="119">
        <v>8740</v>
      </c>
      <c r="I33" s="119">
        <v>0</v>
      </c>
      <c r="J33" s="45">
        <v>0</v>
      </c>
      <c r="K33" s="131">
        <v>227280</v>
      </c>
      <c r="L33" s="119">
        <v>88950</v>
      </c>
      <c r="M33" s="119">
        <v>190820</v>
      </c>
      <c r="N33" s="119">
        <v>111270</v>
      </c>
      <c r="O33" s="45">
        <v>140</v>
      </c>
      <c r="P33" s="45">
        <v>0</v>
      </c>
      <c r="Q33" s="45">
        <v>0</v>
      </c>
      <c r="R33" s="119">
        <v>379450</v>
      </c>
      <c r="S33" s="119">
        <v>20710</v>
      </c>
      <c r="T33" s="119">
        <v>0</v>
      </c>
      <c r="U33" s="119">
        <v>11930</v>
      </c>
      <c r="V33" s="119">
        <v>0</v>
      </c>
      <c r="W33" s="119">
        <v>246640</v>
      </c>
      <c r="X33" s="119">
        <v>0</v>
      </c>
      <c r="Y33" s="119">
        <v>383520</v>
      </c>
      <c r="Z33" s="119">
        <v>0</v>
      </c>
      <c r="AA33" s="131">
        <v>0</v>
      </c>
      <c r="AB33" s="119">
        <v>2120</v>
      </c>
      <c r="AC33" s="45">
        <v>57800</v>
      </c>
      <c r="AD33" s="45">
        <v>0</v>
      </c>
      <c r="AE33" s="45">
        <f t="shared" si="7"/>
        <v>3670360</v>
      </c>
      <c r="AF33" s="45">
        <v>3670360</v>
      </c>
      <c r="AG33" s="45">
        <f t="shared" si="8"/>
        <v>1892880</v>
      </c>
      <c r="AH33" s="45">
        <f t="shared" si="9"/>
        <v>1777480</v>
      </c>
    </row>
    <row r="34" spans="1:13951" s="144" customFormat="1" x14ac:dyDescent="0.25">
      <c r="A34" s="40" t="s">
        <v>8</v>
      </c>
      <c r="B34" s="45">
        <v>688950</v>
      </c>
      <c r="C34" s="45">
        <v>98950</v>
      </c>
      <c r="D34" s="45">
        <v>0</v>
      </c>
      <c r="E34" s="45">
        <v>170600</v>
      </c>
      <c r="F34" s="45">
        <v>234640</v>
      </c>
      <c r="G34" s="45">
        <v>438080</v>
      </c>
      <c r="H34" s="119">
        <v>10050</v>
      </c>
      <c r="I34" s="119">
        <v>0</v>
      </c>
      <c r="J34" s="45">
        <v>0</v>
      </c>
      <c r="K34" s="131">
        <v>204900</v>
      </c>
      <c r="L34" s="119">
        <v>55320</v>
      </c>
      <c r="M34" s="119">
        <v>278710</v>
      </c>
      <c r="N34" s="119">
        <v>91280</v>
      </c>
      <c r="O34" s="45">
        <v>6220</v>
      </c>
      <c r="P34" s="45">
        <v>0</v>
      </c>
      <c r="Q34" s="45">
        <v>0</v>
      </c>
      <c r="R34" s="119">
        <v>734590</v>
      </c>
      <c r="S34" s="119">
        <v>0</v>
      </c>
      <c r="T34" s="119">
        <v>0</v>
      </c>
      <c r="U34" s="119">
        <v>32980</v>
      </c>
      <c r="V34" s="119">
        <v>0</v>
      </c>
      <c r="W34" s="119">
        <v>244200</v>
      </c>
      <c r="X34" s="119">
        <v>0</v>
      </c>
      <c r="Y34" s="119">
        <v>420410</v>
      </c>
      <c r="Z34" s="119">
        <v>0</v>
      </c>
      <c r="AA34" s="131">
        <v>0</v>
      </c>
      <c r="AB34" s="119">
        <v>7420</v>
      </c>
      <c r="AC34" s="45">
        <v>38310</v>
      </c>
      <c r="AD34" s="45">
        <v>31970</v>
      </c>
      <c r="AE34" s="45">
        <f t="shared" si="7"/>
        <v>3787580</v>
      </c>
      <c r="AF34" s="45">
        <v>3787580</v>
      </c>
      <c r="AG34" s="45">
        <f t="shared" si="8"/>
        <v>2320720</v>
      </c>
      <c r="AH34" s="45">
        <f t="shared" si="9"/>
        <v>1466860</v>
      </c>
    </row>
    <row r="35" spans="1:13951" s="144" customFormat="1" x14ac:dyDescent="0.25">
      <c r="A35" s="40" t="s">
        <v>9</v>
      </c>
      <c r="B35" s="45">
        <v>890630</v>
      </c>
      <c r="C35" s="45">
        <v>203790</v>
      </c>
      <c r="D35" s="45">
        <v>0</v>
      </c>
      <c r="E35" s="45">
        <v>148800</v>
      </c>
      <c r="F35" s="45">
        <v>278270</v>
      </c>
      <c r="G35" s="45">
        <v>508060</v>
      </c>
      <c r="H35" s="119">
        <v>102570</v>
      </c>
      <c r="I35" s="119">
        <v>6210</v>
      </c>
      <c r="J35" s="45">
        <v>6440</v>
      </c>
      <c r="K35" s="131">
        <v>209750</v>
      </c>
      <c r="L35" s="119">
        <v>121180</v>
      </c>
      <c r="M35" s="119">
        <v>304720</v>
      </c>
      <c r="N35" s="119">
        <v>46640</v>
      </c>
      <c r="O35" s="45">
        <v>1390</v>
      </c>
      <c r="P35" s="45">
        <v>0</v>
      </c>
      <c r="Q35" s="45">
        <v>0</v>
      </c>
      <c r="R35" s="119">
        <v>652210</v>
      </c>
      <c r="S35" s="119">
        <v>0</v>
      </c>
      <c r="T35" s="119">
        <v>0</v>
      </c>
      <c r="U35" s="119">
        <v>47260</v>
      </c>
      <c r="V35" s="119">
        <v>16680</v>
      </c>
      <c r="W35" s="119">
        <v>488250</v>
      </c>
      <c r="X35" s="119">
        <v>0</v>
      </c>
      <c r="Y35" s="119">
        <v>407630</v>
      </c>
      <c r="Z35" s="119">
        <v>0</v>
      </c>
      <c r="AA35" s="131">
        <v>0</v>
      </c>
      <c r="AB35" s="119">
        <v>87270</v>
      </c>
      <c r="AC35" s="45">
        <v>13850</v>
      </c>
      <c r="AD35" s="45">
        <v>98970</v>
      </c>
      <c r="AE35" s="45">
        <f t="shared" si="7"/>
        <v>4640570</v>
      </c>
      <c r="AF35" s="45">
        <v>4640570</v>
      </c>
      <c r="AG35" s="45">
        <f t="shared" si="8"/>
        <v>2776470</v>
      </c>
      <c r="AH35" s="45">
        <f t="shared" si="9"/>
        <v>1864100</v>
      </c>
    </row>
    <row r="36" spans="1:13951" s="144" customFormat="1" x14ac:dyDescent="0.25">
      <c r="A36" s="40" t="s">
        <v>10</v>
      </c>
      <c r="B36" s="45">
        <v>585690</v>
      </c>
      <c r="C36" s="45">
        <v>193250</v>
      </c>
      <c r="D36" s="45">
        <v>0</v>
      </c>
      <c r="E36" s="45">
        <v>257770</v>
      </c>
      <c r="F36" s="45">
        <v>221950</v>
      </c>
      <c r="G36" s="45">
        <v>414350</v>
      </c>
      <c r="H36" s="119">
        <v>95280</v>
      </c>
      <c r="I36" s="119">
        <v>0</v>
      </c>
      <c r="J36" s="45">
        <v>0</v>
      </c>
      <c r="K36" s="131">
        <v>305990</v>
      </c>
      <c r="L36" s="119">
        <v>98930</v>
      </c>
      <c r="M36" s="119">
        <v>259890</v>
      </c>
      <c r="N36" s="119">
        <v>26190</v>
      </c>
      <c r="O36" s="45">
        <v>0</v>
      </c>
      <c r="P36" s="45">
        <v>0</v>
      </c>
      <c r="Q36" s="45">
        <v>0</v>
      </c>
      <c r="R36" s="119">
        <v>864900</v>
      </c>
      <c r="S36" s="119">
        <v>0</v>
      </c>
      <c r="T36" s="119">
        <v>0</v>
      </c>
      <c r="U36" s="119">
        <v>51530</v>
      </c>
      <c r="V36" s="119">
        <v>0</v>
      </c>
      <c r="W36" s="119">
        <v>454820</v>
      </c>
      <c r="X36" s="119">
        <v>0</v>
      </c>
      <c r="Y36" s="119">
        <v>336580</v>
      </c>
      <c r="Z36" s="119">
        <v>0</v>
      </c>
      <c r="AA36" s="131">
        <v>0</v>
      </c>
      <c r="AB36" s="119">
        <v>82850</v>
      </c>
      <c r="AC36" s="45">
        <v>61150</v>
      </c>
      <c r="AD36" s="45">
        <v>0</v>
      </c>
      <c r="AE36" s="45">
        <f t="shared" si="7"/>
        <v>4311120</v>
      </c>
      <c r="AF36" s="45">
        <v>4311120</v>
      </c>
      <c r="AG36" s="45">
        <f t="shared" si="8"/>
        <v>2798910</v>
      </c>
      <c r="AH36" s="45">
        <f t="shared" si="9"/>
        <v>1512210</v>
      </c>
    </row>
    <row r="37" spans="1:13951" s="144" customFormat="1" x14ac:dyDescent="0.25">
      <c r="A37" s="40" t="s">
        <v>11</v>
      </c>
      <c r="B37" s="45">
        <v>829540</v>
      </c>
      <c r="C37" s="45">
        <v>136400</v>
      </c>
      <c r="D37" s="45">
        <v>0</v>
      </c>
      <c r="E37" s="45">
        <v>233690</v>
      </c>
      <c r="F37" s="45">
        <v>230780</v>
      </c>
      <c r="G37" s="45">
        <v>328330</v>
      </c>
      <c r="H37" s="119">
        <v>75860</v>
      </c>
      <c r="I37" s="119">
        <v>0</v>
      </c>
      <c r="J37" s="45">
        <v>0</v>
      </c>
      <c r="K37" s="131">
        <v>342440</v>
      </c>
      <c r="L37" s="119">
        <v>90630</v>
      </c>
      <c r="M37" s="119">
        <v>237500</v>
      </c>
      <c r="N37" s="119">
        <v>32650</v>
      </c>
      <c r="O37" s="45">
        <v>0</v>
      </c>
      <c r="P37" s="45">
        <v>0</v>
      </c>
      <c r="Q37" s="45">
        <v>0</v>
      </c>
      <c r="R37" s="119">
        <v>1067460</v>
      </c>
      <c r="S37" s="119">
        <v>0</v>
      </c>
      <c r="T37" s="119">
        <v>0</v>
      </c>
      <c r="U37" s="119">
        <v>10590</v>
      </c>
      <c r="V37" s="119">
        <v>0</v>
      </c>
      <c r="W37" s="119">
        <v>388030</v>
      </c>
      <c r="X37" s="119">
        <v>0</v>
      </c>
      <c r="Y37" s="119">
        <v>351140</v>
      </c>
      <c r="Z37" s="119">
        <v>0</v>
      </c>
      <c r="AA37" s="131">
        <v>0</v>
      </c>
      <c r="AB37" s="119">
        <v>82770</v>
      </c>
      <c r="AC37" s="45">
        <v>25810</v>
      </c>
      <c r="AD37" s="45">
        <v>35300</v>
      </c>
      <c r="AE37" s="45">
        <f t="shared" si="7"/>
        <v>4498920</v>
      </c>
      <c r="AF37" s="45">
        <v>4498920</v>
      </c>
      <c r="AG37" s="45">
        <f t="shared" si="8"/>
        <v>2909850</v>
      </c>
      <c r="AH37" s="45">
        <f t="shared" si="9"/>
        <v>1589070</v>
      </c>
    </row>
    <row r="38" spans="1:13951" s="144" customFormat="1" x14ac:dyDescent="0.25">
      <c r="A38" s="37" t="s">
        <v>208</v>
      </c>
      <c r="B38" s="65">
        <f>SUM(B26:B37)</f>
        <v>8271630</v>
      </c>
      <c r="C38" s="65">
        <f t="shared" ref="C38:AH38" si="10">SUM(C26:C37)</f>
        <v>1800740</v>
      </c>
      <c r="D38" s="65">
        <f t="shared" si="10"/>
        <v>0</v>
      </c>
      <c r="E38" s="65">
        <f t="shared" si="10"/>
        <v>2736940</v>
      </c>
      <c r="F38" s="65">
        <f t="shared" si="10"/>
        <v>2632630</v>
      </c>
      <c r="G38" s="65">
        <f t="shared" si="10"/>
        <v>5281400</v>
      </c>
      <c r="H38" s="65">
        <f t="shared" si="10"/>
        <v>352980</v>
      </c>
      <c r="I38" s="65">
        <f t="shared" si="10"/>
        <v>12890</v>
      </c>
      <c r="J38" s="65">
        <f t="shared" si="10"/>
        <v>16270</v>
      </c>
      <c r="K38" s="65">
        <f t="shared" si="10"/>
        <v>3563960</v>
      </c>
      <c r="L38" s="65">
        <f t="shared" si="10"/>
        <v>933090</v>
      </c>
      <c r="M38" s="65">
        <f t="shared" si="10"/>
        <v>2782010</v>
      </c>
      <c r="N38" s="65">
        <f t="shared" si="10"/>
        <v>1022010</v>
      </c>
      <c r="O38" s="65">
        <f t="shared" si="10"/>
        <v>11820</v>
      </c>
      <c r="P38" s="65">
        <f t="shared" si="10"/>
        <v>80</v>
      </c>
      <c r="Q38" s="65">
        <f t="shared" si="10"/>
        <v>0</v>
      </c>
      <c r="R38" s="65">
        <f t="shared" si="10"/>
        <v>7691650</v>
      </c>
      <c r="S38" s="65">
        <f t="shared" si="10"/>
        <v>20710</v>
      </c>
      <c r="T38" s="65">
        <f t="shared" si="10"/>
        <v>2120</v>
      </c>
      <c r="U38" s="65">
        <f t="shared" si="10"/>
        <v>408870</v>
      </c>
      <c r="V38" s="65">
        <f t="shared" si="10"/>
        <v>16680</v>
      </c>
      <c r="W38" s="65">
        <f t="shared" si="10"/>
        <v>4153360</v>
      </c>
      <c r="X38" s="65">
        <f t="shared" si="10"/>
        <v>0</v>
      </c>
      <c r="Y38" s="65">
        <f t="shared" si="10"/>
        <v>4321630</v>
      </c>
      <c r="Z38" s="65">
        <f t="shared" si="10"/>
        <v>210</v>
      </c>
      <c r="AA38" s="65">
        <f t="shared" si="10"/>
        <v>3770</v>
      </c>
      <c r="AB38" s="65">
        <f t="shared" si="10"/>
        <v>714700</v>
      </c>
      <c r="AC38" s="65">
        <f t="shared" si="10"/>
        <v>1255300</v>
      </c>
      <c r="AD38" s="65">
        <f t="shared" si="10"/>
        <v>582890</v>
      </c>
      <c r="AE38" s="65">
        <f t="shared" si="10"/>
        <v>48590340</v>
      </c>
      <c r="AF38" s="65">
        <f t="shared" si="10"/>
        <v>48590340</v>
      </c>
      <c r="AG38" s="65">
        <f t="shared" si="10"/>
        <v>28634840</v>
      </c>
      <c r="AH38" s="65">
        <f t="shared" si="10"/>
        <v>19955500</v>
      </c>
    </row>
    <row r="39" spans="1:13951" s="144" customFormat="1" x14ac:dyDescent="0.25">
      <c r="A39" s="14"/>
      <c r="B39" s="142"/>
      <c r="C39" s="142"/>
      <c r="D39" s="142"/>
      <c r="E39" s="142"/>
      <c r="F39" s="142"/>
      <c r="G39" s="142"/>
      <c r="H39" s="142"/>
      <c r="I39" s="142"/>
      <c r="J39" s="142"/>
      <c r="K39" s="142"/>
      <c r="L39" s="142"/>
      <c r="M39" s="142"/>
      <c r="N39" s="142"/>
      <c r="O39" s="142"/>
      <c r="P39" s="142"/>
      <c r="Q39" s="142"/>
      <c r="R39" s="142"/>
      <c r="S39" s="142"/>
      <c r="T39" s="142"/>
      <c r="U39" s="142"/>
      <c r="V39" s="142"/>
      <c r="W39" s="142"/>
      <c r="X39" s="142"/>
      <c r="Y39" s="142"/>
      <c r="Z39" s="142"/>
      <c r="AA39" s="142"/>
      <c r="AB39" s="142"/>
      <c r="AC39" s="142"/>
      <c r="AD39" s="142"/>
      <c r="AE39" s="142"/>
      <c r="AF39" s="142"/>
      <c r="AG39" s="14"/>
      <c r="AH39" s="14"/>
    </row>
    <row r="40" spans="1:13951" s="144" customFormat="1" x14ac:dyDescent="0.25">
      <c r="A40" s="14"/>
      <c r="B40" s="142"/>
      <c r="C40" s="142"/>
      <c r="D40" s="142"/>
      <c r="E40" s="142"/>
      <c r="F40" s="142"/>
      <c r="G40" s="142"/>
      <c r="H40" s="142"/>
      <c r="I40" s="142"/>
      <c r="J40" s="142"/>
      <c r="K40" s="142"/>
      <c r="L40" s="142"/>
      <c r="M40" s="142"/>
      <c r="N40" s="142"/>
      <c r="O40" s="142"/>
      <c r="P40" s="142"/>
      <c r="Q40" s="142"/>
      <c r="R40" s="142"/>
      <c r="S40" s="142"/>
      <c r="T40" s="142"/>
      <c r="U40" s="142"/>
      <c r="V40" s="142"/>
      <c r="W40" s="142"/>
      <c r="X40" s="142"/>
      <c r="Y40" s="142"/>
      <c r="Z40" s="142"/>
      <c r="AA40" s="142"/>
      <c r="AB40" s="142"/>
      <c r="AC40" s="142"/>
      <c r="AD40" s="142"/>
      <c r="AE40" s="142"/>
      <c r="AF40" s="142"/>
      <c r="AG40" s="14"/>
      <c r="AH40" s="14"/>
    </row>
    <row r="41" spans="1:13951" s="144" customFormat="1" x14ac:dyDescent="0.25">
      <c r="A41" s="91" t="s">
        <v>123</v>
      </c>
      <c r="B41" s="92"/>
      <c r="C41" s="92"/>
      <c r="D41" s="92"/>
      <c r="E41" s="92"/>
      <c r="F41" s="92"/>
      <c r="G41" s="92"/>
      <c r="H41" s="92"/>
      <c r="I41" s="92"/>
      <c r="J41" s="92"/>
      <c r="K41" s="92"/>
      <c r="L41" s="92"/>
      <c r="M41" s="92"/>
      <c r="N41" s="92"/>
      <c r="O41" s="92"/>
      <c r="P41" s="92"/>
      <c r="Q41" s="92"/>
      <c r="R41" s="92"/>
      <c r="S41" s="92"/>
      <c r="T41" s="92"/>
      <c r="U41" s="92"/>
      <c r="V41" s="92"/>
      <c r="W41" s="92"/>
      <c r="X41" s="92"/>
      <c r="Y41" s="92"/>
      <c r="Z41" s="92"/>
      <c r="AA41" s="92"/>
      <c r="AB41" s="92"/>
      <c r="AC41" s="142"/>
      <c r="AD41" s="142"/>
      <c r="AE41" s="142"/>
      <c r="AF41" s="142"/>
      <c r="AG41" s="14"/>
      <c r="AH41" s="14"/>
    </row>
    <row r="42" spans="1:13951" s="144" customFormat="1" x14ac:dyDescent="0.25">
      <c r="A42" s="91"/>
      <c r="B42" s="92"/>
      <c r="C42" s="92"/>
      <c r="D42" s="92"/>
      <c r="E42" s="92"/>
      <c r="F42" s="92"/>
      <c r="G42" s="92"/>
      <c r="H42" s="92"/>
      <c r="I42" s="92"/>
      <c r="J42" s="92"/>
      <c r="K42" s="92"/>
      <c r="L42" s="92"/>
      <c r="M42" s="92"/>
      <c r="N42" s="92"/>
      <c r="O42" s="92"/>
      <c r="P42" s="92"/>
      <c r="Q42" s="92"/>
      <c r="R42" s="92"/>
      <c r="S42" s="92"/>
      <c r="T42" s="92"/>
      <c r="U42" s="92"/>
      <c r="V42" s="92"/>
      <c r="W42" s="92"/>
      <c r="X42" s="92"/>
      <c r="Y42" s="92"/>
      <c r="Z42" s="92"/>
      <c r="AA42" s="92"/>
      <c r="AB42" s="92"/>
      <c r="AC42" s="142"/>
      <c r="AD42" s="142"/>
      <c r="AE42" s="142"/>
      <c r="AF42" s="142"/>
      <c r="AG42" s="14"/>
      <c r="AH42" s="14"/>
    </row>
    <row r="43" spans="1:13951" s="144" customFormat="1" x14ac:dyDescent="0.25">
      <c r="A43" s="91"/>
      <c r="B43" s="91"/>
      <c r="C43" s="91"/>
      <c r="D43" s="91"/>
      <c r="E43" s="91"/>
      <c r="F43" s="91"/>
      <c r="G43" s="91"/>
      <c r="H43" s="91"/>
      <c r="I43" s="91"/>
      <c r="J43" s="91"/>
      <c r="K43" s="91"/>
      <c r="L43" s="91"/>
      <c r="M43" s="91"/>
      <c r="N43" s="91"/>
      <c r="O43" s="91"/>
      <c r="P43" s="91"/>
      <c r="Q43" s="91"/>
      <c r="R43" s="91"/>
      <c r="S43" s="91"/>
      <c r="T43" s="91"/>
      <c r="U43" s="91"/>
      <c r="V43" s="91"/>
      <c r="W43" s="91"/>
      <c r="X43" s="91"/>
      <c r="Y43" s="91"/>
      <c r="Z43" s="91"/>
      <c r="AA43" s="91"/>
      <c r="AB43" s="91"/>
      <c r="AC43" s="91"/>
      <c r="AD43" s="91"/>
      <c r="AE43" s="91"/>
      <c r="AF43" s="91"/>
      <c r="AG43" s="91"/>
      <c r="AH43" s="91"/>
      <c r="AI43" s="91"/>
      <c r="AJ43" s="91"/>
      <c r="AK43" s="91"/>
      <c r="AL43" s="91"/>
      <c r="AM43" s="91"/>
      <c r="AN43" s="91"/>
      <c r="AO43" s="91"/>
      <c r="AP43" s="91"/>
      <c r="AQ43" s="91"/>
      <c r="AR43" s="91"/>
      <c r="AS43" s="91"/>
      <c r="AT43" s="91"/>
      <c r="AU43" s="91"/>
      <c r="AV43" s="91"/>
      <c r="AW43" s="91"/>
      <c r="AX43" s="91"/>
      <c r="AY43" s="91"/>
      <c r="AZ43" s="91"/>
      <c r="BA43" s="91"/>
      <c r="BB43" s="91"/>
      <c r="BC43" s="91"/>
      <c r="BD43" s="91"/>
      <c r="BE43" s="91"/>
      <c r="BF43" s="91"/>
      <c r="BG43" s="91"/>
      <c r="BH43" s="91"/>
      <c r="BI43" s="91"/>
      <c r="BJ43" s="91"/>
      <c r="BK43" s="91"/>
      <c r="BL43" s="91"/>
      <c r="BM43" s="91"/>
      <c r="BN43" s="91"/>
      <c r="BO43" s="91"/>
      <c r="BP43" s="91"/>
      <c r="BQ43" s="91"/>
      <c r="BR43" s="91"/>
      <c r="BS43" s="91"/>
      <c r="BT43" s="91"/>
      <c r="BU43" s="91"/>
      <c r="BV43" s="91"/>
      <c r="BW43" s="91"/>
      <c r="BX43" s="91"/>
      <c r="BY43" s="91"/>
      <c r="BZ43" s="91"/>
      <c r="CA43" s="91"/>
      <c r="CB43" s="91"/>
      <c r="CC43" s="91"/>
      <c r="CD43" s="91"/>
      <c r="CE43" s="91"/>
      <c r="CF43" s="91"/>
      <c r="CG43" s="91"/>
      <c r="CH43" s="91"/>
      <c r="CI43" s="91"/>
      <c r="CJ43" s="91"/>
      <c r="CK43" s="91"/>
      <c r="CL43" s="91"/>
      <c r="CM43" s="91"/>
      <c r="CN43" s="91"/>
      <c r="CO43" s="91"/>
      <c r="CP43" s="91"/>
      <c r="CQ43" s="91"/>
      <c r="CR43" s="91"/>
      <c r="CS43" s="91"/>
      <c r="CT43" s="91"/>
      <c r="CU43" s="91"/>
      <c r="CV43" s="91"/>
      <c r="CW43" s="91"/>
      <c r="CX43" s="91"/>
      <c r="CY43" s="91"/>
      <c r="CZ43" s="91"/>
      <c r="DA43" s="91"/>
      <c r="DB43" s="91"/>
      <c r="DC43" s="91"/>
      <c r="DD43" s="91"/>
      <c r="DE43" s="91"/>
      <c r="DF43" s="91"/>
      <c r="DG43" s="91"/>
      <c r="DH43" s="91"/>
      <c r="DI43" s="91"/>
      <c r="DJ43" s="91"/>
      <c r="DK43" s="91"/>
      <c r="DL43" s="91"/>
      <c r="DM43" s="91"/>
      <c r="DN43" s="91"/>
      <c r="DO43" s="91"/>
      <c r="DP43" s="91"/>
      <c r="DQ43" s="91"/>
      <c r="DR43" s="91"/>
      <c r="DS43" s="91"/>
      <c r="DT43" s="91"/>
      <c r="DU43" s="91"/>
      <c r="DV43" s="91"/>
      <c r="DW43" s="91"/>
      <c r="DX43" s="91"/>
      <c r="DY43" s="91"/>
      <c r="DZ43" s="91"/>
      <c r="EA43" s="91"/>
      <c r="EB43" s="91"/>
      <c r="EC43" s="91"/>
      <c r="ED43" s="91"/>
      <c r="EE43" s="91"/>
      <c r="EF43" s="91"/>
      <c r="EG43" s="91"/>
      <c r="EH43" s="91"/>
      <c r="EI43" s="91"/>
      <c r="EJ43" s="91"/>
      <c r="EK43" s="91"/>
      <c r="EL43" s="91"/>
      <c r="EM43" s="91"/>
      <c r="EN43" s="91"/>
      <c r="EO43" s="91"/>
      <c r="EP43" s="91"/>
      <c r="EQ43" s="91"/>
      <c r="ER43" s="91"/>
      <c r="ES43" s="91"/>
      <c r="ET43" s="91"/>
      <c r="EU43" s="91"/>
      <c r="EV43" s="91"/>
      <c r="EW43" s="91"/>
      <c r="EX43" s="91"/>
      <c r="EY43" s="91"/>
      <c r="EZ43" s="91"/>
      <c r="FA43" s="91"/>
      <c r="FB43" s="91"/>
      <c r="FC43" s="91"/>
      <c r="FD43" s="91"/>
      <c r="FE43" s="91"/>
      <c r="FF43" s="91"/>
      <c r="FG43" s="91"/>
      <c r="FH43" s="91"/>
      <c r="FI43" s="91"/>
      <c r="FJ43" s="91"/>
      <c r="FK43" s="91"/>
      <c r="FL43" s="91"/>
      <c r="FM43" s="91"/>
      <c r="FN43" s="91"/>
      <c r="FO43" s="91"/>
      <c r="FP43" s="91"/>
      <c r="FQ43" s="91"/>
      <c r="FR43" s="91"/>
      <c r="FS43" s="91"/>
      <c r="FT43" s="91"/>
      <c r="FU43" s="91"/>
      <c r="FV43" s="91"/>
      <c r="FW43" s="91"/>
      <c r="FX43" s="91"/>
      <c r="FY43" s="91"/>
      <c r="FZ43" s="91"/>
      <c r="GA43" s="91"/>
      <c r="GB43" s="91"/>
      <c r="GC43" s="91"/>
      <c r="GD43" s="91"/>
      <c r="GE43" s="91"/>
      <c r="GF43" s="91"/>
      <c r="GG43" s="91"/>
      <c r="GH43" s="91"/>
      <c r="GI43" s="91"/>
      <c r="GJ43" s="91"/>
      <c r="GK43" s="91"/>
      <c r="GL43" s="91"/>
      <c r="GM43" s="91"/>
      <c r="GN43" s="91"/>
      <c r="GO43" s="91"/>
      <c r="GP43" s="91"/>
      <c r="GQ43" s="91"/>
      <c r="GR43" s="91"/>
      <c r="GS43" s="91"/>
      <c r="GT43" s="91"/>
      <c r="GU43" s="91"/>
      <c r="GV43" s="91"/>
      <c r="GW43" s="91"/>
      <c r="GX43" s="91"/>
      <c r="GY43" s="91"/>
      <c r="GZ43" s="91"/>
      <c r="HA43" s="91"/>
      <c r="HB43" s="91"/>
      <c r="HC43" s="91"/>
      <c r="HD43" s="91"/>
      <c r="HE43" s="91"/>
      <c r="HF43" s="91"/>
      <c r="HG43" s="91"/>
      <c r="HH43" s="91"/>
      <c r="HI43" s="91"/>
      <c r="HJ43" s="91"/>
      <c r="HK43" s="91"/>
      <c r="HL43" s="91"/>
      <c r="HM43" s="91"/>
      <c r="HN43" s="91"/>
      <c r="HO43" s="91"/>
      <c r="HP43" s="91"/>
      <c r="HQ43" s="91"/>
      <c r="HR43" s="91"/>
      <c r="HS43" s="91"/>
      <c r="HT43" s="91"/>
      <c r="HU43" s="91"/>
      <c r="HV43" s="91"/>
      <c r="HW43" s="91"/>
      <c r="HX43" s="91"/>
      <c r="HY43" s="91"/>
      <c r="HZ43" s="91"/>
      <c r="IA43" s="91"/>
      <c r="IB43" s="91"/>
      <c r="IC43" s="91"/>
      <c r="ID43" s="91"/>
      <c r="IE43" s="91"/>
      <c r="IF43" s="91"/>
      <c r="IG43" s="91"/>
      <c r="IH43" s="91"/>
      <c r="II43" s="91"/>
      <c r="IJ43" s="91"/>
      <c r="IK43" s="91"/>
      <c r="IL43" s="91"/>
      <c r="IM43" s="91"/>
      <c r="IN43" s="91"/>
      <c r="IO43" s="91"/>
      <c r="IP43" s="91"/>
      <c r="IQ43" s="91"/>
      <c r="IR43" s="91"/>
      <c r="IS43" s="91"/>
      <c r="IT43" s="91"/>
      <c r="IU43" s="91"/>
      <c r="IV43" s="91"/>
      <c r="IW43" s="91"/>
      <c r="IX43" s="91"/>
      <c r="IY43" s="91"/>
      <c r="IZ43" s="91"/>
      <c r="JA43" s="91"/>
      <c r="JB43" s="91"/>
      <c r="JC43" s="91"/>
      <c r="JD43" s="91"/>
      <c r="JE43" s="91"/>
      <c r="JF43" s="91"/>
      <c r="JG43" s="91"/>
      <c r="JH43" s="91"/>
      <c r="JI43" s="91"/>
      <c r="JJ43" s="91"/>
      <c r="JK43" s="91"/>
      <c r="JL43" s="91"/>
      <c r="JM43" s="91"/>
      <c r="JN43" s="91"/>
      <c r="JO43" s="91"/>
      <c r="JP43" s="91"/>
      <c r="JQ43" s="91"/>
      <c r="JR43" s="91"/>
      <c r="JS43" s="91"/>
      <c r="JT43" s="91"/>
      <c r="JU43" s="91"/>
      <c r="JV43" s="91"/>
      <c r="JW43" s="91"/>
      <c r="JX43" s="91"/>
      <c r="JY43" s="91"/>
      <c r="JZ43" s="91"/>
      <c r="KA43" s="91"/>
      <c r="KB43" s="91"/>
      <c r="KC43" s="91"/>
      <c r="KD43" s="91"/>
      <c r="KE43" s="91"/>
      <c r="KF43" s="91"/>
      <c r="KG43" s="91"/>
      <c r="KH43" s="91"/>
      <c r="KI43" s="91"/>
      <c r="KJ43" s="91"/>
      <c r="KK43" s="91"/>
      <c r="KL43" s="91"/>
      <c r="KM43" s="91"/>
      <c r="KN43" s="91"/>
      <c r="KO43" s="91"/>
      <c r="KP43" s="91"/>
      <c r="KQ43" s="91"/>
      <c r="KR43" s="91"/>
      <c r="KS43" s="91"/>
      <c r="KT43" s="91"/>
      <c r="KU43" s="91"/>
      <c r="KV43" s="91"/>
      <c r="KW43" s="91"/>
      <c r="KX43" s="91"/>
      <c r="KY43" s="91"/>
      <c r="KZ43" s="91"/>
      <c r="LA43" s="91"/>
      <c r="LB43" s="91"/>
      <c r="LC43" s="91"/>
      <c r="LD43" s="91"/>
      <c r="LE43" s="91"/>
      <c r="LF43" s="91"/>
      <c r="LG43" s="91"/>
      <c r="LH43" s="91"/>
      <c r="LI43" s="91"/>
      <c r="LJ43" s="91"/>
      <c r="LK43" s="91"/>
      <c r="LL43" s="91"/>
      <c r="LM43" s="91"/>
      <c r="LN43" s="91"/>
      <c r="LO43" s="91"/>
      <c r="LP43" s="91"/>
      <c r="LQ43" s="91"/>
      <c r="LR43" s="91"/>
      <c r="LS43" s="91"/>
      <c r="LT43" s="91"/>
      <c r="LU43" s="91"/>
      <c r="LV43" s="91"/>
      <c r="LW43" s="91"/>
      <c r="LX43" s="91"/>
      <c r="LY43" s="91"/>
      <c r="LZ43" s="91"/>
      <c r="MA43" s="91"/>
      <c r="MB43" s="91"/>
      <c r="MC43" s="91"/>
      <c r="MD43" s="91"/>
      <c r="ME43" s="91"/>
      <c r="MF43" s="91"/>
      <c r="MG43" s="91"/>
      <c r="MH43" s="91"/>
      <c r="MI43" s="91"/>
      <c r="MJ43" s="91"/>
      <c r="MK43" s="91"/>
      <c r="ML43" s="91"/>
      <c r="MM43" s="91"/>
      <c r="MN43" s="91"/>
      <c r="MO43" s="91"/>
      <c r="MP43" s="91"/>
      <c r="MQ43" s="91"/>
      <c r="MR43" s="91"/>
      <c r="MS43" s="91"/>
      <c r="MT43" s="91"/>
      <c r="MU43" s="91"/>
      <c r="MV43" s="91"/>
      <c r="MW43" s="91"/>
      <c r="MX43" s="91"/>
      <c r="MY43" s="91"/>
      <c r="MZ43" s="91"/>
      <c r="NA43" s="91"/>
      <c r="NB43" s="91"/>
      <c r="NC43" s="91"/>
      <c r="ND43" s="91"/>
      <c r="NE43" s="91"/>
      <c r="NF43" s="91"/>
      <c r="NG43" s="91"/>
      <c r="NH43" s="91"/>
      <c r="NI43" s="91"/>
      <c r="NJ43" s="91"/>
      <c r="NK43" s="91"/>
      <c r="NL43" s="91"/>
      <c r="NM43" s="91"/>
      <c r="NN43" s="91"/>
      <c r="NO43" s="91"/>
      <c r="NP43" s="91"/>
      <c r="NQ43" s="91"/>
      <c r="NR43" s="91"/>
      <c r="NS43" s="91"/>
      <c r="NT43" s="91"/>
      <c r="NU43" s="91"/>
      <c r="NV43" s="91"/>
      <c r="NW43" s="91"/>
      <c r="NX43" s="91"/>
      <c r="NY43" s="91"/>
      <c r="NZ43" s="91"/>
      <c r="OA43" s="91"/>
      <c r="OB43" s="91"/>
      <c r="OC43" s="91"/>
      <c r="OD43" s="91"/>
      <c r="OE43" s="91"/>
      <c r="OF43" s="91"/>
      <c r="OG43" s="91"/>
      <c r="OH43" s="91"/>
      <c r="OI43" s="91"/>
      <c r="OJ43" s="91"/>
      <c r="OK43" s="91"/>
      <c r="OL43" s="91"/>
      <c r="OM43" s="91"/>
      <c r="ON43" s="91"/>
      <c r="OO43" s="91"/>
      <c r="OP43" s="91"/>
      <c r="OQ43" s="91"/>
      <c r="OR43" s="91"/>
      <c r="OS43" s="91"/>
      <c r="OT43" s="91"/>
      <c r="OU43" s="91"/>
      <c r="OV43" s="91"/>
      <c r="OW43" s="91"/>
      <c r="OX43" s="91"/>
      <c r="OY43" s="91"/>
      <c r="OZ43" s="91"/>
      <c r="PA43" s="91"/>
      <c r="PB43" s="91"/>
      <c r="PC43" s="91"/>
      <c r="PD43" s="91"/>
      <c r="PE43" s="91"/>
      <c r="PF43" s="91"/>
      <c r="PG43" s="91"/>
      <c r="PH43" s="91"/>
      <c r="PI43" s="91"/>
      <c r="PJ43" s="91"/>
      <c r="PK43" s="91"/>
      <c r="PL43" s="91"/>
      <c r="PM43" s="91"/>
      <c r="PN43" s="91"/>
      <c r="PO43" s="91"/>
      <c r="PP43" s="91"/>
      <c r="PQ43" s="91"/>
      <c r="PR43" s="91"/>
      <c r="PS43" s="91"/>
      <c r="PT43" s="91"/>
      <c r="PU43" s="91"/>
      <c r="PV43" s="91"/>
      <c r="PW43" s="91"/>
      <c r="PX43" s="91"/>
      <c r="PY43" s="91"/>
      <c r="PZ43" s="91"/>
      <c r="QA43" s="91"/>
      <c r="QB43" s="91"/>
      <c r="QC43" s="91"/>
      <c r="QD43" s="91"/>
      <c r="QE43" s="91"/>
      <c r="QF43" s="91"/>
      <c r="QG43" s="91"/>
      <c r="QH43" s="91"/>
      <c r="QI43" s="91"/>
      <c r="QJ43" s="91"/>
      <c r="QK43" s="91"/>
      <c r="QL43" s="91"/>
      <c r="QM43" s="91"/>
      <c r="QN43" s="91"/>
      <c r="QO43" s="91"/>
      <c r="QP43" s="91"/>
      <c r="QQ43" s="91"/>
      <c r="QR43" s="91"/>
      <c r="QS43" s="91"/>
      <c r="QT43" s="91"/>
      <c r="QU43" s="91"/>
      <c r="QV43" s="91"/>
      <c r="QW43" s="91"/>
      <c r="QX43" s="91"/>
      <c r="QY43" s="91"/>
      <c r="QZ43" s="91"/>
      <c r="RA43" s="91"/>
      <c r="RB43" s="91"/>
      <c r="RC43" s="91"/>
      <c r="RD43" s="91"/>
      <c r="RE43" s="91"/>
      <c r="RF43" s="91"/>
      <c r="RG43" s="91"/>
      <c r="RH43" s="91"/>
      <c r="RI43" s="91"/>
      <c r="RJ43" s="91"/>
      <c r="RK43" s="91"/>
      <c r="RL43" s="91"/>
      <c r="RM43" s="91"/>
      <c r="RN43" s="91"/>
      <c r="RO43" s="91"/>
      <c r="RP43" s="91"/>
      <c r="RQ43" s="91"/>
      <c r="RR43" s="91"/>
      <c r="RS43" s="91"/>
      <c r="RT43" s="91"/>
      <c r="RU43" s="91"/>
      <c r="RV43" s="91"/>
      <c r="RW43" s="91"/>
      <c r="RX43" s="91"/>
      <c r="RY43" s="91"/>
      <c r="RZ43" s="91"/>
      <c r="SA43" s="91"/>
      <c r="SB43" s="91"/>
      <c r="SC43" s="91"/>
      <c r="SD43" s="91"/>
      <c r="SE43" s="91"/>
      <c r="SF43" s="91"/>
      <c r="SG43" s="91"/>
      <c r="SH43" s="91"/>
      <c r="SI43" s="91"/>
      <c r="SJ43" s="91"/>
      <c r="SK43" s="91"/>
      <c r="SL43" s="91"/>
      <c r="SM43" s="91"/>
      <c r="SN43" s="91"/>
      <c r="SO43" s="91"/>
      <c r="SP43" s="91"/>
      <c r="SQ43" s="91"/>
      <c r="SR43" s="91"/>
      <c r="SS43" s="91"/>
      <c r="ST43" s="91"/>
      <c r="SU43" s="91"/>
      <c r="SV43" s="91"/>
      <c r="SW43" s="91"/>
      <c r="SX43" s="91"/>
      <c r="SY43" s="91"/>
      <c r="SZ43" s="91"/>
      <c r="TA43" s="91"/>
      <c r="TB43" s="91"/>
      <c r="TC43" s="91"/>
      <c r="TD43" s="91"/>
      <c r="TE43" s="91"/>
      <c r="TF43" s="91"/>
      <c r="TG43" s="91"/>
      <c r="TH43" s="91"/>
      <c r="TI43" s="91"/>
      <c r="TJ43" s="91"/>
      <c r="TK43" s="91"/>
      <c r="TL43" s="91"/>
      <c r="TM43" s="91"/>
      <c r="TN43" s="91"/>
      <c r="TO43" s="91"/>
      <c r="TP43" s="91"/>
      <c r="TQ43" s="91"/>
      <c r="TR43" s="91"/>
      <c r="TS43" s="91"/>
      <c r="TT43" s="91"/>
      <c r="TU43" s="91"/>
      <c r="TV43" s="91"/>
      <c r="TW43" s="91"/>
      <c r="TX43" s="91"/>
      <c r="TY43" s="91"/>
      <c r="TZ43" s="91"/>
      <c r="UA43" s="91"/>
      <c r="UB43" s="91"/>
      <c r="UC43" s="91"/>
      <c r="UD43" s="91"/>
      <c r="UE43" s="91"/>
      <c r="UF43" s="91"/>
      <c r="UG43" s="91"/>
      <c r="UH43" s="91"/>
      <c r="UI43" s="91"/>
      <c r="UJ43" s="91"/>
      <c r="UK43" s="91"/>
      <c r="UL43" s="91"/>
      <c r="UM43" s="91"/>
      <c r="UN43" s="91"/>
      <c r="UO43" s="91"/>
      <c r="UP43" s="91"/>
      <c r="UQ43" s="91"/>
      <c r="UR43" s="91"/>
      <c r="US43" s="91"/>
      <c r="UT43" s="91"/>
      <c r="UU43" s="91"/>
      <c r="UV43" s="91"/>
      <c r="UW43" s="91"/>
      <c r="UX43" s="91"/>
      <c r="UY43" s="91"/>
      <c r="UZ43" s="91"/>
      <c r="VA43" s="91"/>
      <c r="VB43" s="91"/>
      <c r="VC43" s="91"/>
      <c r="VD43" s="91"/>
      <c r="VE43" s="91"/>
      <c r="VF43" s="91"/>
      <c r="VG43" s="91"/>
      <c r="VH43" s="91"/>
      <c r="VI43" s="91"/>
      <c r="VJ43" s="91"/>
      <c r="VK43" s="91"/>
      <c r="VL43" s="91"/>
      <c r="VM43" s="91"/>
      <c r="VN43" s="91"/>
      <c r="VO43" s="91"/>
      <c r="VP43" s="91"/>
      <c r="VQ43" s="91"/>
      <c r="VR43" s="91"/>
      <c r="VS43" s="91"/>
      <c r="VT43" s="91"/>
      <c r="VU43" s="91"/>
      <c r="VV43" s="91"/>
      <c r="VW43" s="91"/>
      <c r="VX43" s="91"/>
      <c r="VY43" s="91"/>
      <c r="VZ43" s="91"/>
      <c r="WA43" s="91"/>
      <c r="WB43" s="91"/>
      <c r="WC43" s="91"/>
      <c r="WD43" s="91"/>
      <c r="WE43" s="91"/>
      <c r="WF43" s="91"/>
      <c r="WG43" s="91"/>
      <c r="WH43" s="91"/>
      <c r="WI43" s="91"/>
      <c r="WJ43" s="91"/>
      <c r="WK43" s="91"/>
      <c r="WL43" s="91"/>
      <c r="WM43" s="91"/>
      <c r="WN43" s="91"/>
      <c r="WO43" s="91"/>
      <c r="WP43" s="91"/>
      <c r="WQ43" s="91"/>
      <c r="WR43" s="91"/>
      <c r="WS43" s="91"/>
      <c r="WT43" s="91"/>
      <c r="WU43" s="91"/>
      <c r="WV43" s="91"/>
      <c r="WW43" s="91"/>
      <c r="WX43" s="91"/>
      <c r="WY43" s="91"/>
      <c r="WZ43" s="91"/>
      <c r="XA43" s="91"/>
      <c r="XB43" s="91"/>
      <c r="XC43" s="91"/>
      <c r="XD43" s="91"/>
      <c r="XE43" s="91"/>
      <c r="XF43" s="91"/>
      <c r="XG43" s="91"/>
      <c r="XH43" s="91"/>
      <c r="XI43" s="91"/>
      <c r="XJ43" s="91"/>
      <c r="XK43" s="91"/>
      <c r="XL43" s="91"/>
      <c r="XM43" s="91"/>
      <c r="XN43" s="91"/>
      <c r="XO43" s="91"/>
      <c r="XP43" s="91"/>
      <c r="XQ43" s="91"/>
      <c r="XR43" s="91"/>
      <c r="XS43" s="91"/>
      <c r="XT43" s="91"/>
      <c r="XU43" s="91"/>
      <c r="XV43" s="91"/>
      <c r="XW43" s="91"/>
      <c r="XX43" s="91"/>
      <c r="XY43" s="91"/>
      <c r="XZ43" s="91"/>
      <c r="YA43" s="91"/>
      <c r="YB43" s="91"/>
      <c r="YC43" s="91"/>
      <c r="YD43" s="91"/>
      <c r="YE43" s="91"/>
      <c r="YF43" s="91"/>
      <c r="YG43" s="91"/>
      <c r="YH43" s="91"/>
      <c r="YI43" s="91"/>
      <c r="YJ43" s="91"/>
      <c r="YK43" s="91"/>
      <c r="YL43" s="91"/>
      <c r="YM43" s="91"/>
      <c r="YN43" s="91"/>
      <c r="YO43" s="91"/>
      <c r="YP43" s="91"/>
      <c r="YQ43" s="91"/>
      <c r="YR43" s="91"/>
      <c r="YS43" s="91"/>
      <c r="YT43" s="91"/>
      <c r="YU43" s="91"/>
      <c r="YV43" s="91"/>
      <c r="YW43" s="91"/>
      <c r="YX43" s="91"/>
      <c r="YY43" s="91"/>
      <c r="YZ43" s="91"/>
      <c r="ZA43" s="91"/>
      <c r="ZB43" s="91"/>
      <c r="ZC43" s="91"/>
      <c r="ZD43" s="91"/>
      <c r="ZE43" s="91"/>
      <c r="ZF43" s="91"/>
      <c r="ZG43" s="91"/>
      <c r="ZH43" s="91"/>
      <c r="ZI43" s="91"/>
      <c r="ZJ43" s="91"/>
      <c r="ZK43" s="91"/>
      <c r="ZL43" s="91"/>
      <c r="ZM43" s="91"/>
      <c r="ZN43" s="91"/>
      <c r="ZO43" s="91"/>
      <c r="ZP43" s="91"/>
      <c r="ZQ43" s="91"/>
      <c r="ZR43" s="91"/>
      <c r="ZS43" s="91"/>
      <c r="ZT43" s="91"/>
      <c r="ZU43" s="91"/>
      <c r="ZV43" s="91"/>
      <c r="ZW43" s="91"/>
      <c r="ZX43" s="91"/>
      <c r="ZY43" s="91"/>
      <c r="ZZ43" s="91"/>
      <c r="AAA43" s="91"/>
      <c r="AAB43" s="91"/>
      <c r="AAC43" s="91"/>
      <c r="AAD43" s="91"/>
      <c r="AAE43" s="91"/>
      <c r="AAF43" s="91"/>
      <c r="AAG43" s="91"/>
      <c r="AAH43" s="91"/>
      <c r="AAI43" s="91"/>
      <c r="AAJ43" s="91"/>
      <c r="AAK43" s="91"/>
      <c r="AAL43" s="91"/>
      <c r="AAM43" s="91"/>
      <c r="AAN43" s="91"/>
      <c r="AAO43" s="91"/>
      <c r="AAP43" s="91"/>
      <c r="AAQ43" s="91"/>
      <c r="AAR43" s="91"/>
      <c r="AAS43" s="91"/>
      <c r="AAT43" s="91"/>
      <c r="AAU43" s="91"/>
      <c r="AAV43" s="91"/>
      <c r="AAW43" s="91"/>
      <c r="AAX43" s="91"/>
      <c r="AAY43" s="91"/>
      <c r="AAZ43" s="91"/>
      <c r="ABA43" s="91"/>
      <c r="ABB43" s="91"/>
      <c r="ABC43" s="91"/>
      <c r="ABD43" s="91"/>
      <c r="ABE43" s="91"/>
      <c r="ABF43" s="91"/>
      <c r="ABG43" s="91"/>
      <c r="ABH43" s="91"/>
      <c r="ABI43" s="91"/>
      <c r="ABJ43" s="91"/>
      <c r="ABK43" s="91"/>
      <c r="ABL43" s="91"/>
      <c r="ABM43" s="91"/>
      <c r="ABN43" s="91"/>
      <c r="ABO43" s="91"/>
      <c r="ABP43" s="91"/>
      <c r="ABQ43" s="91"/>
      <c r="ABR43" s="91"/>
      <c r="ABS43" s="91"/>
      <c r="ABT43" s="91"/>
      <c r="ABU43" s="91"/>
      <c r="ABV43" s="91"/>
      <c r="ABW43" s="91"/>
      <c r="ABX43" s="91"/>
      <c r="ABY43" s="91"/>
      <c r="ABZ43" s="91"/>
      <c r="ACA43" s="91"/>
      <c r="ACB43" s="91"/>
      <c r="ACC43" s="91"/>
      <c r="ACD43" s="91"/>
      <c r="ACE43" s="91"/>
      <c r="ACF43" s="91"/>
      <c r="ACG43" s="91"/>
      <c r="ACH43" s="91"/>
      <c r="ACI43" s="91"/>
      <c r="ACJ43" s="91"/>
      <c r="ACK43" s="91"/>
      <c r="ACL43" s="91"/>
      <c r="ACM43" s="91"/>
      <c r="ACN43" s="91"/>
      <c r="ACO43" s="91"/>
      <c r="ACP43" s="91"/>
      <c r="ACQ43" s="91"/>
      <c r="ACR43" s="91"/>
      <c r="ACS43" s="91"/>
      <c r="ACT43" s="91"/>
      <c r="ACU43" s="91"/>
      <c r="ACV43" s="91"/>
      <c r="ACW43" s="91"/>
      <c r="ACX43" s="91"/>
      <c r="ACY43" s="91"/>
      <c r="ACZ43" s="91"/>
      <c r="ADA43" s="91"/>
      <c r="ADB43" s="91"/>
      <c r="ADC43" s="91"/>
      <c r="ADD43" s="91"/>
      <c r="ADE43" s="91"/>
      <c r="ADF43" s="91"/>
      <c r="ADG43" s="91"/>
      <c r="ADH43" s="91"/>
      <c r="ADI43" s="91"/>
      <c r="ADJ43" s="91"/>
      <c r="ADK43" s="91"/>
      <c r="ADL43" s="91"/>
      <c r="ADM43" s="91"/>
      <c r="ADN43" s="91"/>
      <c r="ADO43" s="91"/>
      <c r="ADP43" s="91"/>
      <c r="ADQ43" s="91"/>
      <c r="ADR43" s="91"/>
      <c r="ADS43" s="91"/>
      <c r="ADT43" s="91"/>
      <c r="ADU43" s="91"/>
      <c r="ADV43" s="91"/>
      <c r="ADW43" s="91"/>
      <c r="ADX43" s="91"/>
      <c r="ADY43" s="91"/>
      <c r="ADZ43" s="91"/>
      <c r="AEA43" s="91"/>
      <c r="AEB43" s="91"/>
      <c r="AEC43" s="91"/>
      <c r="AED43" s="91"/>
      <c r="AEE43" s="91"/>
      <c r="AEF43" s="91"/>
      <c r="AEG43" s="91"/>
      <c r="AEH43" s="91"/>
      <c r="AEI43" s="91"/>
      <c r="AEJ43" s="91"/>
      <c r="AEK43" s="91"/>
      <c r="AEL43" s="91"/>
      <c r="AEM43" s="91"/>
      <c r="AEN43" s="91"/>
      <c r="AEO43" s="91"/>
      <c r="AEP43" s="91"/>
      <c r="AEQ43" s="91"/>
      <c r="AER43" s="91"/>
      <c r="AES43" s="91"/>
      <c r="AET43" s="91"/>
      <c r="AEU43" s="91"/>
      <c r="AEV43" s="91"/>
      <c r="AEW43" s="91"/>
      <c r="AEX43" s="91"/>
      <c r="AEY43" s="91"/>
      <c r="AEZ43" s="91"/>
      <c r="AFA43" s="91"/>
      <c r="AFB43" s="91"/>
      <c r="AFC43" s="91"/>
      <c r="AFD43" s="91"/>
      <c r="AFE43" s="91"/>
      <c r="AFF43" s="91"/>
      <c r="AFG43" s="91"/>
      <c r="AFH43" s="91"/>
      <c r="AFI43" s="91"/>
      <c r="AFJ43" s="91"/>
      <c r="AFK43" s="91"/>
      <c r="AFL43" s="91"/>
      <c r="AFM43" s="91"/>
      <c r="AFN43" s="91"/>
      <c r="AFO43" s="91"/>
      <c r="AFP43" s="91"/>
      <c r="AFQ43" s="91"/>
      <c r="AFR43" s="91"/>
      <c r="AFS43" s="91"/>
      <c r="AFT43" s="91"/>
      <c r="AFU43" s="91"/>
      <c r="AFV43" s="91"/>
      <c r="AFW43" s="91"/>
      <c r="AFX43" s="91"/>
      <c r="AFY43" s="91"/>
      <c r="AFZ43" s="91"/>
      <c r="AGA43" s="91"/>
      <c r="AGB43" s="91"/>
      <c r="AGC43" s="91"/>
      <c r="AGD43" s="91"/>
      <c r="AGE43" s="91"/>
      <c r="AGF43" s="91"/>
      <c r="AGG43" s="91"/>
      <c r="AGH43" s="91"/>
      <c r="AGI43" s="91"/>
      <c r="AGJ43" s="91"/>
      <c r="AGK43" s="91"/>
      <c r="AGL43" s="91"/>
      <c r="AGM43" s="91"/>
      <c r="AGN43" s="91"/>
      <c r="AGO43" s="91"/>
      <c r="AGP43" s="91"/>
      <c r="AGQ43" s="91"/>
      <c r="AGR43" s="91"/>
      <c r="AGS43" s="91"/>
      <c r="AGT43" s="91"/>
      <c r="AGU43" s="91"/>
      <c r="AGV43" s="91"/>
      <c r="AGW43" s="91"/>
      <c r="AGX43" s="91"/>
      <c r="AGY43" s="91"/>
      <c r="AGZ43" s="91"/>
      <c r="AHA43" s="91"/>
      <c r="AHB43" s="91"/>
      <c r="AHC43" s="91"/>
      <c r="AHD43" s="91"/>
      <c r="AHE43" s="91"/>
      <c r="AHF43" s="91"/>
      <c r="AHG43" s="91"/>
      <c r="AHH43" s="91"/>
      <c r="AHI43" s="91"/>
      <c r="AHJ43" s="91"/>
      <c r="AHK43" s="91"/>
      <c r="AHL43" s="91"/>
      <c r="AHM43" s="91"/>
      <c r="AHN43" s="91"/>
      <c r="AHO43" s="91"/>
      <c r="AHP43" s="91"/>
      <c r="AHQ43" s="91"/>
      <c r="AHR43" s="91"/>
      <c r="AHS43" s="91"/>
      <c r="AHT43" s="91"/>
      <c r="AHU43" s="91"/>
      <c r="AHV43" s="91"/>
      <c r="AHW43" s="91"/>
      <c r="AHX43" s="91"/>
      <c r="AHY43" s="91"/>
      <c r="AHZ43" s="91"/>
      <c r="AIA43" s="91"/>
      <c r="AIB43" s="91"/>
      <c r="AIC43" s="91"/>
      <c r="AID43" s="91"/>
      <c r="AIE43" s="91"/>
      <c r="AIF43" s="91"/>
      <c r="AIG43" s="91"/>
      <c r="AIH43" s="91"/>
      <c r="AII43" s="91"/>
      <c r="AIJ43" s="91"/>
      <c r="AIK43" s="91"/>
      <c r="AIL43" s="91"/>
      <c r="AIM43" s="91"/>
      <c r="AIN43" s="91"/>
      <c r="AIO43" s="91"/>
      <c r="AIP43" s="91"/>
      <c r="AIQ43" s="91"/>
      <c r="AIR43" s="91"/>
      <c r="AIS43" s="91"/>
      <c r="AIT43" s="91"/>
      <c r="AIU43" s="91"/>
      <c r="AIV43" s="91"/>
      <c r="AIW43" s="91"/>
      <c r="AIX43" s="91"/>
      <c r="AIY43" s="91"/>
      <c r="AIZ43" s="91"/>
      <c r="AJA43" s="91"/>
      <c r="AJB43" s="91"/>
      <c r="AJC43" s="91"/>
      <c r="AJD43" s="91"/>
      <c r="AJE43" s="91"/>
      <c r="AJF43" s="91"/>
      <c r="AJG43" s="91"/>
      <c r="AJH43" s="91"/>
      <c r="AJI43" s="91"/>
      <c r="AJJ43" s="91"/>
      <c r="AJK43" s="91"/>
      <c r="AJL43" s="91"/>
      <c r="AJM43" s="91"/>
      <c r="AJN43" s="91"/>
      <c r="AJO43" s="91"/>
      <c r="AJP43" s="91"/>
      <c r="AJQ43" s="91"/>
      <c r="AJR43" s="91"/>
      <c r="AJS43" s="91"/>
      <c r="AJT43" s="91"/>
      <c r="AJU43" s="91"/>
      <c r="AJV43" s="91"/>
      <c r="AJW43" s="91"/>
      <c r="AJX43" s="91"/>
      <c r="AJY43" s="91"/>
      <c r="AJZ43" s="91"/>
      <c r="AKA43" s="91"/>
      <c r="AKB43" s="91"/>
      <c r="AKC43" s="91"/>
      <c r="AKD43" s="91"/>
      <c r="AKE43" s="91"/>
      <c r="AKF43" s="91"/>
      <c r="AKG43" s="91"/>
      <c r="AKH43" s="91"/>
      <c r="AKI43" s="91"/>
      <c r="AKJ43" s="91"/>
      <c r="AKK43" s="91"/>
      <c r="AKL43" s="91"/>
      <c r="AKM43" s="91"/>
      <c r="AKN43" s="91"/>
      <c r="AKO43" s="91"/>
      <c r="AKP43" s="91"/>
      <c r="AKQ43" s="91"/>
      <c r="AKR43" s="91"/>
      <c r="AKS43" s="91"/>
      <c r="AKT43" s="91"/>
      <c r="AKU43" s="91"/>
      <c r="AKV43" s="91"/>
      <c r="AKW43" s="91"/>
      <c r="AKX43" s="91"/>
      <c r="AKY43" s="91"/>
      <c r="AKZ43" s="91"/>
      <c r="ALA43" s="91"/>
      <c r="ALB43" s="91"/>
      <c r="ALC43" s="91"/>
      <c r="ALD43" s="91"/>
      <c r="ALE43" s="91"/>
      <c r="ALF43" s="91"/>
      <c r="ALG43" s="91"/>
      <c r="ALH43" s="91"/>
      <c r="ALI43" s="91"/>
      <c r="ALJ43" s="91"/>
      <c r="ALK43" s="91"/>
      <c r="ALL43" s="91"/>
      <c r="ALM43" s="91"/>
      <c r="ALN43" s="91"/>
      <c r="ALO43" s="91"/>
      <c r="ALP43" s="91"/>
      <c r="ALQ43" s="91"/>
      <c r="ALR43" s="91"/>
      <c r="ALS43" s="91"/>
      <c r="ALT43" s="91"/>
      <c r="ALU43" s="91"/>
      <c r="ALV43" s="91"/>
      <c r="ALW43" s="91"/>
      <c r="ALX43" s="91"/>
      <c r="ALY43" s="91"/>
      <c r="ALZ43" s="91"/>
      <c r="AMA43" s="91"/>
      <c r="AMB43" s="91"/>
      <c r="AMC43" s="91"/>
      <c r="AMD43" s="91"/>
      <c r="AME43" s="91"/>
      <c r="AMF43" s="91"/>
      <c r="AMG43" s="91"/>
      <c r="AMH43" s="91"/>
      <c r="AMI43" s="91"/>
      <c r="AMJ43" s="91"/>
      <c r="AMK43" s="91"/>
      <c r="AML43" s="91"/>
      <c r="AMM43" s="91"/>
      <c r="AMN43" s="91"/>
      <c r="AMO43" s="91"/>
      <c r="AMP43" s="91"/>
      <c r="AMQ43" s="91"/>
      <c r="AMR43" s="91"/>
      <c r="AMS43" s="91"/>
      <c r="AMT43" s="91"/>
      <c r="AMU43" s="91"/>
      <c r="AMV43" s="91"/>
      <c r="AMW43" s="91"/>
      <c r="AMX43" s="91"/>
      <c r="AMY43" s="91"/>
      <c r="AMZ43" s="91"/>
      <c r="ANA43" s="91"/>
      <c r="ANB43" s="91"/>
      <c r="ANC43" s="91"/>
      <c r="AND43" s="91"/>
      <c r="ANE43" s="91"/>
      <c r="ANF43" s="91"/>
      <c r="ANG43" s="91"/>
      <c r="ANH43" s="91"/>
      <c r="ANI43" s="91"/>
      <c r="ANJ43" s="91"/>
      <c r="ANK43" s="91"/>
      <c r="ANL43" s="91"/>
      <c r="ANM43" s="91"/>
      <c r="ANN43" s="91"/>
      <c r="ANO43" s="91"/>
      <c r="ANP43" s="91"/>
      <c r="ANQ43" s="91"/>
      <c r="ANR43" s="91"/>
      <c r="ANS43" s="91"/>
      <c r="ANT43" s="91"/>
      <c r="ANU43" s="91"/>
      <c r="ANV43" s="91"/>
      <c r="ANW43" s="91"/>
      <c r="ANX43" s="91"/>
      <c r="ANY43" s="91"/>
      <c r="ANZ43" s="91"/>
      <c r="AOA43" s="91"/>
      <c r="AOB43" s="91"/>
      <c r="AOC43" s="91"/>
      <c r="AOD43" s="91"/>
      <c r="AOE43" s="91"/>
      <c r="AOF43" s="91"/>
      <c r="AOG43" s="91"/>
      <c r="AOH43" s="91"/>
      <c r="AOI43" s="91"/>
      <c r="AOJ43" s="91"/>
      <c r="AOK43" s="91"/>
      <c r="AOL43" s="91"/>
      <c r="AOM43" s="91"/>
      <c r="AON43" s="91"/>
      <c r="AOO43" s="91"/>
      <c r="AOP43" s="91"/>
      <c r="AOQ43" s="91"/>
      <c r="AOR43" s="91"/>
      <c r="AOS43" s="91"/>
      <c r="AOT43" s="91"/>
      <c r="AOU43" s="91"/>
      <c r="AOV43" s="91"/>
      <c r="AOW43" s="91"/>
      <c r="AOX43" s="91"/>
      <c r="AOY43" s="91"/>
      <c r="AOZ43" s="91"/>
      <c r="APA43" s="91"/>
      <c r="APB43" s="91"/>
      <c r="APC43" s="91"/>
      <c r="APD43" s="91"/>
      <c r="APE43" s="91"/>
      <c r="APF43" s="91"/>
      <c r="APG43" s="91"/>
      <c r="APH43" s="91"/>
      <c r="API43" s="91"/>
      <c r="APJ43" s="91"/>
      <c r="APK43" s="91"/>
      <c r="APL43" s="91"/>
      <c r="APM43" s="91"/>
      <c r="APN43" s="91"/>
      <c r="APO43" s="91"/>
      <c r="APP43" s="91"/>
      <c r="APQ43" s="91"/>
      <c r="APR43" s="91"/>
      <c r="APS43" s="91"/>
      <c r="APT43" s="91"/>
      <c r="APU43" s="91"/>
      <c r="APV43" s="91"/>
      <c r="APW43" s="91"/>
      <c r="APX43" s="91"/>
      <c r="APY43" s="91"/>
      <c r="APZ43" s="91"/>
      <c r="AQA43" s="91"/>
      <c r="AQB43" s="91"/>
      <c r="AQC43" s="91"/>
      <c r="AQD43" s="91"/>
      <c r="AQE43" s="91"/>
      <c r="AQF43" s="91"/>
      <c r="AQG43" s="91"/>
      <c r="AQH43" s="91"/>
      <c r="AQI43" s="91"/>
      <c r="AQJ43" s="91"/>
      <c r="AQK43" s="91"/>
      <c r="AQL43" s="91"/>
      <c r="AQM43" s="91"/>
      <c r="AQN43" s="91"/>
      <c r="AQO43" s="91"/>
      <c r="AQP43" s="91"/>
      <c r="AQQ43" s="91"/>
      <c r="AQR43" s="91"/>
      <c r="AQS43" s="91"/>
      <c r="AQT43" s="91"/>
      <c r="AQU43" s="91"/>
      <c r="AQV43" s="91"/>
      <c r="AQW43" s="91"/>
      <c r="AQX43" s="91"/>
      <c r="AQY43" s="91"/>
      <c r="AQZ43" s="91"/>
      <c r="ARA43" s="91"/>
      <c r="ARB43" s="91"/>
      <c r="ARC43" s="91"/>
      <c r="ARD43" s="91"/>
      <c r="ARE43" s="91"/>
      <c r="ARF43" s="91"/>
      <c r="ARG43" s="91"/>
      <c r="ARH43" s="91"/>
      <c r="ARI43" s="91"/>
      <c r="ARJ43" s="91"/>
      <c r="ARK43" s="91"/>
      <c r="ARL43" s="91"/>
      <c r="ARM43" s="91"/>
      <c r="ARN43" s="91"/>
      <c r="ARO43" s="91"/>
      <c r="ARP43" s="91"/>
      <c r="ARQ43" s="91"/>
      <c r="ARR43" s="91"/>
      <c r="ARS43" s="91"/>
      <c r="ART43" s="91"/>
      <c r="ARU43" s="91"/>
      <c r="ARV43" s="91"/>
      <c r="ARW43" s="91"/>
      <c r="ARX43" s="91"/>
      <c r="ARY43" s="91"/>
      <c r="ARZ43" s="91"/>
      <c r="ASA43" s="91"/>
      <c r="ASB43" s="91"/>
      <c r="ASC43" s="91"/>
      <c r="ASD43" s="91"/>
      <c r="ASE43" s="91"/>
      <c r="ASF43" s="91"/>
      <c r="ASG43" s="91"/>
      <c r="ASH43" s="91"/>
      <c r="ASI43" s="91"/>
      <c r="ASJ43" s="91"/>
      <c r="ASK43" s="91"/>
      <c r="ASL43" s="91"/>
      <c r="ASM43" s="91"/>
      <c r="ASN43" s="91"/>
      <c r="ASO43" s="91"/>
      <c r="ASP43" s="91"/>
      <c r="ASQ43" s="91"/>
      <c r="ASR43" s="91"/>
      <c r="ASS43" s="91"/>
      <c r="AST43" s="91"/>
      <c r="ASU43" s="91"/>
      <c r="ASV43" s="91"/>
      <c r="ASW43" s="91"/>
      <c r="ASX43" s="91"/>
      <c r="ASY43" s="91"/>
      <c r="ASZ43" s="91"/>
      <c r="ATA43" s="91"/>
      <c r="ATB43" s="91"/>
      <c r="ATC43" s="91"/>
      <c r="ATD43" s="91"/>
      <c r="ATE43" s="91"/>
      <c r="ATF43" s="91"/>
      <c r="ATG43" s="91"/>
      <c r="ATH43" s="91"/>
      <c r="ATI43" s="91"/>
      <c r="ATJ43" s="91"/>
      <c r="ATK43" s="91"/>
      <c r="ATL43" s="91"/>
      <c r="ATM43" s="91"/>
      <c r="ATN43" s="91"/>
      <c r="ATO43" s="91"/>
      <c r="ATP43" s="91"/>
      <c r="ATQ43" s="91"/>
      <c r="ATR43" s="91"/>
      <c r="ATS43" s="91"/>
      <c r="ATT43" s="91"/>
      <c r="ATU43" s="91"/>
      <c r="ATV43" s="91"/>
      <c r="ATW43" s="91"/>
      <c r="ATX43" s="91"/>
      <c r="ATY43" s="91"/>
      <c r="ATZ43" s="91"/>
      <c r="AUA43" s="91"/>
      <c r="AUB43" s="91"/>
      <c r="AUC43" s="91"/>
      <c r="AUD43" s="91"/>
      <c r="AUE43" s="91"/>
      <c r="AUF43" s="91"/>
      <c r="AUG43" s="91"/>
      <c r="AUH43" s="91"/>
      <c r="AUI43" s="91"/>
      <c r="AUJ43" s="91"/>
      <c r="AUK43" s="91"/>
      <c r="AUL43" s="91"/>
      <c r="AUM43" s="91"/>
      <c r="AUN43" s="91"/>
      <c r="AUO43" s="91"/>
      <c r="AUP43" s="91"/>
      <c r="AUQ43" s="91"/>
      <c r="AUR43" s="91"/>
      <c r="AUS43" s="91"/>
      <c r="AUT43" s="91"/>
      <c r="AUU43" s="91"/>
      <c r="AUV43" s="91"/>
      <c r="AUW43" s="91"/>
      <c r="AUX43" s="91"/>
      <c r="AUY43" s="91"/>
      <c r="AUZ43" s="91"/>
      <c r="AVA43" s="91"/>
      <c r="AVB43" s="91"/>
      <c r="AVC43" s="91"/>
      <c r="AVD43" s="91"/>
      <c r="AVE43" s="91"/>
      <c r="AVF43" s="91"/>
      <c r="AVG43" s="91"/>
      <c r="AVH43" s="91"/>
      <c r="AVI43" s="91"/>
      <c r="AVJ43" s="91"/>
      <c r="AVK43" s="91"/>
      <c r="AVL43" s="91"/>
      <c r="AVM43" s="91"/>
      <c r="AVN43" s="91"/>
      <c r="AVO43" s="91"/>
      <c r="AVP43" s="91"/>
      <c r="AVQ43" s="91"/>
      <c r="AVR43" s="91"/>
      <c r="AVS43" s="91"/>
      <c r="AVT43" s="91"/>
      <c r="AVU43" s="91"/>
      <c r="AVV43" s="91"/>
      <c r="AVW43" s="91"/>
      <c r="AVX43" s="91"/>
      <c r="AVY43" s="91"/>
      <c r="AVZ43" s="91"/>
      <c r="AWA43" s="91"/>
      <c r="AWB43" s="91"/>
      <c r="AWC43" s="91"/>
      <c r="AWD43" s="91"/>
      <c r="AWE43" s="91"/>
      <c r="AWF43" s="91"/>
      <c r="AWG43" s="91"/>
      <c r="AWH43" s="91"/>
      <c r="AWI43" s="91"/>
      <c r="AWJ43" s="91"/>
      <c r="AWK43" s="91"/>
      <c r="AWL43" s="91"/>
      <c r="AWM43" s="91"/>
      <c r="AWN43" s="91"/>
      <c r="AWO43" s="91"/>
      <c r="AWP43" s="91"/>
      <c r="AWQ43" s="91"/>
      <c r="AWR43" s="91"/>
      <c r="AWS43" s="91"/>
      <c r="AWT43" s="91"/>
      <c r="AWU43" s="91"/>
      <c r="AWV43" s="91"/>
      <c r="AWW43" s="91"/>
      <c r="AWX43" s="91"/>
      <c r="AWY43" s="91"/>
      <c r="AWZ43" s="91"/>
      <c r="AXA43" s="91"/>
      <c r="AXB43" s="91"/>
      <c r="AXC43" s="91"/>
      <c r="AXD43" s="91"/>
      <c r="AXE43" s="91"/>
      <c r="AXF43" s="91"/>
      <c r="AXG43" s="91"/>
      <c r="AXH43" s="91"/>
      <c r="AXI43" s="91"/>
      <c r="AXJ43" s="91"/>
      <c r="AXK43" s="91"/>
      <c r="AXL43" s="91"/>
      <c r="AXM43" s="91"/>
      <c r="AXN43" s="91"/>
      <c r="AXO43" s="91"/>
      <c r="AXP43" s="91"/>
      <c r="AXQ43" s="91"/>
      <c r="AXR43" s="91"/>
      <c r="AXS43" s="91"/>
      <c r="AXT43" s="91"/>
      <c r="AXU43" s="91"/>
      <c r="AXV43" s="91"/>
      <c r="AXW43" s="91"/>
      <c r="AXX43" s="91"/>
      <c r="AXY43" s="91"/>
      <c r="AXZ43" s="91"/>
      <c r="AYA43" s="91"/>
      <c r="AYB43" s="91"/>
      <c r="AYC43" s="91"/>
      <c r="AYD43" s="91"/>
      <c r="AYE43" s="91"/>
      <c r="AYF43" s="91"/>
      <c r="AYG43" s="91"/>
      <c r="AYH43" s="91"/>
      <c r="AYI43" s="91"/>
      <c r="AYJ43" s="91"/>
      <c r="AYK43" s="91"/>
      <c r="AYL43" s="91"/>
      <c r="AYM43" s="91"/>
      <c r="AYN43" s="91"/>
      <c r="AYO43" s="91"/>
      <c r="AYP43" s="91"/>
      <c r="AYQ43" s="91"/>
      <c r="AYR43" s="91"/>
      <c r="AYS43" s="91"/>
      <c r="AYT43" s="91"/>
      <c r="AYU43" s="91"/>
      <c r="AYV43" s="91"/>
      <c r="AYW43" s="91"/>
      <c r="AYX43" s="91"/>
      <c r="AYY43" s="91"/>
      <c r="AYZ43" s="91"/>
      <c r="AZA43" s="91"/>
      <c r="AZB43" s="91"/>
      <c r="AZC43" s="91"/>
      <c r="AZD43" s="91"/>
      <c r="AZE43" s="91"/>
      <c r="AZF43" s="91"/>
      <c r="AZG43" s="91"/>
      <c r="AZH43" s="91"/>
      <c r="AZI43" s="91"/>
      <c r="AZJ43" s="91"/>
      <c r="AZK43" s="91"/>
      <c r="AZL43" s="91"/>
      <c r="AZM43" s="91"/>
      <c r="AZN43" s="91"/>
      <c r="AZO43" s="91"/>
      <c r="AZP43" s="91"/>
      <c r="AZQ43" s="91"/>
      <c r="AZR43" s="91"/>
      <c r="AZS43" s="91"/>
      <c r="AZT43" s="91"/>
      <c r="AZU43" s="91"/>
      <c r="AZV43" s="91"/>
      <c r="AZW43" s="91"/>
      <c r="AZX43" s="91"/>
      <c r="AZY43" s="91"/>
      <c r="AZZ43" s="91"/>
      <c r="BAA43" s="91"/>
      <c r="BAB43" s="91"/>
      <c r="BAC43" s="91"/>
      <c r="BAD43" s="91"/>
      <c r="BAE43" s="91"/>
      <c r="BAF43" s="91"/>
      <c r="BAG43" s="91"/>
      <c r="BAH43" s="91"/>
      <c r="BAI43" s="91"/>
      <c r="BAJ43" s="91"/>
      <c r="BAK43" s="91"/>
      <c r="BAL43" s="91"/>
      <c r="BAM43" s="91"/>
      <c r="BAN43" s="91"/>
      <c r="BAO43" s="91"/>
      <c r="BAP43" s="91"/>
      <c r="BAQ43" s="91"/>
      <c r="BAR43" s="91"/>
      <c r="BAS43" s="91"/>
      <c r="BAT43" s="91"/>
      <c r="BAU43" s="91"/>
      <c r="BAV43" s="91"/>
      <c r="BAW43" s="91"/>
      <c r="BAX43" s="91"/>
      <c r="BAY43" s="91"/>
      <c r="BAZ43" s="91"/>
      <c r="BBA43" s="91"/>
      <c r="BBB43" s="91"/>
      <c r="BBC43" s="91"/>
      <c r="BBD43" s="91"/>
      <c r="BBE43" s="91"/>
      <c r="BBF43" s="91"/>
      <c r="BBG43" s="91"/>
      <c r="BBH43" s="91"/>
      <c r="BBI43" s="91"/>
      <c r="BBJ43" s="91"/>
      <c r="BBK43" s="91"/>
      <c r="BBL43" s="91"/>
      <c r="BBM43" s="91"/>
      <c r="BBN43" s="91"/>
      <c r="BBO43" s="91"/>
      <c r="BBP43" s="91"/>
      <c r="BBQ43" s="91"/>
      <c r="BBR43" s="91"/>
      <c r="BBS43" s="91"/>
      <c r="BBT43" s="91"/>
      <c r="BBU43" s="91"/>
      <c r="BBV43" s="91"/>
      <c r="BBW43" s="91"/>
      <c r="BBX43" s="91"/>
      <c r="BBY43" s="91"/>
      <c r="BBZ43" s="91"/>
      <c r="BCA43" s="91"/>
      <c r="BCB43" s="91"/>
      <c r="BCC43" s="91"/>
      <c r="BCD43" s="91"/>
      <c r="BCE43" s="91"/>
      <c r="BCF43" s="91"/>
      <c r="BCG43" s="91"/>
      <c r="BCH43" s="91"/>
      <c r="BCI43" s="91"/>
      <c r="BCJ43" s="91"/>
      <c r="BCK43" s="91"/>
      <c r="BCL43" s="91"/>
      <c r="BCM43" s="91"/>
      <c r="BCN43" s="91"/>
      <c r="BCO43" s="91"/>
      <c r="BCP43" s="91"/>
      <c r="BCQ43" s="91"/>
      <c r="BCR43" s="91"/>
      <c r="BCS43" s="91"/>
      <c r="BCT43" s="91"/>
      <c r="BCU43" s="91"/>
      <c r="BCV43" s="91"/>
      <c r="BCW43" s="91"/>
      <c r="BCX43" s="91"/>
      <c r="BCY43" s="91"/>
      <c r="BCZ43" s="91"/>
      <c r="BDA43" s="91"/>
      <c r="BDB43" s="91"/>
      <c r="BDC43" s="91"/>
      <c r="BDD43" s="91"/>
      <c r="BDE43" s="91"/>
      <c r="BDF43" s="91"/>
      <c r="BDG43" s="91"/>
      <c r="BDH43" s="91"/>
      <c r="BDI43" s="91"/>
      <c r="BDJ43" s="91"/>
      <c r="BDK43" s="91"/>
      <c r="BDL43" s="91"/>
      <c r="BDM43" s="91"/>
      <c r="BDN43" s="91"/>
      <c r="BDO43" s="91"/>
      <c r="BDP43" s="91"/>
      <c r="BDQ43" s="91"/>
      <c r="BDR43" s="91"/>
      <c r="BDS43" s="91"/>
      <c r="BDT43" s="91"/>
      <c r="BDU43" s="91"/>
      <c r="BDV43" s="91"/>
      <c r="BDW43" s="91"/>
      <c r="BDX43" s="91"/>
      <c r="BDY43" s="91"/>
      <c r="BDZ43" s="91"/>
      <c r="BEA43" s="91"/>
      <c r="BEB43" s="91"/>
      <c r="BEC43" s="91"/>
      <c r="BED43" s="91"/>
      <c r="BEE43" s="91"/>
      <c r="BEF43" s="91"/>
      <c r="BEG43" s="91"/>
      <c r="BEH43" s="91"/>
      <c r="BEI43" s="91"/>
      <c r="BEJ43" s="91"/>
      <c r="BEK43" s="91"/>
      <c r="BEL43" s="91"/>
      <c r="BEM43" s="91"/>
      <c r="BEN43" s="91"/>
      <c r="BEO43" s="91"/>
      <c r="BEP43" s="91"/>
      <c r="BEQ43" s="91"/>
      <c r="BER43" s="91"/>
      <c r="BES43" s="91"/>
      <c r="BET43" s="91"/>
      <c r="BEU43" s="91"/>
      <c r="BEV43" s="91"/>
      <c r="BEW43" s="91"/>
      <c r="BEX43" s="91"/>
      <c r="BEY43" s="91"/>
      <c r="BEZ43" s="91"/>
      <c r="BFA43" s="91"/>
      <c r="BFB43" s="91"/>
      <c r="BFC43" s="91"/>
      <c r="BFD43" s="91"/>
      <c r="BFE43" s="91"/>
      <c r="BFF43" s="91"/>
      <c r="BFG43" s="91"/>
      <c r="BFH43" s="91"/>
      <c r="BFI43" s="91"/>
      <c r="BFJ43" s="91"/>
      <c r="BFK43" s="91"/>
      <c r="BFL43" s="91"/>
      <c r="BFM43" s="91"/>
      <c r="BFN43" s="91"/>
      <c r="BFO43" s="91"/>
      <c r="BFP43" s="91"/>
      <c r="BFQ43" s="91"/>
      <c r="BFR43" s="91"/>
      <c r="BFS43" s="91"/>
      <c r="BFT43" s="91"/>
      <c r="BFU43" s="91"/>
      <c r="BFV43" s="91"/>
      <c r="BFW43" s="91"/>
      <c r="BFX43" s="91"/>
      <c r="BFY43" s="91"/>
      <c r="BFZ43" s="91"/>
      <c r="BGA43" s="91"/>
      <c r="BGB43" s="91"/>
      <c r="BGC43" s="91"/>
      <c r="BGD43" s="91"/>
      <c r="BGE43" s="91"/>
      <c r="BGF43" s="91"/>
      <c r="BGG43" s="91"/>
      <c r="BGH43" s="91"/>
      <c r="BGI43" s="91"/>
      <c r="BGJ43" s="91"/>
      <c r="BGK43" s="91"/>
      <c r="BGL43" s="91"/>
      <c r="BGM43" s="91"/>
      <c r="BGN43" s="91"/>
      <c r="BGO43" s="91"/>
      <c r="BGP43" s="91"/>
      <c r="BGQ43" s="91"/>
      <c r="BGR43" s="91"/>
      <c r="BGS43" s="91"/>
      <c r="BGT43" s="91"/>
      <c r="BGU43" s="91"/>
      <c r="BGV43" s="91"/>
      <c r="BGW43" s="91"/>
      <c r="BGX43" s="91"/>
      <c r="BGY43" s="91"/>
      <c r="BGZ43" s="91"/>
      <c r="BHA43" s="91"/>
      <c r="BHB43" s="91"/>
      <c r="BHC43" s="91"/>
      <c r="BHD43" s="91"/>
      <c r="BHE43" s="91"/>
      <c r="BHF43" s="91"/>
      <c r="BHG43" s="91"/>
      <c r="BHH43" s="91"/>
      <c r="BHI43" s="91"/>
      <c r="BHJ43" s="91"/>
      <c r="BHK43" s="91"/>
      <c r="BHL43" s="91"/>
      <c r="BHM43" s="91"/>
      <c r="BHN43" s="91"/>
      <c r="BHO43" s="91"/>
      <c r="BHP43" s="91"/>
      <c r="BHQ43" s="91"/>
      <c r="BHR43" s="91"/>
      <c r="BHS43" s="91"/>
      <c r="BHT43" s="91"/>
      <c r="BHU43" s="91"/>
      <c r="BHV43" s="91"/>
      <c r="BHW43" s="91"/>
      <c r="BHX43" s="91"/>
      <c r="BHY43" s="91"/>
      <c r="BHZ43" s="91"/>
      <c r="BIA43" s="91"/>
      <c r="BIB43" s="91"/>
      <c r="BIC43" s="91"/>
      <c r="BID43" s="91"/>
      <c r="BIE43" s="91"/>
      <c r="BIF43" s="91"/>
      <c r="BIG43" s="91"/>
      <c r="BIH43" s="91"/>
      <c r="BII43" s="91"/>
      <c r="BIJ43" s="91"/>
      <c r="BIK43" s="91"/>
      <c r="BIL43" s="91"/>
      <c r="BIM43" s="91"/>
      <c r="BIN43" s="91"/>
      <c r="BIO43" s="91"/>
      <c r="BIP43" s="91"/>
      <c r="BIQ43" s="91"/>
      <c r="BIR43" s="91"/>
      <c r="BIS43" s="91"/>
      <c r="BIT43" s="91"/>
      <c r="BIU43" s="91"/>
      <c r="BIV43" s="91"/>
      <c r="BIW43" s="91"/>
      <c r="BIX43" s="91"/>
      <c r="BIY43" s="91"/>
      <c r="BIZ43" s="91"/>
      <c r="BJA43" s="91"/>
      <c r="BJB43" s="91"/>
      <c r="BJC43" s="91"/>
      <c r="BJD43" s="91"/>
      <c r="BJE43" s="91"/>
      <c r="BJF43" s="91"/>
      <c r="BJG43" s="91"/>
      <c r="BJH43" s="91"/>
      <c r="BJI43" s="91"/>
      <c r="BJJ43" s="91"/>
      <c r="BJK43" s="91"/>
      <c r="BJL43" s="91"/>
      <c r="BJM43" s="91"/>
      <c r="BJN43" s="91"/>
      <c r="BJO43" s="91"/>
      <c r="BJP43" s="91"/>
      <c r="BJQ43" s="91"/>
      <c r="BJR43" s="91"/>
      <c r="BJS43" s="91"/>
      <c r="BJT43" s="91"/>
      <c r="BJU43" s="91"/>
      <c r="BJV43" s="91"/>
      <c r="BJW43" s="91"/>
      <c r="BJX43" s="91"/>
      <c r="BJY43" s="91"/>
      <c r="BJZ43" s="91"/>
      <c r="BKA43" s="91"/>
      <c r="BKB43" s="91"/>
      <c r="BKC43" s="91"/>
      <c r="BKD43" s="91"/>
      <c r="BKE43" s="91"/>
      <c r="BKF43" s="91"/>
      <c r="BKG43" s="91"/>
      <c r="BKH43" s="91"/>
      <c r="BKI43" s="91"/>
      <c r="BKJ43" s="91"/>
      <c r="BKK43" s="91"/>
      <c r="BKL43" s="91"/>
      <c r="BKM43" s="91"/>
      <c r="BKN43" s="91"/>
      <c r="BKO43" s="91"/>
      <c r="BKP43" s="91"/>
      <c r="BKQ43" s="91"/>
      <c r="BKR43" s="91"/>
      <c r="BKS43" s="91"/>
      <c r="BKT43" s="91"/>
      <c r="BKU43" s="91"/>
      <c r="BKV43" s="91"/>
      <c r="BKW43" s="91"/>
      <c r="BKX43" s="91"/>
      <c r="BKY43" s="91"/>
      <c r="BKZ43" s="91"/>
      <c r="BLA43" s="91"/>
      <c r="BLB43" s="91"/>
      <c r="BLC43" s="91"/>
      <c r="BLD43" s="91"/>
      <c r="BLE43" s="91"/>
      <c r="BLF43" s="91"/>
      <c r="BLG43" s="91"/>
      <c r="BLH43" s="91"/>
      <c r="BLI43" s="91"/>
      <c r="BLJ43" s="91"/>
      <c r="BLK43" s="91"/>
      <c r="BLL43" s="91"/>
      <c r="BLM43" s="91"/>
      <c r="BLN43" s="91"/>
      <c r="BLO43" s="91"/>
      <c r="BLP43" s="91"/>
      <c r="BLQ43" s="91"/>
      <c r="BLR43" s="91"/>
      <c r="BLS43" s="91"/>
      <c r="BLT43" s="91"/>
      <c r="BLU43" s="91"/>
      <c r="BLV43" s="91"/>
      <c r="BLW43" s="91"/>
      <c r="BLX43" s="91"/>
      <c r="BLY43" s="91"/>
      <c r="BLZ43" s="91"/>
      <c r="BMA43" s="91"/>
      <c r="BMB43" s="91"/>
      <c r="BMC43" s="91"/>
      <c r="BMD43" s="91"/>
      <c r="BME43" s="91"/>
      <c r="BMF43" s="91"/>
      <c r="BMG43" s="91"/>
      <c r="BMH43" s="91"/>
      <c r="BMI43" s="91"/>
      <c r="BMJ43" s="91"/>
      <c r="BMK43" s="91"/>
      <c r="BML43" s="91"/>
      <c r="BMM43" s="91"/>
      <c r="BMN43" s="91"/>
      <c r="BMO43" s="91"/>
      <c r="BMP43" s="91"/>
      <c r="BMQ43" s="91"/>
      <c r="BMR43" s="91"/>
      <c r="BMS43" s="91"/>
      <c r="BMT43" s="91"/>
      <c r="BMU43" s="91"/>
      <c r="BMV43" s="91"/>
      <c r="BMW43" s="91"/>
      <c r="BMX43" s="91"/>
      <c r="BMY43" s="91"/>
      <c r="BMZ43" s="91"/>
      <c r="BNA43" s="91"/>
      <c r="BNB43" s="91"/>
      <c r="BNC43" s="91"/>
      <c r="BND43" s="91"/>
      <c r="BNE43" s="91"/>
      <c r="BNF43" s="91"/>
      <c r="BNG43" s="91"/>
      <c r="BNH43" s="91"/>
      <c r="BNI43" s="91"/>
      <c r="BNJ43" s="91"/>
      <c r="BNK43" s="91"/>
      <c r="BNL43" s="91"/>
      <c r="BNM43" s="91"/>
      <c r="BNN43" s="91"/>
      <c r="BNO43" s="91"/>
      <c r="BNP43" s="91"/>
      <c r="BNQ43" s="91"/>
      <c r="BNR43" s="91"/>
      <c r="BNS43" s="91"/>
      <c r="BNT43" s="91"/>
      <c r="BNU43" s="91"/>
      <c r="BNV43" s="91"/>
      <c r="BNW43" s="91"/>
      <c r="BNX43" s="91"/>
      <c r="BNY43" s="91"/>
      <c r="BNZ43" s="91"/>
      <c r="BOA43" s="91"/>
      <c r="BOB43" s="91"/>
      <c r="BOC43" s="91"/>
      <c r="BOD43" s="91"/>
      <c r="BOE43" s="91"/>
      <c r="BOF43" s="91"/>
      <c r="BOG43" s="91"/>
      <c r="BOH43" s="91"/>
      <c r="BOI43" s="91"/>
      <c r="BOJ43" s="91"/>
      <c r="BOK43" s="91"/>
      <c r="BOL43" s="91"/>
      <c r="BOM43" s="91"/>
      <c r="BON43" s="91"/>
      <c r="BOO43" s="91"/>
      <c r="BOP43" s="91"/>
      <c r="BOQ43" s="91"/>
      <c r="BOR43" s="91"/>
      <c r="BOS43" s="91"/>
      <c r="BOT43" s="91"/>
      <c r="BOU43" s="91"/>
      <c r="BOV43" s="91"/>
      <c r="BOW43" s="91"/>
      <c r="BOX43" s="91"/>
      <c r="BOY43" s="91"/>
      <c r="BOZ43" s="91"/>
      <c r="BPA43" s="91"/>
      <c r="BPB43" s="91"/>
      <c r="BPC43" s="91"/>
      <c r="BPD43" s="91"/>
      <c r="BPE43" s="91"/>
      <c r="BPF43" s="91"/>
      <c r="BPG43" s="91"/>
      <c r="BPH43" s="91"/>
      <c r="BPI43" s="91"/>
      <c r="BPJ43" s="91"/>
      <c r="BPK43" s="91"/>
      <c r="BPL43" s="91"/>
      <c r="BPM43" s="91"/>
      <c r="BPN43" s="91"/>
      <c r="BPO43" s="91"/>
      <c r="BPP43" s="91"/>
      <c r="BPQ43" s="91"/>
      <c r="BPR43" s="91"/>
      <c r="BPS43" s="91"/>
      <c r="BPT43" s="91"/>
      <c r="BPU43" s="91"/>
      <c r="BPV43" s="91"/>
      <c r="BPW43" s="91"/>
      <c r="BPX43" s="91"/>
      <c r="BPY43" s="91"/>
      <c r="BPZ43" s="91"/>
      <c r="BQA43" s="91"/>
      <c r="BQB43" s="91"/>
      <c r="BQC43" s="91"/>
      <c r="BQD43" s="91"/>
      <c r="BQE43" s="91"/>
      <c r="BQF43" s="91"/>
      <c r="BQG43" s="91"/>
      <c r="BQH43" s="91"/>
      <c r="BQI43" s="91"/>
      <c r="BQJ43" s="91"/>
      <c r="BQK43" s="91"/>
      <c r="BQL43" s="91"/>
      <c r="BQM43" s="91"/>
      <c r="BQN43" s="91"/>
      <c r="BQO43" s="91"/>
      <c r="BQP43" s="91"/>
      <c r="BQQ43" s="91"/>
      <c r="BQR43" s="91"/>
      <c r="BQS43" s="91"/>
      <c r="BQT43" s="91"/>
      <c r="BQU43" s="91"/>
      <c r="BQV43" s="91"/>
      <c r="BQW43" s="91"/>
      <c r="BQX43" s="91"/>
      <c r="BQY43" s="91"/>
      <c r="BQZ43" s="91"/>
      <c r="BRA43" s="91"/>
      <c r="BRB43" s="91"/>
      <c r="BRC43" s="91"/>
      <c r="BRD43" s="91"/>
      <c r="BRE43" s="91"/>
      <c r="BRF43" s="91"/>
      <c r="BRG43" s="91"/>
      <c r="BRH43" s="91"/>
      <c r="BRI43" s="91"/>
      <c r="BRJ43" s="91"/>
      <c r="BRK43" s="91"/>
      <c r="BRL43" s="91"/>
      <c r="BRM43" s="91"/>
      <c r="BRN43" s="91"/>
      <c r="BRO43" s="91"/>
      <c r="BRP43" s="91"/>
      <c r="BRQ43" s="91"/>
      <c r="BRR43" s="91"/>
      <c r="BRS43" s="91"/>
      <c r="BRT43" s="91"/>
      <c r="BRU43" s="91"/>
      <c r="BRV43" s="91"/>
      <c r="BRW43" s="91"/>
      <c r="BRX43" s="91"/>
      <c r="BRY43" s="91"/>
      <c r="BRZ43" s="91"/>
      <c r="BSA43" s="91"/>
      <c r="BSB43" s="91"/>
      <c r="BSC43" s="91"/>
      <c r="BSD43" s="91"/>
      <c r="BSE43" s="91"/>
      <c r="BSF43" s="91"/>
      <c r="BSG43" s="91"/>
      <c r="BSH43" s="91"/>
      <c r="BSI43" s="91"/>
      <c r="BSJ43" s="91"/>
      <c r="BSK43" s="91"/>
      <c r="BSL43" s="91"/>
      <c r="BSM43" s="91"/>
      <c r="BSN43" s="91"/>
      <c r="BSO43" s="91"/>
      <c r="BSP43" s="91"/>
      <c r="BSQ43" s="91"/>
      <c r="BSR43" s="91"/>
      <c r="BSS43" s="91"/>
      <c r="BST43" s="91"/>
      <c r="BSU43" s="91"/>
      <c r="BSV43" s="91"/>
      <c r="BSW43" s="91"/>
      <c r="BSX43" s="91"/>
      <c r="BSY43" s="91"/>
      <c r="BSZ43" s="91"/>
      <c r="BTA43" s="91"/>
      <c r="BTB43" s="91"/>
      <c r="BTC43" s="91"/>
      <c r="BTD43" s="91"/>
      <c r="BTE43" s="91"/>
      <c r="BTF43" s="91"/>
      <c r="BTG43" s="91"/>
      <c r="BTH43" s="91"/>
      <c r="BTI43" s="91"/>
      <c r="BTJ43" s="91"/>
      <c r="BTK43" s="91"/>
      <c r="BTL43" s="91"/>
      <c r="BTM43" s="91"/>
      <c r="BTN43" s="91"/>
      <c r="BTO43" s="91"/>
      <c r="BTP43" s="91"/>
      <c r="BTQ43" s="91"/>
      <c r="BTR43" s="91"/>
      <c r="BTS43" s="91"/>
      <c r="BTT43" s="91"/>
      <c r="BTU43" s="91"/>
      <c r="BTV43" s="91"/>
      <c r="BTW43" s="91"/>
      <c r="BTX43" s="91"/>
      <c r="BTY43" s="91"/>
      <c r="BTZ43" s="91"/>
      <c r="BUA43" s="91"/>
      <c r="BUB43" s="91"/>
      <c r="BUC43" s="91"/>
      <c r="BUD43" s="91"/>
      <c r="BUE43" s="91"/>
      <c r="BUF43" s="91"/>
      <c r="BUG43" s="91"/>
      <c r="BUH43" s="91"/>
      <c r="BUI43" s="91"/>
      <c r="BUJ43" s="91"/>
      <c r="BUK43" s="91"/>
      <c r="BUL43" s="91"/>
      <c r="BUM43" s="91"/>
      <c r="BUN43" s="91"/>
      <c r="BUO43" s="91"/>
      <c r="BUP43" s="91"/>
      <c r="BUQ43" s="91"/>
      <c r="BUR43" s="91"/>
      <c r="BUS43" s="91"/>
      <c r="BUT43" s="91"/>
      <c r="BUU43" s="91"/>
      <c r="BUV43" s="91"/>
      <c r="BUW43" s="91"/>
      <c r="BUX43" s="91"/>
      <c r="BUY43" s="91"/>
      <c r="BUZ43" s="91"/>
      <c r="BVA43" s="91"/>
      <c r="BVB43" s="91"/>
      <c r="BVC43" s="91"/>
      <c r="BVD43" s="91"/>
      <c r="BVE43" s="91"/>
      <c r="BVF43" s="91"/>
      <c r="BVG43" s="91"/>
      <c r="BVH43" s="91"/>
      <c r="BVI43" s="91"/>
      <c r="BVJ43" s="91"/>
      <c r="BVK43" s="91"/>
      <c r="BVL43" s="91"/>
      <c r="BVM43" s="91"/>
      <c r="BVN43" s="91"/>
      <c r="BVO43" s="91"/>
      <c r="BVP43" s="91"/>
      <c r="BVQ43" s="91"/>
      <c r="BVR43" s="91"/>
      <c r="BVS43" s="91"/>
      <c r="BVT43" s="91"/>
      <c r="BVU43" s="91"/>
      <c r="BVV43" s="91"/>
      <c r="BVW43" s="91"/>
      <c r="BVX43" s="91"/>
      <c r="BVY43" s="91"/>
      <c r="BVZ43" s="91"/>
      <c r="BWA43" s="91"/>
      <c r="BWB43" s="91"/>
      <c r="BWC43" s="91"/>
      <c r="BWD43" s="91"/>
      <c r="BWE43" s="91"/>
      <c r="BWF43" s="91"/>
      <c r="BWG43" s="91"/>
      <c r="BWH43" s="91"/>
      <c r="BWI43" s="91"/>
      <c r="BWJ43" s="91"/>
      <c r="BWK43" s="91"/>
      <c r="BWL43" s="91"/>
      <c r="BWM43" s="91"/>
      <c r="BWN43" s="91"/>
      <c r="BWO43" s="91"/>
      <c r="BWP43" s="91"/>
      <c r="BWQ43" s="91"/>
      <c r="BWR43" s="91"/>
      <c r="BWS43" s="91"/>
      <c r="BWT43" s="91"/>
      <c r="BWU43" s="91"/>
      <c r="BWV43" s="91"/>
      <c r="BWW43" s="91"/>
      <c r="BWX43" s="91"/>
      <c r="BWY43" s="91"/>
      <c r="BWZ43" s="91"/>
      <c r="BXA43" s="91"/>
      <c r="BXB43" s="91"/>
      <c r="BXC43" s="91"/>
      <c r="BXD43" s="91"/>
      <c r="BXE43" s="91"/>
      <c r="BXF43" s="91"/>
      <c r="BXG43" s="91"/>
      <c r="BXH43" s="91"/>
      <c r="BXI43" s="91"/>
      <c r="BXJ43" s="91"/>
      <c r="BXK43" s="91"/>
      <c r="BXL43" s="91"/>
      <c r="BXM43" s="91"/>
      <c r="BXN43" s="91"/>
      <c r="BXO43" s="91"/>
      <c r="BXP43" s="91"/>
      <c r="BXQ43" s="91"/>
      <c r="BXR43" s="91"/>
      <c r="BXS43" s="91"/>
      <c r="BXT43" s="91"/>
      <c r="BXU43" s="91"/>
      <c r="BXV43" s="91"/>
      <c r="BXW43" s="91"/>
      <c r="BXX43" s="91"/>
      <c r="BXY43" s="91"/>
      <c r="BXZ43" s="91"/>
      <c r="BYA43" s="91"/>
      <c r="BYB43" s="91"/>
      <c r="BYC43" s="91"/>
      <c r="BYD43" s="91"/>
      <c r="BYE43" s="91"/>
      <c r="BYF43" s="91"/>
      <c r="BYG43" s="91"/>
      <c r="BYH43" s="91"/>
      <c r="BYI43" s="91"/>
      <c r="BYJ43" s="91"/>
      <c r="BYK43" s="91"/>
      <c r="BYL43" s="91"/>
      <c r="BYM43" s="91"/>
      <c r="BYN43" s="91"/>
      <c r="BYO43" s="91"/>
      <c r="BYP43" s="91"/>
      <c r="BYQ43" s="91"/>
      <c r="BYR43" s="91"/>
      <c r="BYS43" s="91"/>
      <c r="BYT43" s="91"/>
      <c r="BYU43" s="91"/>
      <c r="BYV43" s="91"/>
      <c r="BYW43" s="91"/>
      <c r="BYX43" s="91"/>
      <c r="BYY43" s="91"/>
      <c r="BYZ43" s="91"/>
      <c r="BZA43" s="91"/>
      <c r="BZB43" s="91"/>
      <c r="BZC43" s="91"/>
      <c r="BZD43" s="91"/>
      <c r="BZE43" s="91"/>
      <c r="BZF43" s="91"/>
      <c r="BZG43" s="91"/>
      <c r="BZH43" s="91"/>
      <c r="BZI43" s="91"/>
      <c r="BZJ43" s="91"/>
      <c r="BZK43" s="91"/>
      <c r="BZL43" s="91"/>
      <c r="BZM43" s="91"/>
      <c r="BZN43" s="91"/>
      <c r="BZO43" s="91"/>
      <c r="BZP43" s="91"/>
      <c r="BZQ43" s="91"/>
      <c r="BZR43" s="91"/>
      <c r="BZS43" s="91"/>
      <c r="BZT43" s="91"/>
      <c r="BZU43" s="91"/>
      <c r="BZV43" s="91"/>
      <c r="BZW43" s="91"/>
      <c r="BZX43" s="91"/>
      <c r="BZY43" s="91"/>
      <c r="BZZ43" s="91"/>
      <c r="CAA43" s="91"/>
      <c r="CAB43" s="91"/>
      <c r="CAC43" s="91"/>
      <c r="CAD43" s="91"/>
      <c r="CAE43" s="91"/>
      <c r="CAF43" s="91"/>
      <c r="CAG43" s="91"/>
      <c r="CAH43" s="91"/>
      <c r="CAI43" s="91"/>
      <c r="CAJ43" s="91"/>
      <c r="CAK43" s="91"/>
      <c r="CAL43" s="91"/>
      <c r="CAM43" s="91"/>
      <c r="CAN43" s="91"/>
      <c r="CAO43" s="91"/>
      <c r="CAP43" s="91"/>
      <c r="CAQ43" s="91"/>
      <c r="CAR43" s="91"/>
      <c r="CAS43" s="91"/>
      <c r="CAT43" s="91"/>
      <c r="CAU43" s="91"/>
      <c r="CAV43" s="91"/>
      <c r="CAW43" s="91"/>
      <c r="CAX43" s="91"/>
      <c r="CAY43" s="91"/>
      <c r="CAZ43" s="91"/>
      <c r="CBA43" s="91"/>
      <c r="CBB43" s="91"/>
      <c r="CBC43" s="91"/>
      <c r="CBD43" s="91"/>
      <c r="CBE43" s="91"/>
      <c r="CBF43" s="91"/>
      <c r="CBG43" s="91"/>
      <c r="CBH43" s="91"/>
      <c r="CBI43" s="91"/>
      <c r="CBJ43" s="91"/>
      <c r="CBK43" s="91"/>
      <c r="CBL43" s="91"/>
      <c r="CBM43" s="91"/>
      <c r="CBN43" s="91"/>
      <c r="CBO43" s="91"/>
      <c r="CBP43" s="91"/>
      <c r="CBQ43" s="91"/>
      <c r="CBR43" s="91"/>
      <c r="CBS43" s="91"/>
      <c r="CBT43" s="91"/>
      <c r="CBU43" s="91"/>
      <c r="CBV43" s="91"/>
      <c r="CBW43" s="91"/>
      <c r="CBX43" s="91"/>
      <c r="CBY43" s="91"/>
      <c r="CBZ43" s="91"/>
      <c r="CCA43" s="91"/>
      <c r="CCB43" s="91"/>
      <c r="CCC43" s="91"/>
      <c r="CCD43" s="91"/>
      <c r="CCE43" s="91"/>
      <c r="CCF43" s="91"/>
      <c r="CCG43" s="91"/>
      <c r="CCH43" s="91"/>
      <c r="CCI43" s="91"/>
      <c r="CCJ43" s="91"/>
      <c r="CCK43" s="91"/>
      <c r="CCL43" s="91"/>
      <c r="CCM43" s="91"/>
      <c r="CCN43" s="91"/>
      <c r="CCO43" s="91"/>
      <c r="CCP43" s="91"/>
      <c r="CCQ43" s="91"/>
      <c r="CCR43" s="91"/>
      <c r="CCS43" s="91"/>
      <c r="CCT43" s="91"/>
      <c r="CCU43" s="91"/>
      <c r="CCV43" s="91"/>
      <c r="CCW43" s="91"/>
      <c r="CCX43" s="91"/>
      <c r="CCY43" s="91"/>
      <c r="CCZ43" s="91"/>
      <c r="CDA43" s="91"/>
      <c r="CDB43" s="91"/>
      <c r="CDC43" s="91"/>
      <c r="CDD43" s="91"/>
      <c r="CDE43" s="91"/>
      <c r="CDF43" s="91"/>
      <c r="CDG43" s="91"/>
      <c r="CDH43" s="91"/>
      <c r="CDI43" s="91"/>
      <c r="CDJ43" s="91"/>
      <c r="CDK43" s="91"/>
      <c r="CDL43" s="91"/>
      <c r="CDM43" s="91"/>
      <c r="CDN43" s="91"/>
      <c r="CDO43" s="91"/>
      <c r="CDP43" s="91"/>
      <c r="CDQ43" s="91"/>
      <c r="CDR43" s="91"/>
      <c r="CDS43" s="91"/>
      <c r="CDT43" s="91"/>
      <c r="CDU43" s="91"/>
      <c r="CDV43" s="91"/>
      <c r="CDW43" s="91"/>
      <c r="CDX43" s="91"/>
      <c r="CDY43" s="91"/>
      <c r="CDZ43" s="91"/>
      <c r="CEA43" s="91"/>
      <c r="CEB43" s="91"/>
      <c r="CEC43" s="91"/>
      <c r="CED43" s="91"/>
      <c r="CEE43" s="91"/>
      <c r="CEF43" s="91"/>
      <c r="CEG43" s="91"/>
      <c r="CEH43" s="91"/>
      <c r="CEI43" s="91"/>
      <c r="CEJ43" s="91"/>
      <c r="CEK43" s="91"/>
      <c r="CEL43" s="91"/>
      <c r="CEM43" s="91"/>
      <c r="CEN43" s="91"/>
      <c r="CEO43" s="91"/>
      <c r="CEP43" s="91"/>
      <c r="CEQ43" s="91"/>
      <c r="CER43" s="91"/>
      <c r="CES43" s="91"/>
      <c r="CET43" s="91"/>
      <c r="CEU43" s="91"/>
      <c r="CEV43" s="91"/>
      <c r="CEW43" s="91"/>
      <c r="CEX43" s="91"/>
      <c r="CEY43" s="91"/>
      <c r="CEZ43" s="91"/>
      <c r="CFA43" s="91"/>
      <c r="CFB43" s="91"/>
      <c r="CFC43" s="91"/>
      <c r="CFD43" s="91"/>
      <c r="CFE43" s="91"/>
      <c r="CFF43" s="91"/>
      <c r="CFG43" s="91"/>
      <c r="CFH43" s="91"/>
      <c r="CFI43" s="91"/>
      <c r="CFJ43" s="91"/>
      <c r="CFK43" s="91"/>
      <c r="CFL43" s="91"/>
      <c r="CFM43" s="91"/>
      <c r="CFN43" s="91"/>
      <c r="CFO43" s="91"/>
      <c r="CFP43" s="91"/>
      <c r="CFQ43" s="91"/>
      <c r="CFR43" s="91"/>
      <c r="CFS43" s="91"/>
      <c r="CFT43" s="91"/>
      <c r="CFU43" s="91"/>
      <c r="CFV43" s="91"/>
      <c r="CFW43" s="91"/>
      <c r="CFX43" s="91"/>
      <c r="CFY43" s="91"/>
      <c r="CFZ43" s="91"/>
      <c r="CGA43" s="91"/>
      <c r="CGB43" s="91"/>
      <c r="CGC43" s="91"/>
      <c r="CGD43" s="91"/>
      <c r="CGE43" s="91"/>
      <c r="CGF43" s="91"/>
      <c r="CGG43" s="91"/>
      <c r="CGH43" s="91"/>
      <c r="CGI43" s="91"/>
      <c r="CGJ43" s="91"/>
      <c r="CGK43" s="91"/>
      <c r="CGL43" s="91"/>
      <c r="CGM43" s="91"/>
      <c r="CGN43" s="91"/>
      <c r="CGO43" s="91"/>
      <c r="CGP43" s="91"/>
      <c r="CGQ43" s="91"/>
      <c r="CGR43" s="91"/>
      <c r="CGS43" s="91"/>
      <c r="CGT43" s="91"/>
      <c r="CGU43" s="91"/>
      <c r="CGV43" s="91"/>
      <c r="CGW43" s="91"/>
      <c r="CGX43" s="91"/>
      <c r="CGY43" s="91"/>
      <c r="CGZ43" s="91"/>
      <c r="CHA43" s="91"/>
      <c r="CHB43" s="91"/>
      <c r="CHC43" s="91"/>
      <c r="CHD43" s="91"/>
      <c r="CHE43" s="91"/>
      <c r="CHF43" s="91"/>
      <c r="CHG43" s="91"/>
      <c r="CHH43" s="91"/>
      <c r="CHI43" s="91"/>
      <c r="CHJ43" s="91"/>
      <c r="CHK43" s="91"/>
      <c r="CHL43" s="91"/>
      <c r="CHM43" s="91"/>
      <c r="CHN43" s="91"/>
      <c r="CHO43" s="91"/>
      <c r="CHP43" s="91"/>
      <c r="CHQ43" s="91"/>
      <c r="CHR43" s="91"/>
      <c r="CHS43" s="91"/>
      <c r="CHT43" s="91"/>
      <c r="CHU43" s="91"/>
      <c r="CHV43" s="91"/>
      <c r="CHW43" s="91"/>
      <c r="CHX43" s="91"/>
      <c r="CHY43" s="91"/>
      <c r="CHZ43" s="91"/>
      <c r="CIA43" s="91"/>
      <c r="CIB43" s="91"/>
      <c r="CIC43" s="91"/>
      <c r="CID43" s="91"/>
      <c r="CIE43" s="91"/>
      <c r="CIF43" s="91"/>
      <c r="CIG43" s="91"/>
      <c r="CIH43" s="91"/>
      <c r="CII43" s="91"/>
      <c r="CIJ43" s="91"/>
      <c r="CIK43" s="91"/>
      <c r="CIL43" s="91"/>
      <c r="CIM43" s="91"/>
      <c r="CIN43" s="91"/>
      <c r="CIO43" s="91"/>
      <c r="CIP43" s="91"/>
      <c r="CIQ43" s="91"/>
      <c r="CIR43" s="91"/>
      <c r="CIS43" s="91"/>
      <c r="CIT43" s="91"/>
      <c r="CIU43" s="91"/>
      <c r="CIV43" s="91"/>
      <c r="CIW43" s="91"/>
      <c r="CIX43" s="91"/>
      <c r="CIY43" s="91"/>
      <c r="CIZ43" s="91"/>
      <c r="CJA43" s="91"/>
      <c r="CJB43" s="91"/>
      <c r="CJC43" s="91"/>
      <c r="CJD43" s="91"/>
      <c r="CJE43" s="91"/>
      <c r="CJF43" s="91"/>
      <c r="CJG43" s="91"/>
      <c r="CJH43" s="91"/>
      <c r="CJI43" s="91"/>
      <c r="CJJ43" s="91"/>
      <c r="CJK43" s="91"/>
      <c r="CJL43" s="91"/>
      <c r="CJM43" s="91"/>
      <c r="CJN43" s="91"/>
      <c r="CJO43" s="91"/>
      <c r="CJP43" s="91"/>
      <c r="CJQ43" s="91"/>
      <c r="CJR43" s="91"/>
      <c r="CJS43" s="91"/>
      <c r="CJT43" s="91"/>
      <c r="CJU43" s="91"/>
      <c r="CJV43" s="91"/>
      <c r="CJW43" s="91"/>
      <c r="CJX43" s="91"/>
      <c r="CJY43" s="91"/>
      <c r="CJZ43" s="91"/>
      <c r="CKA43" s="91"/>
      <c r="CKB43" s="91"/>
      <c r="CKC43" s="91"/>
      <c r="CKD43" s="91"/>
      <c r="CKE43" s="91"/>
      <c r="CKF43" s="91"/>
      <c r="CKG43" s="91"/>
      <c r="CKH43" s="91"/>
      <c r="CKI43" s="91"/>
      <c r="CKJ43" s="91"/>
      <c r="CKK43" s="91"/>
      <c r="CKL43" s="91"/>
      <c r="CKM43" s="91"/>
      <c r="CKN43" s="91"/>
      <c r="CKO43" s="91"/>
      <c r="CKP43" s="91"/>
      <c r="CKQ43" s="91"/>
      <c r="CKR43" s="91"/>
      <c r="CKS43" s="91"/>
      <c r="CKT43" s="91"/>
      <c r="CKU43" s="91"/>
      <c r="CKV43" s="91"/>
      <c r="CKW43" s="91"/>
      <c r="CKX43" s="91"/>
      <c r="CKY43" s="91"/>
      <c r="CKZ43" s="91"/>
      <c r="CLA43" s="91"/>
      <c r="CLB43" s="91"/>
      <c r="CLC43" s="91"/>
      <c r="CLD43" s="91"/>
      <c r="CLE43" s="91"/>
      <c r="CLF43" s="91"/>
      <c r="CLG43" s="91"/>
      <c r="CLH43" s="91"/>
      <c r="CLI43" s="91"/>
      <c r="CLJ43" s="91"/>
      <c r="CLK43" s="91"/>
      <c r="CLL43" s="91"/>
      <c r="CLM43" s="91"/>
      <c r="CLN43" s="91"/>
      <c r="CLO43" s="91"/>
      <c r="CLP43" s="91"/>
      <c r="CLQ43" s="91"/>
      <c r="CLR43" s="91"/>
      <c r="CLS43" s="91"/>
      <c r="CLT43" s="91"/>
      <c r="CLU43" s="91"/>
      <c r="CLV43" s="91"/>
      <c r="CLW43" s="91"/>
      <c r="CLX43" s="91"/>
      <c r="CLY43" s="91"/>
      <c r="CLZ43" s="91"/>
      <c r="CMA43" s="91"/>
      <c r="CMB43" s="91"/>
      <c r="CMC43" s="91"/>
      <c r="CMD43" s="91"/>
      <c r="CME43" s="91"/>
      <c r="CMF43" s="91"/>
      <c r="CMG43" s="91"/>
      <c r="CMH43" s="91"/>
      <c r="CMI43" s="91"/>
      <c r="CMJ43" s="91"/>
      <c r="CMK43" s="91"/>
      <c r="CML43" s="91"/>
      <c r="CMM43" s="91"/>
      <c r="CMN43" s="91"/>
      <c r="CMO43" s="91"/>
      <c r="CMP43" s="91"/>
      <c r="CMQ43" s="91"/>
      <c r="CMR43" s="91"/>
      <c r="CMS43" s="91"/>
      <c r="CMT43" s="91"/>
      <c r="CMU43" s="91"/>
      <c r="CMV43" s="91"/>
      <c r="CMW43" s="91"/>
      <c r="CMX43" s="91"/>
      <c r="CMY43" s="91"/>
      <c r="CMZ43" s="91"/>
      <c r="CNA43" s="91"/>
      <c r="CNB43" s="91"/>
      <c r="CNC43" s="91"/>
      <c r="CND43" s="91"/>
      <c r="CNE43" s="91"/>
      <c r="CNF43" s="91"/>
      <c r="CNG43" s="91"/>
      <c r="CNH43" s="91"/>
      <c r="CNI43" s="91"/>
      <c r="CNJ43" s="91"/>
      <c r="CNK43" s="91"/>
      <c r="CNL43" s="91"/>
      <c r="CNM43" s="91"/>
      <c r="CNN43" s="91"/>
      <c r="CNO43" s="91"/>
      <c r="CNP43" s="91"/>
      <c r="CNQ43" s="91"/>
      <c r="CNR43" s="91"/>
      <c r="CNS43" s="91"/>
      <c r="CNT43" s="91"/>
      <c r="CNU43" s="91"/>
      <c r="CNV43" s="91"/>
      <c r="CNW43" s="91"/>
      <c r="CNX43" s="91"/>
      <c r="CNY43" s="91"/>
      <c r="CNZ43" s="91"/>
      <c r="COA43" s="91"/>
      <c r="COB43" s="91"/>
      <c r="COC43" s="91"/>
      <c r="COD43" s="91"/>
      <c r="COE43" s="91"/>
      <c r="COF43" s="91"/>
      <c r="COG43" s="91"/>
      <c r="COH43" s="91"/>
      <c r="COI43" s="91"/>
      <c r="COJ43" s="91"/>
      <c r="COK43" s="91"/>
      <c r="COL43" s="91"/>
      <c r="COM43" s="91"/>
      <c r="CON43" s="91"/>
      <c r="COO43" s="91"/>
      <c r="COP43" s="91"/>
      <c r="COQ43" s="91"/>
      <c r="COR43" s="91"/>
      <c r="COS43" s="91"/>
      <c r="COT43" s="91"/>
      <c r="COU43" s="91"/>
      <c r="COV43" s="91"/>
      <c r="COW43" s="91"/>
      <c r="COX43" s="91"/>
      <c r="COY43" s="91"/>
      <c r="COZ43" s="91"/>
      <c r="CPA43" s="91"/>
      <c r="CPB43" s="91"/>
      <c r="CPC43" s="91"/>
      <c r="CPD43" s="91"/>
      <c r="CPE43" s="91"/>
      <c r="CPF43" s="91"/>
      <c r="CPG43" s="91"/>
      <c r="CPH43" s="91"/>
      <c r="CPI43" s="91"/>
      <c r="CPJ43" s="91"/>
      <c r="CPK43" s="91"/>
      <c r="CPL43" s="91"/>
      <c r="CPM43" s="91"/>
      <c r="CPN43" s="91"/>
      <c r="CPO43" s="91"/>
      <c r="CPP43" s="91"/>
      <c r="CPQ43" s="91"/>
      <c r="CPR43" s="91"/>
      <c r="CPS43" s="91"/>
      <c r="CPT43" s="91"/>
      <c r="CPU43" s="91"/>
      <c r="CPV43" s="91"/>
      <c r="CPW43" s="91"/>
      <c r="CPX43" s="91"/>
      <c r="CPY43" s="91"/>
      <c r="CPZ43" s="91"/>
      <c r="CQA43" s="91"/>
      <c r="CQB43" s="91"/>
      <c r="CQC43" s="91"/>
      <c r="CQD43" s="91"/>
      <c r="CQE43" s="91"/>
      <c r="CQF43" s="91"/>
      <c r="CQG43" s="91"/>
      <c r="CQH43" s="91"/>
      <c r="CQI43" s="91"/>
      <c r="CQJ43" s="91"/>
      <c r="CQK43" s="91"/>
      <c r="CQL43" s="91"/>
      <c r="CQM43" s="91"/>
      <c r="CQN43" s="91"/>
      <c r="CQO43" s="91"/>
      <c r="CQP43" s="91"/>
      <c r="CQQ43" s="91"/>
      <c r="CQR43" s="91"/>
      <c r="CQS43" s="91"/>
      <c r="CQT43" s="91"/>
      <c r="CQU43" s="91"/>
      <c r="CQV43" s="91"/>
      <c r="CQW43" s="91"/>
      <c r="CQX43" s="91"/>
      <c r="CQY43" s="91"/>
      <c r="CQZ43" s="91"/>
      <c r="CRA43" s="91"/>
      <c r="CRB43" s="91"/>
      <c r="CRC43" s="91"/>
      <c r="CRD43" s="91"/>
      <c r="CRE43" s="91"/>
      <c r="CRF43" s="91"/>
      <c r="CRG43" s="91"/>
      <c r="CRH43" s="91"/>
      <c r="CRI43" s="91"/>
      <c r="CRJ43" s="91"/>
      <c r="CRK43" s="91"/>
      <c r="CRL43" s="91"/>
      <c r="CRM43" s="91"/>
      <c r="CRN43" s="91"/>
      <c r="CRO43" s="91"/>
      <c r="CRP43" s="91"/>
      <c r="CRQ43" s="91"/>
      <c r="CRR43" s="91"/>
      <c r="CRS43" s="91"/>
      <c r="CRT43" s="91"/>
      <c r="CRU43" s="91"/>
      <c r="CRV43" s="91"/>
      <c r="CRW43" s="91"/>
      <c r="CRX43" s="91"/>
      <c r="CRY43" s="91"/>
      <c r="CRZ43" s="91"/>
      <c r="CSA43" s="91"/>
      <c r="CSB43" s="91"/>
      <c r="CSC43" s="91"/>
      <c r="CSD43" s="91"/>
      <c r="CSE43" s="91"/>
      <c r="CSF43" s="91"/>
      <c r="CSG43" s="91"/>
      <c r="CSH43" s="91"/>
      <c r="CSI43" s="91"/>
      <c r="CSJ43" s="91"/>
      <c r="CSK43" s="91"/>
      <c r="CSL43" s="91"/>
      <c r="CSM43" s="91"/>
      <c r="CSN43" s="91"/>
      <c r="CSO43" s="91"/>
      <c r="CSP43" s="91"/>
      <c r="CSQ43" s="91"/>
      <c r="CSR43" s="91"/>
      <c r="CSS43" s="91"/>
      <c r="CST43" s="91"/>
      <c r="CSU43" s="91"/>
      <c r="CSV43" s="91"/>
      <c r="CSW43" s="91"/>
      <c r="CSX43" s="91"/>
      <c r="CSY43" s="91"/>
      <c r="CSZ43" s="91"/>
      <c r="CTA43" s="91"/>
      <c r="CTB43" s="91"/>
      <c r="CTC43" s="91"/>
      <c r="CTD43" s="91"/>
      <c r="CTE43" s="91"/>
      <c r="CTF43" s="91"/>
      <c r="CTG43" s="91"/>
      <c r="CTH43" s="91"/>
      <c r="CTI43" s="91"/>
      <c r="CTJ43" s="91"/>
      <c r="CTK43" s="91"/>
      <c r="CTL43" s="91"/>
      <c r="CTM43" s="91"/>
      <c r="CTN43" s="91"/>
      <c r="CTO43" s="91"/>
      <c r="CTP43" s="91"/>
      <c r="CTQ43" s="91"/>
      <c r="CTR43" s="91"/>
      <c r="CTS43" s="91"/>
      <c r="CTT43" s="91"/>
      <c r="CTU43" s="91"/>
      <c r="CTV43" s="91"/>
      <c r="CTW43" s="91"/>
      <c r="CTX43" s="91"/>
      <c r="CTY43" s="91"/>
      <c r="CTZ43" s="91"/>
      <c r="CUA43" s="91"/>
      <c r="CUB43" s="91"/>
      <c r="CUC43" s="91"/>
      <c r="CUD43" s="91"/>
      <c r="CUE43" s="91"/>
      <c r="CUF43" s="91"/>
      <c r="CUG43" s="91"/>
      <c r="CUH43" s="91"/>
      <c r="CUI43" s="91"/>
      <c r="CUJ43" s="91"/>
      <c r="CUK43" s="91"/>
      <c r="CUL43" s="91"/>
      <c r="CUM43" s="91"/>
      <c r="CUN43" s="91"/>
      <c r="CUO43" s="91"/>
      <c r="CUP43" s="91"/>
      <c r="CUQ43" s="91"/>
      <c r="CUR43" s="91"/>
      <c r="CUS43" s="91"/>
      <c r="CUT43" s="91"/>
      <c r="CUU43" s="91"/>
      <c r="CUV43" s="91"/>
      <c r="CUW43" s="91"/>
      <c r="CUX43" s="91"/>
      <c r="CUY43" s="91"/>
      <c r="CUZ43" s="91"/>
      <c r="CVA43" s="91"/>
      <c r="CVB43" s="91"/>
      <c r="CVC43" s="91"/>
      <c r="CVD43" s="91"/>
      <c r="CVE43" s="91"/>
      <c r="CVF43" s="91"/>
      <c r="CVG43" s="91"/>
      <c r="CVH43" s="91"/>
      <c r="CVI43" s="91"/>
      <c r="CVJ43" s="91"/>
      <c r="CVK43" s="91"/>
      <c r="CVL43" s="91"/>
      <c r="CVM43" s="91"/>
      <c r="CVN43" s="91"/>
      <c r="CVO43" s="91"/>
      <c r="CVP43" s="91"/>
      <c r="CVQ43" s="91"/>
      <c r="CVR43" s="91"/>
      <c r="CVS43" s="91"/>
      <c r="CVT43" s="91"/>
      <c r="CVU43" s="91"/>
      <c r="CVV43" s="91"/>
      <c r="CVW43" s="91"/>
      <c r="CVX43" s="91"/>
      <c r="CVY43" s="91"/>
      <c r="CVZ43" s="91"/>
      <c r="CWA43" s="91"/>
      <c r="CWB43" s="91"/>
      <c r="CWC43" s="91"/>
      <c r="CWD43" s="91"/>
      <c r="CWE43" s="91"/>
      <c r="CWF43" s="91"/>
      <c r="CWG43" s="91"/>
      <c r="CWH43" s="91"/>
      <c r="CWI43" s="91"/>
      <c r="CWJ43" s="91"/>
      <c r="CWK43" s="91"/>
      <c r="CWL43" s="91"/>
      <c r="CWM43" s="91"/>
      <c r="CWN43" s="91"/>
      <c r="CWO43" s="91"/>
      <c r="CWP43" s="91"/>
      <c r="CWQ43" s="91"/>
      <c r="CWR43" s="91"/>
      <c r="CWS43" s="91"/>
      <c r="CWT43" s="91"/>
      <c r="CWU43" s="91"/>
      <c r="CWV43" s="91"/>
      <c r="CWW43" s="91"/>
      <c r="CWX43" s="91"/>
      <c r="CWY43" s="91"/>
      <c r="CWZ43" s="91"/>
      <c r="CXA43" s="91"/>
      <c r="CXB43" s="91"/>
      <c r="CXC43" s="91"/>
      <c r="CXD43" s="91"/>
      <c r="CXE43" s="91"/>
      <c r="CXF43" s="91"/>
      <c r="CXG43" s="91"/>
      <c r="CXH43" s="91"/>
      <c r="CXI43" s="91"/>
      <c r="CXJ43" s="91"/>
      <c r="CXK43" s="91"/>
      <c r="CXL43" s="91"/>
      <c r="CXM43" s="91"/>
      <c r="CXN43" s="91"/>
      <c r="CXO43" s="91"/>
      <c r="CXP43" s="91"/>
      <c r="CXQ43" s="91"/>
      <c r="CXR43" s="91"/>
      <c r="CXS43" s="91"/>
      <c r="CXT43" s="91"/>
      <c r="CXU43" s="91"/>
      <c r="CXV43" s="91"/>
      <c r="CXW43" s="91"/>
      <c r="CXX43" s="91"/>
      <c r="CXY43" s="91"/>
      <c r="CXZ43" s="91"/>
      <c r="CYA43" s="91"/>
      <c r="CYB43" s="91"/>
      <c r="CYC43" s="91"/>
      <c r="CYD43" s="91"/>
      <c r="CYE43" s="91"/>
      <c r="CYF43" s="91"/>
      <c r="CYG43" s="91"/>
      <c r="CYH43" s="91"/>
      <c r="CYI43" s="91"/>
      <c r="CYJ43" s="91"/>
      <c r="CYK43" s="91"/>
      <c r="CYL43" s="91"/>
      <c r="CYM43" s="91"/>
      <c r="CYN43" s="91"/>
      <c r="CYO43" s="91"/>
      <c r="CYP43" s="91"/>
      <c r="CYQ43" s="91"/>
      <c r="CYR43" s="91"/>
      <c r="CYS43" s="91"/>
      <c r="CYT43" s="91"/>
      <c r="CYU43" s="91"/>
      <c r="CYV43" s="91"/>
      <c r="CYW43" s="91"/>
      <c r="CYX43" s="91"/>
      <c r="CYY43" s="91"/>
      <c r="CYZ43" s="91"/>
      <c r="CZA43" s="91"/>
      <c r="CZB43" s="91"/>
      <c r="CZC43" s="91"/>
      <c r="CZD43" s="91"/>
      <c r="CZE43" s="91"/>
      <c r="CZF43" s="91"/>
      <c r="CZG43" s="91"/>
      <c r="CZH43" s="91"/>
      <c r="CZI43" s="91"/>
      <c r="CZJ43" s="91"/>
      <c r="CZK43" s="91"/>
      <c r="CZL43" s="91"/>
      <c r="CZM43" s="91"/>
      <c r="CZN43" s="91"/>
      <c r="CZO43" s="91"/>
      <c r="CZP43" s="91"/>
      <c r="CZQ43" s="91"/>
      <c r="CZR43" s="91"/>
      <c r="CZS43" s="91"/>
      <c r="CZT43" s="91"/>
      <c r="CZU43" s="91"/>
      <c r="CZV43" s="91"/>
      <c r="CZW43" s="91"/>
      <c r="CZX43" s="91"/>
      <c r="CZY43" s="91"/>
      <c r="CZZ43" s="91"/>
      <c r="DAA43" s="91"/>
      <c r="DAB43" s="91"/>
      <c r="DAC43" s="91"/>
      <c r="DAD43" s="91"/>
      <c r="DAE43" s="91"/>
      <c r="DAF43" s="91"/>
      <c r="DAG43" s="91"/>
      <c r="DAH43" s="91"/>
      <c r="DAI43" s="91"/>
      <c r="DAJ43" s="91"/>
      <c r="DAK43" s="91"/>
      <c r="DAL43" s="91"/>
      <c r="DAM43" s="91"/>
      <c r="DAN43" s="91"/>
      <c r="DAO43" s="91"/>
      <c r="DAP43" s="91"/>
      <c r="DAQ43" s="91"/>
      <c r="DAR43" s="91"/>
      <c r="DAS43" s="91"/>
      <c r="DAT43" s="91"/>
      <c r="DAU43" s="91"/>
      <c r="DAV43" s="91"/>
      <c r="DAW43" s="91"/>
      <c r="DAX43" s="91"/>
      <c r="DAY43" s="91"/>
      <c r="DAZ43" s="91"/>
      <c r="DBA43" s="91"/>
      <c r="DBB43" s="91"/>
      <c r="DBC43" s="91"/>
      <c r="DBD43" s="91"/>
      <c r="DBE43" s="91"/>
      <c r="DBF43" s="91"/>
      <c r="DBG43" s="91"/>
      <c r="DBH43" s="91"/>
      <c r="DBI43" s="91"/>
      <c r="DBJ43" s="91"/>
      <c r="DBK43" s="91"/>
      <c r="DBL43" s="91"/>
      <c r="DBM43" s="91"/>
      <c r="DBN43" s="91"/>
      <c r="DBO43" s="91"/>
      <c r="DBP43" s="91"/>
      <c r="DBQ43" s="91"/>
      <c r="DBR43" s="91"/>
      <c r="DBS43" s="91"/>
      <c r="DBT43" s="91"/>
      <c r="DBU43" s="91"/>
      <c r="DBV43" s="91"/>
      <c r="DBW43" s="91"/>
      <c r="DBX43" s="91"/>
      <c r="DBY43" s="91"/>
      <c r="DBZ43" s="91"/>
      <c r="DCA43" s="91"/>
      <c r="DCB43" s="91"/>
      <c r="DCC43" s="91"/>
      <c r="DCD43" s="91"/>
      <c r="DCE43" s="91"/>
      <c r="DCF43" s="91"/>
      <c r="DCG43" s="91"/>
      <c r="DCH43" s="91"/>
      <c r="DCI43" s="91"/>
      <c r="DCJ43" s="91"/>
      <c r="DCK43" s="91"/>
      <c r="DCL43" s="91"/>
      <c r="DCM43" s="91"/>
      <c r="DCN43" s="91"/>
      <c r="DCO43" s="91"/>
      <c r="DCP43" s="91"/>
      <c r="DCQ43" s="91"/>
      <c r="DCR43" s="91"/>
      <c r="DCS43" s="91"/>
      <c r="DCT43" s="91"/>
      <c r="DCU43" s="91"/>
      <c r="DCV43" s="91"/>
      <c r="DCW43" s="91"/>
      <c r="DCX43" s="91"/>
      <c r="DCY43" s="91"/>
      <c r="DCZ43" s="91"/>
      <c r="DDA43" s="91"/>
      <c r="DDB43" s="91"/>
      <c r="DDC43" s="91"/>
      <c r="DDD43" s="91"/>
      <c r="DDE43" s="91"/>
      <c r="DDF43" s="91"/>
      <c r="DDG43" s="91"/>
      <c r="DDH43" s="91"/>
      <c r="DDI43" s="91"/>
      <c r="DDJ43" s="91"/>
      <c r="DDK43" s="91"/>
      <c r="DDL43" s="91"/>
      <c r="DDM43" s="91"/>
      <c r="DDN43" s="91"/>
      <c r="DDO43" s="91"/>
      <c r="DDP43" s="91"/>
      <c r="DDQ43" s="91"/>
      <c r="DDR43" s="91"/>
      <c r="DDS43" s="91"/>
      <c r="DDT43" s="91"/>
      <c r="DDU43" s="91"/>
      <c r="DDV43" s="91"/>
      <c r="DDW43" s="91"/>
      <c r="DDX43" s="91"/>
      <c r="DDY43" s="91"/>
      <c r="DDZ43" s="91"/>
      <c r="DEA43" s="91"/>
      <c r="DEB43" s="91"/>
      <c r="DEC43" s="91"/>
      <c r="DED43" s="91"/>
      <c r="DEE43" s="91"/>
      <c r="DEF43" s="91"/>
      <c r="DEG43" s="91"/>
      <c r="DEH43" s="91"/>
      <c r="DEI43" s="91"/>
      <c r="DEJ43" s="91"/>
      <c r="DEK43" s="91"/>
      <c r="DEL43" s="91"/>
      <c r="DEM43" s="91"/>
      <c r="DEN43" s="91"/>
      <c r="DEO43" s="91"/>
      <c r="DEP43" s="91"/>
      <c r="DEQ43" s="91"/>
      <c r="DER43" s="91"/>
      <c r="DES43" s="91"/>
      <c r="DET43" s="91"/>
      <c r="DEU43" s="91"/>
      <c r="DEV43" s="91"/>
      <c r="DEW43" s="91"/>
      <c r="DEX43" s="91"/>
      <c r="DEY43" s="91"/>
      <c r="DEZ43" s="91"/>
      <c r="DFA43" s="91"/>
      <c r="DFB43" s="91"/>
      <c r="DFC43" s="91"/>
      <c r="DFD43" s="91"/>
      <c r="DFE43" s="91"/>
      <c r="DFF43" s="91"/>
      <c r="DFG43" s="91"/>
      <c r="DFH43" s="91"/>
      <c r="DFI43" s="91"/>
      <c r="DFJ43" s="91"/>
      <c r="DFK43" s="91"/>
      <c r="DFL43" s="91"/>
      <c r="DFM43" s="91"/>
      <c r="DFN43" s="91"/>
      <c r="DFO43" s="91"/>
      <c r="DFP43" s="91"/>
      <c r="DFQ43" s="91"/>
      <c r="DFR43" s="91"/>
      <c r="DFS43" s="91"/>
      <c r="DFT43" s="91"/>
      <c r="DFU43" s="91"/>
      <c r="DFV43" s="91"/>
      <c r="DFW43" s="91"/>
      <c r="DFX43" s="91"/>
      <c r="DFY43" s="91"/>
      <c r="DFZ43" s="91"/>
      <c r="DGA43" s="91"/>
      <c r="DGB43" s="91"/>
      <c r="DGC43" s="91"/>
      <c r="DGD43" s="91"/>
      <c r="DGE43" s="91"/>
      <c r="DGF43" s="91"/>
      <c r="DGG43" s="91"/>
      <c r="DGH43" s="91"/>
      <c r="DGI43" s="91"/>
      <c r="DGJ43" s="91"/>
      <c r="DGK43" s="91"/>
      <c r="DGL43" s="91"/>
      <c r="DGM43" s="91"/>
      <c r="DGN43" s="91"/>
      <c r="DGO43" s="91"/>
      <c r="DGP43" s="91"/>
      <c r="DGQ43" s="91"/>
      <c r="DGR43" s="91"/>
      <c r="DGS43" s="91"/>
      <c r="DGT43" s="91"/>
      <c r="DGU43" s="91"/>
      <c r="DGV43" s="91"/>
      <c r="DGW43" s="91"/>
      <c r="DGX43" s="91"/>
      <c r="DGY43" s="91"/>
      <c r="DGZ43" s="91"/>
      <c r="DHA43" s="91"/>
      <c r="DHB43" s="91"/>
      <c r="DHC43" s="91"/>
      <c r="DHD43" s="91"/>
      <c r="DHE43" s="91"/>
      <c r="DHF43" s="91"/>
      <c r="DHG43" s="91"/>
      <c r="DHH43" s="91"/>
      <c r="DHI43" s="91"/>
      <c r="DHJ43" s="91"/>
      <c r="DHK43" s="91"/>
      <c r="DHL43" s="91"/>
      <c r="DHM43" s="91"/>
      <c r="DHN43" s="91"/>
      <c r="DHO43" s="91"/>
      <c r="DHP43" s="91"/>
      <c r="DHQ43" s="91"/>
      <c r="DHR43" s="91"/>
      <c r="DHS43" s="91"/>
      <c r="DHT43" s="91"/>
      <c r="DHU43" s="91"/>
      <c r="DHV43" s="91"/>
      <c r="DHW43" s="91"/>
      <c r="DHX43" s="91"/>
      <c r="DHY43" s="91"/>
      <c r="DHZ43" s="91"/>
      <c r="DIA43" s="91"/>
      <c r="DIB43" s="91"/>
      <c r="DIC43" s="91"/>
      <c r="DID43" s="91"/>
      <c r="DIE43" s="91"/>
      <c r="DIF43" s="91"/>
      <c r="DIG43" s="91"/>
      <c r="DIH43" s="91"/>
      <c r="DII43" s="91"/>
      <c r="DIJ43" s="91"/>
      <c r="DIK43" s="91"/>
      <c r="DIL43" s="91"/>
      <c r="DIM43" s="91"/>
      <c r="DIN43" s="91"/>
      <c r="DIO43" s="91"/>
      <c r="DIP43" s="91"/>
      <c r="DIQ43" s="91"/>
      <c r="DIR43" s="91"/>
      <c r="DIS43" s="91"/>
      <c r="DIT43" s="91"/>
      <c r="DIU43" s="91"/>
      <c r="DIV43" s="91"/>
      <c r="DIW43" s="91"/>
      <c r="DIX43" s="91"/>
      <c r="DIY43" s="91"/>
      <c r="DIZ43" s="91"/>
      <c r="DJA43" s="91"/>
      <c r="DJB43" s="91"/>
      <c r="DJC43" s="91"/>
      <c r="DJD43" s="91"/>
      <c r="DJE43" s="91"/>
      <c r="DJF43" s="91"/>
      <c r="DJG43" s="91"/>
      <c r="DJH43" s="91"/>
      <c r="DJI43" s="91"/>
      <c r="DJJ43" s="91"/>
      <c r="DJK43" s="91"/>
      <c r="DJL43" s="91"/>
      <c r="DJM43" s="91"/>
      <c r="DJN43" s="91"/>
      <c r="DJO43" s="91"/>
      <c r="DJP43" s="91"/>
      <c r="DJQ43" s="91"/>
      <c r="DJR43" s="91"/>
      <c r="DJS43" s="91"/>
      <c r="DJT43" s="91"/>
      <c r="DJU43" s="91"/>
      <c r="DJV43" s="91"/>
      <c r="DJW43" s="91"/>
      <c r="DJX43" s="91"/>
      <c r="DJY43" s="91"/>
      <c r="DJZ43" s="91"/>
      <c r="DKA43" s="91"/>
      <c r="DKB43" s="91"/>
      <c r="DKC43" s="91"/>
      <c r="DKD43" s="91"/>
      <c r="DKE43" s="91"/>
      <c r="DKF43" s="91"/>
      <c r="DKG43" s="91"/>
      <c r="DKH43" s="91"/>
      <c r="DKI43" s="91"/>
      <c r="DKJ43" s="91"/>
      <c r="DKK43" s="91"/>
      <c r="DKL43" s="91"/>
      <c r="DKM43" s="91"/>
      <c r="DKN43" s="91"/>
      <c r="DKO43" s="91"/>
      <c r="DKP43" s="91"/>
      <c r="DKQ43" s="91"/>
      <c r="DKR43" s="91"/>
      <c r="DKS43" s="91"/>
      <c r="DKT43" s="91"/>
      <c r="DKU43" s="91"/>
      <c r="DKV43" s="91"/>
      <c r="DKW43" s="91"/>
      <c r="DKX43" s="91"/>
      <c r="DKY43" s="91"/>
      <c r="DKZ43" s="91"/>
      <c r="DLA43" s="91"/>
      <c r="DLB43" s="91"/>
      <c r="DLC43" s="91"/>
      <c r="DLD43" s="91"/>
      <c r="DLE43" s="91"/>
      <c r="DLF43" s="91"/>
      <c r="DLG43" s="91"/>
      <c r="DLH43" s="91"/>
      <c r="DLI43" s="91"/>
      <c r="DLJ43" s="91"/>
      <c r="DLK43" s="91"/>
      <c r="DLL43" s="91"/>
      <c r="DLM43" s="91"/>
      <c r="DLN43" s="91"/>
      <c r="DLO43" s="91"/>
      <c r="DLP43" s="91"/>
      <c r="DLQ43" s="91"/>
      <c r="DLR43" s="91"/>
      <c r="DLS43" s="91"/>
      <c r="DLT43" s="91"/>
      <c r="DLU43" s="91"/>
      <c r="DLV43" s="91"/>
      <c r="DLW43" s="91"/>
      <c r="DLX43" s="91"/>
      <c r="DLY43" s="91"/>
      <c r="DLZ43" s="91"/>
      <c r="DMA43" s="91"/>
      <c r="DMB43" s="91"/>
      <c r="DMC43" s="91"/>
      <c r="DMD43" s="91"/>
      <c r="DME43" s="91"/>
      <c r="DMF43" s="91"/>
      <c r="DMG43" s="91"/>
      <c r="DMH43" s="91"/>
      <c r="DMI43" s="91"/>
      <c r="DMJ43" s="91"/>
      <c r="DMK43" s="91"/>
      <c r="DML43" s="91"/>
      <c r="DMM43" s="91"/>
      <c r="DMN43" s="91"/>
      <c r="DMO43" s="91"/>
      <c r="DMP43" s="91"/>
      <c r="DMQ43" s="91"/>
      <c r="DMR43" s="91"/>
      <c r="DMS43" s="91"/>
      <c r="DMT43" s="91"/>
      <c r="DMU43" s="91"/>
      <c r="DMV43" s="91"/>
      <c r="DMW43" s="91"/>
      <c r="DMX43" s="91"/>
      <c r="DMY43" s="91"/>
      <c r="DMZ43" s="91"/>
      <c r="DNA43" s="91"/>
      <c r="DNB43" s="91"/>
      <c r="DNC43" s="91"/>
      <c r="DND43" s="91"/>
      <c r="DNE43" s="91"/>
      <c r="DNF43" s="91"/>
      <c r="DNG43" s="91"/>
      <c r="DNH43" s="91"/>
      <c r="DNI43" s="91"/>
      <c r="DNJ43" s="91"/>
      <c r="DNK43" s="91"/>
      <c r="DNL43" s="91"/>
      <c r="DNM43" s="91"/>
      <c r="DNN43" s="91"/>
      <c r="DNO43" s="91"/>
      <c r="DNP43" s="91"/>
      <c r="DNQ43" s="91"/>
      <c r="DNR43" s="91"/>
      <c r="DNS43" s="91"/>
      <c r="DNT43" s="91"/>
      <c r="DNU43" s="91"/>
      <c r="DNV43" s="91"/>
      <c r="DNW43" s="91"/>
      <c r="DNX43" s="91"/>
      <c r="DNY43" s="91"/>
      <c r="DNZ43" s="91"/>
      <c r="DOA43" s="91"/>
      <c r="DOB43" s="91"/>
      <c r="DOC43" s="91"/>
      <c r="DOD43" s="91"/>
      <c r="DOE43" s="91"/>
      <c r="DOF43" s="91"/>
      <c r="DOG43" s="91"/>
      <c r="DOH43" s="91"/>
      <c r="DOI43" s="91"/>
      <c r="DOJ43" s="91"/>
      <c r="DOK43" s="91"/>
      <c r="DOL43" s="91"/>
      <c r="DOM43" s="91"/>
      <c r="DON43" s="91"/>
      <c r="DOO43" s="91"/>
      <c r="DOP43" s="91"/>
      <c r="DOQ43" s="91"/>
      <c r="DOR43" s="91"/>
      <c r="DOS43" s="91"/>
      <c r="DOT43" s="91"/>
      <c r="DOU43" s="91"/>
      <c r="DOV43" s="91"/>
      <c r="DOW43" s="91"/>
      <c r="DOX43" s="91"/>
      <c r="DOY43" s="91"/>
      <c r="DOZ43" s="91"/>
      <c r="DPA43" s="91"/>
      <c r="DPB43" s="91"/>
      <c r="DPC43" s="91"/>
      <c r="DPD43" s="91"/>
      <c r="DPE43" s="91"/>
      <c r="DPF43" s="91"/>
      <c r="DPG43" s="91"/>
      <c r="DPH43" s="91"/>
      <c r="DPI43" s="91"/>
      <c r="DPJ43" s="91"/>
      <c r="DPK43" s="91"/>
      <c r="DPL43" s="91"/>
      <c r="DPM43" s="91"/>
      <c r="DPN43" s="91"/>
      <c r="DPO43" s="91"/>
      <c r="DPP43" s="91"/>
      <c r="DPQ43" s="91"/>
      <c r="DPR43" s="91"/>
      <c r="DPS43" s="91"/>
      <c r="DPT43" s="91"/>
      <c r="DPU43" s="91"/>
      <c r="DPV43" s="91"/>
      <c r="DPW43" s="91"/>
      <c r="DPX43" s="91"/>
      <c r="DPY43" s="91"/>
      <c r="DPZ43" s="91"/>
      <c r="DQA43" s="91"/>
      <c r="DQB43" s="91"/>
      <c r="DQC43" s="91"/>
      <c r="DQD43" s="91"/>
      <c r="DQE43" s="91"/>
      <c r="DQF43" s="91"/>
      <c r="DQG43" s="91"/>
      <c r="DQH43" s="91"/>
      <c r="DQI43" s="91"/>
      <c r="DQJ43" s="91"/>
      <c r="DQK43" s="91"/>
      <c r="DQL43" s="91"/>
      <c r="DQM43" s="91"/>
      <c r="DQN43" s="91"/>
      <c r="DQO43" s="91"/>
      <c r="DQP43" s="91"/>
      <c r="DQQ43" s="91"/>
      <c r="DQR43" s="91"/>
      <c r="DQS43" s="91"/>
      <c r="DQT43" s="91"/>
      <c r="DQU43" s="91"/>
      <c r="DQV43" s="91"/>
      <c r="DQW43" s="91"/>
      <c r="DQX43" s="91"/>
      <c r="DQY43" s="91"/>
      <c r="DQZ43" s="91"/>
      <c r="DRA43" s="91"/>
      <c r="DRB43" s="91"/>
      <c r="DRC43" s="91"/>
      <c r="DRD43" s="91"/>
      <c r="DRE43" s="91"/>
      <c r="DRF43" s="91"/>
      <c r="DRG43" s="91"/>
      <c r="DRH43" s="91"/>
      <c r="DRI43" s="91"/>
      <c r="DRJ43" s="91"/>
      <c r="DRK43" s="91"/>
      <c r="DRL43" s="91"/>
      <c r="DRM43" s="91"/>
      <c r="DRN43" s="91"/>
      <c r="DRO43" s="91"/>
      <c r="DRP43" s="91"/>
      <c r="DRQ43" s="91"/>
      <c r="DRR43" s="91"/>
      <c r="DRS43" s="91"/>
      <c r="DRT43" s="91"/>
      <c r="DRU43" s="91"/>
      <c r="DRV43" s="91"/>
      <c r="DRW43" s="91"/>
      <c r="DRX43" s="91"/>
      <c r="DRY43" s="91"/>
      <c r="DRZ43" s="91"/>
      <c r="DSA43" s="91"/>
      <c r="DSB43" s="91"/>
      <c r="DSC43" s="91"/>
      <c r="DSD43" s="91"/>
      <c r="DSE43" s="91"/>
      <c r="DSF43" s="91"/>
      <c r="DSG43" s="91"/>
      <c r="DSH43" s="91"/>
      <c r="DSI43" s="91"/>
      <c r="DSJ43" s="91"/>
      <c r="DSK43" s="91"/>
      <c r="DSL43" s="91"/>
      <c r="DSM43" s="91"/>
      <c r="DSN43" s="91"/>
      <c r="DSO43" s="91"/>
      <c r="DSP43" s="91"/>
      <c r="DSQ43" s="91"/>
      <c r="DSR43" s="91"/>
      <c r="DSS43" s="91"/>
      <c r="DST43" s="91"/>
      <c r="DSU43" s="91"/>
      <c r="DSV43" s="91"/>
      <c r="DSW43" s="91"/>
      <c r="DSX43" s="91"/>
      <c r="DSY43" s="91"/>
      <c r="DSZ43" s="91"/>
      <c r="DTA43" s="91"/>
      <c r="DTB43" s="91"/>
      <c r="DTC43" s="91"/>
      <c r="DTD43" s="91"/>
      <c r="DTE43" s="91"/>
      <c r="DTF43" s="91"/>
      <c r="DTG43" s="91"/>
      <c r="DTH43" s="91"/>
      <c r="DTI43" s="91"/>
      <c r="DTJ43" s="91"/>
      <c r="DTK43" s="91"/>
      <c r="DTL43" s="91"/>
      <c r="DTM43" s="91"/>
      <c r="DTN43" s="91"/>
      <c r="DTO43" s="91"/>
      <c r="DTP43" s="91"/>
      <c r="DTQ43" s="91"/>
      <c r="DTR43" s="91"/>
      <c r="DTS43" s="91"/>
      <c r="DTT43" s="91"/>
      <c r="DTU43" s="91"/>
      <c r="DTV43" s="91"/>
      <c r="DTW43" s="91"/>
      <c r="DTX43" s="91"/>
      <c r="DTY43" s="91"/>
      <c r="DTZ43" s="91"/>
      <c r="DUA43" s="91"/>
      <c r="DUB43" s="91"/>
      <c r="DUC43" s="91"/>
      <c r="DUD43" s="91"/>
      <c r="DUE43" s="91"/>
      <c r="DUF43" s="91"/>
      <c r="DUG43" s="91"/>
      <c r="DUH43" s="91"/>
      <c r="DUI43" s="91"/>
      <c r="DUJ43" s="91"/>
      <c r="DUK43" s="91"/>
      <c r="DUL43" s="91"/>
      <c r="DUM43" s="91"/>
      <c r="DUN43" s="91"/>
      <c r="DUO43" s="91"/>
      <c r="DUP43" s="91"/>
      <c r="DUQ43" s="91"/>
      <c r="DUR43" s="91"/>
      <c r="DUS43" s="91"/>
      <c r="DUT43" s="91"/>
      <c r="DUU43" s="91"/>
      <c r="DUV43" s="91"/>
      <c r="DUW43" s="91"/>
      <c r="DUX43" s="91"/>
      <c r="DUY43" s="91"/>
      <c r="DUZ43" s="91"/>
      <c r="DVA43" s="91"/>
      <c r="DVB43" s="91"/>
      <c r="DVC43" s="91"/>
      <c r="DVD43" s="91"/>
      <c r="DVE43" s="91"/>
      <c r="DVF43" s="91"/>
      <c r="DVG43" s="91"/>
      <c r="DVH43" s="91"/>
      <c r="DVI43" s="91"/>
      <c r="DVJ43" s="91"/>
      <c r="DVK43" s="91"/>
      <c r="DVL43" s="91"/>
      <c r="DVM43" s="91"/>
      <c r="DVN43" s="91"/>
      <c r="DVO43" s="91"/>
      <c r="DVP43" s="91"/>
      <c r="DVQ43" s="91"/>
      <c r="DVR43" s="91"/>
      <c r="DVS43" s="91"/>
      <c r="DVT43" s="91"/>
      <c r="DVU43" s="91"/>
      <c r="DVV43" s="91"/>
      <c r="DVW43" s="91"/>
      <c r="DVX43" s="91"/>
      <c r="DVY43" s="91"/>
      <c r="DVZ43" s="91"/>
      <c r="DWA43" s="91"/>
      <c r="DWB43" s="91"/>
      <c r="DWC43" s="91"/>
      <c r="DWD43" s="91"/>
      <c r="DWE43" s="91"/>
      <c r="DWF43" s="91"/>
      <c r="DWG43" s="91"/>
      <c r="DWH43" s="91"/>
      <c r="DWI43" s="91"/>
      <c r="DWJ43" s="91"/>
      <c r="DWK43" s="91"/>
      <c r="DWL43" s="91"/>
      <c r="DWM43" s="91"/>
      <c r="DWN43" s="91"/>
      <c r="DWO43" s="91"/>
      <c r="DWP43" s="91"/>
      <c r="DWQ43" s="91"/>
      <c r="DWR43" s="91"/>
      <c r="DWS43" s="91"/>
      <c r="DWT43" s="91"/>
      <c r="DWU43" s="91"/>
      <c r="DWV43" s="91"/>
      <c r="DWW43" s="91"/>
      <c r="DWX43" s="91"/>
      <c r="DWY43" s="91"/>
      <c r="DWZ43" s="91"/>
      <c r="DXA43" s="91"/>
      <c r="DXB43" s="91"/>
      <c r="DXC43" s="91"/>
      <c r="DXD43" s="91"/>
      <c r="DXE43" s="91"/>
      <c r="DXF43" s="91"/>
      <c r="DXG43" s="91"/>
      <c r="DXH43" s="91"/>
      <c r="DXI43" s="91"/>
      <c r="DXJ43" s="91"/>
      <c r="DXK43" s="91"/>
      <c r="DXL43" s="91"/>
      <c r="DXM43" s="91"/>
      <c r="DXN43" s="91"/>
      <c r="DXO43" s="91"/>
      <c r="DXP43" s="91"/>
      <c r="DXQ43" s="91"/>
      <c r="DXR43" s="91"/>
      <c r="DXS43" s="91"/>
      <c r="DXT43" s="91"/>
      <c r="DXU43" s="91"/>
      <c r="DXV43" s="91"/>
      <c r="DXW43" s="91"/>
      <c r="DXX43" s="91"/>
      <c r="DXY43" s="91"/>
      <c r="DXZ43" s="91"/>
      <c r="DYA43" s="91"/>
      <c r="DYB43" s="91"/>
      <c r="DYC43" s="91"/>
      <c r="DYD43" s="91"/>
      <c r="DYE43" s="91"/>
      <c r="DYF43" s="91"/>
      <c r="DYG43" s="91"/>
      <c r="DYH43" s="91"/>
      <c r="DYI43" s="91"/>
      <c r="DYJ43" s="91"/>
      <c r="DYK43" s="91"/>
      <c r="DYL43" s="91"/>
      <c r="DYM43" s="91"/>
      <c r="DYN43" s="91"/>
      <c r="DYO43" s="91"/>
      <c r="DYP43" s="91"/>
      <c r="DYQ43" s="91"/>
      <c r="DYR43" s="91"/>
      <c r="DYS43" s="91"/>
      <c r="DYT43" s="91"/>
      <c r="DYU43" s="91"/>
      <c r="DYV43" s="91"/>
      <c r="DYW43" s="91"/>
      <c r="DYX43" s="91"/>
      <c r="DYY43" s="91"/>
      <c r="DYZ43" s="91"/>
      <c r="DZA43" s="91"/>
      <c r="DZB43" s="91"/>
      <c r="DZC43" s="91"/>
      <c r="DZD43" s="91"/>
      <c r="DZE43" s="91"/>
      <c r="DZF43" s="91"/>
      <c r="DZG43" s="91"/>
      <c r="DZH43" s="91"/>
      <c r="DZI43" s="91"/>
      <c r="DZJ43" s="91"/>
      <c r="DZK43" s="91"/>
      <c r="DZL43" s="91"/>
      <c r="DZM43" s="91"/>
      <c r="DZN43" s="91"/>
      <c r="DZO43" s="91"/>
      <c r="DZP43" s="91"/>
      <c r="DZQ43" s="91"/>
      <c r="DZR43" s="91"/>
      <c r="DZS43" s="91"/>
      <c r="DZT43" s="91"/>
      <c r="DZU43" s="91"/>
      <c r="DZV43" s="91"/>
      <c r="DZW43" s="91"/>
      <c r="DZX43" s="91"/>
      <c r="DZY43" s="91"/>
      <c r="DZZ43" s="91"/>
      <c r="EAA43" s="91"/>
      <c r="EAB43" s="91"/>
      <c r="EAC43" s="91"/>
      <c r="EAD43" s="91"/>
      <c r="EAE43" s="91"/>
      <c r="EAF43" s="91"/>
      <c r="EAG43" s="91"/>
      <c r="EAH43" s="91"/>
      <c r="EAI43" s="91"/>
      <c r="EAJ43" s="91"/>
      <c r="EAK43" s="91"/>
      <c r="EAL43" s="91"/>
      <c r="EAM43" s="91"/>
      <c r="EAN43" s="91"/>
      <c r="EAO43" s="91"/>
      <c r="EAP43" s="91"/>
      <c r="EAQ43" s="91"/>
      <c r="EAR43" s="91"/>
      <c r="EAS43" s="91"/>
      <c r="EAT43" s="91"/>
      <c r="EAU43" s="91"/>
      <c r="EAV43" s="91"/>
      <c r="EAW43" s="91"/>
      <c r="EAX43" s="91"/>
      <c r="EAY43" s="91"/>
      <c r="EAZ43" s="91"/>
      <c r="EBA43" s="91"/>
      <c r="EBB43" s="91"/>
      <c r="EBC43" s="91"/>
      <c r="EBD43" s="91"/>
      <c r="EBE43" s="91"/>
      <c r="EBF43" s="91"/>
      <c r="EBG43" s="91"/>
      <c r="EBH43" s="91"/>
      <c r="EBI43" s="91"/>
      <c r="EBJ43" s="91"/>
      <c r="EBK43" s="91"/>
      <c r="EBL43" s="91"/>
      <c r="EBM43" s="91"/>
      <c r="EBN43" s="91"/>
      <c r="EBO43" s="91"/>
      <c r="EBP43" s="91"/>
      <c r="EBQ43" s="91"/>
      <c r="EBR43" s="91"/>
      <c r="EBS43" s="91"/>
      <c r="EBT43" s="91"/>
      <c r="EBU43" s="91"/>
      <c r="EBV43" s="91"/>
      <c r="EBW43" s="91"/>
      <c r="EBX43" s="91"/>
      <c r="EBY43" s="91"/>
      <c r="EBZ43" s="91"/>
      <c r="ECA43" s="91"/>
      <c r="ECB43" s="91"/>
      <c r="ECC43" s="91"/>
      <c r="ECD43" s="91"/>
      <c r="ECE43" s="91"/>
      <c r="ECF43" s="91"/>
      <c r="ECG43" s="91"/>
      <c r="ECH43" s="91"/>
      <c r="ECI43" s="91"/>
      <c r="ECJ43" s="91"/>
      <c r="ECK43" s="91"/>
      <c r="ECL43" s="91"/>
      <c r="ECM43" s="91"/>
      <c r="ECN43" s="91"/>
      <c r="ECO43" s="91"/>
      <c r="ECP43" s="91"/>
      <c r="ECQ43" s="91"/>
      <c r="ECR43" s="91"/>
      <c r="ECS43" s="91"/>
      <c r="ECT43" s="91"/>
      <c r="ECU43" s="91"/>
      <c r="ECV43" s="91"/>
      <c r="ECW43" s="91"/>
      <c r="ECX43" s="91"/>
      <c r="ECY43" s="91"/>
      <c r="ECZ43" s="91"/>
      <c r="EDA43" s="91"/>
      <c r="EDB43" s="91"/>
      <c r="EDC43" s="91"/>
      <c r="EDD43" s="91"/>
      <c r="EDE43" s="91"/>
      <c r="EDF43" s="91"/>
      <c r="EDG43" s="91"/>
      <c r="EDH43" s="91"/>
      <c r="EDI43" s="91"/>
      <c r="EDJ43" s="91"/>
      <c r="EDK43" s="91"/>
      <c r="EDL43" s="91"/>
      <c r="EDM43" s="91"/>
      <c r="EDN43" s="91"/>
      <c r="EDO43" s="91"/>
      <c r="EDP43" s="91"/>
      <c r="EDQ43" s="91"/>
      <c r="EDR43" s="91"/>
      <c r="EDS43" s="91"/>
      <c r="EDT43" s="91"/>
      <c r="EDU43" s="91"/>
      <c r="EDV43" s="91"/>
      <c r="EDW43" s="91"/>
      <c r="EDX43" s="91"/>
      <c r="EDY43" s="91"/>
      <c r="EDZ43" s="91"/>
      <c r="EEA43" s="91"/>
      <c r="EEB43" s="91"/>
      <c r="EEC43" s="91"/>
      <c r="EED43" s="91"/>
      <c r="EEE43" s="91"/>
      <c r="EEF43" s="91"/>
      <c r="EEG43" s="91"/>
      <c r="EEH43" s="91"/>
      <c r="EEI43" s="91"/>
      <c r="EEJ43" s="91"/>
      <c r="EEK43" s="91"/>
      <c r="EEL43" s="91"/>
      <c r="EEM43" s="91"/>
      <c r="EEN43" s="91"/>
      <c r="EEO43" s="91"/>
      <c r="EEP43" s="91"/>
      <c r="EEQ43" s="91"/>
      <c r="EER43" s="91"/>
      <c r="EES43" s="91"/>
      <c r="EET43" s="91"/>
      <c r="EEU43" s="91"/>
      <c r="EEV43" s="91"/>
      <c r="EEW43" s="91"/>
      <c r="EEX43" s="91"/>
      <c r="EEY43" s="91"/>
      <c r="EEZ43" s="91"/>
      <c r="EFA43" s="91"/>
      <c r="EFB43" s="91"/>
      <c r="EFC43" s="91"/>
      <c r="EFD43" s="91"/>
      <c r="EFE43" s="91"/>
      <c r="EFF43" s="91"/>
      <c r="EFG43" s="91"/>
      <c r="EFH43" s="91"/>
      <c r="EFI43" s="91"/>
      <c r="EFJ43" s="91"/>
      <c r="EFK43" s="91"/>
      <c r="EFL43" s="91"/>
      <c r="EFM43" s="91"/>
      <c r="EFN43" s="91"/>
      <c r="EFO43" s="91"/>
      <c r="EFP43" s="91"/>
      <c r="EFQ43" s="91"/>
      <c r="EFR43" s="91"/>
      <c r="EFS43" s="91"/>
      <c r="EFT43" s="91"/>
      <c r="EFU43" s="91"/>
      <c r="EFV43" s="91"/>
      <c r="EFW43" s="91"/>
      <c r="EFX43" s="91"/>
      <c r="EFY43" s="91"/>
      <c r="EFZ43" s="91"/>
      <c r="EGA43" s="91"/>
      <c r="EGB43" s="91"/>
      <c r="EGC43" s="91"/>
      <c r="EGD43" s="91"/>
      <c r="EGE43" s="91"/>
      <c r="EGF43" s="91"/>
      <c r="EGG43" s="91"/>
      <c r="EGH43" s="91"/>
      <c r="EGI43" s="91"/>
      <c r="EGJ43" s="91"/>
      <c r="EGK43" s="91"/>
      <c r="EGL43" s="91"/>
      <c r="EGM43" s="91"/>
      <c r="EGN43" s="91"/>
      <c r="EGO43" s="91"/>
      <c r="EGP43" s="91"/>
      <c r="EGQ43" s="91"/>
      <c r="EGR43" s="91"/>
      <c r="EGS43" s="91"/>
      <c r="EGT43" s="91"/>
      <c r="EGU43" s="91"/>
      <c r="EGV43" s="91"/>
      <c r="EGW43" s="91"/>
      <c r="EGX43" s="91"/>
      <c r="EGY43" s="91"/>
      <c r="EGZ43" s="91"/>
      <c r="EHA43" s="91"/>
      <c r="EHB43" s="91"/>
      <c r="EHC43" s="91"/>
      <c r="EHD43" s="91"/>
      <c r="EHE43" s="91"/>
      <c r="EHF43" s="91"/>
      <c r="EHG43" s="91"/>
      <c r="EHH43" s="91"/>
      <c r="EHI43" s="91"/>
      <c r="EHJ43" s="91"/>
      <c r="EHK43" s="91"/>
      <c r="EHL43" s="91"/>
      <c r="EHM43" s="91"/>
      <c r="EHN43" s="91"/>
      <c r="EHO43" s="91"/>
      <c r="EHP43" s="91"/>
      <c r="EHQ43" s="91"/>
      <c r="EHR43" s="91"/>
      <c r="EHS43" s="91"/>
      <c r="EHT43" s="91"/>
      <c r="EHU43" s="91"/>
      <c r="EHV43" s="91"/>
      <c r="EHW43" s="91"/>
      <c r="EHX43" s="91"/>
      <c r="EHY43" s="91"/>
      <c r="EHZ43" s="91"/>
      <c r="EIA43" s="91"/>
      <c r="EIB43" s="91"/>
      <c r="EIC43" s="91"/>
      <c r="EID43" s="91"/>
      <c r="EIE43" s="91"/>
      <c r="EIF43" s="91"/>
      <c r="EIG43" s="91"/>
      <c r="EIH43" s="91"/>
      <c r="EII43" s="91"/>
      <c r="EIJ43" s="91"/>
      <c r="EIK43" s="91"/>
      <c r="EIL43" s="91"/>
      <c r="EIM43" s="91"/>
      <c r="EIN43" s="91"/>
      <c r="EIO43" s="91"/>
      <c r="EIP43" s="91"/>
      <c r="EIQ43" s="91"/>
      <c r="EIR43" s="91"/>
      <c r="EIS43" s="91"/>
      <c r="EIT43" s="91"/>
      <c r="EIU43" s="91"/>
      <c r="EIV43" s="91"/>
      <c r="EIW43" s="91"/>
      <c r="EIX43" s="91"/>
      <c r="EIY43" s="91"/>
      <c r="EIZ43" s="91"/>
      <c r="EJA43" s="91"/>
      <c r="EJB43" s="91"/>
      <c r="EJC43" s="91"/>
      <c r="EJD43" s="91"/>
      <c r="EJE43" s="91"/>
      <c r="EJF43" s="91"/>
      <c r="EJG43" s="91"/>
      <c r="EJH43" s="91"/>
      <c r="EJI43" s="91"/>
      <c r="EJJ43" s="91"/>
      <c r="EJK43" s="91"/>
      <c r="EJL43" s="91"/>
      <c r="EJM43" s="91"/>
      <c r="EJN43" s="91"/>
      <c r="EJO43" s="91"/>
      <c r="EJP43" s="91"/>
      <c r="EJQ43" s="91"/>
      <c r="EJR43" s="91"/>
      <c r="EJS43" s="91"/>
      <c r="EJT43" s="91"/>
      <c r="EJU43" s="91"/>
      <c r="EJV43" s="91"/>
      <c r="EJW43" s="91"/>
      <c r="EJX43" s="91"/>
      <c r="EJY43" s="91"/>
      <c r="EJZ43" s="91"/>
      <c r="EKA43" s="91"/>
      <c r="EKB43" s="91"/>
      <c r="EKC43" s="91"/>
      <c r="EKD43" s="91"/>
      <c r="EKE43" s="91"/>
      <c r="EKF43" s="91"/>
      <c r="EKG43" s="91"/>
      <c r="EKH43" s="91"/>
      <c r="EKI43" s="91"/>
      <c r="EKJ43" s="91"/>
      <c r="EKK43" s="91"/>
      <c r="EKL43" s="91"/>
      <c r="EKM43" s="91"/>
      <c r="EKN43" s="91"/>
      <c r="EKO43" s="91"/>
      <c r="EKP43" s="91"/>
      <c r="EKQ43" s="91"/>
      <c r="EKR43" s="91"/>
      <c r="EKS43" s="91"/>
      <c r="EKT43" s="91"/>
      <c r="EKU43" s="91"/>
      <c r="EKV43" s="91"/>
      <c r="EKW43" s="91"/>
      <c r="EKX43" s="91"/>
      <c r="EKY43" s="91"/>
      <c r="EKZ43" s="91"/>
      <c r="ELA43" s="91"/>
      <c r="ELB43" s="91"/>
      <c r="ELC43" s="91"/>
      <c r="ELD43" s="91"/>
      <c r="ELE43" s="91"/>
      <c r="ELF43" s="91"/>
      <c r="ELG43" s="91"/>
      <c r="ELH43" s="91"/>
      <c r="ELI43" s="91"/>
      <c r="ELJ43" s="91"/>
      <c r="ELK43" s="91"/>
      <c r="ELL43" s="91"/>
      <c r="ELM43" s="91"/>
      <c r="ELN43" s="91"/>
      <c r="ELO43" s="91"/>
      <c r="ELP43" s="91"/>
      <c r="ELQ43" s="91"/>
      <c r="ELR43" s="91"/>
      <c r="ELS43" s="91"/>
      <c r="ELT43" s="91"/>
      <c r="ELU43" s="91"/>
      <c r="ELV43" s="91"/>
      <c r="ELW43" s="91"/>
      <c r="ELX43" s="91"/>
      <c r="ELY43" s="91"/>
      <c r="ELZ43" s="91"/>
      <c r="EMA43" s="91"/>
      <c r="EMB43" s="91"/>
      <c r="EMC43" s="91"/>
      <c r="EMD43" s="91"/>
      <c r="EME43" s="91"/>
      <c r="EMF43" s="91"/>
      <c r="EMG43" s="91"/>
      <c r="EMH43" s="91"/>
      <c r="EMI43" s="91"/>
      <c r="EMJ43" s="91"/>
      <c r="EMK43" s="91"/>
      <c r="EML43" s="91"/>
      <c r="EMM43" s="91"/>
      <c r="EMN43" s="91"/>
      <c r="EMO43" s="91"/>
      <c r="EMP43" s="91"/>
      <c r="EMQ43" s="91"/>
      <c r="EMR43" s="91"/>
      <c r="EMS43" s="91"/>
      <c r="EMT43" s="91"/>
      <c r="EMU43" s="91"/>
      <c r="EMV43" s="91"/>
      <c r="EMW43" s="91"/>
      <c r="EMX43" s="91"/>
      <c r="EMY43" s="91"/>
      <c r="EMZ43" s="91"/>
      <c r="ENA43" s="91"/>
      <c r="ENB43" s="91"/>
      <c r="ENC43" s="91"/>
      <c r="END43" s="91"/>
      <c r="ENE43" s="91"/>
      <c r="ENF43" s="91"/>
      <c r="ENG43" s="91"/>
      <c r="ENH43" s="91"/>
      <c r="ENI43" s="91"/>
      <c r="ENJ43" s="91"/>
      <c r="ENK43" s="91"/>
      <c r="ENL43" s="91"/>
      <c r="ENM43" s="91"/>
      <c r="ENN43" s="91"/>
      <c r="ENO43" s="91"/>
      <c r="ENP43" s="91"/>
      <c r="ENQ43" s="91"/>
      <c r="ENR43" s="91"/>
      <c r="ENS43" s="91"/>
      <c r="ENT43" s="91"/>
      <c r="ENU43" s="91"/>
      <c r="ENV43" s="91"/>
      <c r="ENW43" s="91"/>
      <c r="ENX43" s="91"/>
      <c r="ENY43" s="91"/>
      <c r="ENZ43" s="91"/>
      <c r="EOA43" s="91"/>
      <c r="EOB43" s="91"/>
      <c r="EOC43" s="91"/>
      <c r="EOD43" s="91"/>
      <c r="EOE43" s="91"/>
      <c r="EOF43" s="91"/>
      <c r="EOG43" s="91"/>
      <c r="EOH43" s="91"/>
      <c r="EOI43" s="91"/>
      <c r="EOJ43" s="91"/>
      <c r="EOK43" s="91"/>
      <c r="EOL43" s="91"/>
      <c r="EOM43" s="91"/>
      <c r="EON43" s="91"/>
      <c r="EOO43" s="91"/>
      <c r="EOP43" s="91"/>
      <c r="EOQ43" s="91"/>
      <c r="EOR43" s="91"/>
      <c r="EOS43" s="91"/>
      <c r="EOT43" s="91"/>
      <c r="EOU43" s="91"/>
      <c r="EOV43" s="91"/>
      <c r="EOW43" s="91"/>
      <c r="EOX43" s="91"/>
      <c r="EOY43" s="91"/>
      <c r="EOZ43" s="91"/>
      <c r="EPA43" s="91"/>
      <c r="EPB43" s="91"/>
      <c r="EPC43" s="91"/>
      <c r="EPD43" s="91"/>
      <c r="EPE43" s="91"/>
      <c r="EPF43" s="91"/>
      <c r="EPG43" s="91"/>
      <c r="EPH43" s="91"/>
      <c r="EPI43" s="91"/>
      <c r="EPJ43" s="91"/>
      <c r="EPK43" s="91"/>
      <c r="EPL43" s="91"/>
      <c r="EPM43" s="91"/>
      <c r="EPN43" s="91"/>
      <c r="EPO43" s="91"/>
      <c r="EPP43" s="91"/>
      <c r="EPQ43" s="91"/>
      <c r="EPR43" s="91"/>
      <c r="EPS43" s="91"/>
      <c r="EPT43" s="91"/>
      <c r="EPU43" s="91"/>
      <c r="EPV43" s="91"/>
      <c r="EPW43" s="91"/>
      <c r="EPX43" s="91"/>
      <c r="EPY43" s="91"/>
      <c r="EPZ43" s="91"/>
      <c r="EQA43" s="91"/>
      <c r="EQB43" s="91"/>
      <c r="EQC43" s="91"/>
      <c r="EQD43" s="91"/>
      <c r="EQE43" s="91"/>
      <c r="EQF43" s="91"/>
      <c r="EQG43" s="91"/>
      <c r="EQH43" s="91"/>
      <c r="EQI43" s="91"/>
      <c r="EQJ43" s="91"/>
      <c r="EQK43" s="91"/>
      <c r="EQL43" s="91"/>
      <c r="EQM43" s="91"/>
      <c r="EQN43" s="91"/>
      <c r="EQO43" s="91"/>
      <c r="EQP43" s="91"/>
      <c r="EQQ43" s="91"/>
      <c r="EQR43" s="91"/>
      <c r="EQS43" s="91"/>
      <c r="EQT43" s="91"/>
      <c r="EQU43" s="91"/>
      <c r="EQV43" s="91"/>
      <c r="EQW43" s="91"/>
      <c r="EQX43" s="91"/>
      <c r="EQY43" s="91"/>
      <c r="EQZ43" s="91"/>
      <c r="ERA43" s="91"/>
      <c r="ERB43" s="91"/>
      <c r="ERC43" s="91"/>
      <c r="ERD43" s="91"/>
      <c r="ERE43" s="91"/>
      <c r="ERF43" s="91"/>
      <c r="ERG43" s="91"/>
      <c r="ERH43" s="91"/>
      <c r="ERI43" s="91"/>
      <c r="ERJ43" s="91"/>
      <c r="ERK43" s="91"/>
      <c r="ERL43" s="91"/>
      <c r="ERM43" s="91"/>
      <c r="ERN43" s="91"/>
      <c r="ERO43" s="91"/>
      <c r="ERP43" s="91"/>
      <c r="ERQ43" s="91"/>
      <c r="ERR43" s="91"/>
      <c r="ERS43" s="91"/>
      <c r="ERT43" s="91"/>
      <c r="ERU43" s="91"/>
      <c r="ERV43" s="91"/>
      <c r="ERW43" s="91"/>
      <c r="ERX43" s="91"/>
      <c r="ERY43" s="91"/>
      <c r="ERZ43" s="91"/>
      <c r="ESA43" s="91"/>
      <c r="ESB43" s="91"/>
      <c r="ESC43" s="91"/>
      <c r="ESD43" s="91"/>
      <c r="ESE43" s="91"/>
      <c r="ESF43" s="91"/>
      <c r="ESG43" s="91"/>
      <c r="ESH43" s="91"/>
      <c r="ESI43" s="91"/>
      <c r="ESJ43" s="91"/>
      <c r="ESK43" s="91"/>
      <c r="ESL43" s="91"/>
      <c r="ESM43" s="91"/>
      <c r="ESN43" s="91"/>
      <c r="ESO43" s="91"/>
      <c r="ESP43" s="91"/>
      <c r="ESQ43" s="91"/>
      <c r="ESR43" s="91"/>
      <c r="ESS43" s="91"/>
      <c r="EST43" s="91"/>
      <c r="ESU43" s="91"/>
      <c r="ESV43" s="91"/>
      <c r="ESW43" s="91"/>
      <c r="ESX43" s="91"/>
      <c r="ESY43" s="91"/>
      <c r="ESZ43" s="91"/>
      <c r="ETA43" s="91"/>
      <c r="ETB43" s="91"/>
      <c r="ETC43" s="91"/>
      <c r="ETD43" s="91"/>
      <c r="ETE43" s="91"/>
      <c r="ETF43" s="91"/>
      <c r="ETG43" s="91"/>
      <c r="ETH43" s="91"/>
      <c r="ETI43" s="91"/>
      <c r="ETJ43" s="91"/>
      <c r="ETK43" s="91"/>
      <c r="ETL43" s="91"/>
      <c r="ETM43" s="91"/>
      <c r="ETN43" s="91"/>
      <c r="ETO43" s="91"/>
      <c r="ETP43" s="91"/>
      <c r="ETQ43" s="91"/>
      <c r="ETR43" s="91"/>
      <c r="ETS43" s="91"/>
      <c r="ETT43" s="91"/>
      <c r="ETU43" s="91"/>
      <c r="ETV43" s="91"/>
      <c r="ETW43" s="91"/>
      <c r="ETX43" s="91"/>
      <c r="ETY43" s="91"/>
      <c r="ETZ43" s="91"/>
      <c r="EUA43" s="91"/>
      <c r="EUB43" s="91"/>
      <c r="EUC43" s="91"/>
      <c r="EUD43" s="91"/>
      <c r="EUE43" s="91"/>
      <c r="EUF43" s="91"/>
      <c r="EUG43" s="91"/>
      <c r="EUH43" s="91"/>
      <c r="EUI43" s="91"/>
      <c r="EUJ43" s="91"/>
      <c r="EUK43" s="91"/>
      <c r="EUL43" s="91"/>
      <c r="EUM43" s="91"/>
      <c r="EUN43" s="91"/>
      <c r="EUO43" s="91"/>
      <c r="EUP43" s="91"/>
      <c r="EUQ43" s="91"/>
      <c r="EUR43" s="91"/>
      <c r="EUS43" s="91"/>
      <c r="EUT43" s="91"/>
      <c r="EUU43" s="91"/>
      <c r="EUV43" s="91"/>
      <c r="EUW43" s="91"/>
      <c r="EUX43" s="91"/>
      <c r="EUY43" s="91"/>
      <c r="EUZ43" s="91"/>
      <c r="EVA43" s="91"/>
      <c r="EVB43" s="91"/>
      <c r="EVC43" s="91"/>
      <c r="EVD43" s="91"/>
      <c r="EVE43" s="91"/>
      <c r="EVF43" s="91"/>
      <c r="EVG43" s="91"/>
      <c r="EVH43" s="91"/>
      <c r="EVI43" s="91"/>
      <c r="EVJ43" s="91"/>
      <c r="EVK43" s="91"/>
      <c r="EVL43" s="91"/>
      <c r="EVM43" s="91"/>
      <c r="EVN43" s="91"/>
      <c r="EVO43" s="91"/>
      <c r="EVP43" s="91"/>
      <c r="EVQ43" s="91"/>
      <c r="EVR43" s="91"/>
      <c r="EVS43" s="91"/>
      <c r="EVT43" s="91"/>
      <c r="EVU43" s="91"/>
      <c r="EVV43" s="91"/>
      <c r="EVW43" s="91"/>
      <c r="EVX43" s="91"/>
      <c r="EVY43" s="91"/>
      <c r="EVZ43" s="91"/>
      <c r="EWA43" s="91"/>
      <c r="EWB43" s="91"/>
      <c r="EWC43" s="91"/>
      <c r="EWD43" s="91"/>
      <c r="EWE43" s="91"/>
      <c r="EWF43" s="91"/>
      <c r="EWG43" s="91"/>
      <c r="EWH43" s="91"/>
      <c r="EWI43" s="91"/>
      <c r="EWJ43" s="91"/>
      <c r="EWK43" s="91"/>
      <c r="EWL43" s="91"/>
      <c r="EWM43" s="91"/>
      <c r="EWN43" s="91"/>
      <c r="EWO43" s="91"/>
      <c r="EWP43" s="91"/>
      <c r="EWQ43" s="91"/>
      <c r="EWR43" s="91"/>
      <c r="EWS43" s="91"/>
      <c r="EWT43" s="91"/>
      <c r="EWU43" s="91"/>
      <c r="EWV43" s="91"/>
      <c r="EWW43" s="91"/>
      <c r="EWX43" s="91"/>
      <c r="EWY43" s="91"/>
      <c r="EWZ43" s="91"/>
      <c r="EXA43" s="91"/>
      <c r="EXB43" s="91"/>
      <c r="EXC43" s="91"/>
      <c r="EXD43" s="91"/>
      <c r="EXE43" s="91"/>
      <c r="EXF43" s="91"/>
      <c r="EXG43" s="91"/>
      <c r="EXH43" s="91"/>
      <c r="EXI43" s="91"/>
      <c r="EXJ43" s="91"/>
      <c r="EXK43" s="91"/>
      <c r="EXL43" s="91"/>
      <c r="EXM43" s="91"/>
      <c r="EXN43" s="91"/>
      <c r="EXO43" s="91"/>
      <c r="EXP43" s="91"/>
      <c r="EXQ43" s="91"/>
      <c r="EXR43" s="91"/>
      <c r="EXS43" s="91"/>
      <c r="EXT43" s="91"/>
      <c r="EXU43" s="91"/>
      <c r="EXV43" s="91"/>
      <c r="EXW43" s="91"/>
      <c r="EXX43" s="91"/>
      <c r="EXY43" s="91"/>
      <c r="EXZ43" s="91"/>
      <c r="EYA43" s="91"/>
      <c r="EYB43" s="91"/>
      <c r="EYC43" s="91"/>
      <c r="EYD43" s="91"/>
      <c r="EYE43" s="91"/>
      <c r="EYF43" s="91"/>
      <c r="EYG43" s="91"/>
      <c r="EYH43" s="91"/>
      <c r="EYI43" s="91"/>
      <c r="EYJ43" s="91"/>
      <c r="EYK43" s="91"/>
      <c r="EYL43" s="91"/>
      <c r="EYM43" s="91"/>
      <c r="EYN43" s="91"/>
      <c r="EYO43" s="91"/>
      <c r="EYP43" s="91"/>
      <c r="EYQ43" s="91"/>
      <c r="EYR43" s="91"/>
      <c r="EYS43" s="91"/>
      <c r="EYT43" s="91"/>
      <c r="EYU43" s="91"/>
      <c r="EYV43" s="91"/>
      <c r="EYW43" s="91"/>
      <c r="EYX43" s="91"/>
      <c r="EYY43" s="91"/>
      <c r="EYZ43" s="91"/>
      <c r="EZA43" s="91"/>
      <c r="EZB43" s="91"/>
      <c r="EZC43" s="91"/>
      <c r="EZD43" s="91"/>
      <c r="EZE43" s="91"/>
      <c r="EZF43" s="91"/>
      <c r="EZG43" s="91"/>
      <c r="EZH43" s="91"/>
      <c r="EZI43" s="91"/>
      <c r="EZJ43" s="91"/>
      <c r="EZK43" s="91"/>
      <c r="EZL43" s="91"/>
      <c r="EZM43" s="91"/>
      <c r="EZN43" s="91"/>
      <c r="EZO43" s="91"/>
      <c r="EZP43" s="91"/>
      <c r="EZQ43" s="91"/>
      <c r="EZR43" s="91"/>
      <c r="EZS43" s="91"/>
      <c r="EZT43" s="91"/>
      <c r="EZU43" s="91"/>
      <c r="EZV43" s="91"/>
      <c r="EZW43" s="91"/>
      <c r="EZX43" s="91"/>
      <c r="EZY43" s="91"/>
      <c r="EZZ43" s="91"/>
      <c r="FAA43" s="91"/>
      <c r="FAB43" s="91"/>
      <c r="FAC43" s="91"/>
      <c r="FAD43" s="91"/>
      <c r="FAE43" s="91"/>
      <c r="FAF43" s="91"/>
      <c r="FAG43" s="91"/>
      <c r="FAH43" s="91"/>
      <c r="FAI43" s="91"/>
      <c r="FAJ43" s="91"/>
      <c r="FAK43" s="91"/>
      <c r="FAL43" s="91"/>
      <c r="FAM43" s="91"/>
      <c r="FAN43" s="91"/>
      <c r="FAO43" s="91"/>
      <c r="FAP43" s="91"/>
      <c r="FAQ43" s="91"/>
      <c r="FAR43" s="91"/>
      <c r="FAS43" s="91"/>
      <c r="FAT43" s="91"/>
      <c r="FAU43" s="91"/>
      <c r="FAV43" s="91"/>
      <c r="FAW43" s="91"/>
      <c r="FAX43" s="91"/>
      <c r="FAY43" s="91"/>
      <c r="FAZ43" s="91"/>
      <c r="FBA43" s="91"/>
      <c r="FBB43" s="91"/>
      <c r="FBC43" s="91"/>
      <c r="FBD43" s="91"/>
      <c r="FBE43" s="91"/>
      <c r="FBF43" s="91"/>
      <c r="FBG43" s="91"/>
      <c r="FBH43" s="91"/>
      <c r="FBI43" s="91"/>
      <c r="FBJ43" s="91"/>
      <c r="FBK43" s="91"/>
      <c r="FBL43" s="91"/>
      <c r="FBM43" s="91"/>
      <c r="FBN43" s="91"/>
      <c r="FBO43" s="91"/>
      <c r="FBP43" s="91"/>
      <c r="FBQ43" s="91"/>
      <c r="FBR43" s="91"/>
      <c r="FBS43" s="91"/>
      <c r="FBT43" s="91"/>
      <c r="FBU43" s="91"/>
      <c r="FBV43" s="91"/>
      <c r="FBW43" s="91"/>
      <c r="FBX43" s="91"/>
      <c r="FBY43" s="91"/>
      <c r="FBZ43" s="91"/>
      <c r="FCA43" s="91"/>
      <c r="FCB43" s="91"/>
      <c r="FCC43" s="91"/>
      <c r="FCD43" s="91"/>
      <c r="FCE43" s="91"/>
      <c r="FCF43" s="91"/>
      <c r="FCG43" s="91"/>
      <c r="FCH43" s="91"/>
      <c r="FCI43" s="91"/>
      <c r="FCJ43" s="91"/>
      <c r="FCK43" s="91"/>
      <c r="FCL43" s="91"/>
      <c r="FCM43" s="91"/>
      <c r="FCN43" s="91"/>
      <c r="FCO43" s="91"/>
      <c r="FCP43" s="91"/>
      <c r="FCQ43" s="91"/>
      <c r="FCR43" s="91"/>
      <c r="FCS43" s="91"/>
      <c r="FCT43" s="91"/>
      <c r="FCU43" s="91"/>
      <c r="FCV43" s="91"/>
      <c r="FCW43" s="91"/>
      <c r="FCX43" s="91"/>
      <c r="FCY43" s="91"/>
      <c r="FCZ43" s="91"/>
      <c r="FDA43" s="91"/>
      <c r="FDB43" s="91"/>
      <c r="FDC43" s="91"/>
      <c r="FDD43" s="91"/>
      <c r="FDE43" s="91"/>
      <c r="FDF43" s="91"/>
      <c r="FDG43" s="91"/>
      <c r="FDH43" s="91"/>
      <c r="FDI43" s="91"/>
      <c r="FDJ43" s="91"/>
      <c r="FDK43" s="91"/>
      <c r="FDL43" s="91"/>
      <c r="FDM43" s="91"/>
      <c r="FDN43" s="91"/>
      <c r="FDO43" s="91"/>
      <c r="FDP43" s="91"/>
      <c r="FDQ43" s="91"/>
      <c r="FDR43" s="91"/>
      <c r="FDS43" s="91"/>
      <c r="FDT43" s="91"/>
      <c r="FDU43" s="91"/>
      <c r="FDV43" s="91"/>
      <c r="FDW43" s="91"/>
      <c r="FDX43" s="91"/>
      <c r="FDY43" s="91"/>
      <c r="FDZ43" s="91"/>
      <c r="FEA43" s="91"/>
      <c r="FEB43" s="91"/>
      <c r="FEC43" s="91"/>
      <c r="FED43" s="91"/>
      <c r="FEE43" s="91"/>
      <c r="FEF43" s="91"/>
      <c r="FEG43" s="91"/>
      <c r="FEH43" s="91"/>
      <c r="FEI43" s="91"/>
      <c r="FEJ43" s="91"/>
      <c r="FEK43" s="91"/>
      <c r="FEL43" s="91"/>
      <c r="FEM43" s="91"/>
      <c r="FEN43" s="91"/>
      <c r="FEO43" s="91"/>
      <c r="FEP43" s="91"/>
      <c r="FEQ43" s="91"/>
      <c r="FER43" s="91"/>
      <c r="FES43" s="91"/>
      <c r="FET43" s="91"/>
      <c r="FEU43" s="91"/>
      <c r="FEV43" s="91"/>
      <c r="FEW43" s="91"/>
      <c r="FEX43" s="91"/>
      <c r="FEY43" s="91"/>
      <c r="FEZ43" s="91"/>
      <c r="FFA43" s="91"/>
      <c r="FFB43" s="91"/>
      <c r="FFC43" s="91"/>
      <c r="FFD43" s="91"/>
      <c r="FFE43" s="91"/>
      <c r="FFF43" s="91"/>
      <c r="FFG43" s="91"/>
      <c r="FFH43" s="91"/>
      <c r="FFI43" s="91"/>
      <c r="FFJ43" s="91"/>
      <c r="FFK43" s="91"/>
      <c r="FFL43" s="91"/>
      <c r="FFM43" s="91"/>
      <c r="FFN43" s="91"/>
      <c r="FFO43" s="91"/>
      <c r="FFP43" s="91"/>
      <c r="FFQ43" s="91"/>
      <c r="FFR43" s="91"/>
      <c r="FFS43" s="91"/>
      <c r="FFT43" s="91"/>
      <c r="FFU43" s="91"/>
      <c r="FFV43" s="91"/>
      <c r="FFW43" s="91"/>
      <c r="FFX43" s="91"/>
      <c r="FFY43" s="91"/>
      <c r="FFZ43" s="91"/>
      <c r="FGA43" s="91"/>
      <c r="FGB43" s="91"/>
      <c r="FGC43" s="91"/>
      <c r="FGD43" s="91"/>
      <c r="FGE43" s="91"/>
      <c r="FGF43" s="91"/>
      <c r="FGG43" s="91"/>
      <c r="FGH43" s="91"/>
      <c r="FGI43" s="91"/>
      <c r="FGJ43" s="91"/>
      <c r="FGK43" s="91"/>
      <c r="FGL43" s="91"/>
      <c r="FGM43" s="91"/>
      <c r="FGN43" s="91"/>
      <c r="FGO43" s="91"/>
      <c r="FGP43" s="91"/>
      <c r="FGQ43" s="91"/>
      <c r="FGR43" s="91"/>
      <c r="FGS43" s="91"/>
      <c r="FGT43" s="91"/>
      <c r="FGU43" s="91"/>
      <c r="FGV43" s="91"/>
      <c r="FGW43" s="91"/>
      <c r="FGX43" s="91"/>
      <c r="FGY43" s="91"/>
      <c r="FGZ43" s="91"/>
      <c r="FHA43" s="91"/>
      <c r="FHB43" s="91"/>
      <c r="FHC43" s="91"/>
      <c r="FHD43" s="91"/>
      <c r="FHE43" s="91"/>
      <c r="FHF43" s="91"/>
      <c r="FHG43" s="91"/>
      <c r="FHH43" s="91"/>
      <c r="FHI43" s="91"/>
      <c r="FHJ43" s="91"/>
      <c r="FHK43" s="91"/>
      <c r="FHL43" s="91"/>
      <c r="FHM43" s="91"/>
      <c r="FHN43" s="91"/>
      <c r="FHO43" s="91"/>
      <c r="FHP43" s="91"/>
      <c r="FHQ43" s="91"/>
      <c r="FHR43" s="91"/>
      <c r="FHS43" s="91"/>
      <c r="FHT43" s="91"/>
      <c r="FHU43" s="91"/>
      <c r="FHV43" s="91"/>
      <c r="FHW43" s="91"/>
      <c r="FHX43" s="91"/>
      <c r="FHY43" s="91"/>
      <c r="FHZ43" s="91"/>
      <c r="FIA43" s="91"/>
      <c r="FIB43" s="91"/>
      <c r="FIC43" s="91"/>
      <c r="FID43" s="91"/>
      <c r="FIE43" s="91"/>
      <c r="FIF43" s="91"/>
      <c r="FIG43" s="91"/>
      <c r="FIH43" s="91"/>
      <c r="FII43" s="91"/>
      <c r="FIJ43" s="91"/>
      <c r="FIK43" s="91"/>
      <c r="FIL43" s="91"/>
      <c r="FIM43" s="91"/>
      <c r="FIN43" s="91"/>
      <c r="FIO43" s="91"/>
      <c r="FIP43" s="91"/>
      <c r="FIQ43" s="91"/>
      <c r="FIR43" s="91"/>
      <c r="FIS43" s="91"/>
      <c r="FIT43" s="91"/>
      <c r="FIU43" s="91"/>
      <c r="FIV43" s="91"/>
      <c r="FIW43" s="91"/>
      <c r="FIX43" s="91"/>
      <c r="FIY43" s="91"/>
      <c r="FIZ43" s="91"/>
      <c r="FJA43" s="91"/>
      <c r="FJB43" s="91"/>
      <c r="FJC43" s="91"/>
      <c r="FJD43" s="91"/>
      <c r="FJE43" s="91"/>
      <c r="FJF43" s="91"/>
      <c r="FJG43" s="91"/>
      <c r="FJH43" s="91"/>
      <c r="FJI43" s="91"/>
      <c r="FJJ43" s="91"/>
      <c r="FJK43" s="91"/>
      <c r="FJL43" s="91"/>
      <c r="FJM43" s="91"/>
      <c r="FJN43" s="91"/>
      <c r="FJO43" s="91"/>
      <c r="FJP43" s="91"/>
      <c r="FJQ43" s="91"/>
      <c r="FJR43" s="91"/>
      <c r="FJS43" s="91"/>
      <c r="FJT43" s="91"/>
      <c r="FJU43" s="91"/>
      <c r="FJV43" s="91"/>
      <c r="FJW43" s="91"/>
      <c r="FJX43" s="91"/>
      <c r="FJY43" s="91"/>
      <c r="FJZ43" s="91"/>
      <c r="FKA43" s="91"/>
      <c r="FKB43" s="91"/>
      <c r="FKC43" s="91"/>
      <c r="FKD43" s="91"/>
      <c r="FKE43" s="91"/>
      <c r="FKF43" s="91"/>
      <c r="FKG43" s="91"/>
      <c r="FKH43" s="91"/>
      <c r="FKI43" s="91"/>
      <c r="FKJ43" s="91"/>
      <c r="FKK43" s="91"/>
      <c r="FKL43" s="91"/>
      <c r="FKM43" s="91"/>
      <c r="FKN43" s="91"/>
      <c r="FKO43" s="91"/>
      <c r="FKP43" s="91"/>
      <c r="FKQ43" s="91"/>
      <c r="FKR43" s="91"/>
      <c r="FKS43" s="91"/>
      <c r="FKT43" s="91"/>
      <c r="FKU43" s="91"/>
      <c r="FKV43" s="91"/>
      <c r="FKW43" s="91"/>
      <c r="FKX43" s="91"/>
      <c r="FKY43" s="91"/>
      <c r="FKZ43" s="91"/>
      <c r="FLA43" s="91"/>
      <c r="FLB43" s="91"/>
      <c r="FLC43" s="91"/>
      <c r="FLD43" s="91"/>
      <c r="FLE43" s="91"/>
      <c r="FLF43" s="91"/>
      <c r="FLG43" s="91"/>
      <c r="FLH43" s="91"/>
      <c r="FLI43" s="91"/>
      <c r="FLJ43" s="91"/>
      <c r="FLK43" s="91"/>
      <c r="FLL43" s="91"/>
      <c r="FLM43" s="91"/>
      <c r="FLN43" s="91"/>
      <c r="FLO43" s="91"/>
      <c r="FLP43" s="91"/>
      <c r="FLQ43" s="91"/>
      <c r="FLR43" s="91"/>
      <c r="FLS43" s="91"/>
      <c r="FLT43" s="91"/>
      <c r="FLU43" s="91"/>
      <c r="FLV43" s="91"/>
      <c r="FLW43" s="91"/>
      <c r="FLX43" s="91"/>
      <c r="FLY43" s="91"/>
      <c r="FLZ43" s="91"/>
      <c r="FMA43" s="91"/>
      <c r="FMB43" s="91"/>
      <c r="FMC43" s="91"/>
      <c r="FMD43" s="91"/>
      <c r="FME43" s="91"/>
      <c r="FMF43" s="91"/>
      <c r="FMG43" s="91"/>
      <c r="FMH43" s="91"/>
      <c r="FMI43" s="91"/>
      <c r="FMJ43" s="91"/>
      <c r="FMK43" s="91"/>
      <c r="FML43" s="91"/>
      <c r="FMM43" s="91"/>
      <c r="FMN43" s="91"/>
      <c r="FMO43" s="91"/>
      <c r="FMP43" s="91"/>
      <c r="FMQ43" s="91"/>
      <c r="FMR43" s="91"/>
      <c r="FMS43" s="91"/>
      <c r="FMT43" s="91"/>
      <c r="FMU43" s="91"/>
      <c r="FMV43" s="91"/>
      <c r="FMW43" s="91"/>
      <c r="FMX43" s="91"/>
      <c r="FMY43" s="91"/>
      <c r="FMZ43" s="91"/>
      <c r="FNA43" s="91"/>
      <c r="FNB43" s="91"/>
      <c r="FNC43" s="91"/>
      <c r="FND43" s="91"/>
      <c r="FNE43" s="91"/>
      <c r="FNF43" s="91"/>
      <c r="FNG43" s="91"/>
      <c r="FNH43" s="91"/>
      <c r="FNI43" s="91"/>
      <c r="FNJ43" s="91"/>
      <c r="FNK43" s="91"/>
      <c r="FNL43" s="91"/>
      <c r="FNM43" s="91"/>
      <c r="FNN43" s="91"/>
      <c r="FNO43" s="91"/>
      <c r="FNP43" s="91"/>
      <c r="FNQ43" s="91"/>
      <c r="FNR43" s="91"/>
      <c r="FNS43" s="91"/>
      <c r="FNT43" s="91"/>
      <c r="FNU43" s="91"/>
      <c r="FNV43" s="91"/>
      <c r="FNW43" s="91"/>
      <c r="FNX43" s="91"/>
      <c r="FNY43" s="91"/>
      <c r="FNZ43" s="91"/>
      <c r="FOA43" s="91"/>
      <c r="FOB43" s="91"/>
      <c r="FOC43" s="91"/>
      <c r="FOD43" s="91"/>
      <c r="FOE43" s="91"/>
      <c r="FOF43" s="91"/>
      <c r="FOG43" s="91"/>
      <c r="FOH43" s="91"/>
      <c r="FOI43" s="91"/>
      <c r="FOJ43" s="91"/>
      <c r="FOK43" s="91"/>
      <c r="FOL43" s="91"/>
      <c r="FOM43" s="91"/>
      <c r="FON43" s="91"/>
      <c r="FOO43" s="91"/>
      <c r="FOP43" s="91"/>
      <c r="FOQ43" s="91"/>
      <c r="FOR43" s="91"/>
      <c r="FOS43" s="91"/>
      <c r="FOT43" s="91"/>
      <c r="FOU43" s="91"/>
      <c r="FOV43" s="91"/>
      <c r="FOW43" s="91"/>
      <c r="FOX43" s="91"/>
      <c r="FOY43" s="91"/>
      <c r="FOZ43" s="91"/>
      <c r="FPA43" s="91"/>
      <c r="FPB43" s="91"/>
      <c r="FPC43" s="91"/>
      <c r="FPD43" s="91"/>
      <c r="FPE43" s="91"/>
      <c r="FPF43" s="91"/>
      <c r="FPG43" s="91"/>
      <c r="FPH43" s="91"/>
      <c r="FPI43" s="91"/>
      <c r="FPJ43" s="91"/>
      <c r="FPK43" s="91"/>
      <c r="FPL43" s="91"/>
      <c r="FPM43" s="91"/>
      <c r="FPN43" s="91"/>
      <c r="FPO43" s="91"/>
      <c r="FPP43" s="91"/>
      <c r="FPQ43" s="91"/>
      <c r="FPR43" s="91"/>
      <c r="FPS43" s="91"/>
      <c r="FPT43" s="91"/>
      <c r="FPU43" s="91"/>
      <c r="FPV43" s="91"/>
      <c r="FPW43" s="91"/>
      <c r="FPX43" s="91"/>
      <c r="FPY43" s="91"/>
      <c r="FPZ43" s="91"/>
      <c r="FQA43" s="91"/>
      <c r="FQB43" s="91"/>
      <c r="FQC43" s="91"/>
      <c r="FQD43" s="91"/>
      <c r="FQE43" s="91"/>
      <c r="FQF43" s="91"/>
      <c r="FQG43" s="91"/>
      <c r="FQH43" s="91"/>
      <c r="FQI43" s="91"/>
      <c r="FQJ43" s="91"/>
      <c r="FQK43" s="91"/>
      <c r="FQL43" s="91"/>
      <c r="FQM43" s="91"/>
      <c r="FQN43" s="91"/>
      <c r="FQO43" s="91"/>
      <c r="FQP43" s="91"/>
      <c r="FQQ43" s="91"/>
      <c r="FQR43" s="91"/>
      <c r="FQS43" s="91"/>
      <c r="FQT43" s="91"/>
      <c r="FQU43" s="91"/>
      <c r="FQV43" s="91"/>
      <c r="FQW43" s="91"/>
      <c r="FQX43" s="91"/>
      <c r="FQY43" s="91"/>
      <c r="FQZ43" s="91"/>
      <c r="FRA43" s="91"/>
      <c r="FRB43" s="91"/>
      <c r="FRC43" s="91"/>
      <c r="FRD43" s="91"/>
      <c r="FRE43" s="91"/>
      <c r="FRF43" s="91"/>
      <c r="FRG43" s="91"/>
      <c r="FRH43" s="91"/>
      <c r="FRI43" s="91"/>
      <c r="FRJ43" s="91"/>
      <c r="FRK43" s="91"/>
      <c r="FRL43" s="91"/>
      <c r="FRM43" s="91"/>
      <c r="FRN43" s="91"/>
      <c r="FRO43" s="91"/>
      <c r="FRP43" s="91"/>
      <c r="FRQ43" s="91"/>
      <c r="FRR43" s="91"/>
      <c r="FRS43" s="91"/>
      <c r="FRT43" s="91"/>
      <c r="FRU43" s="91"/>
      <c r="FRV43" s="91"/>
      <c r="FRW43" s="91"/>
      <c r="FRX43" s="91"/>
      <c r="FRY43" s="91"/>
      <c r="FRZ43" s="91"/>
      <c r="FSA43" s="91"/>
      <c r="FSB43" s="91"/>
      <c r="FSC43" s="91"/>
      <c r="FSD43" s="91"/>
      <c r="FSE43" s="91"/>
      <c r="FSF43" s="91"/>
      <c r="FSG43" s="91"/>
      <c r="FSH43" s="91"/>
      <c r="FSI43" s="91"/>
      <c r="FSJ43" s="91"/>
      <c r="FSK43" s="91"/>
      <c r="FSL43" s="91"/>
      <c r="FSM43" s="91"/>
      <c r="FSN43" s="91"/>
      <c r="FSO43" s="91"/>
      <c r="FSP43" s="91"/>
      <c r="FSQ43" s="91"/>
      <c r="FSR43" s="91"/>
      <c r="FSS43" s="91"/>
      <c r="FST43" s="91"/>
      <c r="FSU43" s="91"/>
      <c r="FSV43" s="91"/>
      <c r="FSW43" s="91"/>
      <c r="FSX43" s="91"/>
      <c r="FSY43" s="91"/>
      <c r="FSZ43" s="91"/>
      <c r="FTA43" s="91"/>
      <c r="FTB43" s="91"/>
      <c r="FTC43" s="91"/>
      <c r="FTD43" s="91"/>
      <c r="FTE43" s="91"/>
      <c r="FTF43" s="91"/>
      <c r="FTG43" s="91"/>
      <c r="FTH43" s="91"/>
      <c r="FTI43" s="91"/>
      <c r="FTJ43" s="91"/>
      <c r="FTK43" s="91"/>
      <c r="FTL43" s="91"/>
      <c r="FTM43" s="91"/>
      <c r="FTN43" s="91"/>
      <c r="FTO43" s="91"/>
      <c r="FTP43" s="91"/>
      <c r="FTQ43" s="91"/>
      <c r="FTR43" s="91"/>
      <c r="FTS43" s="91"/>
      <c r="FTT43" s="91"/>
      <c r="FTU43" s="91"/>
      <c r="FTV43" s="91"/>
      <c r="FTW43" s="91"/>
      <c r="FTX43" s="91"/>
      <c r="FTY43" s="91"/>
      <c r="FTZ43" s="91"/>
      <c r="FUA43" s="91"/>
      <c r="FUB43" s="91"/>
      <c r="FUC43" s="91"/>
      <c r="FUD43" s="91"/>
      <c r="FUE43" s="91"/>
      <c r="FUF43" s="91"/>
      <c r="FUG43" s="91"/>
      <c r="FUH43" s="91"/>
      <c r="FUI43" s="91"/>
      <c r="FUJ43" s="91"/>
      <c r="FUK43" s="91"/>
      <c r="FUL43" s="91"/>
      <c r="FUM43" s="91"/>
      <c r="FUN43" s="91"/>
      <c r="FUO43" s="91"/>
      <c r="FUP43" s="91"/>
      <c r="FUQ43" s="91"/>
      <c r="FUR43" s="91"/>
      <c r="FUS43" s="91"/>
      <c r="FUT43" s="91"/>
      <c r="FUU43" s="91"/>
      <c r="FUV43" s="91"/>
      <c r="FUW43" s="91"/>
      <c r="FUX43" s="91"/>
      <c r="FUY43" s="91"/>
      <c r="FUZ43" s="91"/>
      <c r="FVA43" s="91"/>
      <c r="FVB43" s="91"/>
      <c r="FVC43" s="91"/>
      <c r="FVD43" s="91"/>
      <c r="FVE43" s="91"/>
      <c r="FVF43" s="91"/>
      <c r="FVG43" s="91"/>
      <c r="FVH43" s="91"/>
      <c r="FVI43" s="91"/>
      <c r="FVJ43" s="91"/>
      <c r="FVK43" s="91"/>
      <c r="FVL43" s="91"/>
      <c r="FVM43" s="91"/>
      <c r="FVN43" s="91"/>
      <c r="FVO43" s="91"/>
      <c r="FVP43" s="91"/>
      <c r="FVQ43" s="91"/>
      <c r="FVR43" s="91"/>
      <c r="FVS43" s="91"/>
      <c r="FVT43" s="91"/>
      <c r="FVU43" s="91"/>
      <c r="FVV43" s="91"/>
      <c r="FVW43" s="91"/>
      <c r="FVX43" s="91"/>
      <c r="FVY43" s="91"/>
      <c r="FVZ43" s="91"/>
      <c r="FWA43" s="91"/>
      <c r="FWB43" s="91"/>
      <c r="FWC43" s="91"/>
      <c r="FWD43" s="91"/>
      <c r="FWE43" s="91"/>
      <c r="FWF43" s="91"/>
      <c r="FWG43" s="91"/>
      <c r="FWH43" s="91"/>
      <c r="FWI43" s="91"/>
      <c r="FWJ43" s="91"/>
      <c r="FWK43" s="91"/>
      <c r="FWL43" s="91"/>
      <c r="FWM43" s="91"/>
      <c r="FWN43" s="91"/>
      <c r="FWO43" s="91"/>
      <c r="FWP43" s="91"/>
      <c r="FWQ43" s="91"/>
      <c r="FWR43" s="91"/>
      <c r="FWS43" s="91"/>
      <c r="FWT43" s="91"/>
      <c r="FWU43" s="91"/>
      <c r="FWV43" s="91"/>
      <c r="FWW43" s="91"/>
      <c r="FWX43" s="91"/>
      <c r="FWY43" s="91"/>
      <c r="FWZ43" s="91"/>
      <c r="FXA43" s="91"/>
      <c r="FXB43" s="91"/>
      <c r="FXC43" s="91"/>
      <c r="FXD43" s="91"/>
      <c r="FXE43" s="91"/>
      <c r="FXF43" s="91"/>
      <c r="FXG43" s="91"/>
      <c r="FXH43" s="91"/>
      <c r="FXI43" s="91"/>
      <c r="FXJ43" s="91"/>
      <c r="FXK43" s="91"/>
      <c r="FXL43" s="91"/>
      <c r="FXM43" s="91"/>
      <c r="FXN43" s="91"/>
      <c r="FXO43" s="91"/>
      <c r="FXP43" s="91"/>
      <c r="FXQ43" s="91"/>
      <c r="FXR43" s="91"/>
      <c r="FXS43" s="91"/>
      <c r="FXT43" s="91"/>
      <c r="FXU43" s="91"/>
      <c r="FXV43" s="91"/>
      <c r="FXW43" s="91"/>
      <c r="FXX43" s="91"/>
      <c r="FXY43" s="91"/>
      <c r="FXZ43" s="91"/>
      <c r="FYA43" s="91"/>
      <c r="FYB43" s="91"/>
      <c r="FYC43" s="91"/>
      <c r="FYD43" s="91"/>
      <c r="FYE43" s="91"/>
      <c r="FYF43" s="91"/>
      <c r="FYG43" s="91"/>
      <c r="FYH43" s="91"/>
      <c r="FYI43" s="91"/>
      <c r="FYJ43" s="91"/>
      <c r="FYK43" s="91"/>
      <c r="FYL43" s="91"/>
      <c r="FYM43" s="91"/>
      <c r="FYN43" s="91"/>
      <c r="FYO43" s="91"/>
      <c r="FYP43" s="91"/>
      <c r="FYQ43" s="91"/>
      <c r="FYR43" s="91"/>
      <c r="FYS43" s="91"/>
      <c r="FYT43" s="91"/>
      <c r="FYU43" s="91"/>
      <c r="FYV43" s="91"/>
      <c r="FYW43" s="91"/>
      <c r="FYX43" s="91"/>
      <c r="FYY43" s="91"/>
      <c r="FYZ43" s="91"/>
      <c r="FZA43" s="91"/>
      <c r="FZB43" s="91"/>
      <c r="FZC43" s="91"/>
      <c r="FZD43" s="91"/>
      <c r="FZE43" s="91"/>
      <c r="FZF43" s="91"/>
      <c r="FZG43" s="91"/>
      <c r="FZH43" s="91"/>
      <c r="FZI43" s="91"/>
      <c r="FZJ43" s="91"/>
      <c r="FZK43" s="91"/>
      <c r="FZL43" s="91"/>
      <c r="FZM43" s="91"/>
      <c r="FZN43" s="91"/>
      <c r="FZO43" s="91"/>
      <c r="FZP43" s="91"/>
      <c r="FZQ43" s="91"/>
      <c r="FZR43" s="91"/>
      <c r="FZS43" s="91"/>
      <c r="FZT43" s="91"/>
      <c r="FZU43" s="91"/>
      <c r="FZV43" s="91"/>
      <c r="FZW43" s="91"/>
      <c r="FZX43" s="91"/>
      <c r="FZY43" s="91"/>
      <c r="FZZ43" s="91"/>
      <c r="GAA43" s="91"/>
      <c r="GAB43" s="91"/>
      <c r="GAC43" s="91"/>
      <c r="GAD43" s="91"/>
      <c r="GAE43" s="91"/>
      <c r="GAF43" s="91"/>
      <c r="GAG43" s="91"/>
      <c r="GAH43" s="91"/>
      <c r="GAI43" s="91"/>
      <c r="GAJ43" s="91"/>
      <c r="GAK43" s="91"/>
      <c r="GAL43" s="91"/>
      <c r="GAM43" s="91"/>
      <c r="GAN43" s="91"/>
      <c r="GAO43" s="91"/>
      <c r="GAP43" s="91"/>
      <c r="GAQ43" s="91"/>
      <c r="GAR43" s="91"/>
      <c r="GAS43" s="91"/>
      <c r="GAT43" s="91"/>
      <c r="GAU43" s="91"/>
      <c r="GAV43" s="91"/>
      <c r="GAW43" s="91"/>
      <c r="GAX43" s="91"/>
      <c r="GAY43" s="91"/>
      <c r="GAZ43" s="91"/>
      <c r="GBA43" s="91"/>
      <c r="GBB43" s="91"/>
      <c r="GBC43" s="91"/>
      <c r="GBD43" s="91"/>
      <c r="GBE43" s="91"/>
      <c r="GBF43" s="91"/>
      <c r="GBG43" s="91"/>
      <c r="GBH43" s="91"/>
      <c r="GBI43" s="91"/>
      <c r="GBJ43" s="91"/>
      <c r="GBK43" s="91"/>
      <c r="GBL43" s="91"/>
      <c r="GBM43" s="91"/>
      <c r="GBN43" s="91"/>
      <c r="GBO43" s="91"/>
      <c r="GBP43" s="91"/>
      <c r="GBQ43" s="91"/>
      <c r="GBR43" s="91"/>
      <c r="GBS43" s="91"/>
      <c r="GBT43" s="91"/>
      <c r="GBU43" s="91"/>
      <c r="GBV43" s="91"/>
      <c r="GBW43" s="91"/>
      <c r="GBX43" s="91"/>
      <c r="GBY43" s="91"/>
      <c r="GBZ43" s="91"/>
      <c r="GCA43" s="91"/>
      <c r="GCB43" s="91"/>
      <c r="GCC43" s="91"/>
      <c r="GCD43" s="91"/>
      <c r="GCE43" s="91"/>
      <c r="GCF43" s="91"/>
      <c r="GCG43" s="91"/>
      <c r="GCH43" s="91"/>
      <c r="GCI43" s="91"/>
      <c r="GCJ43" s="91"/>
      <c r="GCK43" s="91"/>
      <c r="GCL43" s="91"/>
      <c r="GCM43" s="91"/>
      <c r="GCN43" s="91"/>
      <c r="GCO43" s="91"/>
      <c r="GCP43" s="91"/>
      <c r="GCQ43" s="91"/>
      <c r="GCR43" s="91"/>
      <c r="GCS43" s="91"/>
      <c r="GCT43" s="91"/>
      <c r="GCU43" s="91"/>
      <c r="GCV43" s="91"/>
      <c r="GCW43" s="91"/>
      <c r="GCX43" s="91"/>
      <c r="GCY43" s="91"/>
      <c r="GCZ43" s="91"/>
      <c r="GDA43" s="91"/>
      <c r="GDB43" s="91"/>
      <c r="GDC43" s="91"/>
      <c r="GDD43" s="91"/>
      <c r="GDE43" s="91"/>
      <c r="GDF43" s="91"/>
      <c r="GDG43" s="91"/>
      <c r="GDH43" s="91"/>
      <c r="GDI43" s="91"/>
      <c r="GDJ43" s="91"/>
      <c r="GDK43" s="91"/>
      <c r="GDL43" s="91"/>
      <c r="GDM43" s="91"/>
      <c r="GDN43" s="91"/>
      <c r="GDO43" s="91"/>
      <c r="GDP43" s="91"/>
      <c r="GDQ43" s="91"/>
      <c r="GDR43" s="91"/>
      <c r="GDS43" s="91"/>
      <c r="GDT43" s="91"/>
      <c r="GDU43" s="91"/>
      <c r="GDV43" s="91"/>
      <c r="GDW43" s="91"/>
      <c r="GDX43" s="91"/>
      <c r="GDY43" s="91"/>
      <c r="GDZ43" s="91"/>
      <c r="GEA43" s="91"/>
      <c r="GEB43" s="91"/>
      <c r="GEC43" s="91"/>
      <c r="GED43" s="91"/>
      <c r="GEE43" s="91"/>
      <c r="GEF43" s="91"/>
      <c r="GEG43" s="91"/>
      <c r="GEH43" s="91"/>
      <c r="GEI43" s="91"/>
      <c r="GEJ43" s="91"/>
      <c r="GEK43" s="91"/>
      <c r="GEL43" s="91"/>
      <c r="GEM43" s="91"/>
      <c r="GEN43" s="91"/>
      <c r="GEO43" s="91"/>
      <c r="GEP43" s="91"/>
      <c r="GEQ43" s="91"/>
      <c r="GER43" s="91"/>
      <c r="GES43" s="91"/>
      <c r="GET43" s="91"/>
      <c r="GEU43" s="91"/>
      <c r="GEV43" s="91"/>
      <c r="GEW43" s="91"/>
      <c r="GEX43" s="91"/>
      <c r="GEY43" s="91"/>
      <c r="GEZ43" s="91"/>
      <c r="GFA43" s="91"/>
      <c r="GFB43" s="91"/>
      <c r="GFC43" s="91"/>
      <c r="GFD43" s="91"/>
      <c r="GFE43" s="91"/>
      <c r="GFF43" s="91"/>
      <c r="GFG43" s="91"/>
      <c r="GFH43" s="91"/>
      <c r="GFI43" s="91"/>
      <c r="GFJ43" s="91"/>
      <c r="GFK43" s="91"/>
      <c r="GFL43" s="91"/>
      <c r="GFM43" s="91"/>
      <c r="GFN43" s="91"/>
      <c r="GFO43" s="91"/>
      <c r="GFP43" s="91"/>
      <c r="GFQ43" s="91"/>
      <c r="GFR43" s="91"/>
      <c r="GFS43" s="91"/>
      <c r="GFT43" s="91"/>
      <c r="GFU43" s="91"/>
      <c r="GFV43" s="91"/>
      <c r="GFW43" s="91"/>
      <c r="GFX43" s="91"/>
      <c r="GFY43" s="91"/>
      <c r="GFZ43" s="91"/>
      <c r="GGA43" s="91"/>
      <c r="GGB43" s="91"/>
      <c r="GGC43" s="91"/>
      <c r="GGD43" s="91"/>
      <c r="GGE43" s="91"/>
      <c r="GGF43" s="91"/>
      <c r="GGG43" s="91"/>
      <c r="GGH43" s="91"/>
      <c r="GGI43" s="91"/>
      <c r="GGJ43" s="91"/>
      <c r="GGK43" s="91"/>
      <c r="GGL43" s="91"/>
      <c r="GGM43" s="91"/>
      <c r="GGN43" s="91"/>
      <c r="GGO43" s="91"/>
      <c r="GGP43" s="91"/>
      <c r="GGQ43" s="91"/>
      <c r="GGR43" s="91"/>
      <c r="GGS43" s="91"/>
      <c r="GGT43" s="91"/>
      <c r="GGU43" s="91"/>
      <c r="GGV43" s="91"/>
      <c r="GGW43" s="91"/>
      <c r="GGX43" s="91"/>
      <c r="GGY43" s="91"/>
      <c r="GGZ43" s="91"/>
      <c r="GHA43" s="91"/>
      <c r="GHB43" s="91"/>
      <c r="GHC43" s="91"/>
      <c r="GHD43" s="91"/>
      <c r="GHE43" s="91"/>
      <c r="GHF43" s="91"/>
      <c r="GHG43" s="91"/>
      <c r="GHH43" s="91"/>
      <c r="GHI43" s="91"/>
      <c r="GHJ43" s="91"/>
      <c r="GHK43" s="91"/>
      <c r="GHL43" s="91"/>
      <c r="GHM43" s="91"/>
      <c r="GHN43" s="91"/>
      <c r="GHO43" s="91"/>
      <c r="GHP43" s="91"/>
      <c r="GHQ43" s="91"/>
      <c r="GHR43" s="91"/>
      <c r="GHS43" s="91"/>
      <c r="GHT43" s="91"/>
      <c r="GHU43" s="91"/>
      <c r="GHV43" s="91"/>
      <c r="GHW43" s="91"/>
      <c r="GHX43" s="91"/>
      <c r="GHY43" s="91"/>
      <c r="GHZ43" s="91"/>
      <c r="GIA43" s="91"/>
      <c r="GIB43" s="91"/>
      <c r="GIC43" s="91"/>
      <c r="GID43" s="91"/>
      <c r="GIE43" s="91"/>
      <c r="GIF43" s="91"/>
      <c r="GIG43" s="91"/>
      <c r="GIH43" s="91"/>
      <c r="GII43" s="91"/>
      <c r="GIJ43" s="91"/>
      <c r="GIK43" s="91"/>
      <c r="GIL43" s="91"/>
      <c r="GIM43" s="91"/>
      <c r="GIN43" s="91"/>
      <c r="GIO43" s="91"/>
      <c r="GIP43" s="91"/>
      <c r="GIQ43" s="91"/>
      <c r="GIR43" s="91"/>
      <c r="GIS43" s="91"/>
      <c r="GIT43" s="91"/>
      <c r="GIU43" s="91"/>
      <c r="GIV43" s="91"/>
      <c r="GIW43" s="91"/>
      <c r="GIX43" s="91"/>
      <c r="GIY43" s="91"/>
      <c r="GIZ43" s="91"/>
      <c r="GJA43" s="91"/>
      <c r="GJB43" s="91"/>
      <c r="GJC43" s="91"/>
      <c r="GJD43" s="91"/>
      <c r="GJE43" s="91"/>
      <c r="GJF43" s="91"/>
      <c r="GJG43" s="91"/>
      <c r="GJH43" s="91"/>
      <c r="GJI43" s="91"/>
      <c r="GJJ43" s="91"/>
      <c r="GJK43" s="91"/>
      <c r="GJL43" s="91"/>
      <c r="GJM43" s="91"/>
      <c r="GJN43" s="91"/>
      <c r="GJO43" s="91"/>
      <c r="GJP43" s="91"/>
      <c r="GJQ43" s="91"/>
      <c r="GJR43" s="91"/>
      <c r="GJS43" s="91"/>
      <c r="GJT43" s="91"/>
      <c r="GJU43" s="91"/>
      <c r="GJV43" s="91"/>
      <c r="GJW43" s="91"/>
      <c r="GJX43" s="91"/>
      <c r="GJY43" s="91"/>
      <c r="GJZ43" s="91"/>
      <c r="GKA43" s="91"/>
      <c r="GKB43" s="91"/>
      <c r="GKC43" s="91"/>
      <c r="GKD43" s="91"/>
      <c r="GKE43" s="91"/>
      <c r="GKF43" s="91"/>
      <c r="GKG43" s="91"/>
      <c r="GKH43" s="91"/>
      <c r="GKI43" s="91"/>
      <c r="GKJ43" s="91"/>
      <c r="GKK43" s="91"/>
      <c r="GKL43" s="91"/>
      <c r="GKM43" s="91"/>
      <c r="GKN43" s="91"/>
      <c r="GKO43" s="91"/>
      <c r="GKP43" s="91"/>
      <c r="GKQ43" s="91"/>
      <c r="GKR43" s="91"/>
      <c r="GKS43" s="91"/>
      <c r="GKT43" s="91"/>
      <c r="GKU43" s="91"/>
      <c r="GKV43" s="91"/>
      <c r="GKW43" s="91"/>
      <c r="GKX43" s="91"/>
      <c r="GKY43" s="91"/>
      <c r="GKZ43" s="91"/>
      <c r="GLA43" s="91"/>
      <c r="GLB43" s="91"/>
      <c r="GLC43" s="91"/>
      <c r="GLD43" s="91"/>
      <c r="GLE43" s="91"/>
      <c r="GLF43" s="91"/>
      <c r="GLG43" s="91"/>
      <c r="GLH43" s="91"/>
      <c r="GLI43" s="91"/>
      <c r="GLJ43" s="91"/>
      <c r="GLK43" s="91"/>
      <c r="GLL43" s="91"/>
      <c r="GLM43" s="91"/>
      <c r="GLN43" s="91"/>
      <c r="GLO43" s="91"/>
      <c r="GLP43" s="91"/>
      <c r="GLQ43" s="91"/>
      <c r="GLR43" s="91"/>
      <c r="GLS43" s="91"/>
      <c r="GLT43" s="91"/>
      <c r="GLU43" s="91"/>
      <c r="GLV43" s="91"/>
      <c r="GLW43" s="91"/>
      <c r="GLX43" s="91"/>
      <c r="GLY43" s="91"/>
      <c r="GLZ43" s="91"/>
      <c r="GMA43" s="91"/>
      <c r="GMB43" s="91"/>
      <c r="GMC43" s="91"/>
      <c r="GMD43" s="91"/>
      <c r="GME43" s="91"/>
      <c r="GMF43" s="91"/>
      <c r="GMG43" s="91"/>
      <c r="GMH43" s="91"/>
      <c r="GMI43" s="91"/>
      <c r="GMJ43" s="91"/>
      <c r="GMK43" s="91"/>
      <c r="GML43" s="91"/>
      <c r="GMM43" s="91"/>
      <c r="GMN43" s="91"/>
      <c r="GMO43" s="91"/>
      <c r="GMP43" s="91"/>
      <c r="GMQ43" s="91"/>
      <c r="GMR43" s="91"/>
      <c r="GMS43" s="91"/>
      <c r="GMT43" s="91"/>
      <c r="GMU43" s="91"/>
      <c r="GMV43" s="91"/>
      <c r="GMW43" s="91"/>
      <c r="GMX43" s="91"/>
      <c r="GMY43" s="91"/>
      <c r="GMZ43" s="91"/>
      <c r="GNA43" s="91"/>
      <c r="GNB43" s="91"/>
      <c r="GNC43" s="91"/>
      <c r="GND43" s="91"/>
      <c r="GNE43" s="91"/>
      <c r="GNF43" s="91"/>
      <c r="GNG43" s="91"/>
      <c r="GNH43" s="91"/>
      <c r="GNI43" s="91"/>
      <c r="GNJ43" s="91"/>
      <c r="GNK43" s="91"/>
      <c r="GNL43" s="91"/>
      <c r="GNM43" s="91"/>
      <c r="GNN43" s="91"/>
      <c r="GNO43" s="91"/>
      <c r="GNP43" s="91"/>
      <c r="GNQ43" s="91"/>
      <c r="GNR43" s="91"/>
      <c r="GNS43" s="91"/>
      <c r="GNT43" s="91"/>
      <c r="GNU43" s="91"/>
      <c r="GNV43" s="91"/>
      <c r="GNW43" s="91"/>
      <c r="GNX43" s="91"/>
      <c r="GNY43" s="91"/>
      <c r="GNZ43" s="91"/>
      <c r="GOA43" s="91"/>
      <c r="GOB43" s="91"/>
      <c r="GOC43" s="91"/>
      <c r="GOD43" s="91"/>
      <c r="GOE43" s="91"/>
      <c r="GOF43" s="91"/>
      <c r="GOG43" s="91"/>
      <c r="GOH43" s="91"/>
      <c r="GOI43" s="91"/>
      <c r="GOJ43" s="91"/>
      <c r="GOK43" s="91"/>
      <c r="GOL43" s="91"/>
      <c r="GOM43" s="91"/>
      <c r="GON43" s="91"/>
      <c r="GOO43" s="91"/>
      <c r="GOP43" s="91"/>
      <c r="GOQ43" s="91"/>
      <c r="GOR43" s="91"/>
      <c r="GOS43" s="91"/>
      <c r="GOT43" s="91"/>
      <c r="GOU43" s="91"/>
      <c r="GOV43" s="91"/>
      <c r="GOW43" s="91"/>
      <c r="GOX43" s="91"/>
      <c r="GOY43" s="91"/>
      <c r="GOZ43" s="91"/>
      <c r="GPA43" s="91"/>
      <c r="GPB43" s="91"/>
      <c r="GPC43" s="91"/>
      <c r="GPD43" s="91"/>
      <c r="GPE43" s="91"/>
      <c r="GPF43" s="91"/>
      <c r="GPG43" s="91"/>
      <c r="GPH43" s="91"/>
      <c r="GPI43" s="91"/>
      <c r="GPJ43" s="91"/>
      <c r="GPK43" s="91"/>
      <c r="GPL43" s="91"/>
      <c r="GPM43" s="91"/>
      <c r="GPN43" s="91"/>
      <c r="GPO43" s="91"/>
      <c r="GPP43" s="91"/>
      <c r="GPQ43" s="91"/>
      <c r="GPR43" s="91"/>
      <c r="GPS43" s="91"/>
      <c r="GPT43" s="91"/>
      <c r="GPU43" s="91"/>
      <c r="GPV43" s="91"/>
      <c r="GPW43" s="91"/>
      <c r="GPX43" s="91"/>
      <c r="GPY43" s="91"/>
      <c r="GPZ43" s="91"/>
      <c r="GQA43" s="91"/>
      <c r="GQB43" s="91"/>
      <c r="GQC43" s="91"/>
      <c r="GQD43" s="91"/>
      <c r="GQE43" s="91"/>
      <c r="GQF43" s="91"/>
      <c r="GQG43" s="91"/>
      <c r="GQH43" s="91"/>
      <c r="GQI43" s="91"/>
      <c r="GQJ43" s="91"/>
      <c r="GQK43" s="91"/>
      <c r="GQL43" s="91"/>
      <c r="GQM43" s="91"/>
      <c r="GQN43" s="91"/>
      <c r="GQO43" s="91"/>
      <c r="GQP43" s="91"/>
      <c r="GQQ43" s="91"/>
      <c r="GQR43" s="91"/>
      <c r="GQS43" s="91"/>
      <c r="GQT43" s="91"/>
      <c r="GQU43" s="91"/>
      <c r="GQV43" s="91"/>
      <c r="GQW43" s="91"/>
      <c r="GQX43" s="91"/>
      <c r="GQY43" s="91"/>
      <c r="GQZ43" s="91"/>
      <c r="GRA43" s="91"/>
      <c r="GRB43" s="91"/>
      <c r="GRC43" s="91"/>
      <c r="GRD43" s="91"/>
      <c r="GRE43" s="91"/>
      <c r="GRF43" s="91"/>
      <c r="GRG43" s="91"/>
      <c r="GRH43" s="91"/>
      <c r="GRI43" s="91"/>
      <c r="GRJ43" s="91"/>
      <c r="GRK43" s="91"/>
      <c r="GRL43" s="91"/>
      <c r="GRM43" s="91"/>
      <c r="GRN43" s="91"/>
      <c r="GRO43" s="91"/>
      <c r="GRP43" s="91"/>
      <c r="GRQ43" s="91"/>
      <c r="GRR43" s="91"/>
      <c r="GRS43" s="91"/>
      <c r="GRT43" s="91"/>
      <c r="GRU43" s="91"/>
      <c r="GRV43" s="91"/>
      <c r="GRW43" s="91"/>
      <c r="GRX43" s="91"/>
      <c r="GRY43" s="91"/>
      <c r="GRZ43" s="91"/>
      <c r="GSA43" s="91"/>
      <c r="GSB43" s="91"/>
      <c r="GSC43" s="91"/>
      <c r="GSD43" s="91"/>
      <c r="GSE43" s="91"/>
      <c r="GSF43" s="91"/>
      <c r="GSG43" s="91"/>
      <c r="GSH43" s="91"/>
      <c r="GSI43" s="91"/>
      <c r="GSJ43" s="91"/>
      <c r="GSK43" s="91"/>
      <c r="GSL43" s="91"/>
      <c r="GSM43" s="91"/>
      <c r="GSN43" s="91"/>
      <c r="GSO43" s="91"/>
      <c r="GSP43" s="91"/>
      <c r="GSQ43" s="91"/>
      <c r="GSR43" s="91"/>
      <c r="GSS43" s="91"/>
      <c r="GST43" s="91"/>
      <c r="GSU43" s="91"/>
      <c r="GSV43" s="91"/>
      <c r="GSW43" s="91"/>
      <c r="GSX43" s="91"/>
      <c r="GSY43" s="91"/>
      <c r="GSZ43" s="91"/>
      <c r="GTA43" s="91"/>
      <c r="GTB43" s="91"/>
      <c r="GTC43" s="91"/>
      <c r="GTD43" s="91"/>
      <c r="GTE43" s="91"/>
      <c r="GTF43" s="91"/>
      <c r="GTG43" s="91"/>
      <c r="GTH43" s="91"/>
      <c r="GTI43" s="91"/>
      <c r="GTJ43" s="91"/>
      <c r="GTK43" s="91"/>
      <c r="GTL43" s="91"/>
      <c r="GTM43" s="91"/>
      <c r="GTN43" s="91"/>
      <c r="GTO43" s="91"/>
      <c r="GTP43" s="91"/>
      <c r="GTQ43" s="91"/>
      <c r="GTR43" s="91"/>
      <c r="GTS43" s="91"/>
      <c r="GTT43" s="91"/>
      <c r="GTU43" s="91"/>
      <c r="GTV43" s="91"/>
      <c r="GTW43" s="91"/>
      <c r="GTX43" s="91"/>
      <c r="GTY43" s="91"/>
      <c r="GTZ43" s="91"/>
      <c r="GUA43" s="91"/>
      <c r="GUB43" s="91"/>
      <c r="GUC43" s="91"/>
      <c r="GUD43" s="91"/>
      <c r="GUE43" s="91"/>
      <c r="GUF43" s="91"/>
      <c r="GUG43" s="91"/>
      <c r="GUH43" s="91"/>
      <c r="GUI43" s="91"/>
      <c r="GUJ43" s="91"/>
      <c r="GUK43" s="91"/>
      <c r="GUL43" s="91"/>
      <c r="GUM43" s="91"/>
      <c r="GUN43" s="91"/>
      <c r="GUO43" s="91"/>
      <c r="GUP43" s="91"/>
      <c r="GUQ43" s="91"/>
      <c r="GUR43" s="91"/>
      <c r="GUS43" s="91"/>
      <c r="GUT43" s="91"/>
      <c r="GUU43" s="91"/>
      <c r="GUV43" s="91"/>
      <c r="GUW43" s="91"/>
      <c r="GUX43" s="91"/>
      <c r="GUY43" s="91"/>
      <c r="GUZ43" s="91"/>
      <c r="GVA43" s="91"/>
      <c r="GVB43" s="91"/>
      <c r="GVC43" s="91"/>
      <c r="GVD43" s="91"/>
      <c r="GVE43" s="91"/>
      <c r="GVF43" s="91"/>
      <c r="GVG43" s="91"/>
      <c r="GVH43" s="91"/>
      <c r="GVI43" s="91"/>
      <c r="GVJ43" s="91"/>
      <c r="GVK43" s="91"/>
      <c r="GVL43" s="91"/>
      <c r="GVM43" s="91"/>
      <c r="GVN43" s="91"/>
      <c r="GVO43" s="91"/>
      <c r="GVP43" s="91"/>
      <c r="GVQ43" s="91"/>
      <c r="GVR43" s="91"/>
      <c r="GVS43" s="91"/>
      <c r="GVT43" s="91"/>
      <c r="GVU43" s="91"/>
      <c r="GVV43" s="91"/>
      <c r="GVW43" s="91"/>
      <c r="GVX43" s="91"/>
      <c r="GVY43" s="91"/>
      <c r="GVZ43" s="91"/>
      <c r="GWA43" s="91"/>
      <c r="GWB43" s="91"/>
      <c r="GWC43" s="91"/>
      <c r="GWD43" s="91"/>
      <c r="GWE43" s="91"/>
      <c r="GWF43" s="91"/>
      <c r="GWG43" s="91"/>
      <c r="GWH43" s="91"/>
      <c r="GWI43" s="91"/>
      <c r="GWJ43" s="91"/>
      <c r="GWK43" s="91"/>
      <c r="GWL43" s="91"/>
      <c r="GWM43" s="91"/>
      <c r="GWN43" s="91"/>
      <c r="GWO43" s="91"/>
      <c r="GWP43" s="91"/>
      <c r="GWQ43" s="91"/>
      <c r="GWR43" s="91"/>
      <c r="GWS43" s="91"/>
      <c r="GWT43" s="91"/>
      <c r="GWU43" s="91"/>
      <c r="GWV43" s="91"/>
      <c r="GWW43" s="91"/>
      <c r="GWX43" s="91"/>
      <c r="GWY43" s="91"/>
      <c r="GWZ43" s="91"/>
      <c r="GXA43" s="91"/>
      <c r="GXB43" s="91"/>
      <c r="GXC43" s="91"/>
      <c r="GXD43" s="91"/>
      <c r="GXE43" s="91"/>
      <c r="GXF43" s="91"/>
      <c r="GXG43" s="91"/>
      <c r="GXH43" s="91"/>
      <c r="GXI43" s="91"/>
      <c r="GXJ43" s="91"/>
      <c r="GXK43" s="91"/>
      <c r="GXL43" s="91"/>
      <c r="GXM43" s="91"/>
      <c r="GXN43" s="91"/>
      <c r="GXO43" s="91"/>
      <c r="GXP43" s="91"/>
      <c r="GXQ43" s="91"/>
      <c r="GXR43" s="91"/>
      <c r="GXS43" s="91"/>
      <c r="GXT43" s="91"/>
      <c r="GXU43" s="91"/>
      <c r="GXV43" s="91"/>
      <c r="GXW43" s="91"/>
      <c r="GXX43" s="91"/>
      <c r="GXY43" s="91"/>
      <c r="GXZ43" s="91"/>
      <c r="GYA43" s="91"/>
      <c r="GYB43" s="91"/>
      <c r="GYC43" s="91"/>
      <c r="GYD43" s="91"/>
      <c r="GYE43" s="91"/>
      <c r="GYF43" s="91"/>
      <c r="GYG43" s="91"/>
      <c r="GYH43" s="91"/>
      <c r="GYI43" s="91"/>
      <c r="GYJ43" s="91"/>
      <c r="GYK43" s="91"/>
      <c r="GYL43" s="91"/>
      <c r="GYM43" s="91"/>
      <c r="GYN43" s="91"/>
      <c r="GYO43" s="91"/>
      <c r="GYP43" s="91"/>
      <c r="GYQ43" s="91"/>
      <c r="GYR43" s="91"/>
      <c r="GYS43" s="91"/>
      <c r="GYT43" s="91"/>
      <c r="GYU43" s="91"/>
      <c r="GYV43" s="91"/>
      <c r="GYW43" s="91"/>
      <c r="GYX43" s="91"/>
      <c r="GYY43" s="91"/>
      <c r="GYZ43" s="91"/>
      <c r="GZA43" s="91"/>
      <c r="GZB43" s="91"/>
      <c r="GZC43" s="91"/>
      <c r="GZD43" s="91"/>
      <c r="GZE43" s="91"/>
      <c r="GZF43" s="91"/>
      <c r="GZG43" s="91"/>
      <c r="GZH43" s="91"/>
      <c r="GZI43" s="91"/>
      <c r="GZJ43" s="91"/>
      <c r="GZK43" s="91"/>
      <c r="GZL43" s="91"/>
      <c r="GZM43" s="91"/>
      <c r="GZN43" s="91"/>
      <c r="GZO43" s="91"/>
      <c r="GZP43" s="91"/>
      <c r="GZQ43" s="91"/>
      <c r="GZR43" s="91"/>
      <c r="GZS43" s="91"/>
      <c r="GZT43" s="91"/>
      <c r="GZU43" s="91"/>
      <c r="GZV43" s="91"/>
      <c r="GZW43" s="91"/>
      <c r="GZX43" s="91"/>
      <c r="GZY43" s="91"/>
      <c r="GZZ43" s="91"/>
      <c r="HAA43" s="91"/>
      <c r="HAB43" s="91"/>
      <c r="HAC43" s="91"/>
      <c r="HAD43" s="91"/>
      <c r="HAE43" s="91"/>
      <c r="HAF43" s="91"/>
      <c r="HAG43" s="91"/>
      <c r="HAH43" s="91"/>
      <c r="HAI43" s="91"/>
      <c r="HAJ43" s="91"/>
      <c r="HAK43" s="91"/>
      <c r="HAL43" s="91"/>
      <c r="HAM43" s="91"/>
      <c r="HAN43" s="91"/>
      <c r="HAO43" s="91"/>
      <c r="HAP43" s="91"/>
      <c r="HAQ43" s="91"/>
      <c r="HAR43" s="91"/>
      <c r="HAS43" s="91"/>
      <c r="HAT43" s="91"/>
      <c r="HAU43" s="91"/>
      <c r="HAV43" s="91"/>
      <c r="HAW43" s="91"/>
      <c r="HAX43" s="91"/>
      <c r="HAY43" s="91"/>
      <c r="HAZ43" s="91"/>
      <c r="HBA43" s="91"/>
      <c r="HBB43" s="91"/>
      <c r="HBC43" s="91"/>
      <c r="HBD43" s="91"/>
      <c r="HBE43" s="91"/>
      <c r="HBF43" s="91"/>
      <c r="HBG43" s="91"/>
      <c r="HBH43" s="91"/>
      <c r="HBI43" s="91"/>
      <c r="HBJ43" s="91"/>
      <c r="HBK43" s="91"/>
      <c r="HBL43" s="91"/>
      <c r="HBM43" s="91"/>
      <c r="HBN43" s="91"/>
      <c r="HBO43" s="91"/>
      <c r="HBP43" s="91"/>
      <c r="HBQ43" s="91"/>
      <c r="HBR43" s="91"/>
      <c r="HBS43" s="91"/>
      <c r="HBT43" s="91"/>
      <c r="HBU43" s="91"/>
      <c r="HBV43" s="91"/>
      <c r="HBW43" s="91"/>
      <c r="HBX43" s="91"/>
      <c r="HBY43" s="91"/>
      <c r="HBZ43" s="91"/>
      <c r="HCA43" s="91"/>
      <c r="HCB43" s="91"/>
      <c r="HCC43" s="91"/>
      <c r="HCD43" s="91"/>
      <c r="HCE43" s="91"/>
      <c r="HCF43" s="91"/>
      <c r="HCG43" s="91"/>
      <c r="HCH43" s="91"/>
      <c r="HCI43" s="91"/>
      <c r="HCJ43" s="91"/>
      <c r="HCK43" s="91"/>
      <c r="HCL43" s="91"/>
      <c r="HCM43" s="91"/>
      <c r="HCN43" s="91"/>
      <c r="HCO43" s="91"/>
      <c r="HCP43" s="91"/>
      <c r="HCQ43" s="91"/>
      <c r="HCR43" s="91"/>
      <c r="HCS43" s="91"/>
      <c r="HCT43" s="91"/>
      <c r="HCU43" s="91"/>
      <c r="HCV43" s="91"/>
      <c r="HCW43" s="91"/>
      <c r="HCX43" s="91"/>
      <c r="HCY43" s="91"/>
      <c r="HCZ43" s="91"/>
      <c r="HDA43" s="91"/>
      <c r="HDB43" s="91"/>
      <c r="HDC43" s="91"/>
      <c r="HDD43" s="91"/>
      <c r="HDE43" s="91"/>
      <c r="HDF43" s="91"/>
      <c r="HDG43" s="91"/>
      <c r="HDH43" s="91"/>
      <c r="HDI43" s="91"/>
      <c r="HDJ43" s="91"/>
      <c r="HDK43" s="91"/>
      <c r="HDL43" s="91"/>
      <c r="HDM43" s="91"/>
      <c r="HDN43" s="91"/>
      <c r="HDO43" s="91"/>
      <c r="HDP43" s="91"/>
      <c r="HDQ43" s="91"/>
      <c r="HDR43" s="91"/>
      <c r="HDS43" s="91"/>
      <c r="HDT43" s="91"/>
      <c r="HDU43" s="91"/>
      <c r="HDV43" s="91"/>
      <c r="HDW43" s="91"/>
      <c r="HDX43" s="91"/>
      <c r="HDY43" s="91"/>
      <c r="HDZ43" s="91"/>
      <c r="HEA43" s="91"/>
      <c r="HEB43" s="91"/>
      <c r="HEC43" s="91"/>
      <c r="HED43" s="91"/>
      <c r="HEE43" s="91"/>
      <c r="HEF43" s="91"/>
      <c r="HEG43" s="91"/>
      <c r="HEH43" s="91"/>
      <c r="HEI43" s="91"/>
      <c r="HEJ43" s="91"/>
      <c r="HEK43" s="91"/>
      <c r="HEL43" s="91"/>
      <c r="HEM43" s="91"/>
      <c r="HEN43" s="91"/>
      <c r="HEO43" s="91"/>
      <c r="HEP43" s="91"/>
      <c r="HEQ43" s="91"/>
      <c r="HER43" s="91"/>
      <c r="HES43" s="91"/>
      <c r="HET43" s="91"/>
      <c r="HEU43" s="91"/>
      <c r="HEV43" s="91"/>
      <c r="HEW43" s="91"/>
      <c r="HEX43" s="91"/>
      <c r="HEY43" s="91"/>
      <c r="HEZ43" s="91"/>
      <c r="HFA43" s="91"/>
      <c r="HFB43" s="91"/>
      <c r="HFC43" s="91"/>
      <c r="HFD43" s="91"/>
      <c r="HFE43" s="91"/>
      <c r="HFF43" s="91"/>
      <c r="HFG43" s="91"/>
      <c r="HFH43" s="91"/>
      <c r="HFI43" s="91"/>
      <c r="HFJ43" s="91"/>
      <c r="HFK43" s="91"/>
      <c r="HFL43" s="91"/>
      <c r="HFM43" s="91"/>
      <c r="HFN43" s="91"/>
      <c r="HFO43" s="91"/>
      <c r="HFP43" s="91"/>
      <c r="HFQ43" s="91"/>
      <c r="HFR43" s="91"/>
      <c r="HFS43" s="91"/>
      <c r="HFT43" s="91"/>
      <c r="HFU43" s="91"/>
      <c r="HFV43" s="91"/>
      <c r="HFW43" s="91"/>
      <c r="HFX43" s="91"/>
      <c r="HFY43" s="91"/>
      <c r="HFZ43" s="91"/>
      <c r="HGA43" s="91"/>
      <c r="HGB43" s="91"/>
      <c r="HGC43" s="91"/>
      <c r="HGD43" s="91"/>
      <c r="HGE43" s="91"/>
      <c r="HGF43" s="91"/>
      <c r="HGG43" s="91"/>
      <c r="HGH43" s="91"/>
      <c r="HGI43" s="91"/>
      <c r="HGJ43" s="91"/>
      <c r="HGK43" s="91"/>
      <c r="HGL43" s="91"/>
      <c r="HGM43" s="91"/>
      <c r="HGN43" s="91"/>
      <c r="HGO43" s="91"/>
      <c r="HGP43" s="91"/>
      <c r="HGQ43" s="91"/>
      <c r="HGR43" s="91"/>
      <c r="HGS43" s="91"/>
      <c r="HGT43" s="91"/>
      <c r="HGU43" s="91"/>
      <c r="HGV43" s="91"/>
      <c r="HGW43" s="91"/>
      <c r="HGX43" s="91"/>
      <c r="HGY43" s="91"/>
      <c r="HGZ43" s="91"/>
      <c r="HHA43" s="91"/>
      <c r="HHB43" s="91"/>
      <c r="HHC43" s="91"/>
      <c r="HHD43" s="91"/>
      <c r="HHE43" s="91"/>
      <c r="HHF43" s="91"/>
      <c r="HHG43" s="91"/>
      <c r="HHH43" s="91"/>
      <c r="HHI43" s="91"/>
      <c r="HHJ43" s="91"/>
      <c r="HHK43" s="91"/>
      <c r="HHL43" s="91"/>
      <c r="HHM43" s="91"/>
      <c r="HHN43" s="91"/>
      <c r="HHO43" s="91"/>
      <c r="HHP43" s="91"/>
      <c r="HHQ43" s="91"/>
      <c r="HHR43" s="91"/>
      <c r="HHS43" s="91"/>
      <c r="HHT43" s="91"/>
      <c r="HHU43" s="91"/>
      <c r="HHV43" s="91"/>
      <c r="HHW43" s="91"/>
      <c r="HHX43" s="91"/>
      <c r="HHY43" s="91"/>
      <c r="HHZ43" s="91"/>
      <c r="HIA43" s="91"/>
      <c r="HIB43" s="91"/>
      <c r="HIC43" s="91"/>
      <c r="HID43" s="91"/>
      <c r="HIE43" s="91"/>
      <c r="HIF43" s="91"/>
      <c r="HIG43" s="91"/>
      <c r="HIH43" s="91"/>
      <c r="HII43" s="91"/>
      <c r="HIJ43" s="91"/>
      <c r="HIK43" s="91"/>
      <c r="HIL43" s="91"/>
      <c r="HIM43" s="91"/>
      <c r="HIN43" s="91"/>
      <c r="HIO43" s="91"/>
      <c r="HIP43" s="91"/>
      <c r="HIQ43" s="91"/>
      <c r="HIR43" s="91"/>
      <c r="HIS43" s="91"/>
      <c r="HIT43" s="91"/>
      <c r="HIU43" s="91"/>
      <c r="HIV43" s="91"/>
      <c r="HIW43" s="91"/>
      <c r="HIX43" s="91"/>
      <c r="HIY43" s="91"/>
      <c r="HIZ43" s="91"/>
      <c r="HJA43" s="91"/>
      <c r="HJB43" s="91"/>
      <c r="HJC43" s="91"/>
      <c r="HJD43" s="91"/>
      <c r="HJE43" s="91"/>
      <c r="HJF43" s="91"/>
      <c r="HJG43" s="91"/>
      <c r="HJH43" s="91"/>
      <c r="HJI43" s="91"/>
      <c r="HJJ43" s="91"/>
      <c r="HJK43" s="91"/>
      <c r="HJL43" s="91"/>
      <c r="HJM43" s="91"/>
      <c r="HJN43" s="91"/>
      <c r="HJO43" s="91"/>
      <c r="HJP43" s="91"/>
      <c r="HJQ43" s="91"/>
      <c r="HJR43" s="91"/>
      <c r="HJS43" s="91"/>
      <c r="HJT43" s="91"/>
      <c r="HJU43" s="91"/>
      <c r="HJV43" s="91"/>
      <c r="HJW43" s="91"/>
      <c r="HJX43" s="91"/>
      <c r="HJY43" s="91"/>
      <c r="HJZ43" s="91"/>
      <c r="HKA43" s="91"/>
      <c r="HKB43" s="91"/>
      <c r="HKC43" s="91"/>
      <c r="HKD43" s="91"/>
      <c r="HKE43" s="91"/>
      <c r="HKF43" s="91"/>
      <c r="HKG43" s="91"/>
      <c r="HKH43" s="91"/>
      <c r="HKI43" s="91"/>
      <c r="HKJ43" s="91"/>
      <c r="HKK43" s="91"/>
      <c r="HKL43" s="91"/>
      <c r="HKM43" s="91"/>
      <c r="HKN43" s="91"/>
      <c r="HKO43" s="91"/>
      <c r="HKP43" s="91"/>
      <c r="HKQ43" s="91"/>
      <c r="HKR43" s="91"/>
      <c r="HKS43" s="91"/>
      <c r="HKT43" s="91"/>
      <c r="HKU43" s="91"/>
      <c r="HKV43" s="91"/>
      <c r="HKW43" s="91"/>
      <c r="HKX43" s="91"/>
      <c r="HKY43" s="91"/>
      <c r="HKZ43" s="91"/>
      <c r="HLA43" s="91"/>
      <c r="HLB43" s="91"/>
      <c r="HLC43" s="91"/>
      <c r="HLD43" s="91"/>
      <c r="HLE43" s="91"/>
      <c r="HLF43" s="91"/>
      <c r="HLG43" s="91"/>
      <c r="HLH43" s="91"/>
      <c r="HLI43" s="91"/>
      <c r="HLJ43" s="91"/>
      <c r="HLK43" s="91"/>
      <c r="HLL43" s="91"/>
      <c r="HLM43" s="91"/>
      <c r="HLN43" s="91"/>
      <c r="HLO43" s="91"/>
      <c r="HLP43" s="91"/>
      <c r="HLQ43" s="91"/>
      <c r="HLR43" s="91"/>
      <c r="HLS43" s="91"/>
      <c r="HLT43" s="91"/>
      <c r="HLU43" s="91"/>
      <c r="HLV43" s="91"/>
      <c r="HLW43" s="91"/>
      <c r="HLX43" s="91"/>
      <c r="HLY43" s="91"/>
      <c r="HLZ43" s="91"/>
      <c r="HMA43" s="91"/>
      <c r="HMB43" s="91"/>
      <c r="HMC43" s="91"/>
      <c r="HMD43" s="91"/>
      <c r="HME43" s="91"/>
      <c r="HMF43" s="91"/>
      <c r="HMG43" s="91"/>
      <c r="HMH43" s="91"/>
      <c r="HMI43" s="91"/>
      <c r="HMJ43" s="91"/>
      <c r="HMK43" s="91"/>
      <c r="HML43" s="91"/>
      <c r="HMM43" s="91"/>
      <c r="HMN43" s="91"/>
      <c r="HMO43" s="91"/>
      <c r="HMP43" s="91"/>
      <c r="HMQ43" s="91"/>
      <c r="HMR43" s="91"/>
      <c r="HMS43" s="91"/>
      <c r="HMT43" s="91"/>
      <c r="HMU43" s="91"/>
      <c r="HMV43" s="91"/>
      <c r="HMW43" s="91"/>
      <c r="HMX43" s="91"/>
      <c r="HMY43" s="91"/>
      <c r="HMZ43" s="91"/>
      <c r="HNA43" s="91"/>
      <c r="HNB43" s="91"/>
      <c r="HNC43" s="91"/>
      <c r="HND43" s="91"/>
      <c r="HNE43" s="91"/>
      <c r="HNF43" s="91"/>
      <c r="HNG43" s="91"/>
      <c r="HNH43" s="91"/>
      <c r="HNI43" s="91"/>
      <c r="HNJ43" s="91"/>
      <c r="HNK43" s="91"/>
      <c r="HNL43" s="91"/>
      <c r="HNM43" s="91"/>
      <c r="HNN43" s="91"/>
      <c r="HNO43" s="91"/>
      <c r="HNP43" s="91"/>
      <c r="HNQ43" s="91"/>
      <c r="HNR43" s="91"/>
      <c r="HNS43" s="91"/>
      <c r="HNT43" s="91"/>
      <c r="HNU43" s="91"/>
      <c r="HNV43" s="91"/>
      <c r="HNW43" s="91"/>
      <c r="HNX43" s="91"/>
      <c r="HNY43" s="91"/>
      <c r="HNZ43" s="91"/>
      <c r="HOA43" s="91"/>
      <c r="HOB43" s="91"/>
      <c r="HOC43" s="91"/>
      <c r="HOD43" s="91"/>
      <c r="HOE43" s="91"/>
      <c r="HOF43" s="91"/>
      <c r="HOG43" s="91"/>
      <c r="HOH43" s="91"/>
      <c r="HOI43" s="91"/>
      <c r="HOJ43" s="91"/>
      <c r="HOK43" s="91"/>
      <c r="HOL43" s="91"/>
      <c r="HOM43" s="91"/>
      <c r="HON43" s="91"/>
      <c r="HOO43" s="91"/>
      <c r="HOP43" s="91"/>
      <c r="HOQ43" s="91"/>
      <c r="HOR43" s="91"/>
      <c r="HOS43" s="91"/>
      <c r="HOT43" s="91"/>
      <c r="HOU43" s="91"/>
      <c r="HOV43" s="91"/>
      <c r="HOW43" s="91"/>
      <c r="HOX43" s="91"/>
      <c r="HOY43" s="91"/>
      <c r="HOZ43" s="91"/>
      <c r="HPA43" s="91"/>
      <c r="HPB43" s="91"/>
      <c r="HPC43" s="91"/>
      <c r="HPD43" s="91"/>
      <c r="HPE43" s="91"/>
      <c r="HPF43" s="91"/>
      <c r="HPG43" s="91"/>
      <c r="HPH43" s="91"/>
      <c r="HPI43" s="91"/>
      <c r="HPJ43" s="91"/>
      <c r="HPK43" s="91"/>
      <c r="HPL43" s="91"/>
      <c r="HPM43" s="91"/>
      <c r="HPN43" s="91"/>
      <c r="HPO43" s="91"/>
      <c r="HPP43" s="91"/>
      <c r="HPQ43" s="91"/>
      <c r="HPR43" s="91"/>
      <c r="HPS43" s="91"/>
      <c r="HPT43" s="91"/>
      <c r="HPU43" s="91"/>
      <c r="HPV43" s="91"/>
      <c r="HPW43" s="91"/>
      <c r="HPX43" s="91"/>
      <c r="HPY43" s="91"/>
      <c r="HPZ43" s="91"/>
      <c r="HQA43" s="91"/>
      <c r="HQB43" s="91"/>
      <c r="HQC43" s="91"/>
      <c r="HQD43" s="91"/>
      <c r="HQE43" s="91"/>
      <c r="HQF43" s="91"/>
      <c r="HQG43" s="91"/>
      <c r="HQH43" s="91"/>
      <c r="HQI43" s="91"/>
      <c r="HQJ43" s="91"/>
      <c r="HQK43" s="91"/>
      <c r="HQL43" s="91"/>
      <c r="HQM43" s="91"/>
      <c r="HQN43" s="91"/>
      <c r="HQO43" s="91"/>
      <c r="HQP43" s="91"/>
      <c r="HQQ43" s="91"/>
      <c r="HQR43" s="91"/>
      <c r="HQS43" s="91"/>
      <c r="HQT43" s="91"/>
      <c r="HQU43" s="91"/>
      <c r="HQV43" s="91"/>
      <c r="HQW43" s="91"/>
      <c r="HQX43" s="91"/>
      <c r="HQY43" s="91"/>
      <c r="HQZ43" s="91"/>
      <c r="HRA43" s="91"/>
      <c r="HRB43" s="91"/>
      <c r="HRC43" s="91"/>
      <c r="HRD43" s="91"/>
      <c r="HRE43" s="91"/>
      <c r="HRF43" s="91"/>
      <c r="HRG43" s="91"/>
      <c r="HRH43" s="91"/>
      <c r="HRI43" s="91"/>
      <c r="HRJ43" s="91"/>
      <c r="HRK43" s="91"/>
      <c r="HRL43" s="91"/>
      <c r="HRM43" s="91"/>
      <c r="HRN43" s="91"/>
      <c r="HRO43" s="91"/>
      <c r="HRP43" s="91"/>
      <c r="HRQ43" s="91"/>
      <c r="HRR43" s="91"/>
      <c r="HRS43" s="91"/>
      <c r="HRT43" s="91"/>
      <c r="HRU43" s="91"/>
      <c r="HRV43" s="91"/>
      <c r="HRW43" s="91"/>
      <c r="HRX43" s="91"/>
      <c r="HRY43" s="91"/>
      <c r="HRZ43" s="91"/>
      <c r="HSA43" s="91"/>
      <c r="HSB43" s="91"/>
      <c r="HSC43" s="91"/>
      <c r="HSD43" s="91"/>
      <c r="HSE43" s="91"/>
      <c r="HSF43" s="91"/>
      <c r="HSG43" s="91"/>
      <c r="HSH43" s="91"/>
      <c r="HSI43" s="91"/>
      <c r="HSJ43" s="91"/>
      <c r="HSK43" s="91"/>
      <c r="HSL43" s="91"/>
      <c r="HSM43" s="91"/>
      <c r="HSN43" s="91"/>
      <c r="HSO43" s="91"/>
      <c r="HSP43" s="91"/>
      <c r="HSQ43" s="91"/>
      <c r="HSR43" s="91"/>
      <c r="HSS43" s="91"/>
      <c r="HST43" s="91"/>
      <c r="HSU43" s="91"/>
      <c r="HSV43" s="91"/>
      <c r="HSW43" s="91"/>
      <c r="HSX43" s="91"/>
      <c r="HSY43" s="91"/>
      <c r="HSZ43" s="91"/>
      <c r="HTA43" s="91"/>
      <c r="HTB43" s="91"/>
      <c r="HTC43" s="91"/>
      <c r="HTD43" s="91"/>
      <c r="HTE43" s="91"/>
      <c r="HTF43" s="91"/>
      <c r="HTG43" s="91"/>
      <c r="HTH43" s="91"/>
      <c r="HTI43" s="91"/>
      <c r="HTJ43" s="91"/>
      <c r="HTK43" s="91"/>
      <c r="HTL43" s="91"/>
      <c r="HTM43" s="91"/>
      <c r="HTN43" s="91"/>
      <c r="HTO43" s="91"/>
      <c r="HTP43" s="91"/>
      <c r="HTQ43" s="91"/>
      <c r="HTR43" s="91"/>
      <c r="HTS43" s="91"/>
      <c r="HTT43" s="91"/>
      <c r="HTU43" s="91"/>
      <c r="HTV43" s="91"/>
      <c r="HTW43" s="91"/>
      <c r="HTX43" s="91"/>
      <c r="HTY43" s="91"/>
      <c r="HTZ43" s="91"/>
      <c r="HUA43" s="91"/>
      <c r="HUB43" s="91"/>
      <c r="HUC43" s="91"/>
      <c r="HUD43" s="91"/>
      <c r="HUE43" s="91"/>
      <c r="HUF43" s="91"/>
      <c r="HUG43" s="91"/>
      <c r="HUH43" s="91"/>
      <c r="HUI43" s="91"/>
      <c r="HUJ43" s="91"/>
      <c r="HUK43" s="91"/>
      <c r="HUL43" s="91"/>
      <c r="HUM43" s="91"/>
      <c r="HUN43" s="91"/>
      <c r="HUO43" s="91"/>
      <c r="HUP43" s="91"/>
      <c r="HUQ43" s="91"/>
      <c r="HUR43" s="91"/>
      <c r="HUS43" s="91"/>
      <c r="HUT43" s="91"/>
      <c r="HUU43" s="91"/>
      <c r="HUV43" s="91"/>
      <c r="HUW43" s="91"/>
      <c r="HUX43" s="91"/>
      <c r="HUY43" s="91"/>
      <c r="HUZ43" s="91"/>
      <c r="HVA43" s="91"/>
      <c r="HVB43" s="91"/>
      <c r="HVC43" s="91"/>
      <c r="HVD43" s="91"/>
      <c r="HVE43" s="91"/>
      <c r="HVF43" s="91"/>
      <c r="HVG43" s="91"/>
      <c r="HVH43" s="91"/>
      <c r="HVI43" s="91"/>
      <c r="HVJ43" s="91"/>
      <c r="HVK43" s="91"/>
      <c r="HVL43" s="91"/>
      <c r="HVM43" s="91"/>
      <c r="HVN43" s="91"/>
      <c r="HVO43" s="91"/>
      <c r="HVP43" s="91"/>
      <c r="HVQ43" s="91"/>
      <c r="HVR43" s="91"/>
      <c r="HVS43" s="91"/>
      <c r="HVT43" s="91"/>
      <c r="HVU43" s="91"/>
      <c r="HVV43" s="91"/>
      <c r="HVW43" s="91"/>
      <c r="HVX43" s="91"/>
      <c r="HVY43" s="91"/>
      <c r="HVZ43" s="91"/>
      <c r="HWA43" s="91"/>
      <c r="HWB43" s="91"/>
      <c r="HWC43" s="91"/>
      <c r="HWD43" s="91"/>
      <c r="HWE43" s="91"/>
      <c r="HWF43" s="91"/>
      <c r="HWG43" s="91"/>
      <c r="HWH43" s="91"/>
      <c r="HWI43" s="91"/>
      <c r="HWJ43" s="91"/>
      <c r="HWK43" s="91"/>
      <c r="HWL43" s="91"/>
      <c r="HWM43" s="91"/>
      <c r="HWN43" s="91"/>
      <c r="HWO43" s="91"/>
      <c r="HWP43" s="91"/>
      <c r="HWQ43" s="91"/>
      <c r="HWR43" s="91"/>
      <c r="HWS43" s="91"/>
      <c r="HWT43" s="91"/>
      <c r="HWU43" s="91"/>
      <c r="HWV43" s="91"/>
      <c r="HWW43" s="91"/>
      <c r="HWX43" s="91"/>
      <c r="HWY43" s="91"/>
      <c r="HWZ43" s="91"/>
      <c r="HXA43" s="91"/>
      <c r="HXB43" s="91"/>
      <c r="HXC43" s="91"/>
      <c r="HXD43" s="91"/>
      <c r="HXE43" s="91"/>
      <c r="HXF43" s="91"/>
      <c r="HXG43" s="91"/>
      <c r="HXH43" s="91"/>
      <c r="HXI43" s="91"/>
      <c r="HXJ43" s="91"/>
      <c r="HXK43" s="91"/>
      <c r="HXL43" s="91"/>
      <c r="HXM43" s="91"/>
      <c r="HXN43" s="91"/>
      <c r="HXO43" s="91"/>
      <c r="HXP43" s="91"/>
      <c r="HXQ43" s="91"/>
      <c r="HXR43" s="91"/>
      <c r="HXS43" s="91"/>
      <c r="HXT43" s="91"/>
      <c r="HXU43" s="91"/>
      <c r="HXV43" s="91"/>
      <c r="HXW43" s="91"/>
      <c r="HXX43" s="91"/>
      <c r="HXY43" s="91"/>
      <c r="HXZ43" s="91"/>
      <c r="HYA43" s="91"/>
      <c r="HYB43" s="91"/>
      <c r="HYC43" s="91"/>
      <c r="HYD43" s="91"/>
      <c r="HYE43" s="91"/>
      <c r="HYF43" s="91"/>
      <c r="HYG43" s="91"/>
      <c r="HYH43" s="91"/>
      <c r="HYI43" s="91"/>
      <c r="HYJ43" s="91"/>
      <c r="HYK43" s="91"/>
      <c r="HYL43" s="91"/>
      <c r="HYM43" s="91"/>
      <c r="HYN43" s="91"/>
      <c r="HYO43" s="91"/>
      <c r="HYP43" s="91"/>
      <c r="HYQ43" s="91"/>
      <c r="HYR43" s="91"/>
      <c r="HYS43" s="91"/>
      <c r="HYT43" s="91"/>
      <c r="HYU43" s="91"/>
      <c r="HYV43" s="91"/>
      <c r="HYW43" s="91"/>
      <c r="HYX43" s="91"/>
      <c r="HYY43" s="91"/>
      <c r="HYZ43" s="91"/>
      <c r="HZA43" s="91"/>
      <c r="HZB43" s="91"/>
      <c r="HZC43" s="91"/>
      <c r="HZD43" s="91"/>
      <c r="HZE43" s="91"/>
      <c r="HZF43" s="91"/>
      <c r="HZG43" s="91"/>
      <c r="HZH43" s="91"/>
      <c r="HZI43" s="91"/>
      <c r="HZJ43" s="91"/>
      <c r="HZK43" s="91"/>
      <c r="HZL43" s="91"/>
      <c r="HZM43" s="91"/>
      <c r="HZN43" s="91"/>
      <c r="HZO43" s="91"/>
      <c r="HZP43" s="91"/>
      <c r="HZQ43" s="91"/>
      <c r="HZR43" s="91"/>
      <c r="HZS43" s="91"/>
      <c r="HZT43" s="91"/>
      <c r="HZU43" s="91"/>
      <c r="HZV43" s="91"/>
      <c r="HZW43" s="91"/>
      <c r="HZX43" s="91"/>
      <c r="HZY43" s="91"/>
      <c r="HZZ43" s="91"/>
      <c r="IAA43" s="91"/>
      <c r="IAB43" s="91"/>
      <c r="IAC43" s="91"/>
      <c r="IAD43" s="91"/>
      <c r="IAE43" s="91"/>
      <c r="IAF43" s="91"/>
      <c r="IAG43" s="91"/>
      <c r="IAH43" s="91"/>
      <c r="IAI43" s="91"/>
      <c r="IAJ43" s="91"/>
      <c r="IAK43" s="91"/>
      <c r="IAL43" s="91"/>
      <c r="IAM43" s="91"/>
      <c r="IAN43" s="91"/>
      <c r="IAO43" s="91"/>
      <c r="IAP43" s="91"/>
      <c r="IAQ43" s="91"/>
      <c r="IAR43" s="91"/>
      <c r="IAS43" s="91"/>
      <c r="IAT43" s="91"/>
      <c r="IAU43" s="91"/>
      <c r="IAV43" s="91"/>
      <c r="IAW43" s="91"/>
      <c r="IAX43" s="91"/>
      <c r="IAY43" s="91"/>
      <c r="IAZ43" s="91"/>
      <c r="IBA43" s="91"/>
      <c r="IBB43" s="91"/>
      <c r="IBC43" s="91"/>
      <c r="IBD43" s="91"/>
      <c r="IBE43" s="91"/>
      <c r="IBF43" s="91"/>
      <c r="IBG43" s="91"/>
      <c r="IBH43" s="91"/>
      <c r="IBI43" s="91"/>
      <c r="IBJ43" s="91"/>
      <c r="IBK43" s="91"/>
      <c r="IBL43" s="91"/>
      <c r="IBM43" s="91"/>
      <c r="IBN43" s="91"/>
      <c r="IBO43" s="91"/>
      <c r="IBP43" s="91"/>
      <c r="IBQ43" s="91"/>
      <c r="IBR43" s="91"/>
      <c r="IBS43" s="91"/>
      <c r="IBT43" s="91"/>
      <c r="IBU43" s="91"/>
      <c r="IBV43" s="91"/>
      <c r="IBW43" s="91"/>
      <c r="IBX43" s="91"/>
      <c r="IBY43" s="91"/>
      <c r="IBZ43" s="91"/>
      <c r="ICA43" s="91"/>
      <c r="ICB43" s="91"/>
      <c r="ICC43" s="91"/>
      <c r="ICD43" s="91"/>
      <c r="ICE43" s="91"/>
      <c r="ICF43" s="91"/>
      <c r="ICG43" s="91"/>
      <c r="ICH43" s="91"/>
      <c r="ICI43" s="91"/>
      <c r="ICJ43" s="91"/>
      <c r="ICK43" s="91"/>
      <c r="ICL43" s="91"/>
      <c r="ICM43" s="91"/>
      <c r="ICN43" s="91"/>
      <c r="ICO43" s="91"/>
      <c r="ICP43" s="91"/>
      <c r="ICQ43" s="91"/>
      <c r="ICR43" s="91"/>
      <c r="ICS43" s="91"/>
      <c r="ICT43" s="91"/>
      <c r="ICU43" s="91"/>
      <c r="ICV43" s="91"/>
      <c r="ICW43" s="91"/>
      <c r="ICX43" s="91"/>
      <c r="ICY43" s="91"/>
      <c r="ICZ43" s="91"/>
      <c r="IDA43" s="91"/>
      <c r="IDB43" s="91"/>
      <c r="IDC43" s="91"/>
      <c r="IDD43" s="91"/>
      <c r="IDE43" s="91"/>
      <c r="IDF43" s="91"/>
      <c r="IDG43" s="91"/>
      <c r="IDH43" s="91"/>
      <c r="IDI43" s="91"/>
      <c r="IDJ43" s="91"/>
      <c r="IDK43" s="91"/>
      <c r="IDL43" s="91"/>
      <c r="IDM43" s="91"/>
      <c r="IDN43" s="91"/>
      <c r="IDO43" s="91"/>
      <c r="IDP43" s="91"/>
      <c r="IDQ43" s="91"/>
      <c r="IDR43" s="91"/>
      <c r="IDS43" s="91"/>
      <c r="IDT43" s="91"/>
      <c r="IDU43" s="91"/>
      <c r="IDV43" s="91"/>
      <c r="IDW43" s="91"/>
      <c r="IDX43" s="91"/>
      <c r="IDY43" s="91"/>
      <c r="IDZ43" s="91"/>
      <c r="IEA43" s="91"/>
      <c r="IEB43" s="91"/>
      <c r="IEC43" s="91"/>
      <c r="IED43" s="91"/>
      <c r="IEE43" s="91"/>
      <c r="IEF43" s="91"/>
      <c r="IEG43" s="91"/>
      <c r="IEH43" s="91"/>
      <c r="IEI43" s="91"/>
      <c r="IEJ43" s="91"/>
      <c r="IEK43" s="91"/>
      <c r="IEL43" s="91"/>
      <c r="IEM43" s="91"/>
      <c r="IEN43" s="91"/>
      <c r="IEO43" s="91"/>
      <c r="IEP43" s="91"/>
      <c r="IEQ43" s="91"/>
      <c r="IER43" s="91"/>
      <c r="IES43" s="91"/>
      <c r="IET43" s="91"/>
      <c r="IEU43" s="91"/>
      <c r="IEV43" s="91"/>
      <c r="IEW43" s="91"/>
      <c r="IEX43" s="91"/>
      <c r="IEY43" s="91"/>
      <c r="IEZ43" s="91"/>
      <c r="IFA43" s="91"/>
      <c r="IFB43" s="91"/>
      <c r="IFC43" s="91"/>
      <c r="IFD43" s="91"/>
      <c r="IFE43" s="91"/>
      <c r="IFF43" s="91"/>
      <c r="IFG43" s="91"/>
      <c r="IFH43" s="91"/>
      <c r="IFI43" s="91"/>
      <c r="IFJ43" s="91"/>
      <c r="IFK43" s="91"/>
      <c r="IFL43" s="91"/>
      <c r="IFM43" s="91"/>
      <c r="IFN43" s="91"/>
      <c r="IFO43" s="91"/>
      <c r="IFP43" s="91"/>
      <c r="IFQ43" s="91"/>
      <c r="IFR43" s="91"/>
      <c r="IFS43" s="91"/>
      <c r="IFT43" s="91"/>
      <c r="IFU43" s="91"/>
      <c r="IFV43" s="91"/>
      <c r="IFW43" s="91"/>
      <c r="IFX43" s="91"/>
      <c r="IFY43" s="91"/>
      <c r="IFZ43" s="91"/>
      <c r="IGA43" s="91"/>
      <c r="IGB43" s="91"/>
      <c r="IGC43" s="91"/>
      <c r="IGD43" s="91"/>
      <c r="IGE43" s="91"/>
      <c r="IGF43" s="91"/>
      <c r="IGG43" s="91"/>
      <c r="IGH43" s="91"/>
      <c r="IGI43" s="91"/>
      <c r="IGJ43" s="91"/>
      <c r="IGK43" s="91"/>
      <c r="IGL43" s="91"/>
      <c r="IGM43" s="91"/>
      <c r="IGN43" s="91"/>
      <c r="IGO43" s="91"/>
      <c r="IGP43" s="91"/>
      <c r="IGQ43" s="91"/>
      <c r="IGR43" s="91"/>
      <c r="IGS43" s="91"/>
      <c r="IGT43" s="91"/>
      <c r="IGU43" s="91"/>
      <c r="IGV43" s="91"/>
      <c r="IGW43" s="91"/>
      <c r="IGX43" s="91"/>
      <c r="IGY43" s="91"/>
      <c r="IGZ43" s="91"/>
      <c r="IHA43" s="91"/>
      <c r="IHB43" s="91"/>
      <c r="IHC43" s="91"/>
      <c r="IHD43" s="91"/>
      <c r="IHE43" s="91"/>
      <c r="IHF43" s="91"/>
      <c r="IHG43" s="91"/>
      <c r="IHH43" s="91"/>
      <c r="IHI43" s="91"/>
      <c r="IHJ43" s="91"/>
      <c r="IHK43" s="91"/>
      <c r="IHL43" s="91"/>
      <c r="IHM43" s="91"/>
      <c r="IHN43" s="91"/>
      <c r="IHO43" s="91"/>
      <c r="IHP43" s="91"/>
      <c r="IHQ43" s="91"/>
      <c r="IHR43" s="91"/>
      <c r="IHS43" s="91"/>
      <c r="IHT43" s="91"/>
      <c r="IHU43" s="91"/>
      <c r="IHV43" s="91"/>
      <c r="IHW43" s="91"/>
      <c r="IHX43" s="91"/>
      <c r="IHY43" s="91"/>
      <c r="IHZ43" s="91"/>
      <c r="IIA43" s="91"/>
      <c r="IIB43" s="91"/>
      <c r="IIC43" s="91"/>
      <c r="IID43" s="91"/>
      <c r="IIE43" s="91"/>
      <c r="IIF43" s="91"/>
      <c r="IIG43" s="91"/>
      <c r="IIH43" s="91"/>
      <c r="III43" s="91"/>
      <c r="IIJ43" s="91"/>
      <c r="IIK43" s="91"/>
      <c r="IIL43" s="91"/>
      <c r="IIM43" s="91"/>
      <c r="IIN43" s="91"/>
      <c r="IIO43" s="91"/>
      <c r="IIP43" s="91"/>
      <c r="IIQ43" s="91"/>
      <c r="IIR43" s="91"/>
      <c r="IIS43" s="91"/>
      <c r="IIT43" s="91"/>
      <c r="IIU43" s="91"/>
      <c r="IIV43" s="91"/>
      <c r="IIW43" s="91"/>
      <c r="IIX43" s="91"/>
      <c r="IIY43" s="91"/>
      <c r="IIZ43" s="91"/>
      <c r="IJA43" s="91"/>
      <c r="IJB43" s="91"/>
      <c r="IJC43" s="91"/>
      <c r="IJD43" s="91"/>
      <c r="IJE43" s="91"/>
      <c r="IJF43" s="91"/>
      <c r="IJG43" s="91"/>
      <c r="IJH43" s="91"/>
      <c r="IJI43" s="91"/>
      <c r="IJJ43" s="91"/>
      <c r="IJK43" s="91"/>
      <c r="IJL43" s="91"/>
      <c r="IJM43" s="91"/>
      <c r="IJN43" s="91"/>
      <c r="IJO43" s="91"/>
      <c r="IJP43" s="91"/>
      <c r="IJQ43" s="91"/>
      <c r="IJR43" s="91"/>
      <c r="IJS43" s="91"/>
      <c r="IJT43" s="91"/>
      <c r="IJU43" s="91"/>
      <c r="IJV43" s="91"/>
      <c r="IJW43" s="91"/>
      <c r="IJX43" s="91"/>
      <c r="IJY43" s="91"/>
      <c r="IJZ43" s="91"/>
      <c r="IKA43" s="91"/>
      <c r="IKB43" s="91"/>
      <c r="IKC43" s="91"/>
      <c r="IKD43" s="91"/>
      <c r="IKE43" s="91"/>
      <c r="IKF43" s="91"/>
      <c r="IKG43" s="91"/>
      <c r="IKH43" s="91"/>
      <c r="IKI43" s="91"/>
      <c r="IKJ43" s="91"/>
      <c r="IKK43" s="91"/>
      <c r="IKL43" s="91"/>
      <c r="IKM43" s="91"/>
      <c r="IKN43" s="91"/>
      <c r="IKO43" s="91"/>
      <c r="IKP43" s="91"/>
      <c r="IKQ43" s="91"/>
      <c r="IKR43" s="91"/>
      <c r="IKS43" s="91"/>
      <c r="IKT43" s="91"/>
      <c r="IKU43" s="91"/>
      <c r="IKV43" s="91"/>
      <c r="IKW43" s="91"/>
      <c r="IKX43" s="91"/>
      <c r="IKY43" s="91"/>
      <c r="IKZ43" s="91"/>
      <c r="ILA43" s="91"/>
      <c r="ILB43" s="91"/>
      <c r="ILC43" s="91"/>
      <c r="ILD43" s="91"/>
      <c r="ILE43" s="91"/>
      <c r="ILF43" s="91"/>
      <c r="ILG43" s="91"/>
      <c r="ILH43" s="91"/>
      <c r="ILI43" s="91"/>
      <c r="ILJ43" s="91"/>
      <c r="ILK43" s="91"/>
      <c r="ILL43" s="91"/>
      <c r="ILM43" s="91"/>
      <c r="ILN43" s="91"/>
      <c r="ILO43" s="91"/>
      <c r="ILP43" s="91"/>
      <c r="ILQ43" s="91"/>
      <c r="ILR43" s="91"/>
      <c r="ILS43" s="91"/>
      <c r="ILT43" s="91"/>
      <c r="ILU43" s="91"/>
      <c r="ILV43" s="91"/>
      <c r="ILW43" s="91"/>
      <c r="ILX43" s="91"/>
      <c r="ILY43" s="91"/>
      <c r="ILZ43" s="91"/>
      <c r="IMA43" s="91"/>
      <c r="IMB43" s="91"/>
      <c r="IMC43" s="91"/>
      <c r="IMD43" s="91"/>
      <c r="IME43" s="91"/>
      <c r="IMF43" s="91"/>
      <c r="IMG43" s="91"/>
      <c r="IMH43" s="91"/>
      <c r="IMI43" s="91"/>
      <c r="IMJ43" s="91"/>
      <c r="IMK43" s="91"/>
      <c r="IML43" s="91"/>
      <c r="IMM43" s="91"/>
      <c r="IMN43" s="91"/>
      <c r="IMO43" s="91"/>
      <c r="IMP43" s="91"/>
      <c r="IMQ43" s="91"/>
      <c r="IMR43" s="91"/>
      <c r="IMS43" s="91"/>
      <c r="IMT43" s="91"/>
      <c r="IMU43" s="91"/>
      <c r="IMV43" s="91"/>
      <c r="IMW43" s="91"/>
      <c r="IMX43" s="91"/>
      <c r="IMY43" s="91"/>
      <c r="IMZ43" s="91"/>
      <c r="INA43" s="91"/>
      <c r="INB43" s="91"/>
      <c r="INC43" s="91"/>
      <c r="IND43" s="91"/>
      <c r="INE43" s="91"/>
      <c r="INF43" s="91"/>
      <c r="ING43" s="91"/>
      <c r="INH43" s="91"/>
      <c r="INI43" s="91"/>
      <c r="INJ43" s="91"/>
      <c r="INK43" s="91"/>
      <c r="INL43" s="91"/>
      <c r="INM43" s="91"/>
      <c r="INN43" s="91"/>
      <c r="INO43" s="91"/>
      <c r="INP43" s="91"/>
      <c r="INQ43" s="91"/>
      <c r="INR43" s="91"/>
      <c r="INS43" s="91"/>
      <c r="INT43" s="91"/>
      <c r="INU43" s="91"/>
      <c r="INV43" s="91"/>
      <c r="INW43" s="91"/>
      <c r="INX43" s="91"/>
      <c r="INY43" s="91"/>
      <c r="INZ43" s="91"/>
      <c r="IOA43" s="91"/>
      <c r="IOB43" s="91"/>
      <c r="IOC43" s="91"/>
      <c r="IOD43" s="91"/>
      <c r="IOE43" s="91"/>
      <c r="IOF43" s="91"/>
      <c r="IOG43" s="91"/>
      <c r="IOH43" s="91"/>
      <c r="IOI43" s="91"/>
      <c r="IOJ43" s="91"/>
      <c r="IOK43" s="91"/>
      <c r="IOL43" s="91"/>
      <c r="IOM43" s="91"/>
      <c r="ION43" s="91"/>
      <c r="IOO43" s="91"/>
      <c r="IOP43" s="91"/>
      <c r="IOQ43" s="91"/>
      <c r="IOR43" s="91"/>
      <c r="IOS43" s="91"/>
      <c r="IOT43" s="91"/>
      <c r="IOU43" s="91"/>
      <c r="IOV43" s="91"/>
      <c r="IOW43" s="91"/>
      <c r="IOX43" s="91"/>
      <c r="IOY43" s="91"/>
      <c r="IOZ43" s="91"/>
      <c r="IPA43" s="91"/>
      <c r="IPB43" s="91"/>
      <c r="IPC43" s="91"/>
      <c r="IPD43" s="91"/>
      <c r="IPE43" s="91"/>
      <c r="IPF43" s="91"/>
      <c r="IPG43" s="91"/>
      <c r="IPH43" s="91"/>
      <c r="IPI43" s="91"/>
      <c r="IPJ43" s="91"/>
      <c r="IPK43" s="91"/>
      <c r="IPL43" s="91"/>
      <c r="IPM43" s="91"/>
      <c r="IPN43" s="91"/>
      <c r="IPO43" s="91"/>
      <c r="IPP43" s="91"/>
      <c r="IPQ43" s="91"/>
      <c r="IPR43" s="91"/>
      <c r="IPS43" s="91"/>
      <c r="IPT43" s="91"/>
      <c r="IPU43" s="91"/>
      <c r="IPV43" s="91"/>
      <c r="IPW43" s="91"/>
      <c r="IPX43" s="91"/>
      <c r="IPY43" s="91"/>
      <c r="IPZ43" s="91"/>
      <c r="IQA43" s="91"/>
      <c r="IQB43" s="91"/>
      <c r="IQC43" s="91"/>
      <c r="IQD43" s="91"/>
      <c r="IQE43" s="91"/>
      <c r="IQF43" s="91"/>
      <c r="IQG43" s="91"/>
      <c r="IQH43" s="91"/>
      <c r="IQI43" s="91"/>
      <c r="IQJ43" s="91"/>
      <c r="IQK43" s="91"/>
      <c r="IQL43" s="91"/>
      <c r="IQM43" s="91"/>
      <c r="IQN43" s="91"/>
      <c r="IQO43" s="91"/>
      <c r="IQP43" s="91"/>
      <c r="IQQ43" s="91"/>
      <c r="IQR43" s="91"/>
      <c r="IQS43" s="91"/>
      <c r="IQT43" s="91"/>
      <c r="IQU43" s="91"/>
      <c r="IQV43" s="91"/>
      <c r="IQW43" s="91"/>
      <c r="IQX43" s="91"/>
      <c r="IQY43" s="91"/>
      <c r="IQZ43" s="91"/>
      <c r="IRA43" s="91"/>
      <c r="IRB43" s="91"/>
      <c r="IRC43" s="91"/>
      <c r="IRD43" s="91"/>
      <c r="IRE43" s="91"/>
      <c r="IRF43" s="91"/>
      <c r="IRG43" s="91"/>
      <c r="IRH43" s="91"/>
      <c r="IRI43" s="91"/>
      <c r="IRJ43" s="91"/>
      <c r="IRK43" s="91"/>
      <c r="IRL43" s="91"/>
      <c r="IRM43" s="91"/>
      <c r="IRN43" s="91"/>
      <c r="IRO43" s="91"/>
      <c r="IRP43" s="91"/>
      <c r="IRQ43" s="91"/>
      <c r="IRR43" s="91"/>
      <c r="IRS43" s="91"/>
      <c r="IRT43" s="91"/>
      <c r="IRU43" s="91"/>
      <c r="IRV43" s="91"/>
      <c r="IRW43" s="91"/>
      <c r="IRX43" s="91"/>
      <c r="IRY43" s="91"/>
      <c r="IRZ43" s="91"/>
      <c r="ISA43" s="91"/>
      <c r="ISB43" s="91"/>
      <c r="ISC43" s="91"/>
      <c r="ISD43" s="91"/>
      <c r="ISE43" s="91"/>
      <c r="ISF43" s="91"/>
      <c r="ISG43" s="91"/>
      <c r="ISH43" s="91"/>
      <c r="ISI43" s="91"/>
      <c r="ISJ43" s="91"/>
      <c r="ISK43" s="91"/>
      <c r="ISL43" s="91"/>
      <c r="ISM43" s="91"/>
      <c r="ISN43" s="91"/>
      <c r="ISO43" s="91"/>
      <c r="ISP43" s="91"/>
      <c r="ISQ43" s="91"/>
      <c r="ISR43" s="91"/>
      <c r="ISS43" s="91"/>
      <c r="IST43" s="91"/>
      <c r="ISU43" s="91"/>
      <c r="ISV43" s="91"/>
      <c r="ISW43" s="91"/>
      <c r="ISX43" s="91"/>
      <c r="ISY43" s="91"/>
      <c r="ISZ43" s="91"/>
      <c r="ITA43" s="91"/>
      <c r="ITB43" s="91"/>
      <c r="ITC43" s="91"/>
      <c r="ITD43" s="91"/>
      <c r="ITE43" s="91"/>
      <c r="ITF43" s="91"/>
      <c r="ITG43" s="91"/>
      <c r="ITH43" s="91"/>
      <c r="ITI43" s="91"/>
      <c r="ITJ43" s="91"/>
      <c r="ITK43" s="91"/>
      <c r="ITL43" s="91"/>
      <c r="ITM43" s="91"/>
      <c r="ITN43" s="91"/>
      <c r="ITO43" s="91"/>
      <c r="ITP43" s="91"/>
      <c r="ITQ43" s="91"/>
      <c r="ITR43" s="91"/>
      <c r="ITS43" s="91"/>
      <c r="ITT43" s="91"/>
      <c r="ITU43" s="91"/>
      <c r="ITV43" s="91"/>
      <c r="ITW43" s="91"/>
      <c r="ITX43" s="91"/>
      <c r="ITY43" s="91"/>
      <c r="ITZ43" s="91"/>
      <c r="IUA43" s="91"/>
      <c r="IUB43" s="91"/>
      <c r="IUC43" s="91"/>
      <c r="IUD43" s="91"/>
      <c r="IUE43" s="91"/>
      <c r="IUF43" s="91"/>
      <c r="IUG43" s="91"/>
      <c r="IUH43" s="91"/>
      <c r="IUI43" s="91"/>
      <c r="IUJ43" s="91"/>
      <c r="IUK43" s="91"/>
      <c r="IUL43" s="91"/>
      <c r="IUM43" s="91"/>
      <c r="IUN43" s="91"/>
      <c r="IUO43" s="91"/>
      <c r="IUP43" s="91"/>
      <c r="IUQ43" s="91"/>
      <c r="IUR43" s="91"/>
      <c r="IUS43" s="91"/>
      <c r="IUT43" s="91"/>
      <c r="IUU43" s="91"/>
      <c r="IUV43" s="91"/>
      <c r="IUW43" s="91"/>
      <c r="IUX43" s="91"/>
      <c r="IUY43" s="91"/>
      <c r="IUZ43" s="91"/>
      <c r="IVA43" s="91"/>
      <c r="IVB43" s="91"/>
      <c r="IVC43" s="91"/>
      <c r="IVD43" s="91"/>
      <c r="IVE43" s="91"/>
      <c r="IVF43" s="91"/>
      <c r="IVG43" s="91"/>
      <c r="IVH43" s="91"/>
      <c r="IVI43" s="91"/>
      <c r="IVJ43" s="91"/>
      <c r="IVK43" s="91"/>
      <c r="IVL43" s="91"/>
      <c r="IVM43" s="91"/>
      <c r="IVN43" s="91"/>
      <c r="IVO43" s="91"/>
      <c r="IVP43" s="91"/>
      <c r="IVQ43" s="91"/>
      <c r="IVR43" s="91"/>
      <c r="IVS43" s="91"/>
      <c r="IVT43" s="91"/>
      <c r="IVU43" s="91"/>
      <c r="IVV43" s="91"/>
      <c r="IVW43" s="91"/>
      <c r="IVX43" s="91"/>
      <c r="IVY43" s="91"/>
      <c r="IVZ43" s="91"/>
      <c r="IWA43" s="91"/>
      <c r="IWB43" s="91"/>
      <c r="IWC43" s="91"/>
      <c r="IWD43" s="91"/>
      <c r="IWE43" s="91"/>
      <c r="IWF43" s="91"/>
      <c r="IWG43" s="91"/>
      <c r="IWH43" s="91"/>
      <c r="IWI43" s="91"/>
      <c r="IWJ43" s="91"/>
      <c r="IWK43" s="91"/>
      <c r="IWL43" s="91"/>
      <c r="IWM43" s="91"/>
      <c r="IWN43" s="91"/>
      <c r="IWO43" s="91"/>
      <c r="IWP43" s="91"/>
      <c r="IWQ43" s="91"/>
      <c r="IWR43" s="91"/>
      <c r="IWS43" s="91"/>
      <c r="IWT43" s="91"/>
      <c r="IWU43" s="91"/>
      <c r="IWV43" s="91"/>
      <c r="IWW43" s="91"/>
      <c r="IWX43" s="91"/>
      <c r="IWY43" s="91"/>
      <c r="IWZ43" s="91"/>
      <c r="IXA43" s="91"/>
      <c r="IXB43" s="91"/>
      <c r="IXC43" s="91"/>
      <c r="IXD43" s="91"/>
      <c r="IXE43" s="91"/>
      <c r="IXF43" s="91"/>
      <c r="IXG43" s="91"/>
      <c r="IXH43" s="91"/>
      <c r="IXI43" s="91"/>
      <c r="IXJ43" s="91"/>
      <c r="IXK43" s="91"/>
      <c r="IXL43" s="91"/>
      <c r="IXM43" s="91"/>
      <c r="IXN43" s="91"/>
      <c r="IXO43" s="91"/>
      <c r="IXP43" s="91"/>
      <c r="IXQ43" s="91"/>
      <c r="IXR43" s="91"/>
      <c r="IXS43" s="91"/>
      <c r="IXT43" s="91"/>
      <c r="IXU43" s="91"/>
      <c r="IXV43" s="91"/>
      <c r="IXW43" s="91"/>
      <c r="IXX43" s="91"/>
      <c r="IXY43" s="91"/>
      <c r="IXZ43" s="91"/>
      <c r="IYA43" s="91"/>
      <c r="IYB43" s="91"/>
      <c r="IYC43" s="91"/>
      <c r="IYD43" s="91"/>
      <c r="IYE43" s="91"/>
      <c r="IYF43" s="91"/>
      <c r="IYG43" s="91"/>
      <c r="IYH43" s="91"/>
      <c r="IYI43" s="91"/>
      <c r="IYJ43" s="91"/>
      <c r="IYK43" s="91"/>
      <c r="IYL43" s="91"/>
      <c r="IYM43" s="91"/>
      <c r="IYN43" s="91"/>
      <c r="IYO43" s="91"/>
      <c r="IYP43" s="91"/>
      <c r="IYQ43" s="91"/>
      <c r="IYR43" s="91"/>
      <c r="IYS43" s="91"/>
      <c r="IYT43" s="91"/>
      <c r="IYU43" s="91"/>
      <c r="IYV43" s="91"/>
      <c r="IYW43" s="91"/>
      <c r="IYX43" s="91"/>
      <c r="IYY43" s="91"/>
      <c r="IYZ43" s="91"/>
      <c r="IZA43" s="91"/>
      <c r="IZB43" s="91"/>
      <c r="IZC43" s="91"/>
      <c r="IZD43" s="91"/>
      <c r="IZE43" s="91"/>
      <c r="IZF43" s="91"/>
      <c r="IZG43" s="91"/>
      <c r="IZH43" s="91"/>
      <c r="IZI43" s="91"/>
      <c r="IZJ43" s="91"/>
      <c r="IZK43" s="91"/>
      <c r="IZL43" s="91"/>
      <c r="IZM43" s="91"/>
      <c r="IZN43" s="91"/>
      <c r="IZO43" s="91"/>
      <c r="IZP43" s="91"/>
      <c r="IZQ43" s="91"/>
      <c r="IZR43" s="91"/>
      <c r="IZS43" s="91"/>
      <c r="IZT43" s="91"/>
      <c r="IZU43" s="91"/>
      <c r="IZV43" s="91"/>
      <c r="IZW43" s="91"/>
      <c r="IZX43" s="91"/>
      <c r="IZY43" s="91"/>
      <c r="IZZ43" s="91"/>
      <c r="JAA43" s="91"/>
      <c r="JAB43" s="91"/>
      <c r="JAC43" s="91"/>
      <c r="JAD43" s="91"/>
      <c r="JAE43" s="91"/>
      <c r="JAF43" s="91"/>
      <c r="JAG43" s="91"/>
      <c r="JAH43" s="91"/>
      <c r="JAI43" s="91"/>
      <c r="JAJ43" s="91"/>
      <c r="JAK43" s="91"/>
      <c r="JAL43" s="91"/>
      <c r="JAM43" s="91"/>
      <c r="JAN43" s="91"/>
      <c r="JAO43" s="91"/>
      <c r="JAP43" s="91"/>
      <c r="JAQ43" s="91"/>
      <c r="JAR43" s="91"/>
      <c r="JAS43" s="91"/>
      <c r="JAT43" s="91"/>
      <c r="JAU43" s="91"/>
      <c r="JAV43" s="91"/>
      <c r="JAW43" s="91"/>
      <c r="JAX43" s="91"/>
      <c r="JAY43" s="91"/>
      <c r="JAZ43" s="91"/>
      <c r="JBA43" s="91"/>
      <c r="JBB43" s="91"/>
      <c r="JBC43" s="91"/>
      <c r="JBD43" s="91"/>
      <c r="JBE43" s="91"/>
      <c r="JBF43" s="91"/>
      <c r="JBG43" s="91"/>
      <c r="JBH43" s="91"/>
      <c r="JBI43" s="91"/>
      <c r="JBJ43" s="91"/>
      <c r="JBK43" s="91"/>
      <c r="JBL43" s="91"/>
      <c r="JBM43" s="91"/>
      <c r="JBN43" s="91"/>
      <c r="JBO43" s="91"/>
      <c r="JBP43" s="91"/>
      <c r="JBQ43" s="91"/>
      <c r="JBR43" s="91"/>
      <c r="JBS43" s="91"/>
      <c r="JBT43" s="91"/>
      <c r="JBU43" s="91"/>
      <c r="JBV43" s="91"/>
      <c r="JBW43" s="91"/>
      <c r="JBX43" s="91"/>
      <c r="JBY43" s="91"/>
      <c r="JBZ43" s="91"/>
      <c r="JCA43" s="91"/>
      <c r="JCB43" s="91"/>
      <c r="JCC43" s="91"/>
      <c r="JCD43" s="91"/>
      <c r="JCE43" s="91"/>
      <c r="JCF43" s="91"/>
      <c r="JCG43" s="91"/>
      <c r="JCH43" s="91"/>
      <c r="JCI43" s="91"/>
      <c r="JCJ43" s="91"/>
      <c r="JCK43" s="91"/>
      <c r="JCL43" s="91"/>
      <c r="JCM43" s="91"/>
      <c r="JCN43" s="91"/>
      <c r="JCO43" s="91"/>
      <c r="JCP43" s="91"/>
      <c r="JCQ43" s="91"/>
      <c r="JCR43" s="91"/>
      <c r="JCS43" s="91"/>
      <c r="JCT43" s="91"/>
      <c r="JCU43" s="91"/>
      <c r="JCV43" s="91"/>
      <c r="JCW43" s="91"/>
      <c r="JCX43" s="91"/>
      <c r="JCY43" s="91"/>
      <c r="JCZ43" s="91"/>
      <c r="JDA43" s="91"/>
      <c r="JDB43" s="91"/>
      <c r="JDC43" s="91"/>
      <c r="JDD43" s="91"/>
      <c r="JDE43" s="91"/>
      <c r="JDF43" s="91"/>
      <c r="JDG43" s="91"/>
      <c r="JDH43" s="91"/>
      <c r="JDI43" s="91"/>
      <c r="JDJ43" s="91"/>
      <c r="JDK43" s="91"/>
      <c r="JDL43" s="91"/>
      <c r="JDM43" s="91"/>
      <c r="JDN43" s="91"/>
      <c r="JDO43" s="91"/>
      <c r="JDP43" s="91"/>
      <c r="JDQ43" s="91"/>
      <c r="JDR43" s="91"/>
      <c r="JDS43" s="91"/>
      <c r="JDT43" s="91"/>
      <c r="JDU43" s="91"/>
      <c r="JDV43" s="91"/>
      <c r="JDW43" s="91"/>
      <c r="JDX43" s="91"/>
      <c r="JDY43" s="91"/>
      <c r="JDZ43" s="91"/>
      <c r="JEA43" s="91"/>
      <c r="JEB43" s="91"/>
      <c r="JEC43" s="91"/>
      <c r="JED43" s="91"/>
      <c r="JEE43" s="91"/>
      <c r="JEF43" s="91"/>
      <c r="JEG43" s="91"/>
      <c r="JEH43" s="91"/>
      <c r="JEI43" s="91"/>
      <c r="JEJ43" s="91"/>
      <c r="JEK43" s="91"/>
      <c r="JEL43" s="91"/>
      <c r="JEM43" s="91"/>
      <c r="JEN43" s="91"/>
      <c r="JEO43" s="91"/>
      <c r="JEP43" s="91"/>
      <c r="JEQ43" s="91"/>
      <c r="JER43" s="91"/>
      <c r="JES43" s="91"/>
      <c r="JET43" s="91"/>
      <c r="JEU43" s="91"/>
      <c r="JEV43" s="91"/>
      <c r="JEW43" s="91"/>
      <c r="JEX43" s="91"/>
      <c r="JEY43" s="91"/>
      <c r="JEZ43" s="91"/>
      <c r="JFA43" s="91"/>
      <c r="JFB43" s="91"/>
      <c r="JFC43" s="91"/>
      <c r="JFD43" s="91"/>
      <c r="JFE43" s="91"/>
      <c r="JFF43" s="91"/>
      <c r="JFG43" s="91"/>
      <c r="JFH43" s="91"/>
      <c r="JFI43" s="91"/>
      <c r="JFJ43" s="91"/>
      <c r="JFK43" s="91"/>
      <c r="JFL43" s="91"/>
      <c r="JFM43" s="91"/>
      <c r="JFN43" s="91"/>
      <c r="JFO43" s="91"/>
      <c r="JFP43" s="91"/>
      <c r="JFQ43" s="91"/>
      <c r="JFR43" s="91"/>
      <c r="JFS43" s="91"/>
      <c r="JFT43" s="91"/>
      <c r="JFU43" s="91"/>
      <c r="JFV43" s="91"/>
      <c r="JFW43" s="91"/>
      <c r="JFX43" s="91"/>
      <c r="JFY43" s="91"/>
      <c r="JFZ43" s="91"/>
      <c r="JGA43" s="91"/>
      <c r="JGB43" s="91"/>
      <c r="JGC43" s="91"/>
      <c r="JGD43" s="91"/>
      <c r="JGE43" s="91"/>
      <c r="JGF43" s="91"/>
      <c r="JGG43" s="91"/>
      <c r="JGH43" s="91"/>
      <c r="JGI43" s="91"/>
      <c r="JGJ43" s="91"/>
      <c r="JGK43" s="91"/>
      <c r="JGL43" s="91"/>
      <c r="JGM43" s="91"/>
      <c r="JGN43" s="91"/>
      <c r="JGO43" s="91"/>
      <c r="JGP43" s="91"/>
      <c r="JGQ43" s="91"/>
      <c r="JGR43" s="91"/>
      <c r="JGS43" s="91"/>
      <c r="JGT43" s="91"/>
      <c r="JGU43" s="91"/>
      <c r="JGV43" s="91"/>
      <c r="JGW43" s="91"/>
      <c r="JGX43" s="91"/>
      <c r="JGY43" s="91"/>
      <c r="JGZ43" s="91"/>
      <c r="JHA43" s="91"/>
      <c r="JHB43" s="91"/>
      <c r="JHC43" s="91"/>
      <c r="JHD43" s="91"/>
      <c r="JHE43" s="91"/>
      <c r="JHF43" s="91"/>
      <c r="JHG43" s="91"/>
      <c r="JHH43" s="91"/>
      <c r="JHI43" s="91"/>
      <c r="JHJ43" s="91"/>
      <c r="JHK43" s="91"/>
      <c r="JHL43" s="91"/>
      <c r="JHM43" s="91"/>
      <c r="JHN43" s="91"/>
      <c r="JHO43" s="91"/>
      <c r="JHP43" s="91"/>
      <c r="JHQ43" s="91"/>
      <c r="JHR43" s="91"/>
      <c r="JHS43" s="91"/>
      <c r="JHT43" s="91"/>
      <c r="JHU43" s="91"/>
      <c r="JHV43" s="91"/>
      <c r="JHW43" s="91"/>
      <c r="JHX43" s="91"/>
      <c r="JHY43" s="91"/>
      <c r="JHZ43" s="91"/>
      <c r="JIA43" s="91"/>
      <c r="JIB43" s="91"/>
      <c r="JIC43" s="91"/>
      <c r="JID43" s="91"/>
      <c r="JIE43" s="91"/>
      <c r="JIF43" s="91"/>
      <c r="JIG43" s="91"/>
      <c r="JIH43" s="91"/>
      <c r="JII43" s="91"/>
      <c r="JIJ43" s="91"/>
      <c r="JIK43" s="91"/>
      <c r="JIL43" s="91"/>
      <c r="JIM43" s="91"/>
      <c r="JIN43" s="91"/>
      <c r="JIO43" s="91"/>
      <c r="JIP43" s="91"/>
      <c r="JIQ43" s="91"/>
      <c r="JIR43" s="91"/>
      <c r="JIS43" s="91"/>
      <c r="JIT43" s="91"/>
      <c r="JIU43" s="91"/>
      <c r="JIV43" s="91"/>
      <c r="JIW43" s="91"/>
      <c r="JIX43" s="91"/>
      <c r="JIY43" s="91"/>
      <c r="JIZ43" s="91"/>
      <c r="JJA43" s="91"/>
      <c r="JJB43" s="91"/>
      <c r="JJC43" s="91"/>
      <c r="JJD43" s="91"/>
      <c r="JJE43" s="91"/>
      <c r="JJF43" s="91"/>
      <c r="JJG43" s="91"/>
      <c r="JJH43" s="91"/>
      <c r="JJI43" s="91"/>
      <c r="JJJ43" s="91"/>
      <c r="JJK43" s="91"/>
      <c r="JJL43" s="91"/>
      <c r="JJM43" s="91"/>
      <c r="JJN43" s="91"/>
      <c r="JJO43" s="91"/>
      <c r="JJP43" s="91"/>
      <c r="JJQ43" s="91"/>
      <c r="JJR43" s="91"/>
      <c r="JJS43" s="91"/>
      <c r="JJT43" s="91"/>
      <c r="JJU43" s="91"/>
      <c r="JJV43" s="91"/>
      <c r="JJW43" s="91"/>
      <c r="JJX43" s="91"/>
      <c r="JJY43" s="91"/>
      <c r="JJZ43" s="91"/>
      <c r="JKA43" s="91"/>
      <c r="JKB43" s="91"/>
      <c r="JKC43" s="91"/>
      <c r="JKD43" s="91"/>
      <c r="JKE43" s="91"/>
      <c r="JKF43" s="91"/>
      <c r="JKG43" s="91"/>
      <c r="JKH43" s="91"/>
      <c r="JKI43" s="91"/>
      <c r="JKJ43" s="91"/>
      <c r="JKK43" s="91"/>
      <c r="JKL43" s="91"/>
      <c r="JKM43" s="91"/>
      <c r="JKN43" s="91"/>
      <c r="JKO43" s="91"/>
      <c r="JKP43" s="91"/>
      <c r="JKQ43" s="91"/>
      <c r="JKR43" s="91"/>
      <c r="JKS43" s="91"/>
      <c r="JKT43" s="91"/>
      <c r="JKU43" s="91"/>
      <c r="JKV43" s="91"/>
      <c r="JKW43" s="91"/>
      <c r="JKX43" s="91"/>
      <c r="JKY43" s="91"/>
      <c r="JKZ43" s="91"/>
      <c r="JLA43" s="91"/>
      <c r="JLB43" s="91"/>
      <c r="JLC43" s="91"/>
      <c r="JLD43" s="91"/>
      <c r="JLE43" s="91"/>
      <c r="JLF43" s="91"/>
      <c r="JLG43" s="91"/>
      <c r="JLH43" s="91"/>
      <c r="JLI43" s="91"/>
      <c r="JLJ43" s="91"/>
      <c r="JLK43" s="91"/>
      <c r="JLL43" s="91"/>
      <c r="JLM43" s="91"/>
      <c r="JLN43" s="91"/>
      <c r="JLO43" s="91"/>
      <c r="JLP43" s="91"/>
      <c r="JLQ43" s="91"/>
      <c r="JLR43" s="91"/>
      <c r="JLS43" s="91"/>
      <c r="JLT43" s="91"/>
      <c r="JLU43" s="91"/>
      <c r="JLV43" s="91"/>
      <c r="JLW43" s="91"/>
      <c r="JLX43" s="91"/>
      <c r="JLY43" s="91"/>
      <c r="JLZ43" s="91"/>
      <c r="JMA43" s="91"/>
      <c r="JMB43" s="91"/>
      <c r="JMC43" s="91"/>
      <c r="JMD43" s="91"/>
      <c r="JME43" s="91"/>
      <c r="JMF43" s="91"/>
      <c r="JMG43" s="91"/>
      <c r="JMH43" s="91"/>
      <c r="JMI43" s="91"/>
      <c r="JMJ43" s="91"/>
      <c r="JMK43" s="91"/>
      <c r="JML43" s="91"/>
      <c r="JMM43" s="91"/>
      <c r="JMN43" s="91"/>
      <c r="JMO43" s="91"/>
      <c r="JMP43" s="91"/>
      <c r="JMQ43" s="91"/>
      <c r="JMR43" s="91"/>
      <c r="JMS43" s="91"/>
      <c r="JMT43" s="91"/>
      <c r="JMU43" s="91"/>
      <c r="JMV43" s="91"/>
      <c r="JMW43" s="91"/>
      <c r="JMX43" s="91"/>
      <c r="JMY43" s="91"/>
      <c r="JMZ43" s="91"/>
      <c r="JNA43" s="91"/>
      <c r="JNB43" s="91"/>
      <c r="JNC43" s="91"/>
      <c r="JND43" s="91"/>
      <c r="JNE43" s="91"/>
      <c r="JNF43" s="91"/>
      <c r="JNG43" s="91"/>
      <c r="JNH43" s="91"/>
      <c r="JNI43" s="91"/>
      <c r="JNJ43" s="91"/>
      <c r="JNK43" s="91"/>
      <c r="JNL43" s="91"/>
      <c r="JNM43" s="91"/>
      <c r="JNN43" s="91"/>
      <c r="JNO43" s="91"/>
      <c r="JNP43" s="91"/>
      <c r="JNQ43" s="91"/>
      <c r="JNR43" s="91"/>
      <c r="JNS43" s="91"/>
      <c r="JNT43" s="91"/>
      <c r="JNU43" s="91"/>
      <c r="JNV43" s="91"/>
      <c r="JNW43" s="91"/>
      <c r="JNX43" s="91"/>
      <c r="JNY43" s="91"/>
      <c r="JNZ43" s="91"/>
      <c r="JOA43" s="91"/>
      <c r="JOB43" s="91"/>
      <c r="JOC43" s="91"/>
      <c r="JOD43" s="91"/>
      <c r="JOE43" s="91"/>
      <c r="JOF43" s="91"/>
      <c r="JOG43" s="91"/>
      <c r="JOH43" s="91"/>
      <c r="JOI43" s="91"/>
      <c r="JOJ43" s="91"/>
      <c r="JOK43" s="91"/>
      <c r="JOL43" s="91"/>
      <c r="JOM43" s="91"/>
      <c r="JON43" s="91"/>
      <c r="JOO43" s="91"/>
      <c r="JOP43" s="91"/>
      <c r="JOQ43" s="91"/>
      <c r="JOR43" s="91"/>
      <c r="JOS43" s="91"/>
      <c r="JOT43" s="91"/>
      <c r="JOU43" s="91"/>
      <c r="JOV43" s="91"/>
      <c r="JOW43" s="91"/>
      <c r="JOX43" s="91"/>
      <c r="JOY43" s="91"/>
      <c r="JOZ43" s="91"/>
      <c r="JPA43" s="91"/>
      <c r="JPB43" s="91"/>
      <c r="JPC43" s="91"/>
      <c r="JPD43" s="91"/>
      <c r="JPE43" s="91"/>
      <c r="JPF43" s="91"/>
      <c r="JPG43" s="91"/>
      <c r="JPH43" s="91"/>
      <c r="JPI43" s="91"/>
      <c r="JPJ43" s="91"/>
      <c r="JPK43" s="91"/>
      <c r="JPL43" s="91"/>
      <c r="JPM43" s="91"/>
      <c r="JPN43" s="91"/>
      <c r="JPO43" s="91"/>
      <c r="JPP43" s="91"/>
      <c r="JPQ43" s="91"/>
      <c r="JPR43" s="91"/>
      <c r="JPS43" s="91"/>
      <c r="JPT43" s="91"/>
      <c r="JPU43" s="91"/>
      <c r="JPV43" s="91"/>
      <c r="JPW43" s="91"/>
      <c r="JPX43" s="91"/>
      <c r="JPY43" s="91"/>
      <c r="JPZ43" s="91"/>
      <c r="JQA43" s="91"/>
      <c r="JQB43" s="91"/>
      <c r="JQC43" s="91"/>
      <c r="JQD43" s="91"/>
      <c r="JQE43" s="91"/>
      <c r="JQF43" s="91"/>
      <c r="JQG43" s="91"/>
      <c r="JQH43" s="91"/>
      <c r="JQI43" s="91"/>
      <c r="JQJ43" s="91"/>
      <c r="JQK43" s="91"/>
      <c r="JQL43" s="91"/>
      <c r="JQM43" s="91"/>
      <c r="JQN43" s="91"/>
      <c r="JQO43" s="91"/>
      <c r="JQP43" s="91"/>
      <c r="JQQ43" s="91"/>
      <c r="JQR43" s="91"/>
      <c r="JQS43" s="91"/>
      <c r="JQT43" s="91"/>
      <c r="JQU43" s="91"/>
      <c r="JQV43" s="91"/>
      <c r="JQW43" s="91"/>
      <c r="JQX43" s="91"/>
      <c r="JQY43" s="91"/>
      <c r="JQZ43" s="91"/>
      <c r="JRA43" s="91"/>
      <c r="JRB43" s="91"/>
      <c r="JRC43" s="91"/>
      <c r="JRD43" s="91"/>
      <c r="JRE43" s="91"/>
      <c r="JRF43" s="91"/>
      <c r="JRG43" s="91"/>
      <c r="JRH43" s="91"/>
      <c r="JRI43" s="91"/>
      <c r="JRJ43" s="91"/>
      <c r="JRK43" s="91"/>
      <c r="JRL43" s="91"/>
      <c r="JRM43" s="91"/>
      <c r="JRN43" s="91"/>
      <c r="JRO43" s="91"/>
      <c r="JRP43" s="91"/>
      <c r="JRQ43" s="91"/>
      <c r="JRR43" s="91"/>
      <c r="JRS43" s="91"/>
      <c r="JRT43" s="91"/>
      <c r="JRU43" s="91"/>
      <c r="JRV43" s="91"/>
      <c r="JRW43" s="91"/>
      <c r="JRX43" s="91"/>
      <c r="JRY43" s="91"/>
      <c r="JRZ43" s="91"/>
      <c r="JSA43" s="91"/>
      <c r="JSB43" s="91"/>
      <c r="JSC43" s="91"/>
      <c r="JSD43" s="91"/>
      <c r="JSE43" s="91"/>
      <c r="JSF43" s="91"/>
      <c r="JSG43" s="91"/>
      <c r="JSH43" s="91"/>
      <c r="JSI43" s="91"/>
      <c r="JSJ43" s="91"/>
      <c r="JSK43" s="91"/>
      <c r="JSL43" s="91"/>
      <c r="JSM43" s="91"/>
      <c r="JSN43" s="91"/>
      <c r="JSO43" s="91"/>
      <c r="JSP43" s="91"/>
      <c r="JSQ43" s="91"/>
      <c r="JSR43" s="91"/>
      <c r="JSS43" s="91"/>
      <c r="JST43" s="91"/>
      <c r="JSU43" s="91"/>
      <c r="JSV43" s="91"/>
      <c r="JSW43" s="91"/>
      <c r="JSX43" s="91"/>
      <c r="JSY43" s="91"/>
      <c r="JSZ43" s="91"/>
      <c r="JTA43" s="91"/>
      <c r="JTB43" s="91"/>
      <c r="JTC43" s="91"/>
      <c r="JTD43" s="91"/>
      <c r="JTE43" s="91"/>
      <c r="JTF43" s="91"/>
      <c r="JTG43" s="91"/>
      <c r="JTH43" s="91"/>
      <c r="JTI43" s="91"/>
      <c r="JTJ43" s="91"/>
      <c r="JTK43" s="91"/>
      <c r="JTL43" s="91"/>
      <c r="JTM43" s="91"/>
      <c r="JTN43" s="91"/>
      <c r="JTO43" s="91"/>
      <c r="JTP43" s="91"/>
      <c r="JTQ43" s="91"/>
      <c r="JTR43" s="91"/>
      <c r="JTS43" s="91"/>
      <c r="JTT43" s="91"/>
      <c r="JTU43" s="91"/>
      <c r="JTV43" s="91"/>
      <c r="JTW43" s="91"/>
      <c r="JTX43" s="91"/>
      <c r="JTY43" s="91"/>
      <c r="JTZ43" s="91"/>
      <c r="JUA43" s="91"/>
      <c r="JUB43" s="91"/>
      <c r="JUC43" s="91"/>
      <c r="JUD43" s="91"/>
      <c r="JUE43" s="91"/>
      <c r="JUF43" s="91"/>
      <c r="JUG43" s="91"/>
      <c r="JUH43" s="91"/>
      <c r="JUI43" s="91"/>
      <c r="JUJ43" s="91"/>
      <c r="JUK43" s="91"/>
      <c r="JUL43" s="91"/>
      <c r="JUM43" s="91"/>
      <c r="JUN43" s="91"/>
      <c r="JUO43" s="91"/>
      <c r="JUP43" s="91"/>
      <c r="JUQ43" s="91"/>
      <c r="JUR43" s="91"/>
      <c r="JUS43" s="91"/>
      <c r="JUT43" s="91"/>
      <c r="JUU43" s="91"/>
      <c r="JUV43" s="91"/>
      <c r="JUW43" s="91"/>
      <c r="JUX43" s="91"/>
      <c r="JUY43" s="91"/>
      <c r="JUZ43" s="91"/>
      <c r="JVA43" s="91"/>
      <c r="JVB43" s="91"/>
      <c r="JVC43" s="91"/>
      <c r="JVD43" s="91"/>
      <c r="JVE43" s="91"/>
      <c r="JVF43" s="91"/>
      <c r="JVG43" s="91"/>
      <c r="JVH43" s="91"/>
      <c r="JVI43" s="91"/>
      <c r="JVJ43" s="91"/>
      <c r="JVK43" s="91"/>
      <c r="JVL43" s="91"/>
      <c r="JVM43" s="91"/>
      <c r="JVN43" s="91"/>
      <c r="JVO43" s="91"/>
      <c r="JVP43" s="91"/>
      <c r="JVQ43" s="91"/>
      <c r="JVR43" s="91"/>
      <c r="JVS43" s="91"/>
      <c r="JVT43" s="91"/>
      <c r="JVU43" s="91"/>
      <c r="JVV43" s="91"/>
      <c r="JVW43" s="91"/>
      <c r="JVX43" s="91"/>
      <c r="JVY43" s="91"/>
      <c r="JVZ43" s="91"/>
      <c r="JWA43" s="91"/>
      <c r="JWB43" s="91"/>
      <c r="JWC43" s="91"/>
      <c r="JWD43" s="91"/>
      <c r="JWE43" s="91"/>
      <c r="JWF43" s="91"/>
      <c r="JWG43" s="91"/>
      <c r="JWH43" s="91"/>
      <c r="JWI43" s="91"/>
      <c r="JWJ43" s="91"/>
      <c r="JWK43" s="91"/>
      <c r="JWL43" s="91"/>
      <c r="JWM43" s="91"/>
      <c r="JWN43" s="91"/>
      <c r="JWO43" s="91"/>
      <c r="JWP43" s="91"/>
      <c r="JWQ43" s="91"/>
      <c r="JWR43" s="91"/>
      <c r="JWS43" s="91"/>
      <c r="JWT43" s="91"/>
      <c r="JWU43" s="91"/>
      <c r="JWV43" s="91"/>
      <c r="JWW43" s="91"/>
      <c r="JWX43" s="91"/>
      <c r="JWY43" s="91"/>
      <c r="JWZ43" s="91"/>
      <c r="JXA43" s="91"/>
      <c r="JXB43" s="91"/>
      <c r="JXC43" s="91"/>
      <c r="JXD43" s="91"/>
      <c r="JXE43" s="91"/>
      <c r="JXF43" s="91"/>
      <c r="JXG43" s="91"/>
      <c r="JXH43" s="91"/>
      <c r="JXI43" s="91"/>
      <c r="JXJ43" s="91"/>
      <c r="JXK43" s="91"/>
      <c r="JXL43" s="91"/>
      <c r="JXM43" s="91"/>
      <c r="JXN43" s="91"/>
      <c r="JXO43" s="91"/>
      <c r="JXP43" s="91"/>
      <c r="JXQ43" s="91"/>
      <c r="JXR43" s="91"/>
      <c r="JXS43" s="91"/>
      <c r="JXT43" s="91"/>
      <c r="JXU43" s="91"/>
      <c r="JXV43" s="91"/>
      <c r="JXW43" s="91"/>
      <c r="JXX43" s="91"/>
      <c r="JXY43" s="91"/>
      <c r="JXZ43" s="91"/>
      <c r="JYA43" s="91"/>
      <c r="JYB43" s="91"/>
      <c r="JYC43" s="91"/>
      <c r="JYD43" s="91"/>
      <c r="JYE43" s="91"/>
      <c r="JYF43" s="91"/>
      <c r="JYG43" s="91"/>
      <c r="JYH43" s="91"/>
      <c r="JYI43" s="91"/>
      <c r="JYJ43" s="91"/>
      <c r="JYK43" s="91"/>
      <c r="JYL43" s="91"/>
      <c r="JYM43" s="91"/>
      <c r="JYN43" s="91"/>
      <c r="JYO43" s="91"/>
      <c r="JYP43" s="91"/>
      <c r="JYQ43" s="91"/>
      <c r="JYR43" s="91"/>
      <c r="JYS43" s="91"/>
      <c r="JYT43" s="91"/>
      <c r="JYU43" s="91"/>
      <c r="JYV43" s="91"/>
      <c r="JYW43" s="91"/>
      <c r="JYX43" s="91"/>
      <c r="JYY43" s="91"/>
      <c r="JYZ43" s="91"/>
      <c r="JZA43" s="91"/>
      <c r="JZB43" s="91"/>
      <c r="JZC43" s="91"/>
      <c r="JZD43" s="91"/>
      <c r="JZE43" s="91"/>
      <c r="JZF43" s="91"/>
      <c r="JZG43" s="91"/>
      <c r="JZH43" s="91"/>
      <c r="JZI43" s="91"/>
      <c r="JZJ43" s="91"/>
      <c r="JZK43" s="91"/>
      <c r="JZL43" s="91"/>
      <c r="JZM43" s="91"/>
      <c r="JZN43" s="91"/>
      <c r="JZO43" s="91"/>
      <c r="JZP43" s="91"/>
      <c r="JZQ43" s="91"/>
      <c r="JZR43" s="91"/>
      <c r="JZS43" s="91"/>
      <c r="JZT43" s="91"/>
      <c r="JZU43" s="91"/>
      <c r="JZV43" s="91"/>
      <c r="JZW43" s="91"/>
      <c r="JZX43" s="91"/>
      <c r="JZY43" s="91"/>
      <c r="JZZ43" s="91"/>
      <c r="KAA43" s="91"/>
      <c r="KAB43" s="91"/>
      <c r="KAC43" s="91"/>
      <c r="KAD43" s="91"/>
      <c r="KAE43" s="91"/>
      <c r="KAF43" s="91"/>
      <c r="KAG43" s="91"/>
      <c r="KAH43" s="91"/>
      <c r="KAI43" s="91"/>
      <c r="KAJ43" s="91"/>
      <c r="KAK43" s="91"/>
      <c r="KAL43" s="91"/>
      <c r="KAM43" s="91"/>
      <c r="KAN43" s="91"/>
      <c r="KAO43" s="91"/>
      <c r="KAP43" s="91"/>
      <c r="KAQ43" s="91"/>
      <c r="KAR43" s="91"/>
      <c r="KAS43" s="91"/>
      <c r="KAT43" s="91"/>
      <c r="KAU43" s="91"/>
      <c r="KAV43" s="91"/>
      <c r="KAW43" s="91"/>
      <c r="KAX43" s="91"/>
      <c r="KAY43" s="91"/>
      <c r="KAZ43" s="91"/>
      <c r="KBA43" s="91"/>
      <c r="KBB43" s="91"/>
      <c r="KBC43" s="91"/>
      <c r="KBD43" s="91"/>
      <c r="KBE43" s="91"/>
      <c r="KBF43" s="91"/>
      <c r="KBG43" s="91"/>
      <c r="KBH43" s="91"/>
      <c r="KBI43" s="91"/>
      <c r="KBJ43" s="91"/>
      <c r="KBK43" s="91"/>
      <c r="KBL43" s="91"/>
      <c r="KBM43" s="91"/>
      <c r="KBN43" s="91"/>
      <c r="KBO43" s="91"/>
      <c r="KBP43" s="91"/>
      <c r="KBQ43" s="91"/>
      <c r="KBR43" s="91"/>
      <c r="KBS43" s="91"/>
      <c r="KBT43" s="91"/>
      <c r="KBU43" s="91"/>
      <c r="KBV43" s="91"/>
      <c r="KBW43" s="91"/>
      <c r="KBX43" s="91"/>
      <c r="KBY43" s="91"/>
      <c r="KBZ43" s="91"/>
      <c r="KCA43" s="91"/>
      <c r="KCB43" s="91"/>
      <c r="KCC43" s="91"/>
      <c r="KCD43" s="91"/>
      <c r="KCE43" s="91"/>
      <c r="KCF43" s="91"/>
      <c r="KCG43" s="91"/>
      <c r="KCH43" s="91"/>
      <c r="KCI43" s="91"/>
      <c r="KCJ43" s="91"/>
      <c r="KCK43" s="91"/>
      <c r="KCL43" s="91"/>
      <c r="KCM43" s="91"/>
      <c r="KCN43" s="91"/>
      <c r="KCO43" s="91"/>
      <c r="KCP43" s="91"/>
      <c r="KCQ43" s="91"/>
      <c r="KCR43" s="91"/>
      <c r="KCS43" s="91"/>
      <c r="KCT43" s="91"/>
      <c r="KCU43" s="91"/>
      <c r="KCV43" s="91"/>
      <c r="KCW43" s="91"/>
      <c r="KCX43" s="91"/>
      <c r="KCY43" s="91"/>
      <c r="KCZ43" s="91"/>
      <c r="KDA43" s="91"/>
      <c r="KDB43" s="91"/>
      <c r="KDC43" s="91"/>
      <c r="KDD43" s="91"/>
      <c r="KDE43" s="91"/>
      <c r="KDF43" s="91"/>
      <c r="KDG43" s="91"/>
      <c r="KDH43" s="91"/>
      <c r="KDI43" s="91"/>
      <c r="KDJ43" s="91"/>
      <c r="KDK43" s="91"/>
      <c r="KDL43" s="91"/>
      <c r="KDM43" s="91"/>
      <c r="KDN43" s="91"/>
      <c r="KDO43" s="91"/>
      <c r="KDP43" s="91"/>
      <c r="KDQ43" s="91"/>
      <c r="KDR43" s="91"/>
      <c r="KDS43" s="91"/>
      <c r="KDT43" s="91"/>
      <c r="KDU43" s="91"/>
      <c r="KDV43" s="91"/>
      <c r="KDW43" s="91"/>
      <c r="KDX43" s="91"/>
      <c r="KDY43" s="91"/>
      <c r="KDZ43" s="91"/>
      <c r="KEA43" s="91"/>
      <c r="KEB43" s="91"/>
      <c r="KEC43" s="91"/>
      <c r="KED43" s="91"/>
      <c r="KEE43" s="91"/>
      <c r="KEF43" s="91"/>
      <c r="KEG43" s="91"/>
      <c r="KEH43" s="91"/>
      <c r="KEI43" s="91"/>
      <c r="KEJ43" s="91"/>
      <c r="KEK43" s="91"/>
      <c r="KEL43" s="91"/>
      <c r="KEM43" s="91"/>
      <c r="KEN43" s="91"/>
      <c r="KEO43" s="91"/>
      <c r="KEP43" s="91"/>
      <c r="KEQ43" s="91"/>
      <c r="KER43" s="91"/>
      <c r="KES43" s="91"/>
      <c r="KET43" s="91"/>
      <c r="KEU43" s="91"/>
      <c r="KEV43" s="91"/>
      <c r="KEW43" s="91"/>
      <c r="KEX43" s="91"/>
      <c r="KEY43" s="91"/>
      <c r="KEZ43" s="91"/>
      <c r="KFA43" s="91"/>
      <c r="KFB43" s="91"/>
      <c r="KFC43" s="91"/>
      <c r="KFD43" s="91"/>
      <c r="KFE43" s="91"/>
      <c r="KFF43" s="91"/>
      <c r="KFG43" s="91"/>
      <c r="KFH43" s="91"/>
      <c r="KFI43" s="91"/>
      <c r="KFJ43" s="91"/>
      <c r="KFK43" s="91"/>
      <c r="KFL43" s="91"/>
      <c r="KFM43" s="91"/>
      <c r="KFN43" s="91"/>
      <c r="KFO43" s="91"/>
      <c r="KFP43" s="91"/>
      <c r="KFQ43" s="91"/>
      <c r="KFR43" s="91"/>
      <c r="KFS43" s="91"/>
      <c r="KFT43" s="91"/>
      <c r="KFU43" s="91"/>
      <c r="KFV43" s="91"/>
      <c r="KFW43" s="91"/>
      <c r="KFX43" s="91"/>
      <c r="KFY43" s="91"/>
      <c r="KFZ43" s="91"/>
      <c r="KGA43" s="91"/>
      <c r="KGB43" s="91"/>
      <c r="KGC43" s="91"/>
      <c r="KGD43" s="91"/>
      <c r="KGE43" s="91"/>
      <c r="KGF43" s="91"/>
      <c r="KGG43" s="91"/>
      <c r="KGH43" s="91"/>
      <c r="KGI43" s="91"/>
      <c r="KGJ43" s="91"/>
      <c r="KGK43" s="91"/>
      <c r="KGL43" s="91"/>
      <c r="KGM43" s="91"/>
      <c r="KGN43" s="91"/>
      <c r="KGO43" s="91"/>
      <c r="KGP43" s="91"/>
      <c r="KGQ43" s="91"/>
      <c r="KGR43" s="91"/>
      <c r="KGS43" s="91"/>
      <c r="KGT43" s="91"/>
      <c r="KGU43" s="91"/>
      <c r="KGV43" s="91"/>
      <c r="KGW43" s="91"/>
      <c r="KGX43" s="91"/>
      <c r="KGY43" s="91"/>
      <c r="KGZ43" s="91"/>
      <c r="KHA43" s="91"/>
      <c r="KHB43" s="91"/>
      <c r="KHC43" s="91"/>
      <c r="KHD43" s="91"/>
      <c r="KHE43" s="91"/>
      <c r="KHF43" s="91"/>
      <c r="KHG43" s="91"/>
      <c r="KHH43" s="91"/>
      <c r="KHI43" s="91"/>
      <c r="KHJ43" s="91"/>
      <c r="KHK43" s="91"/>
      <c r="KHL43" s="91"/>
      <c r="KHM43" s="91"/>
      <c r="KHN43" s="91"/>
      <c r="KHO43" s="91"/>
      <c r="KHP43" s="91"/>
      <c r="KHQ43" s="91"/>
      <c r="KHR43" s="91"/>
      <c r="KHS43" s="91"/>
      <c r="KHT43" s="91"/>
      <c r="KHU43" s="91"/>
      <c r="KHV43" s="91"/>
      <c r="KHW43" s="91"/>
      <c r="KHX43" s="91"/>
      <c r="KHY43" s="91"/>
      <c r="KHZ43" s="91"/>
      <c r="KIA43" s="91"/>
      <c r="KIB43" s="91"/>
      <c r="KIC43" s="91"/>
      <c r="KID43" s="91"/>
      <c r="KIE43" s="91"/>
      <c r="KIF43" s="91"/>
      <c r="KIG43" s="91"/>
      <c r="KIH43" s="91"/>
      <c r="KII43" s="91"/>
      <c r="KIJ43" s="91"/>
      <c r="KIK43" s="91"/>
      <c r="KIL43" s="91"/>
      <c r="KIM43" s="91"/>
      <c r="KIN43" s="91"/>
      <c r="KIO43" s="91"/>
      <c r="KIP43" s="91"/>
      <c r="KIQ43" s="91"/>
      <c r="KIR43" s="91"/>
      <c r="KIS43" s="91"/>
      <c r="KIT43" s="91"/>
      <c r="KIU43" s="91"/>
      <c r="KIV43" s="91"/>
      <c r="KIW43" s="91"/>
      <c r="KIX43" s="91"/>
      <c r="KIY43" s="91"/>
      <c r="KIZ43" s="91"/>
      <c r="KJA43" s="91"/>
      <c r="KJB43" s="91"/>
      <c r="KJC43" s="91"/>
      <c r="KJD43" s="91"/>
      <c r="KJE43" s="91"/>
      <c r="KJF43" s="91"/>
      <c r="KJG43" s="91"/>
      <c r="KJH43" s="91"/>
      <c r="KJI43" s="91"/>
      <c r="KJJ43" s="91"/>
      <c r="KJK43" s="91"/>
      <c r="KJL43" s="91"/>
      <c r="KJM43" s="91"/>
      <c r="KJN43" s="91"/>
      <c r="KJO43" s="91"/>
      <c r="KJP43" s="91"/>
      <c r="KJQ43" s="91"/>
      <c r="KJR43" s="91"/>
      <c r="KJS43" s="91"/>
      <c r="KJT43" s="91"/>
      <c r="KJU43" s="91"/>
      <c r="KJV43" s="91"/>
      <c r="KJW43" s="91"/>
      <c r="KJX43" s="91"/>
      <c r="KJY43" s="91"/>
      <c r="KJZ43" s="91"/>
      <c r="KKA43" s="91"/>
      <c r="KKB43" s="91"/>
      <c r="KKC43" s="91"/>
      <c r="KKD43" s="91"/>
      <c r="KKE43" s="91"/>
      <c r="KKF43" s="91"/>
      <c r="KKG43" s="91"/>
      <c r="KKH43" s="91"/>
      <c r="KKI43" s="91"/>
      <c r="KKJ43" s="91"/>
      <c r="KKK43" s="91"/>
      <c r="KKL43" s="91"/>
      <c r="KKM43" s="91"/>
      <c r="KKN43" s="91"/>
      <c r="KKO43" s="91"/>
      <c r="KKP43" s="91"/>
      <c r="KKQ43" s="91"/>
      <c r="KKR43" s="91"/>
      <c r="KKS43" s="91"/>
      <c r="KKT43" s="91"/>
      <c r="KKU43" s="91"/>
      <c r="KKV43" s="91"/>
      <c r="KKW43" s="91"/>
      <c r="KKX43" s="91"/>
      <c r="KKY43" s="91"/>
      <c r="KKZ43" s="91"/>
      <c r="KLA43" s="91"/>
      <c r="KLB43" s="91"/>
      <c r="KLC43" s="91"/>
      <c r="KLD43" s="91"/>
      <c r="KLE43" s="91"/>
      <c r="KLF43" s="91"/>
      <c r="KLG43" s="91"/>
      <c r="KLH43" s="91"/>
      <c r="KLI43" s="91"/>
      <c r="KLJ43" s="91"/>
      <c r="KLK43" s="91"/>
      <c r="KLL43" s="91"/>
      <c r="KLM43" s="91"/>
      <c r="KLN43" s="91"/>
      <c r="KLO43" s="91"/>
      <c r="KLP43" s="91"/>
      <c r="KLQ43" s="91"/>
      <c r="KLR43" s="91"/>
      <c r="KLS43" s="91"/>
      <c r="KLT43" s="91"/>
      <c r="KLU43" s="91"/>
      <c r="KLV43" s="91"/>
      <c r="KLW43" s="91"/>
      <c r="KLX43" s="91"/>
      <c r="KLY43" s="91"/>
      <c r="KLZ43" s="91"/>
      <c r="KMA43" s="91"/>
      <c r="KMB43" s="91"/>
      <c r="KMC43" s="91"/>
      <c r="KMD43" s="91"/>
      <c r="KME43" s="91"/>
      <c r="KMF43" s="91"/>
      <c r="KMG43" s="91"/>
      <c r="KMH43" s="91"/>
      <c r="KMI43" s="91"/>
      <c r="KMJ43" s="91"/>
      <c r="KMK43" s="91"/>
      <c r="KML43" s="91"/>
      <c r="KMM43" s="91"/>
      <c r="KMN43" s="91"/>
      <c r="KMO43" s="91"/>
      <c r="KMP43" s="91"/>
      <c r="KMQ43" s="91"/>
      <c r="KMR43" s="91"/>
      <c r="KMS43" s="91"/>
      <c r="KMT43" s="91"/>
      <c r="KMU43" s="91"/>
      <c r="KMV43" s="91"/>
      <c r="KMW43" s="91"/>
      <c r="KMX43" s="91"/>
      <c r="KMY43" s="91"/>
      <c r="KMZ43" s="91"/>
      <c r="KNA43" s="91"/>
      <c r="KNB43" s="91"/>
      <c r="KNC43" s="91"/>
      <c r="KND43" s="91"/>
      <c r="KNE43" s="91"/>
      <c r="KNF43" s="91"/>
      <c r="KNG43" s="91"/>
      <c r="KNH43" s="91"/>
      <c r="KNI43" s="91"/>
      <c r="KNJ43" s="91"/>
      <c r="KNK43" s="91"/>
      <c r="KNL43" s="91"/>
      <c r="KNM43" s="91"/>
      <c r="KNN43" s="91"/>
      <c r="KNO43" s="91"/>
      <c r="KNP43" s="91"/>
      <c r="KNQ43" s="91"/>
      <c r="KNR43" s="91"/>
      <c r="KNS43" s="91"/>
      <c r="KNT43" s="91"/>
      <c r="KNU43" s="91"/>
      <c r="KNV43" s="91"/>
      <c r="KNW43" s="91"/>
      <c r="KNX43" s="91"/>
      <c r="KNY43" s="91"/>
      <c r="KNZ43" s="91"/>
      <c r="KOA43" s="91"/>
      <c r="KOB43" s="91"/>
      <c r="KOC43" s="91"/>
      <c r="KOD43" s="91"/>
      <c r="KOE43" s="91"/>
      <c r="KOF43" s="91"/>
      <c r="KOG43" s="91"/>
      <c r="KOH43" s="91"/>
      <c r="KOI43" s="91"/>
      <c r="KOJ43" s="91"/>
      <c r="KOK43" s="91"/>
      <c r="KOL43" s="91"/>
      <c r="KOM43" s="91"/>
      <c r="KON43" s="91"/>
      <c r="KOO43" s="91"/>
      <c r="KOP43" s="91"/>
      <c r="KOQ43" s="91"/>
      <c r="KOR43" s="91"/>
      <c r="KOS43" s="91"/>
      <c r="KOT43" s="91"/>
      <c r="KOU43" s="91"/>
      <c r="KOV43" s="91"/>
      <c r="KOW43" s="91"/>
      <c r="KOX43" s="91"/>
      <c r="KOY43" s="91"/>
      <c r="KOZ43" s="91"/>
      <c r="KPA43" s="91"/>
      <c r="KPB43" s="91"/>
      <c r="KPC43" s="91"/>
      <c r="KPD43" s="91"/>
      <c r="KPE43" s="91"/>
      <c r="KPF43" s="91"/>
      <c r="KPG43" s="91"/>
      <c r="KPH43" s="91"/>
      <c r="KPI43" s="91"/>
      <c r="KPJ43" s="91"/>
      <c r="KPK43" s="91"/>
      <c r="KPL43" s="91"/>
      <c r="KPM43" s="91"/>
      <c r="KPN43" s="91"/>
      <c r="KPO43" s="91"/>
      <c r="KPP43" s="91"/>
      <c r="KPQ43" s="91"/>
      <c r="KPR43" s="91"/>
      <c r="KPS43" s="91"/>
      <c r="KPT43" s="91"/>
      <c r="KPU43" s="91"/>
      <c r="KPV43" s="91"/>
      <c r="KPW43" s="91"/>
      <c r="KPX43" s="91"/>
      <c r="KPY43" s="91"/>
      <c r="KPZ43" s="91"/>
      <c r="KQA43" s="91"/>
      <c r="KQB43" s="91"/>
      <c r="KQC43" s="91"/>
      <c r="KQD43" s="91"/>
      <c r="KQE43" s="91"/>
      <c r="KQF43" s="91"/>
      <c r="KQG43" s="91"/>
      <c r="KQH43" s="91"/>
      <c r="KQI43" s="91"/>
      <c r="KQJ43" s="91"/>
      <c r="KQK43" s="91"/>
      <c r="KQL43" s="91"/>
      <c r="KQM43" s="91"/>
      <c r="KQN43" s="91"/>
      <c r="KQO43" s="91"/>
      <c r="KQP43" s="91"/>
      <c r="KQQ43" s="91"/>
      <c r="KQR43" s="91"/>
      <c r="KQS43" s="91"/>
      <c r="KQT43" s="91"/>
      <c r="KQU43" s="91"/>
      <c r="KQV43" s="91"/>
      <c r="KQW43" s="91"/>
      <c r="KQX43" s="91"/>
      <c r="KQY43" s="91"/>
      <c r="KQZ43" s="91"/>
      <c r="KRA43" s="91"/>
      <c r="KRB43" s="91"/>
      <c r="KRC43" s="91"/>
      <c r="KRD43" s="91"/>
      <c r="KRE43" s="91"/>
      <c r="KRF43" s="91"/>
      <c r="KRG43" s="91"/>
      <c r="KRH43" s="91"/>
      <c r="KRI43" s="91"/>
      <c r="KRJ43" s="91"/>
      <c r="KRK43" s="91"/>
      <c r="KRL43" s="91"/>
      <c r="KRM43" s="91"/>
      <c r="KRN43" s="91"/>
      <c r="KRO43" s="91"/>
      <c r="KRP43" s="91"/>
      <c r="KRQ43" s="91"/>
      <c r="KRR43" s="91"/>
      <c r="KRS43" s="91"/>
      <c r="KRT43" s="91"/>
      <c r="KRU43" s="91"/>
      <c r="KRV43" s="91"/>
      <c r="KRW43" s="91"/>
      <c r="KRX43" s="91"/>
      <c r="KRY43" s="91"/>
      <c r="KRZ43" s="91"/>
      <c r="KSA43" s="91"/>
      <c r="KSB43" s="91"/>
      <c r="KSC43" s="91"/>
      <c r="KSD43" s="91"/>
      <c r="KSE43" s="91"/>
      <c r="KSF43" s="91"/>
      <c r="KSG43" s="91"/>
      <c r="KSH43" s="91"/>
      <c r="KSI43" s="91"/>
      <c r="KSJ43" s="91"/>
      <c r="KSK43" s="91"/>
      <c r="KSL43" s="91"/>
      <c r="KSM43" s="91"/>
      <c r="KSN43" s="91"/>
      <c r="KSO43" s="91"/>
      <c r="KSP43" s="91"/>
      <c r="KSQ43" s="91"/>
      <c r="KSR43" s="91"/>
      <c r="KSS43" s="91"/>
      <c r="KST43" s="91"/>
      <c r="KSU43" s="91"/>
      <c r="KSV43" s="91"/>
      <c r="KSW43" s="91"/>
      <c r="KSX43" s="91"/>
      <c r="KSY43" s="91"/>
      <c r="KSZ43" s="91"/>
      <c r="KTA43" s="91"/>
      <c r="KTB43" s="91"/>
      <c r="KTC43" s="91"/>
      <c r="KTD43" s="91"/>
      <c r="KTE43" s="91"/>
      <c r="KTF43" s="91"/>
      <c r="KTG43" s="91"/>
      <c r="KTH43" s="91"/>
      <c r="KTI43" s="91"/>
      <c r="KTJ43" s="91"/>
      <c r="KTK43" s="91"/>
      <c r="KTL43" s="91"/>
      <c r="KTM43" s="91"/>
      <c r="KTN43" s="91"/>
      <c r="KTO43" s="91"/>
      <c r="KTP43" s="91"/>
      <c r="KTQ43" s="91"/>
      <c r="KTR43" s="91"/>
      <c r="KTS43" s="91"/>
      <c r="KTT43" s="91"/>
      <c r="KTU43" s="91"/>
      <c r="KTV43" s="91"/>
      <c r="KTW43" s="91"/>
      <c r="KTX43" s="91"/>
      <c r="KTY43" s="91"/>
      <c r="KTZ43" s="91"/>
      <c r="KUA43" s="91"/>
      <c r="KUB43" s="91"/>
      <c r="KUC43" s="91"/>
      <c r="KUD43" s="91"/>
      <c r="KUE43" s="91"/>
      <c r="KUF43" s="91"/>
      <c r="KUG43" s="91"/>
      <c r="KUH43" s="91"/>
      <c r="KUI43" s="91"/>
      <c r="KUJ43" s="91"/>
      <c r="KUK43" s="91"/>
      <c r="KUL43" s="91"/>
      <c r="KUM43" s="91"/>
      <c r="KUN43" s="91"/>
      <c r="KUO43" s="91"/>
      <c r="KUP43" s="91"/>
      <c r="KUQ43" s="91"/>
      <c r="KUR43" s="91"/>
      <c r="KUS43" s="91"/>
      <c r="KUT43" s="91"/>
      <c r="KUU43" s="91"/>
      <c r="KUV43" s="91"/>
      <c r="KUW43" s="91"/>
      <c r="KUX43" s="91"/>
      <c r="KUY43" s="91"/>
      <c r="KUZ43" s="91"/>
      <c r="KVA43" s="91"/>
      <c r="KVB43" s="91"/>
      <c r="KVC43" s="91"/>
      <c r="KVD43" s="91"/>
      <c r="KVE43" s="91"/>
      <c r="KVF43" s="91"/>
      <c r="KVG43" s="91"/>
      <c r="KVH43" s="91"/>
      <c r="KVI43" s="91"/>
      <c r="KVJ43" s="91"/>
      <c r="KVK43" s="91"/>
      <c r="KVL43" s="91"/>
      <c r="KVM43" s="91"/>
      <c r="KVN43" s="91"/>
      <c r="KVO43" s="91"/>
      <c r="KVP43" s="91"/>
      <c r="KVQ43" s="91"/>
      <c r="KVR43" s="91"/>
      <c r="KVS43" s="91"/>
      <c r="KVT43" s="91"/>
      <c r="KVU43" s="91"/>
      <c r="KVV43" s="91"/>
      <c r="KVW43" s="91"/>
      <c r="KVX43" s="91"/>
      <c r="KVY43" s="91"/>
      <c r="KVZ43" s="91"/>
      <c r="KWA43" s="91"/>
      <c r="KWB43" s="91"/>
      <c r="KWC43" s="91"/>
      <c r="KWD43" s="91"/>
      <c r="KWE43" s="91"/>
      <c r="KWF43" s="91"/>
      <c r="KWG43" s="91"/>
      <c r="KWH43" s="91"/>
      <c r="KWI43" s="91"/>
      <c r="KWJ43" s="91"/>
      <c r="KWK43" s="91"/>
      <c r="KWL43" s="91"/>
      <c r="KWM43" s="91"/>
      <c r="KWN43" s="91"/>
      <c r="KWO43" s="91"/>
      <c r="KWP43" s="91"/>
      <c r="KWQ43" s="91"/>
      <c r="KWR43" s="91"/>
      <c r="KWS43" s="91"/>
      <c r="KWT43" s="91"/>
      <c r="KWU43" s="91"/>
      <c r="KWV43" s="91"/>
      <c r="KWW43" s="91"/>
      <c r="KWX43" s="91"/>
      <c r="KWY43" s="91"/>
      <c r="KWZ43" s="91"/>
      <c r="KXA43" s="91"/>
      <c r="KXB43" s="91"/>
      <c r="KXC43" s="91"/>
      <c r="KXD43" s="91"/>
      <c r="KXE43" s="91"/>
      <c r="KXF43" s="91"/>
      <c r="KXG43" s="91"/>
      <c r="KXH43" s="91"/>
      <c r="KXI43" s="91"/>
      <c r="KXJ43" s="91"/>
      <c r="KXK43" s="91"/>
      <c r="KXL43" s="91"/>
      <c r="KXM43" s="91"/>
      <c r="KXN43" s="91"/>
      <c r="KXO43" s="91"/>
      <c r="KXP43" s="91"/>
      <c r="KXQ43" s="91"/>
      <c r="KXR43" s="91"/>
      <c r="KXS43" s="91"/>
      <c r="KXT43" s="91"/>
      <c r="KXU43" s="91"/>
      <c r="KXV43" s="91"/>
      <c r="KXW43" s="91"/>
      <c r="KXX43" s="91"/>
      <c r="KXY43" s="91"/>
      <c r="KXZ43" s="91"/>
      <c r="KYA43" s="91"/>
      <c r="KYB43" s="91"/>
      <c r="KYC43" s="91"/>
      <c r="KYD43" s="91"/>
      <c r="KYE43" s="91"/>
      <c r="KYF43" s="91"/>
      <c r="KYG43" s="91"/>
      <c r="KYH43" s="91"/>
      <c r="KYI43" s="91"/>
      <c r="KYJ43" s="91"/>
      <c r="KYK43" s="91"/>
      <c r="KYL43" s="91"/>
      <c r="KYM43" s="91"/>
      <c r="KYN43" s="91"/>
      <c r="KYO43" s="91"/>
      <c r="KYP43" s="91"/>
      <c r="KYQ43" s="91"/>
      <c r="KYR43" s="91"/>
      <c r="KYS43" s="91"/>
      <c r="KYT43" s="91"/>
      <c r="KYU43" s="91"/>
      <c r="KYV43" s="91"/>
      <c r="KYW43" s="91"/>
      <c r="KYX43" s="91"/>
      <c r="KYY43" s="91"/>
      <c r="KYZ43" s="91"/>
      <c r="KZA43" s="91"/>
      <c r="KZB43" s="91"/>
      <c r="KZC43" s="91"/>
      <c r="KZD43" s="91"/>
      <c r="KZE43" s="91"/>
      <c r="KZF43" s="91"/>
      <c r="KZG43" s="91"/>
      <c r="KZH43" s="91"/>
      <c r="KZI43" s="91"/>
      <c r="KZJ43" s="91"/>
      <c r="KZK43" s="91"/>
      <c r="KZL43" s="91"/>
      <c r="KZM43" s="91"/>
      <c r="KZN43" s="91"/>
      <c r="KZO43" s="91"/>
      <c r="KZP43" s="91"/>
      <c r="KZQ43" s="91"/>
      <c r="KZR43" s="91"/>
      <c r="KZS43" s="91"/>
      <c r="KZT43" s="91"/>
      <c r="KZU43" s="91"/>
      <c r="KZV43" s="91"/>
      <c r="KZW43" s="91"/>
      <c r="KZX43" s="91"/>
      <c r="KZY43" s="91"/>
      <c r="KZZ43" s="91"/>
      <c r="LAA43" s="91"/>
      <c r="LAB43" s="91"/>
      <c r="LAC43" s="91"/>
      <c r="LAD43" s="91"/>
      <c r="LAE43" s="91"/>
      <c r="LAF43" s="91"/>
      <c r="LAG43" s="91"/>
      <c r="LAH43" s="91"/>
      <c r="LAI43" s="91"/>
      <c r="LAJ43" s="91"/>
      <c r="LAK43" s="91"/>
      <c r="LAL43" s="91"/>
      <c r="LAM43" s="91"/>
      <c r="LAN43" s="91"/>
      <c r="LAO43" s="91"/>
      <c r="LAP43" s="91"/>
      <c r="LAQ43" s="91"/>
      <c r="LAR43" s="91"/>
      <c r="LAS43" s="91"/>
      <c r="LAT43" s="91"/>
      <c r="LAU43" s="91"/>
      <c r="LAV43" s="91"/>
      <c r="LAW43" s="91"/>
      <c r="LAX43" s="91"/>
      <c r="LAY43" s="91"/>
      <c r="LAZ43" s="91"/>
      <c r="LBA43" s="91"/>
      <c r="LBB43" s="91"/>
      <c r="LBC43" s="91"/>
      <c r="LBD43" s="91"/>
      <c r="LBE43" s="91"/>
      <c r="LBF43" s="91"/>
      <c r="LBG43" s="91"/>
      <c r="LBH43" s="91"/>
      <c r="LBI43" s="91"/>
      <c r="LBJ43" s="91"/>
      <c r="LBK43" s="91"/>
      <c r="LBL43" s="91"/>
      <c r="LBM43" s="91"/>
      <c r="LBN43" s="91"/>
      <c r="LBO43" s="91"/>
      <c r="LBP43" s="91"/>
      <c r="LBQ43" s="91"/>
      <c r="LBR43" s="91"/>
      <c r="LBS43" s="91"/>
      <c r="LBT43" s="91"/>
      <c r="LBU43" s="91"/>
      <c r="LBV43" s="91"/>
      <c r="LBW43" s="91"/>
      <c r="LBX43" s="91"/>
      <c r="LBY43" s="91"/>
      <c r="LBZ43" s="91"/>
      <c r="LCA43" s="91"/>
      <c r="LCB43" s="91"/>
      <c r="LCC43" s="91"/>
      <c r="LCD43" s="91"/>
      <c r="LCE43" s="91"/>
      <c r="LCF43" s="91"/>
      <c r="LCG43" s="91"/>
      <c r="LCH43" s="91"/>
      <c r="LCI43" s="91"/>
      <c r="LCJ43" s="91"/>
      <c r="LCK43" s="91"/>
      <c r="LCL43" s="91"/>
      <c r="LCM43" s="91"/>
      <c r="LCN43" s="91"/>
      <c r="LCO43" s="91"/>
      <c r="LCP43" s="91"/>
      <c r="LCQ43" s="91"/>
      <c r="LCR43" s="91"/>
      <c r="LCS43" s="91"/>
      <c r="LCT43" s="91"/>
      <c r="LCU43" s="91"/>
      <c r="LCV43" s="91"/>
      <c r="LCW43" s="91"/>
      <c r="LCX43" s="91"/>
      <c r="LCY43" s="91"/>
      <c r="LCZ43" s="91"/>
      <c r="LDA43" s="91"/>
      <c r="LDB43" s="91"/>
      <c r="LDC43" s="91"/>
      <c r="LDD43" s="91"/>
      <c r="LDE43" s="91"/>
      <c r="LDF43" s="91"/>
      <c r="LDG43" s="91"/>
      <c r="LDH43" s="91"/>
      <c r="LDI43" s="91"/>
      <c r="LDJ43" s="91"/>
      <c r="LDK43" s="91"/>
      <c r="LDL43" s="91"/>
      <c r="LDM43" s="91"/>
      <c r="LDN43" s="91"/>
      <c r="LDO43" s="91"/>
      <c r="LDP43" s="91"/>
      <c r="LDQ43" s="91"/>
      <c r="LDR43" s="91"/>
      <c r="LDS43" s="91"/>
      <c r="LDT43" s="91"/>
      <c r="LDU43" s="91"/>
      <c r="LDV43" s="91"/>
      <c r="LDW43" s="91"/>
      <c r="LDX43" s="91"/>
      <c r="LDY43" s="91"/>
      <c r="LDZ43" s="91"/>
      <c r="LEA43" s="91"/>
      <c r="LEB43" s="91"/>
      <c r="LEC43" s="91"/>
      <c r="LED43" s="91"/>
      <c r="LEE43" s="91"/>
      <c r="LEF43" s="91"/>
      <c r="LEG43" s="91"/>
      <c r="LEH43" s="91"/>
      <c r="LEI43" s="91"/>
      <c r="LEJ43" s="91"/>
      <c r="LEK43" s="91"/>
      <c r="LEL43" s="91"/>
      <c r="LEM43" s="91"/>
      <c r="LEN43" s="91"/>
      <c r="LEO43" s="91"/>
      <c r="LEP43" s="91"/>
      <c r="LEQ43" s="91"/>
      <c r="LER43" s="91"/>
      <c r="LES43" s="91"/>
      <c r="LET43" s="91"/>
      <c r="LEU43" s="91"/>
      <c r="LEV43" s="91"/>
      <c r="LEW43" s="91"/>
      <c r="LEX43" s="91"/>
      <c r="LEY43" s="91"/>
      <c r="LEZ43" s="91"/>
      <c r="LFA43" s="91"/>
      <c r="LFB43" s="91"/>
      <c r="LFC43" s="91"/>
      <c r="LFD43" s="91"/>
      <c r="LFE43" s="91"/>
      <c r="LFF43" s="91"/>
      <c r="LFG43" s="91"/>
      <c r="LFH43" s="91"/>
      <c r="LFI43" s="91"/>
      <c r="LFJ43" s="91"/>
      <c r="LFK43" s="91"/>
      <c r="LFL43" s="91"/>
      <c r="LFM43" s="91"/>
      <c r="LFN43" s="91"/>
      <c r="LFO43" s="91"/>
      <c r="LFP43" s="91"/>
      <c r="LFQ43" s="91"/>
      <c r="LFR43" s="91"/>
      <c r="LFS43" s="91"/>
      <c r="LFT43" s="91"/>
      <c r="LFU43" s="91"/>
      <c r="LFV43" s="91"/>
      <c r="LFW43" s="91"/>
      <c r="LFX43" s="91"/>
      <c r="LFY43" s="91"/>
      <c r="LFZ43" s="91"/>
      <c r="LGA43" s="91"/>
      <c r="LGB43" s="91"/>
      <c r="LGC43" s="91"/>
      <c r="LGD43" s="91"/>
      <c r="LGE43" s="91"/>
      <c r="LGF43" s="91"/>
      <c r="LGG43" s="91"/>
      <c r="LGH43" s="91"/>
      <c r="LGI43" s="91"/>
      <c r="LGJ43" s="91"/>
      <c r="LGK43" s="91"/>
      <c r="LGL43" s="91"/>
      <c r="LGM43" s="91"/>
      <c r="LGN43" s="91"/>
      <c r="LGO43" s="91"/>
      <c r="LGP43" s="91"/>
      <c r="LGQ43" s="91"/>
      <c r="LGR43" s="91"/>
      <c r="LGS43" s="91"/>
      <c r="LGT43" s="91"/>
      <c r="LGU43" s="91"/>
      <c r="LGV43" s="91"/>
      <c r="LGW43" s="91"/>
      <c r="LGX43" s="91"/>
      <c r="LGY43" s="91"/>
      <c r="LGZ43" s="91"/>
      <c r="LHA43" s="91"/>
      <c r="LHB43" s="91"/>
      <c r="LHC43" s="91"/>
      <c r="LHD43" s="91"/>
      <c r="LHE43" s="91"/>
      <c r="LHF43" s="91"/>
      <c r="LHG43" s="91"/>
      <c r="LHH43" s="91"/>
      <c r="LHI43" s="91"/>
      <c r="LHJ43" s="91"/>
      <c r="LHK43" s="91"/>
      <c r="LHL43" s="91"/>
      <c r="LHM43" s="91"/>
      <c r="LHN43" s="91"/>
      <c r="LHO43" s="91"/>
      <c r="LHP43" s="91"/>
      <c r="LHQ43" s="91"/>
      <c r="LHR43" s="91"/>
      <c r="LHS43" s="91"/>
      <c r="LHT43" s="91"/>
      <c r="LHU43" s="91"/>
      <c r="LHV43" s="91"/>
      <c r="LHW43" s="91"/>
      <c r="LHX43" s="91"/>
      <c r="LHY43" s="91"/>
      <c r="LHZ43" s="91"/>
      <c r="LIA43" s="91"/>
      <c r="LIB43" s="91"/>
      <c r="LIC43" s="91"/>
      <c r="LID43" s="91"/>
      <c r="LIE43" s="91"/>
      <c r="LIF43" s="91"/>
      <c r="LIG43" s="91"/>
      <c r="LIH43" s="91"/>
      <c r="LII43" s="91"/>
      <c r="LIJ43" s="91"/>
      <c r="LIK43" s="91"/>
      <c r="LIL43" s="91"/>
      <c r="LIM43" s="91"/>
      <c r="LIN43" s="91"/>
      <c r="LIO43" s="91"/>
      <c r="LIP43" s="91"/>
      <c r="LIQ43" s="91"/>
      <c r="LIR43" s="91"/>
      <c r="LIS43" s="91"/>
      <c r="LIT43" s="91"/>
      <c r="LIU43" s="91"/>
      <c r="LIV43" s="91"/>
      <c r="LIW43" s="91"/>
      <c r="LIX43" s="91"/>
      <c r="LIY43" s="91"/>
      <c r="LIZ43" s="91"/>
      <c r="LJA43" s="91"/>
      <c r="LJB43" s="91"/>
      <c r="LJC43" s="91"/>
      <c r="LJD43" s="91"/>
      <c r="LJE43" s="91"/>
      <c r="LJF43" s="91"/>
      <c r="LJG43" s="91"/>
      <c r="LJH43" s="91"/>
      <c r="LJI43" s="91"/>
      <c r="LJJ43" s="91"/>
      <c r="LJK43" s="91"/>
      <c r="LJL43" s="91"/>
      <c r="LJM43" s="91"/>
      <c r="LJN43" s="91"/>
      <c r="LJO43" s="91"/>
      <c r="LJP43" s="91"/>
      <c r="LJQ43" s="91"/>
      <c r="LJR43" s="91"/>
      <c r="LJS43" s="91"/>
      <c r="LJT43" s="91"/>
      <c r="LJU43" s="91"/>
      <c r="LJV43" s="91"/>
      <c r="LJW43" s="91"/>
      <c r="LJX43" s="91"/>
      <c r="LJY43" s="91"/>
      <c r="LJZ43" s="91"/>
      <c r="LKA43" s="91"/>
      <c r="LKB43" s="91"/>
      <c r="LKC43" s="91"/>
      <c r="LKD43" s="91"/>
      <c r="LKE43" s="91"/>
      <c r="LKF43" s="91"/>
      <c r="LKG43" s="91"/>
      <c r="LKH43" s="91"/>
      <c r="LKI43" s="91"/>
      <c r="LKJ43" s="91"/>
      <c r="LKK43" s="91"/>
      <c r="LKL43" s="91"/>
      <c r="LKM43" s="91"/>
      <c r="LKN43" s="91"/>
      <c r="LKO43" s="91"/>
      <c r="LKP43" s="91"/>
      <c r="LKQ43" s="91"/>
      <c r="LKR43" s="91"/>
      <c r="LKS43" s="91"/>
      <c r="LKT43" s="91"/>
      <c r="LKU43" s="91"/>
      <c r="LKV43" s="91"/>
      <c r="LKW43" s="91"/>
      <c r="LKX43" s="91"/>
      <c r="LKY43" s="91"/>
      <c r="LKZ43" s="91"/>
      <c r="LLA43" s="91"/>
      <c r="LLB43" s="91"/>
      <c r="LLC43" s="91"/>
      <c r="LLD43" s="91"/>
      <c r="LLE43" s="91"/>
      <c r="LLF43" s="91"/>
      <c r="LLG43" s="91"/>
      <c r="LLH43" s="91"/>
      <c r="LLI43" s="91"/>
      <c r="LLJ43" s="91"/>
      <c r="LLK43" s="91"/>
      <c r="LLL43" s="91"/>
      <c r="LLM43" s="91"/>
      <c r="LLN43" s="91"/>
      <c r="LLO43" s="91"/>
      <c r="LLP43" s="91"/>
      <c r="LLQ43" s="91"/>
      <c r="LLR43" s="91"/>
      <c r="LLS43" s="91"/>
      <c r="LLT43" s="91"/>
      <c r="LLU43" s="91"/>
      <c r="LLV43" s="91"/>
      <c r="LLW43" s="91"/>
      <c r="LLX43" s="91"/>
      <c r="LLY43" s="91"/>
      <c r="LLZ43" s="91"/>
      <c r="LMA43" s="91"/>
      <c r="LMB43" s="91"/>
      <c r="LMC43" s="91"/>
      <c r="LMD43" s="91"/>
      <c r="LME43" s="91"/>
      <c r="LMF43" s="91"/>
      <c r="LMG43" s="91"/>
      <c r="LMH43" s="91"/>
      <c r="LMI43" s="91"/>
      <c r="LMJ43" s="91"/>
      <c r="LMK43" s="91"/>
      <c r="LML43" s="91"/>
      <c r="LMM43" s="91"/>
      <c r="LMN43" s="91"/>
      <c r="LMO43" s="91"/>
      <c r="LMP43" s="91"/>
      <c r="LMQ43" s="91"/>
      <c r="LMR43" s="91"/>
      <c r="LMS43" s="91"/>
      <c r="LMT43" s="91"/>
      <c r="LMU43" s="91"/>
      <c r="LMV43" s="91"/>
      <c r="LMW43" s="91"/>
      <c r="LMX43" s="91"/>
      <c r="LMY43" s="91"/>
      <c r="LMZ43" s="91"/>
      <c r="LNA43" s="91"/>
      <c r="LNB43" s="91"/>
      <c r="LNC43" s="91"/>
      <c r="LND43" s="91"/>
      <c r="LNE43" s="91"/>
      <c r="LNF43" s="91"/>
      <c r="LNG43" s="91"/>
      <c r="LNH43" s="91"/>
      <c r="LNI43" s="91"/>
      <c r="LNJ43" s="91"/>
      <c r="LNK43" s="91"/>
      <c r="LNL43" s="91"/>
      <c r="LNM43" s="91"/>
      <c r="LNN43" s="91"/>
      <c r="LNO43" s="91"/>
      <c r="LNP43" s="91"/>
      <c r="LNQ43" s="91"/>
      <c r="LNR43" s="91"/>
      <c r="LNS43" s="91"/>
      <c r="LNT43" s="91"/>
      <c r="LNU43" s="91"/>
      <c r="LNV43" s="91"/>
      <c r="LNW43" s="91"/>
      <c r="LNX43" s="91"/>
      <c r="LNY43" s="91"/>
      <c r="LNZ43" s="91"/>
      <c r="LOA43" s="91"/>
      <c r="LOB43" s="91"/>
      <c r="LOC43" s="91"/>
      <c r="LOD43" s="91"/>
      <c r="LOE43" s="91"/>
      <c r="LOF43" s="91"/>
      <c r="LOG43" s="91"/>
      <c r="LOH43" s="91"/>
      <c r="LOI43" s="91"/>
      <c r="LOJ43" s="91"/>
      <c r="LOK43" s="91"/>
      <c r="LOL43" s="91"/>
      <c r="LOM43" s="91"/>
      <c r="LON43" s="91"/>
      <c r="LOO43" s="91"/>
      <c r="LOP43" s="91"/>
      <c r="LOQ43" s="91"/>
      <c r="LOR43" s="91"/>
      <c r="LOS43" s="91"/>
      <c r="LOT43" s="91"/>
      <c r="LOU43" s="91"/>
      <c r="LOV43" s="91"/>
      <c r="LOW43" s="91"/>
      <c r="LOX43" s="91"/>
      <c r="LOY43" s="91"/>
      <c r="LOZ43" s="91"/>
      <c r="LPA43" s="91"/>
      <c r="LPB43" s="91"/>
      <c r="LPC43" s="91"/>
      <c r="LPD43" s="91"/>
      <c r="LPE43" s="91"/>
      <c r="LPF43" s="91"/>
      <c r="LPG43" s="91"/>
      <c r="LPH43" s="91"/>
      <c r="LPI43" s="91"/>
      <c r="LPJ43" s="91"/>
      <c r="LPK43" s="91"/>
      <c r="LPL43" s="91"/>
      <c r="LPM43" s="91"/>
      <c r="LPN43" s="91"/>
      <c r="LPO43" s="91"/>
      <c r="LPP43" s="91"/>
      <c r="LPQ43" s="91"/>
      <c r="LPR43" s="91"/>
      <c r="LPS43" s="91"/>
      <c r="LPT43" s="91"/>
      <c r="LPU43" s="91"/>
      <c r="LPV43" s="91"/>
      <c r="LPW43" s="91"/>
      <c r="LPX43" s="91"/>
      <c r="LPY43" s="91"/>
      <c r="LPZ43" s="91"/>
      <c r="LQA43" s="91"/>
      <c r="LQB43" s="91"/>
      <c r="LQC43" s="91"/>
      <c r="LQD43" s="91"/>
      <c r="LQE43" s="91"/>
      <c r="LQF43" s="91"/>
      <c r="LQG43" s="91"/>
      <c r="LQH43" s="91"/>
      <c r="LQI43" s="91"/>
      <c r="LQJ43" s="91"/>
      <c r="LQK43" s="91"/>
      <c r="LQL43" s="91"/>
      <c r="LQM43" s="91"/>
      <c r="LQN43" s="91"/>
      <c r="LQO43" s="91"/>
      <c r="LQP43" s="91"/>
      <c r="LQQ43" s="91"/>
      <c r="LQR43" s="91"/>
      <c r="LQS43" s="91"/>
      <c r="LQT43" s="91"/>
      <c r="LQU43" s="91"/>
      <c r="LQV43" s="91"/>
      <c r="LQW43" s="91"/>
      <c r="LQX43" s="91"/>
      <c r="LQY43" s="91"/>
      <c r="LQZ43" s="91"/>
      <c r="LRA43" s="91"/>
      <c r="LRB43" s="91"/>
      <c r="LRC43" s="91"/>
      <c r="LRD43" s="91"/>
      <c r="LRE43" s="91"/>
      <c r="LRF43" s="91"/>
      <c r="LRG43" s="91"/>
      <c r="LRH43" s="91"/>
      <c r="LRI43" s="91"/>
      <c r="LRJ43" s="91"/>
      <c r="LRK43" s="91"/>
      <c r="LRL43" s="91"/>
      <c r="LRM43" s="91"/>
      <c r="LRN43" s="91"/>
      <c r="LRO43" s="91"/>
      <c r="LRP43" s="91"/>
      <c r="LRQ43" s="91"/>
      <c r="LRR43" s="91"/>
      <c r="LRS43" s="91"/>
      <c r="LRT43" s="91"/>
      <c r="LRU43" s="91"/>
      <c r="LRV43" s="91"/>
      <c r="LRW43" s="91"/>
      <c r="LRX43" s="91"/>
      <c r="LRY43" s="91"/>
      <c r="LRZ43" s="91"/>
      <c r="LSA43" s="91"/>
      <c r="LSB43" s="91"/>
      <c r="LSC43" s="91"/>
      <c r="LSD43" s="91"/>
      <c r="LSE43" s="91"/>
      <c r="LSF43" s="91"/>
      <c r="LSG43" s="91"/>
      <c r="LSH43" s="91"/>
      <c r="LSI43" s="91"/>
      <c r="LSJ43" s="91"/>
      <c r="LSK43" s="91"/>
      <c r="LSL43" s="91"/>
      <c r="LSM43" s="91"/>
      <c r="LSN43" s="91"/>
      <c r="LSO43" s="91"/>
      <c r="LSP43" s="91"/>
      <c r="LSQ43" s="91"/>
      <c r="LSR43" s="91"/>
      <c r="LSS43" s="91"/>
      <c r="LST43" s="91"/>
      <c r="LSU43" s="91"/>
      <c r="LSV43" s="91"/>
      <c r="LSW43" s="91"/>
      <c r="LSX43" s="91"/>
      <c r="LSY43" s="91"/>
      <c r="LSZ43" s="91"/>
      <c r="LTA43" s="91"/>
      <c r="LTB43" s="91"/>
      <c r="LTC43" s="91"/>
      <c r="LTD43" s="91"/>
      <c r="LTE43" s="91"/>
      <c r="LTF43" s="91"/>
      <c r="LTG43" s="91"/>
      <c r="LTH43" s="91"/>
      <c r="LTI43" s="91"/>
      <c r="LTJ43" s="91"/>
      <c r="LTK43" s="91"/>
      <c r="LTL43" s="91"/>
      <c r="LTM43" s="91"/>
      <c r="LTN43" s="91"/>
      <c r="LTO43" s="91"/>
      <c r="LTP43" s="91"/>
      <c r="LTQ43" s="91"/>
      <c r="LTR43" s="91"/>
      <c r="LTS43" s="91"/>
      <c r="LTT43" s="91"/>
      <c r="LTU43" s="91"/>
      <c r="LTV43" s="91"/>
      <c r="LTW43" s="91"/>
      <c r="LTX43" s="91"/>
      <c r="LTY43" s="91"/>
      <c r="LTZ43" s="91"/>
      <c r="LUA43" s="91"/>
      <c r="LUB43" s="91"/>
      <c r="LUC43" s="91"/>
      <c r="LUD43" s="91"/>
      <c r="LUE43" s="91"/>
      <c r="LUF43" s="91"/>
      <c r="LUG43" s="91"/>
      <c r="LUH43" s="91"/>
      <c r="LUI43" s="91"/>
      <c r="LUJ43" s="91"/>
      <c r="LUK43" s="91"/>
      <c r="LUL43" s="91"/>
      <c r="LUM43" s="91"/>
      <c r="LUN43" s="91"/>
      <c r="LUO43" s="91"/>
      <c r="LUP43" s="91"/>
      <c r="LUQ43" s="91"/>
      <c r="LUR43" s="91"/>
      <c r="LUS43" s="91"/>
      <c r="LUT43" s="91"/>
      <c r="LUU43" s="91"/>
      <c r="LUV43" s="91"/>
      <c r="LUW43" s="91"/>
      <c r="LUX43" s="91"/>
      <c r="LUY43" s="91"/>
      <c r="LUZ43" s="91"/>
      <c r="LVA43" s="91"/>
      <c r="LVB43" s="91"/>
      <c r="LVC43" s="91"/>
      <c r="LVD43" s="91"/>
      <c r="LVE43" s="91"/>
      <c r="LVF43" s="91"/>
      <c r="LVG43" s="91"/>
      <c r="LVH43" s="91"/>
      <c r="LVI43" s="91"/>
      <c r="LVJ43" s="91"/>
      <c r="LVK43" s="91"/>
      <c r="LVL43" s="91"/>
      <c r="LVM43" s="91"/>
      <c r="LVN43" s="91"/>
      <c r="LVO43" s="91"/>
      <c r="LVP43" s="91"/>
      <c r="LVQ43" s="91"/>
      <c r="LVR43" s="91"/>
      <c r="LVS43" s="91"/>
      <c r="LVT43" s="91"/>
      <c r="LVU43" s="91"/>
      <c r="LVV43" s="91"/>
      <c r="LVW43" s="91"/>
      <c r="LVX43" s="91"/>
      <c r="LVY43" s="91"/>
      <c r="LVZ43" s="91"/>
      <c r="LWA43" s="91"/>
      <c r="LWB43" s="91"/>
      <c r="LWC43" s="91"/>
      <c r="LWD43" s="91"/>
      <c r="LWE43" s="91"/>
      <c r="LWF43" s="91"/>
      <c r="LWG43" s="91"/>
      <c r="LWH43" s="91"/>
      <c r="LWI43" s="91"/>
      <c r="LWJ43" s="91"/>
      <c r="LWK43" s="91"/>
      <c r="LWL43" s="91"/>
      <c r="LWM43" s="91"/>
      <c r="LWN43" s="91"/>
      <c r="LWO43" s="91"/>
      <c r="LWP43" s="91"/>
      <c r="LWQ43" s="91"/>
      <c r="LWR43" s="91"/>
      <c r="LWS43" s="91"/>
      <c r="LWT43" s="91"/>
      <c r="LWU43" s="91"/>
      <c r="LWV43" s="91"/>
      <c r="LWW43" s="91"/>
      <c r="LWX43" s="91"/>
      <c r="LWY43" s="91"/>
      <c r="LWZ43" s="91"/>
      <c r="LXA43" s="91"/>
      <c r="LXB43" s="91"/>
      <c r="LXC43" s="91"/>
      <c r="LXD43" s="91"/>
      <c r="LXE43" s="91"/>
      <c r="LXF43" s="91"/>
      <c r="LXG43" s="91"/>
      <c r="LXH43" s="91"/>
      <c r="LXI43" s="91"/>
      <c r="LXJ43" s="91"/>
      <c r="LXK43" s="91"/>
      <c r="LXL43" s="91"/>
      <c r="LXM43" s="91"/>
      <c r="LXN43" s="91"/>
      <c r="LXO43" s="91"/>
      <c r="LXP43" s="91"/>
      <c r="LXQ43" s="91"/>
      <c r="LXR43" s="91"/>
      <c r="LXS43" s="91"/>
      <c r="LXT43" s="91"/>
      <c r="LXU43" s="91"/>
      <c r="LXV43" s="91"/>
      <c r="LXW43" s="91"/>
      <c r="LXX43" s="91"/>
      <c r="LXY43" s="91"/>
      <c r="LXZ43" s="91"/>
      <c r="LYA43" s="91"/>
      <c r="LYB43" s="91"/>
      <c r="LYC43" s="91"/>
      <c r="LYD43" s="91"/>
      <c r="LYE43" s="91"/>
      <c r="LYF43" s="91"/>
      <c r="LYG43" s="91"/>
      <c r="LYH43" s="91"/>
      <c r="LYI43" s="91"/>
      <c r="LYJ43" s="91"/>
      <c r="LYK43" s="91"/>
      <c r="LYL43" s="91"/>
      <c r="LYM43" s="91"/>
      <c r="LYN43" s="91"/>
      <c r="LYO43" s="91"/>
      <c r="LYP43" s="91"/>
      <c r="LYQ43" s="91"/>
      <c r="LYR43" s="91"/>
      <c r="LYS43" s="91"/>
      <c r="LYT43" s="91"/>
      <c r="LYU43" s="91"/>
      <c r="LYV43" s="91"/>
      <c r="LYW43" s="91"/>
      <c r="LYX43" s="91"/>
      <c r="LYY43" s="91"/>
      <c r="LYZ43" s="91"/>
      <c r="LZA43" s="91"/>
      <c r="LZB43" s="91"/>
      <c r="LZC43" s="91"/>
      <c r="LZD43" s="91"/>
      <c r="LZE43" s="91"/>
      <c r="LZF43" s="91"/>
      <c r="LZG43" s="91"/>
      <c r="LZH43" s="91"/>
      <c r="LZI43" s="91"/>
      <c r="LZJ43" s="91"/>
      <c r="LZK43" s="91"/>
      <c r="LZL43" s="91"/>
      <c r="LZM43" s="91"/>
      <c r="LZN43" s="91"/>
      <c r="LZO43" s="91"/>
      <c r="LZP43" s="91"/>
      <c r="LZQ43" s="91"/>
      <c r="LZR43" s="91"/>
      <c r="LZS43" s="91"/>
      <c r="LZT43" s="91"/>
      <c r="LZU43" s="91"/>
      <c r="LZV43" s="91"/>
      <c r="LZW43" s="91"/>
      <c r="LZX43" s="91"/>
      <c r="LZY43" s="91"/>
      <c r="LZZ43" s="91"/>
      <c r="MAA43" s="91"/>
      <c r="MAB43" s="91"/>
      <c r="MAC43" s="91"/>
      <c r="MAD43" s="91"/>
      <c r="MAE43" s="91"/>
      <c r="MAF43" s="91"/>
      <c r="MAG43" s="91"/>
      <c r="MAH43" s="91"/>
      <c r="MAI43" s="91"/>
      <c r="MAJ43" s="91"/>
      <c r="MAK43" s="91"/>
      <c r="MAL43" s="91"/>
      <c r="MAM43" s="91"/>
      <c r="MAN43" s="91"/>
      <c r="MAO43" s="91"/>
      <c r="MAP43" s="91"/>
      <c r="MAQ43" s="91"/>
      <c r="MAR43" s="91"/>
      <c r="MAS43" s="91"/>
      <c r="MAT43" s="91"/>
      <c r="MAU43" s="91"/>
      <c r="MAV43" s="91"/>
      <c r="MAW43" s="91"/>
      <c r="MAX43" s="91"/>
      <c r="MAY43" s="91"/>
      <c r="MAZ43" s="91"/>
      <c r="MBA43" s="91"/>
      <c r="MBB43" s="91"/>
      <c r="MBC43" s="91"/>
      <c r="MBD43" s="91"/>
      <c r="MBE43" s="91"/>
      <c r="MBF43" s="91"/>
      <c r="MBG43" s="91"/>
      <c r="MBH43" s="91"/>
      <c r="MBI43" s="91"/>
      <c r="MBJ43" s="91"/>
      <c r="MBK43" s="91"/>
      <c r="MBL43" s="91"/>
      <c r="MBM43" s="91"/>
      <c r="MBN43" s="91"/>
      <c r="MBO43" s="91"/>
      <c r="MBP43" s="91"/>
      <c r="MBQ43" s="91"/>
      <c r="MBR43" s="91"/>
      <c r="MBS43" s="91"/>
      <c r="MBT43" s="91"/>
      <c r="MBU43" s="91"/>
      <c r="MBV43" s="91"/>
      <c r="MBW43" s="91"/>
      <c r="MBX43" s="91"/>
      <c r="MBY43" s="91"/>
      <c r="MBZ43" s="91"/>
      <c r="MCA43" s="91"/>
      <c r="MCB43" s="91"/>
      <c r="MCC43" s="91"/>
      <c r="MCD43" s="91"/>
      <c r="MCE43" s="91"/>
      <c r="MCF43" s="91"/>
      <c r="MCG43" s="91"/>
      <c r="MCH43" s="91"/>
      <c r="MCI43" s="91"/>
      <c r="MCJ43" s="91"/>
      <c r="MCK43" s="91"/>
      <c r="MCL43" s="91"/>
      <c r="MCM43" s="91"/>
      <c r="MCN43" s="91"/>
      <c r="MCO43" s="91"/>
      <c r="MCP43" s="91"/>
      <c r="MCQ43" s="91"/>
      <c r="MCR43" s="91"/>
      <c r="MCS43" s="91"/>
      <c r="MCT43" s="91"/>
      <c r="MCU43" s="91"/>
      <c r="MCV43" s="91"/>
      <c r="MCW43" s="91"/>
      <c r="MCX43" s="91"/>
      <c r="MCY43" s="91"/>
      <c r="MCZ43" s="91"/>
      <c r="MDA43" s="91"/>
      <c r="MDB43" s="91"/>
      <c r="MDC43" s="91"/>
      <c r="MDD43" s="91"/>
      <c r="MDE43" s="91"/>
      <c r="MDF43" s="91"/>
      <c r="MDG43" s="91"/>
      <c r="MDH43" s="91"/>
      <c r="MDI43" s="91"/>
      <c r="MDJ43" s="91"/>
      <c r="MDK43" s="91"/>
      <c r="MDL43" s="91"/>
      <c r="MDM43" s="91"/>
      <c r="MDN43" s="91"/>
      <c r="MDO43" s="91"/>
      <c r="MDP43" s="91"/>
      <c r="MDQ43" s="91"/>
      <c r="MDR43" s="91"/>
      <c r="MDS43" s="91"/>
      <c r="MDT43" s="91"/>
      <c r="MDU43" s="91"/>
      <c r="MDV43" s="91"/>
      <c r="MDW43" s="91"/>
      <c r="MDX43" s="91"/>
      <c r="MDY43" s="91"/>
      <c r="MDZ43" s="91"/>
      <c r="MEA43" s="91"/>
      <c r="MEB43" s="91"/>
      <c r="MEC43" s="91"/>
      <c r="MED43" s="91"/>
      <c r="MEE43" s="91"/>
      <c r="MEF43" s="91"/>
      <c r="MEG43" s="91"/>
      <c r="MEH43" s="91"/>
      <c r="MEI43" s="91"/>
      <c r="MEJ43" s="91"/>
      <c r="MEK43" s="91"/>
      <c r="MEL43" s="91"/>
      <c r="MEM43" s="91"/>
      <c r="MEN43" s="91"/>
      <c r="MEO43" s="91"/>
      <c r="MEP43" s="91"/>
      <c r="MEQ43" s="91"/>
      <c r="MER43" s="91"/>
      <c r="MES43" s="91"/>
      <c r="MET43" s="91"/>
      <c r="MEU43" s="91"/>
      <c r="MEV43" s="91"/>
      <c r="MEW43" s="91"/>
      <c r="MEX43" s="91"/>
      <c r="MEY43" s="91"/>
      <c r="MEZ43" s="91"/>
      <c r="MFA43" s="91"/>
      <c r="MFB43" s="91"/>
      <c r="MFC43" s="91"/>
      <c r="MFD43" s="91"/>
      <c r="MFE43" s="91"/>
      <c r="MFF43" s="91"/>
      <c r="MFG43" s="91"/>
      <c r="MFH43" s="91"/>
      <c r="MFI43" s="91"/>
      <c r="MFJ43" s="91"/>
      <c r="MFK43" s="91"/>
      <c r="MFL43" s="91"/>
      <c r="MFM43" s="91"/>
      <c r="MFN43" s="91"/>
      <c r="MFO43" s="91"/>
      <c r="MFP43" s="91"/>
      <c r="MFQ43" s="91"/>
      <c r="MFR43" s="91"/>
      <c r="MFS43" s="91"/>
      <c r="MFT43" s="91"/>
      <c r="MFU43" s="91"/>
      <c r="MFV43" s="91"/>
      <c r="MFW43" s="91"/>
      <c r="MFX43" s="91"/>
      <c r="MFY43" s="91"/>
      <c r="MFZ43" s="91"/>
      <c r="MGA43" s="91"/>
      <c r="MGB43" s="91"/>
      <c r="MGC43" s="91"/>
      <c r="MGD43" s="91"/>
      <c r="MGE43" s="91"/>
      <c r="MGF43" s="91"/>
      <c r="MGG43" s="91"/>
      <c r="MGH43" s="91"/>
      <c r="MGI43" s="91"/>
      <c r="MGJ43" s="91"/>
      <c r="MGK43" s="91"/>
      <c r="MGL43" s="91"/>
      <c r="MGM43" s="91"/>
      <c r="MGN43" s="91"/>
      <c r="MGO43" s="91"/>
      <c r="MGP43" s="91"/>
      <c r="MGQ43" s="91"/>
      <c r="MGR43" s="91"/>
      <c r="MGS43" s="91"/>
      <c r="MGT43" s="91"/>
      <c r="MGU43" s="91"/>
      <c r="MGV43" s="91"/>
      <c r="MGW43" s="91"/>
      <c r="MGX43" s="91"/>
      <c r="MGY43" s="91"/>
      <c r="MGZ43" s="91"/>
      <c r="MHA43" s="91"/>
      <c r="MHB43" s="91"/>
      <c r="MHC43" s="91"/>
      <c r="MHD43" s="91"/>
      <c r="MHE43" s="91"/>
      <c r="MHF43" s="91"/>
      <c r="MHG43" s="91"/>
      <c r="MHH43" s="91"/>
      <c r="MHI43" s="91"/>
      <c r="MHJ43" s="91"/>
      <c r="MHK43" s="91"/>
      <c r="MHL43" s="91"/>
      <c r="MHM43" s="91"/>
      <c r="MHN43" s="91"/>
      <c r="MHO43" s="91"/>
      <c r="MHP43" s="91"/>
      <c r="MHQ43" s="91"/>
      <c r="MHR43" s="91"/>
      <c r="MHS43" s="91"/>
      <c r="MHT43" s="91"/>
      <c r="MHU43" s="91"/>
      <c r="MHV43" s="91"/>
      <c r="MHW43" s="91"/>
      <c r="MHX43" s="91"/>
      <c r="MHY43" s="91"/>
      <c r="MHZ43" s="91"/>
      <c r="MIA43" s="91"/>
      <c r="MIB43" s="91"/>
      <c r="MIC43" s="91"/>
      <c r="MID43" s="91"/>
      <c r="MIE43" s="91"/>
      <c r="MIF43" s="91"/>
      <c r="MIG43" s="91"/>
      <c r="MIH43" s="91"/>
      <c r="MII43" s="91"/>
      <c r="MIJ43" s="91"/>
      <c r="MIK43" s="91"/>
      <c r="MIL43" s="91"/>
      <c r="MIM43" s="91"/>
      <c r="MIN43" s="91"/>
      <c r="MIO43" s="91"/>
      <c r="MIP43" s="91"/>
      <c r="MIQ43" s="91"/>
      <c r="MIR43" s="91"/>
      <c r="MIS43" s="91"/>
      <c r="MIT43" s="91"/>
      <c r="MIU43" s="91"/>
      <c r="MIV43" s="91"/>
      <c r="MIW43" s="91"/>
      <c r="MIX43" s="91"/>
      <c r="MIY43" s="91"/>
      <c r="MIZ43" s="91"/>
      <c r="MJA43" s="91"/>
      <c r="MJB43" s="91"/>
      <c r="MJC43" s="91"/>
      <c r="MJD43" s="91"/>
      <c r="MJE43" s="91"/>
      <c r="MJF43" s="91"/>
      <c r="MJG43" s="91"/>
      <c r="MJH43" s="91"/>
      <c r="MJI43" s="91"/>
      <c r="MJJ43" s="91"/>
      <c r="MJK43" s="91"/>
      <c r="MJL43" s="91"/>
      <c r="MJM43" s="91"/>
      <c r="MJN43" s="91"/>
      <c r="MJO43" s="91"/>
      <c r="MJP43" s="91"/>
      <c r="MJQ43" s="91"/>
      <c r="MJR43" s="91"/>
      <c r="MJS43" s="91"/>
      <c r="MJT43" s="91"/>
      <c r="MJU43" s="91"/>
      <c r="MJV43" s="91"/>
      <c r="MJW43" s="91"/>
      <c r="MJX43" s="91"/>
      <c r="MJY43" s="91"/>
      <c r="MJZ43" s="91"/>
      <c r="MKA43" s="91"/>
      <c r="MKB43" s="91"/>
      <c r="MKC43" s="91"/>
      <c r="MKD43" s="91"/>
      <c r="MKE43" s="91"/>
      <c r="MKF43" s="91"/>
      <c r="MKG43" s="91"/>
      <c r="MKH43" s="91"/>
      <c r="MKI43" s="91"/>
      <c r="MKJ43" s="91"/>
      <c r="MKK43" s="91"/>
      <c r="MKL43" s="91"/>
      <c r="MKM43" s="91"/>
      <c r="MKN43" s="91"/>
      <c r="MKO43" s="91"/>
      <c r="MKP43" s="91"/>
      <c r="MKQ43" s="91"/>
      <c r="MKR43" s="91"/>
      <c r="MKS43" s="91"/>
      <c r="MKT43" s="91"/>
      <c r="MKU43" s="91"/>
      <c r="MKV43" s="91"/>
      <c r="MKW43" s="91"/>
      <c r="MKX43" s="91"/>
      <c r="MKY43" s="91"/>
      <c r="MKZ43" s="91"/>
      <c r="MLA43" s="91"/>
      <c r="MLB43" s="91"/>
      <c r="MLC43" s="91"/>
      <c r="MLD43" s="91"/>
      <c r="MLE43" s="91"/>
      <c r="MLF43" s="91"/>
      <c r="MLG43" s="91"/>
      <c r="MLH43" s="91"/>
      <c r="MLI43" s="91"/>
      <c r="MLJ43" s="91"/>
      <c r="MLK43" s="91"/>
      <c r="MLL43" s="91"/>
      <c r="MLM43" s="91"/>
      <c r="MLN43" s="91"/>
      <c r="MLO43" s="91"/>
      <c r="MLP43" s="91"/>
      <c r="MLQ43" s="91"/>
      <c r="MLR43" s="91"/>
      <c r="MLS43" s="91"/>
      <c r="MLT43" s="91"/>
      <c r="MLU43" s="91"/>
      <c r="MLV43" s="91"/>
      <c r="MLW43" s="91"/>
      <c r="MLX43" s="91"/>
      <c r="MLY43" s="91"/>
      <c r="MLZ43" s="91"/>
      <c r="MMA43" s="91"/>
      <c r="MMB43" s="91"/>
      <c r="MMC43" s="91"/>
      <c r="MMD43" s="91"/>
      <c r="MME43" s="91"/>
      <c r="MMF43" s="91"/>
      <c r="MMG43" s="91"/>
      <c r="MMH43" s="91"/>
      <c r="MMI43" s="91"/>
      <c r="MMJ43" s="91"/>
      <c r="MMK43" s="91"/>
      <c r="MML43" s="91"/>
      <c r="MMM43" s="91"/>
      <c r="MMN43" s="91"/>
      <c r="MMO43" s="91"/>
      <c r="MMP43" s="91"/>
      <c r="MMQ43" s="91"/>
      <c r="MMR43" s="91"/>
      <c r="MMS43" s="91"/>
      <c r="MMT43" s="91"/>
      <c r="MMU43" s="91"/>
      <c r="MMV43" s="91"/>
      <c r="MMW43" s="91"/>
      <c r="MMX43" s="91"/>
      <c r="MMY43" s="91"/>
      <c r="MMZ43" s="91"/>
      <c r="MNA43" s="91"/>
      <c r="MNB43" s="91"/>
      <c r="MNC43" s="91"/>
      <c r="MND43" s="91"/>
      <c r="MNE43" s="91"/>
      <c r="MNF43" s="91"/>
      <c r="MNG43" s="91"/>
      <c r="MNH43" s="91"/>
      <c r="MNI43" s="91"/>
      <c r="MNJ43" s="91"/>
      <c r="MNK43" s="91"/>
      <c r="MNL43" s="91"/>
      <c r="MNM43" s="91"/>
      <c r="MNN43" s="91"/>
      <c r="MNO43" s="91"/>
      <c r="MNP43" s="91"/>
      <c r="MNQ43" s="91"/>
      <c r="MNR43" s="91"/>
      <c r="MNS43" s="91"/>
      <c r="MNT43" s="91"/>
      <c r="MNU43" s="91"/>
      <c r="MNV43" s="91"/>
      <c r="MNW43" s="91"/>
      <c r="MNX43" s="91"/>
      <c r="MNY43" s="91"/>
      <c r="MNZ43" s="91"/>
      <c r="MOA43" s="91"/>
      <c r="MOB43" s="91"/>
      <c r="MOC43" s="91"/>
      <c r="MOD43" s="91"/>
      <c r="MOE43" s="91"/>
      <c r="MOF43" s="91"/>
      <c r="MOG43" s="91"/>
      <c r="MOH43" s="91"/>
      <c r="MOI43" s="91"/>
      <c r="MOJ43" s="91"/>
      <c r="MOK43" s="91"/>
      <c r="MOL43" s="91"/>
      <c r="MOM43" s="91"/>
      <c r="MON43" s="91"/>
      <c r="MOO43" s="91"/>
      <c r="MOP43" s="91"/>
      <c r="MOQ43" s="91"/>
      <c r="MOR43" s="91"/>
      <c r="MOS43" s="91"/>
      <c r="MOT43" s="91"/>
      <c r="MOU43" s="91"/>
      <c r="MOV43" s="91"/>
      <c r="MOW43" s="91"/>
      <c r="MOX43" s="91"/>
      <c r="MOY43" s="91"/>
      <c r="MOZ43" s="91"/>
      <c r="MPA43" s="91"/>
      <c r="MPB43" s="91"/>
      <c r="MPC43" s="91"/>
      <c r="MPD43" s="91"/>
      <c r="MPE43" s="91"/>
      <c r="MPF43" s="91"/>
      <c r="MPG43" s="91"/>
      <c r="MPH43" s="91"/>
      <c r="MPI43" s="91"/>
      <c r="MPJ43" s="91"/>
      <c r="MPK43" s="91"/>
      <c r="MPL43" s="91"/>
      <c r="MPM43" s="91"/>
      <c r="MPN43" s="91"/>
      <c r="MPO43" s="91"/>
      <c r="MPP43" s="91"/>
      <c r="MPQ43" s="91"/>
      <c r="MPR43" s="91"/>
      <c r="MPS43" s="91"/>
      <c r="MPT43" s="91"/>
      <c r="MPU43" s="91"/>
      <c r="MPV43" s="91"/>
      <c r="MPW43" s="91"/>
      <c r="MPX43" s="91"/>
      <c r="MPY43" s="91"/>
      <c r="MPZ43" s="91"/>
      <c r="MQA43" s="91"/>
      <c r="MQB43" s="91"/>
      <c r="MQC43" s="91"/>
      <c r="MQD43" s="91"/>
      <c r="MQE43" s="91"/>
      <c r="MQF43" s="91"/>
      <c r="MQG43" s="91"/>
      <c r="MQH43" s="91"/>
      <c r="MQI43" s="91"/>
      <c r="MQJ43" s="91"/>
      <c r="MQK43" s="91"/>
      <c r="MQL43" s="91"/>
      <c r="MQM43" s="91"/>
      <c r="MQN43" s="91"/>
      <c r="MQO43" s="91"/>
      <c r="MQP43" s="91"/>
      <c r="MQQ43" s="91"/>
      <c r="MQR43" s="91"/>
      <c r="MQS43" s="91"/>
      <c r="MQT43" s="91"/>
      <c r="MQU43" s="91"/>
      <c r="MQV43" s="91"/>
      <c r="MQW43" s="91"/>
      <c r="MQX43" s="91"/>
      <c r="MQY43" s="91"/>
      <c r="MQZ43" s="91"/>
      <c r="MRA43" s="91"/>
      <c r="MRB43" s="91"/>
      <c r="MRC43" s="91"/>
      <c r="MRD43" s="91"/>
      <c r="MRE43" s="91"/>
      <c r="MRF43" s="91"/>
      <c r="MRG43" s="91"/>
      <c r="MRH43" s="91"/>
      <c r="MRI43" s="91"/>
      <c r="MRJ43" s="91"/>
      <c r="MRK43" s="91"/>
      <c r="MRL43" s="91"/>
      <c r="MRM43" s="91"/>
      <c r="MRN43" s="91"/>
      <c r="MRO43" s="91"/>
      <c r="MRP43" s="91"/>
      <c r="MRQ43" s="91"/>
      <c r="MRR43" s="91"/>
      <c r="MRS43" s="91"/>
      <c r="MRT43" s="91"/>
      <c r="MRU43" s="91"/>
      <c r="MRV43" s="91"/>
      <c r="MRW43" s="91"/>
      <c r="MRX43" s="91"/>
      <c r="MRY43" s="91"/>
      <c r="MRZ43" s="91"/>
      <c r="MSA43" s="91"/>
      <c r="MSB43" s="91"/>
      <c r="MSC43" s="91"/>
      <c r="MSD43" s="91"/>
      <c r="MSE43" s="91"/>
      <c r="MSF43" s="91"/>
      <c r="MSG43" s="91"/>
      <c r="MSH43" s="91"/>
      <c r="MSI43" s="91"/>
      <c r="MSJ43" s="91"/>
      <c r="MSK43" s="91"/>
      <c r="MSL43" s="91"/>
      <c r="MSM43" s="91"/>
      <c r="MSN43" s="91"/>
      <c r="MSO43" s="91"/>
      <c r="MSP43" s="91"/>
      <c r="MSQ43" s="91"/>
      <c r="MSR43" s="91"/>
      <c r="MSS43" s="91"/>
      <c r="MST43" s="91"/>
      <c r="MSU43" s="91"/>
      <c r="MSV43" s="91"/>
      <c r="MSW43" s="91"/>
      <c r="MSX43" s="91"/>
      <c r="MSY43" s="91"/>
      <c r="MSZ43" s="91"/>
      <c r="MTA43" s="91"/>
      <c r="MTB43" s="91"/>
      <c r="MTC43" s="91"/>
      <c r="MTD43" s="91"/>
      <c r="MTE43" s="91"/>
      <c r="MTF43" s="91"/>
      <c r="MTG43" s="91"/>
      <c r="MTH43" s="91"/>
      <c r="MTI43" s="91"/>
      <c r="MTJ43" s="91"/>
      <c r="MTK43" s="91"/>
      <c r="MTL43" s="91"/>
      <c r="MTM43" s="91"/>
      <c r="MTN43" s="91"/>
      <c r="MTO43" s="91"/>
      <c r="MTP43" s="91"/>
      <c r="MTQ43" s="91"/>
      <c r="MTR43" s="91"/>
      <c r="MTS43" s="91"/>
      <c r="MTT43" s="91"/>
      <c r="MTU43" s="91"/>
      <c r="MTV43" s="91"/>
      <c r="MTW43" s="91"/>
      <c r="MTX43" s="91"/>
      <c r="MTY43" s="91"/>
      <c r="MTZ43" s="91"/>
      <c r="MUA43" s="91"/>
      <c r="MUB43" s="91"/>
      <c r="MUC43" s="91"/>
      <c r="MUD43" s="91"/>
      <c r="MUE43" s="91"/>
      <c r="MUF43" s="91"/>
      <c r="MUG43" s="91"/>
      <c r="MUH43" s="91"/>
      <c r="MUI43" s="91"/>
      <c r="MUJ43" s="91"/>
      <c r="MUK43" s="91"/>
      <c r="MUL43" s="91"/>
      <c r="MUM43" s="91"/>
      <c r="MUN43" s="91"/>
      <c r="MUO43" s="91"/>
      <c r="MUP43" s="91"/>
      <c r="MUQ43" s="91"/>
      <c r="MUR43" s="91"/>
      <c r="MUS43" s="91"/>
      <c r="MUT43" s="91"/>
      <c r="MUU43" s="91"/>
      <c r="MUV43" s="91"/>
      <c r="MUW43" s="91"/>
      <c r="MUX43" s="91"/>
      <c r="MUY43" s="91"/>
      <c r="MUZ43" s="91"/>
      <c r="MVA43" s="91"/>
      <c r="MVB43" s="91"/>
      <c r="MVC43" s="91"/>
      <c r="MVD43" s="91"/>
      <c r="MVE43" s="91"/>
      <c r="MVF43" s="91"/>
      <c r="MVG43" s="91"/>
      <c r="MVH43" s="91"/>
      <c r="MVI43" s="91"/>
      <c r="MVJ43" s="91"/>
      <c r="MVK43" s="91"/>
      <c r="MVL43" s="91"/>
      <c r="MVM43" s="91"/>
      <c r="MVN43" s="91"/>
      <c r="MVO43" s="91"/>
      <c r="MVP43" s="91"/>
      <c r="MVQ43" s="91"/>
      <c r="MVR43" s="91"/>
      <c r="MVS43" s="91"/>
      <c r="MVT43" s="91"/>
      <c r="MVU43" s="91"/>
      <c r="MVV43" s="91"/>
      <c r="MVW43" s="91"/>
      <c r="MVX43" s="91"/>
      <c r="MVY43" s="91"/>
      <c r="MVZ43" s="91"/>
      <c r="MWA43" s="91"/>
      <c r="MWB43" s="91"/>
      <c r="MWC43" s="91"/>
      <c r="MWD43" s="91"/>
      <c r="MWE43" s="91"/>
      <c r="MWF43" s="91"/>
      <c r="MWG43" s="91"/>
      <c r="MWH43" s="91"/>
      <c r="MWI43" s="91"/>
      <c r="MWJ43" s="91"/>
      <c r="MWK43" s="91"/>
      <c r="MWL43" s="91"/>
      <c r="MWM43" s="91"/>
      <c r="MWN43" s="91"/>
      <c r="MWO43" s="91"/>
      <c r="MWP43" s="91"/>
      <c r="MWQ43" s="91"/>
      <c r="MWR43" s="91"/>
      <c r="MWS43" s="91"/>
      <c r="MWT43" s="91"/>
      <c r="MWU43" s="91"/>
      <c r="MWV43" s="91"/>
      <c r="MWW43" s="91"/>
      <c r="MWX43" s="91"/>
      <c r="MWY43" s="91"/>
      <c r="MWZ43" s="91"/>
      <c r="MXA43" s="91"/>
      <c r="MXB43" s="91"/>
      <c r="MXC43" s="91"/>
      <c r="MXD43" s="91"/>
      <c r="MXE43" s="91"/>
      <c r="MXF43" s="91"/>
      <c r="MXG43" s="91"/>
      <c r="MXH43" s="91"/>
      <c r="MXI43" s="91"/>
      <c r="MXJ43" s="91"/>
      <c r="MXK43" s="91"/>
      <c r="MXL43" s="91"/>
      <c r="MXM43" s="91"/>
      <c r="MXN43" s="91"/>
      <c r="MXO43" s="91"/>
      <c r="MXP43" s="91"/>
      <c r="MXQ43" s="91"/>
      <c r="MXR43" s="91"/>
      <c r="MXS43" s="91"/>
      <c r="MXT43" s="91"/>
      <c r="MXU43" s="91"/>
      <c r="MXV43" s="91"/>
      <c r="MXW43" s="91"/>
      <c r="MXX43" s="91"/>
      <c r="MXY43" s="91"/>
      <c r="MXZ43" s="91"/>
      <c r="MYA43" s="91"/>
      <c r="MYB43" s="91"/>
      <c r="MYC43" s="91"/>
      <c r="MYD43" s="91"/>
      <c r="MYE43" s="91"/>
      <c r="MYF43" s="91"/>
      <c r="MYG43" s="91"/>
      <c r="MYH43" s="91"/>
      <c r="MYI43" s="91"/>
      <c r="MYJ43" s="91"/>
      <c r="MYK43" s="91"/>
      <c r="MYL43" s="91"/>
      <c r="MYM43" s="91"/>
      <c r="MYN43" s="91"/>
      <c r="MYO43" s="91"/>
      <c r="MYP43" s="91"/>
      <c r="MYQ43" s="91"/>
      <c r="MYR43" s="91"/>
      <c r="MYS43" s="91"/>
      <c r="MYT43" s="91"/>
      <c r="MYU43" s="91"/>
      <c r="MYV43" s="91"/>
      <c r="MYW43" s="91"/>
      <c r="MYX43" s="91"/>
      <c r="MYY43" s="91"/>
      <c r="MYZ43" s="91"/>
      <c r="MZA43" s="91"/>
      <c r="MZB43" s="91"/>
      <c r="MZC43" s="91"/>
      <c r="MZD43" s="91"/>
      <c r="MZE43" s="91"/>
      <c r="MZF43" s="91"/>
      <c r="MZG43" s="91"/>
      <c r="MZH43" s="91"/>
      <c r="MZI43" s="91"/>
      <c r="MZJ43" s="91"/>
      <c r="MZK43" s="91"/>
      <c r="MZL43" s="91"/>
      <c r="MZM43" s="91"/>
      <c r="MZN43" s="91"/>
      <c r="MZO43" s="91"/>
      <c r="MZP43" s="91"/>
      <c r="MZQ43" s="91"/>
      <c r="MZR43" s="91"/>
      <c r="MZS43" s="91"/>
      <c r="MZT43" s="91"/>
      <c r="MZU43" s="91"/>
      <c r="MZV43" s="91"/>
      <c r="MZW43" s="91"/>
      <c r="MZX43" s="91"/>
      <c r="MZY43" s="91"/>
      <c r="MZZ43" s="91"/>
      <c r="NAA43" s="91"/>
      <c r="NAB43" s="91"/>
      <c r="NAC43" s="91"/>
      <c r="NAD43" s="91"/>
      <c r="NAE43" s="91"/>
      <c r="NAF43" s="91"/>
      <c r="NAG43" s="91"/>
      <c r="NAH43" s="91"/>
      <c r="NAI43" s="91"/>
      <c r="NAJ43" s="91"/>
      <c r="NAK43" s="91"/>
      <c r="NAL43" s="91"/>
      <c r="NAM43" s="91"/>
      <c r="NAN43" s="91"/>
      <c r="NAO43" s="91"/>
      <c r="NAP43" s="91"/>
      <c r="NAQ43" s="91"/>
      <c r="NAR43" s="91"/>
      <c r="NAS43" s="91"/>
      <c r="NAT43" s="91"/>
      <c r="NAU43" s="91"/>
      <c r="NAV43" s="91"/>
      <c r="NAW43" s="91"/>
      <c r="NAX43" s="91"/>
      <c r="NAY43" s="91"/>
      <c r="NAZ43" s="91"/>
      <c r="NBA43" s="91"/>
      <c r="NBB43" s="91"/>
      <c r="NBC43" s="91"/>
      <c r="NBD43" s="91"/>
      <c r="NBE43" s="91"/>
      <c r="NBF43" s="91"/>
      <c r="NBG43" s="91"/>
      <c r="NBH43" s="91"/>
      <c r="NBI43" s="91"/>
      <c r="NBJ43" s="91"/>
      <c r="NBK43" s="91"/>
      <c r="NBL43" s="91"/>
      <c r="NBM43" s="91"/>
      <c r="NBN43" s="91"/>
      <c r="NBO43" s="91"/>
      <c r="NBP43" s="91"/>
      <c r="NBQ43" s="91"/>
      <c r="NBR43" s="91"/>
      <c r="NBS43" s="91"/>
      <c r="NBT43" s="91"/>
      <c r="NBU43" s="91"/>
      <c r="NBV43" s="91"/>
      <c r="NBW43" s="91"/>
      <c r="NBX43" s="91"/>
      <c r="NBY43" s="91"/>
      <c r="NBZ43" s="91"/>
      <c r="NCA43" s="91"/>
      <c r="NCB43" s="91"/>
      <c r="NCC43" s="91"/>
      <c r="NCD43" s="91"/>
      <c r="NCE43" s="91"/>
      <c r="NCF43" s="91"/>
      <c r="NCG43" s="91"/>
      <c r="NCH43" s="91"/>
      <c r="NCI43" s="91"/>
      <c r="NCJ43" s="91"/>
      <c r="NCK43" s="91"/>
      <c r="NCL43" s="91"/>
      <c r="NCM43" s="91"/>
      <c r="NCN43" s="91"/>
      <c r="NCO43" s="91"/>
      <c r="NCP43" s="91"/>
      <c r="NCQ43" s="91"/>
      <c r="NCR43" s="91"/>
      <c r="NCS43" s="91"/>
      <c r="NCT43" s="91"/>
      <c r="NCU43" s="91"/>
      <c r="NCV43" s="91"/>
      <c r="NCW43" s="91"/>
      <c r="NCX43" s="91"/>
      <c r="NCY43" s="91"/>
      <c r="NCZ43" s="91"/>
      <c r="NDA43" s="91"/>
      <c r="NDB43" s="91"/>
      <c r="NDC43" s="91"/>
      <c r="NDD43" s="91"/>
      <c r="NDE43" s="91"/>
      <c r="NDF43" s="91"/>
      <c r="NDG43" s="91"/>
      <c r="NDH43" s="91"/>
      <c r="NDI43" s="91"/>
      <c r="NDJ43" s="91"/>
      <c r="NDK43" s="91"/>
      <c r="NDL43" s="91"/>
      <c r="NDM43" s="91"/>
      <c r="NDN43" s="91"/>
      <c r="NDO43" s="91"/>
      <c r="NDP43" s="91"/>
      <c r="NDQ43" s="91"/>
      <c r="NDR43" s="91"/>
      <c r="NDS43" s="91"/>
      <c r="NDT43" s="91"/>
      <c r="NDU43" s="91"/>
      <c r="NDV43" s="91"/>
      <c r="NDW43" s="91"/>
      <c r="NDX43" s="91"/>
      <c r="NDY43" s="91"/>
      <c r="NDZ43" s="91"/>
      <c r="NEA43" s="91"/>
      <c r="NEB43" s="91"/>
      <c r="NEC43" s="91"/>
      <c r="NED43" s="91"/>
      <c r="NEE43" s="91"/>
      <c r="NEF43" s="91"/>
      <c r="NEG43" s="91"/>
      <c r="NEH43" s="91"/>
      <c r="NEI43" s="91"/>
      <c r="NEJ43" s="91"/>
      <c r="NEK43" s="91"/>
      <c r="NEL43" s="91"/>
      <c r="NEM43" s="91"/>
      <c r="NEN43" s="91"/>
      <c r="NEO43" s="91"/>
      <c r="NEP43" s="91"/>
      <c r="NEQ43" s="91"/>
      <c r="NER43" s="91"/>
      <c r="NES43" s="91"/>
      <c r="NET43" s="91"/>
      <c r="NEU43" s="91"/>
      <c r="NEV43" s="91"/>
      <c r="NEW43" s="91"/>
      <c r="NEX43" s="91"/>
      <c r="NEY43" s="91"/>
      <c r="NEZ43" s="91"/>
      <c r="NFA43" s="91"/>
      <c r="NFB43" s="91"/>
      <c r="NFC43" s="91"/>
      <c r="NFD43" s="91"/>
      <c r="NFE43" s="91"/>
      <c r="NFF43" s="91"/>
      <c r="NFG43" s="91"/>
      <c r="NFH43" s="91"/>
      <c r="NFI43" s="91"/>
      <c r="NFJ43" s="91"/>
      <c r="NFK43" s="91"/>
      <c r="NFL43" s="91"/>
      <c r="NFM43" s="91"/>
      <c r="NFN43" s="91"/>
      <c r="NFO43" s="91"/>
      <c r="NFP43" s="91"/>
      <c r="NFQ43" s="91"/>
      <c r="NFR43" s="91"/>
      <c r="NFS43" s="91"/>
      <c r="NFT43" s="91"/>
      <c r="NFU43" s="91"/>
      <c r="NFV43" s="91"/>
      <c r="NFW43" s="91"/>
      <c r="NFX43" s="91"/>
      <c r="NFY43" s="91"/>
      <c r="NFZ43" s="91"/>
      <c r="NGA43" s="91"/>
      <c r="NGB43" s="91"/>
      <c r="NGC43" s="91"/>
      <c r="NGD43" s="91"/>
      <c r="NGE43" s="91"/>
      <c r="NGF43" s="91"/>
      <c r="NGG43" s="91"/>
      <c r="NGH43" s="91"/>
      <c r="NGI43" s="91"/>
      <c r="NGJ43" s="91"/>
      <c r="NGK43" s="91"/>
      <c r="NGL43" s="91"/>
      <c r="NGM43" s="91"/>
      <c r="NGN43" s="91"/>
      <c r="NGO43" s="91"/>
      <c r="NGP43" s="91"/>
      <c r="NGQ43" s="91"/>
      <c r="NGR43" s="91"/>
      <c r="NGS43" s="91"/>
      <c r="NGT43" s="91"/>
      <c r="NGU43" s="91"/>
      <c r="NGV43" s="91"/>
      <c r="NGW43" s="91"/>
      <c r="NGX43" s="91"/>
      <c r="NGY43" s="91"/>
      <c r="NGZ43" s="91"/>
      <c r="NHA43" s="91"/>
      <c r="NHB43" s="91"/>
      <c r="NHC43" s="91"/>
      <c r="NHD43" s="91"/>
      <c r="NHE43" s="91"/>
      <c r="NHF43" s="91"/>
      <c r="NHG43" s="91"/>
      <c r="NHH43" s="91"/>
      <c r="NHI43" s="91"/>
      <c r="NHJ43" s="91"/>
      <c r="NHK43" s="91"/>
      <c r="NHL43" s="91"/>
      <c r="NHM43" s="91"/>
      <c r="NHN43" s="91"/>
      <c r="NHO43" s="91"/>
      <c r="NHP43" s="91"/>
      <c r="NHQ43" s="91"/>
      <c r="NHR43" s="91"/>
      <c r="NHS43" s="91"/>
      <c r="NHT43" s="91"/>
      <c r="NHU43" s="91"/>
      <c r="NHV43" s="91"/>
      <c r="NHW43" s="91"/>
      <c r="NHX43" s="91"/>
      <c r="NHY43" s="91"/>
      <c r="NHZ43" s="91"/>
      <c r="NIA43" s="91"/>
      <c r="NIB43" s="91"/>
      <c r="NIC43" s="91"/>
      <c r="NID43" s="91"/>
      <c r="NIE43" s="91"/>
      <c r="NIF43" s="91"/>
      <c r="NIG43" s="91"/>
      <c r="NIH43" s="91"/>
      <c r="NII43" s="91"/>
      <c r="NIJ43" s="91"/>
      <c r="NIK43" s="91"/>
      <c r="NIL43" s="91"/>
      <c r="NIM43" s="91"/>
      <c r="NIN43" s="91"/>
      <c r="NIO43" s="91"/>
      <c r="NIP43" s="91"/>
      <c r="NIQ43" s="91"/>
      <c r="NIR43" s="91"/>
      <c r="NIS43" s="91"/>
      <c r="NIT43" s="91"/>
      <c r="NIU43" s="91"/>
      <c r="NIV43" s="91"/>
      <c r="NIW43" s="91"/>
      <c r="NIX43" s="91"/>
      <c r="NIY43" s="91"/>
      <c r="NIZ43" s="91"/>
      <c r="NJA43" s="91"/>
      <c r="NJB43" s="91"/>
      <c r="NJC43" s="91"/>
      <c r="NJD43" s="91"/>
      <c r="NJE43" s="91"/>
      <c r="NJF43" s="91"/>
      <c r="NJG43" s="91"/>
      <c r="NJH43" s="91"/>
      <c r="NJI43" s="91"/>
      <c r="NJJ43" s="91"/>
      <c r="NJK43" s="91"/>
      <c r="NJL43" s="91"/>
      <c r="NJM43" s="91"/>
      <c r="NJN43" s="91"/>
      <c r="NJO43" s="91"/>
      <c r="NJP43" s="91"/>
      <c r="NJQ43" s="91"/>
      <c r="NJR43" s="91"/>
      <c r="NJS43" s="91"/>
      <c r="NJT43" s="91"/>
      <c r="NJU43" s="91"/>
      <c r="NJV43" s="91"/>
      <c r="NJW43" s="91"/>
      <c r="NJX43" s="91"/>
      <c r="NJY43" s="91"/>
      <c r="NJZ43" s="91"/>
      <c r="NKA43" s="91"/>
      <c r="NKB43" s="91"/>
      <c r="NKC43" s="91"/>
      <c r="NKD43" s="91"/>
      <c r="NKE43" s="91"/>
      <c r="NKF43" s="91"/>
      <c r="NKG43" s="91"/>
      <c r="NKH43" s="91"/>
      <c r="NKI43" s="91"/>
      <c r="NKJ43" s="91"/>
      <c r="NKK43" s="91"/>
      <c r="NKL43" s="91"/>
      <c r="NKM43" s="91"/>
      <c r="NKN43" s="91"/>
      <c r="NKO43" s="91"/>
      <c r="NKP43" s="91"/>
      <c r="NKQ43" s="91"/>
      <c r="NKR43" s="91"/>
      <c r="NKS43" s="91"/>
      <c r="NKT43" s="91"/>
      <c r="NKU43" s="91"/>
      <c r="NKV43" s="91"/>
      <c r="NKW43" s="91"/>
      <c r="NKX43" s="91"/>
      <c r="NKY43" s="91"/>
      <c r="NKZ43" s="91"/>
      <c r="NLA43" s="91"/>
      <c r="NLB43" s="91"/>
      <c r="NLC43" s="91"/>
      <c r="NLD43" s="91"/>
      <c r="NLE43" s="91"/>
      <c r="NLF43" s="91"/>
      <c r="NLG43" s="91"/>
      <c r="NLH43" s="91"/>
      <c r="NLI43" s="91"/>
      <c r="NLJ43" s="91"/>
      <c r="NLK43" s="91"/>
      <c r="NLL43" s="91"/>
      <c r="NLM43" s="91"/>
      <c r="NLN43" s="91"/>
      <c r="NLO43" s="91"/>
      <c r="NLP43" s="91"/>
      <c r="NLQ43" s="91"/>
      <c r="NLR43" s="91"/>
      <c r="NLS43" s="91"/>
      <c r="NLT43" s="91"/>
      <c r="NLU43" s="91"/>
      <c r="NLV43" s="91"/>
      <c r="NLW43" s="91"/>
      <c r="NLX43" s="91"/>
      <c r="NLY43" s="91"/>
      <c r="NLZ43" s="91"/>
      <c r="NMA43" s="91"/>
      <c r="NMB43" s="91"/>
      <c r="NMC43" s="91"/>
      <c r="NMD43" s="91"/>
      <c r="NME43" s="91"/>
      <c r="NMF43" s="91"/>
      <c r="NMG43" s="91"/>
      <c r="NMH43" s="91"/>
      <c r="NMI43" s="91"/>
      <c r="NMJ43" s="91"/>
      <c r="NMK43" s="91"/>
      <c r="NML43" s="91"/>
      <c r="NMM43" s="91"/>
      <c r="NMN43" s="91"/>
      <c r="NMO43" s="91"/>
      <c r="NMP43" s="91"/>
      <c r="NMQ43" s="91"/>
      <c r="NMR43" s="91"/>
      <c r="NMS43" s="91"/>
      <c r="NMT43" s="91"/>
      <c r="NMU43" s="91"/>
      <c r="NMV43" s="91"/>
      <c r="NMW43" s="91"/>
      <c r="NMX43" s="91"/>
      <c r="NMY43" s="91"/>
      <c r="NMZ43" s="91"/>
      <c r="NNA43" s="91"/>
      <c r="NNB43" s="91"/>
      <c r="NNC43" s="91"/>
      <c r="NND43" s="91"/>
      <c r="NNE43" s="91"/>
      <c r="NNF43" s="91"/>
      <c r="NNG43" s="91"/>
      <c r="NNH43" s="91"/>
      <c r="NNI43" s="91"/>
      <c r="NNJ43" s="91"/>
      <c r="NNK43" s="91"/>
      <c r="NNL43" s="91"/>
      <c r="NNM43" s="91"/>
      <c r="NNN43" s="91"/>
      <c r="NNO43" s="91"/>
      <c r="NNP43" s="91"/>
      <c r="NNQ43" s="91"/>
      <c r="NNR43" s="91"/>
      <c r="NNS43" s="91"/>
      <c r="NNT43" s="91"/>
      <c r="NNU43" s="91"/>
      <c r="NNV43" s="91"/>
      <c r="NNW43" s="91"/>
      <c r="NNX43" s="91"/>
      <c r="NNY43" s="91"/>
      <c r="NNZ43" s="91"/>
      <c r="NOA43" s="91"/>
      <c r="NOB43" s="91"/>
      <c r="NOC43" s="91"/>
      <c r="NOD43" s="91"/>
      <c r="NOE43" s="91"/>
      <c r="NOF43" s="91"/>
      <c r="NOG43" s="91"/>
      <c r="NOH43" s="91"/>
      <c r="NOI43" s="91"/>
      <c r="NOJ43" s="91"/>
      <c r="NOK43" s="91"/>
      <c r="NOL43" s="91"/>
      <c r="NOM43" s="91"/>
      <c r="NON43" s="91"/>
      <c r="NOO43" s="91"/>
      <c r="NOP43" s="91"/>
      <c r="NOQ43" s="91"/>
      <c r="NOR43" s="91"/>
      <c r="NOS43" s="91"/>
      <c r="NOT43" s="91"/>
      <c r="NOU43" s="91"/>
      <c r="NOV43" s="91"/>
      <c r="NOW43" s="91"/>
      <c r="NOX43" s="91"/>
      <c r="NOY43" s="91"/>
      <c r="NOZ43" s="91"/>
      <c r="NPA43" s="91"/>
      <c r="NPB43" s="91"/>
      <c r="NPC43" s="91"/>
      <c r="NPD43" s="91"/>
      <c r="NPE43" s="91"/>
      <c r="NPF43" s="91"/>
      <c r="NPG43" s="91"/>
      <c r="NPH43" s="91"/>
      <c r="NPI43" s="91"/>
      <c r="NPJ43" s="91"/>
      <c r="NPK43" s="91"/>
      <c r="NPL43" s="91"/>
      <c r="NPM43" s="91"/>
      <c r="NPN43" s="91"/>
      <c r="NPO43" s="91"/>
      <c r="NPP43" s="91"/>
      <c r="NPQ43" s="91"/>
      <c r="NPR43" s="91"/>
      <c r="NPS43" s="91"/>
      <c r="NPT43" s="91"/>
      <c r="NPU43" s="91"/>
      <c r="NPV43" s="91"/>
      <c r="NPW43" s="91"/>
      <c r="NPX43" s="91"/>
      <c r="NPY43" s="91"/>
      <c r="NPZ43" s="91"/>
      <c r="NQA43" s="91"/>
      <c r="NQB43" s="91"/>
      <c r="NQC43" s="91"/>
      <c r="NQD43" s="91"/>
      <c r="NQE43" s="91"/>
      <c r="NQF43" s="91"/>
      <c r="NQG43" s="91"/>
      <c r="NQH43" s="91"/>
      <c r="NQI43" s="91"/>
      <c r="NQJ43" s="91"/>
      <c r="NQK43" s="91"/>
      <c r="NQL43" s="91"/>
      <c r="NQM43" s="91"/>
      <c r="NQN43" s="91"/>
      <c r="NQO43" s="91"/>
      <c r="NQP43" s="91"/>
      <c r="NQQ43" s="91"/>
      <c r="NQR43" s="91"/>
      <c r="NQS43" s="91"/>
      <c r="NQT43" s="91"/>
      <c r="NQU43" s="91"/>
      <c r="NQV43" s="91"/>
      <c r="NQW43" s="91"/>
      <c r="NQX43" s="91"/>
      <c r="NQY43" s="91"/>
      <c r="NQZ43" s="91"/>
      <c r="NRA43" s="91"/>
      <c r="NRB43" s="91"/>
      <c r="NRC43" s="91"/>
      <c r="NRD43" s="91"/>
      <c r="NRE43" s="91"/>
      <c r="NRF43" s="91"/>
      <c r="NRG43" s="91"/>
      <c r="NRH43" s="91"/>
      <c r="NRI43" s="91"/>
      <c r="NRJ43" s="91"/>
      <c r="NRK43" s="91"/>
      <c r="NRL43" s="91"/>
      <c r="NRM43" s="91"/>
      <c r="NRN43" s="91"/>
      <c r="NRO43" s="91"/>
      <c r="NRP43" s="91"/>
      <c r="NRQ43" s="91"/>
      <c r="NRR43" s="91"/>
      <c r="NRS43" s="91"/>
      <c r="NRT43" s="91"/>
      <c r="NRU43" s="91"/>
      <c r="NRV43" s="91"/>
      <c r="NRW43" s="91"/>
      <c r="NRX43" s="91"/>
      <c r="NRY43" s="91"/>
      <c r="NRZ43" s="91"/>
      <c r="NSA43" s="91"/>
      <c r="NSB43" s="91"/>
      <c r="NSC43" s="91"/>
      <c r="NSD43" s="91"/>
      <c r="NSE43" s="91"/>
      <c r="NSF43" s="91"/>
      <c r="NSG43" s="91"/>
      <c r="NSH43" s="91"/>
      <c r="NSI43" s="91"/>
      <c r="NSJ43" s="91"/>
      <c r="NSK43" s="91"/>
      <c r="NSL43" s="91"/>
      <c r="NSM43" s="91"/>
      <c r="NSN43" s="91"/>
      <c r="NSO43" s="91"/>
      <c r="NSP43" s="91"/>
      <c r="NSQ43" s="91"/>
      <c r="NSR43" s="91"/>
      <c r="NSS43" s="91"/>
      <c r="NST43" s="91"/>
      <c r="NSU43" s="91"/>
      <c r="NSV43" s="91"/>
      <c r="NSW43" s="91"/>
      <c r="NSX43" s="91"/>
      <c r="NSY43" s="91"/>
      <c r="NSZ43" s="91"/>
      <c r="NTA43" s="91"/>
      <c r="NTB43" s="91"/>
      <c r="NTC43" s="91"/>
      <c r="NTD43" s="91"/>
      <c r="NTE43" s="91"/>
      <c r="NTF43" s="91"/>
      <c r="NTG43" s="91"/>
      <c r="NTH43" s="91"/>
      <c r="NTI43" s="91"/>
      <c r="NTJ43" s="91"/>
      <c r="NTK43" s="91"/>
      <c r="NTL43" s="91"/>
      <c r="NTM43" s="91"/>
      <c r="NTN43" s="91"/>
      <c r="NTO43" s="91"/>
      <c r="NTP43" s="91"/>
      <c r="NTQ43" s="91"/>
      <c r="NTR43" s="91"/>
      <c r="NTS43" s="91"/>
      <c r="NTT43" s="91"/>
      <c r="NTU43" s="91"/>
      <c r="NTV43" s="91"/>
      <c r="NTW43" s="91"/>
      <c r="NTX43" s="91"/>
      <c r="NTY43" s="91"/>
      <c r="NTZ43" s="91"/>
      <c r="NUA43" s="91"/>
      <c r="NUB43" s="91"/>
      <c r="NUC43" s="91"/>
      <c r="NUD43" s="91"/>
      <c r="NUE43" s="91"/>
      <c r="NUF43" s="91"/>
      <c r="NUG43" s="91"/>
      <c r="NUH43" s="91"/>
      <c r="NUI43" s="91"/>
      <c r="NUJ43" s="91"/>
      <c r="NUK43" s="91"/>
      <c r="NUL43" s="91"/>
      <c r="NUM43" s="91"/>
      <c r="NUN43" s="91"/>
      <c r="NUO43" s="91"/>
      <c r="NUP43" s="91"/>
      <c r="NUQ43" s="91"/>
      <c r="NUR43" s="91"/>
      <c r="NUS43" s="91"/>
      <c r="NUT43" s="91"/>
      <c r="NUU43" s="91"/>
      <c r="NUV43" s="91"/>
      <c r="NUW43" s="91"/>
      <c r="NUX43" s="91"/>
      <c r="NUY43" s="91"/>
      <c r="NUZ43" s="91"/>
      <c r="NVA43" s="91"/>
      <c r="NVB43" s="91"/>
      <c r="NVC43" s="91"/>
      <c r="NVD43" s="91"/>
      <c r="NVE43" s="91"/>
      <c r="NVF43" s="91"/>
      <c r="NVG43" s="91"/>
      <c r="NVH43" s="91"/>
      <c r="NVI43" s="91"/>
      <c r="NVJ43" s="91"/>
      <c r="NVK43" s="91"/>
      <c r="NVL43" s="91"/>
      <c r="NVM43" s="91"/>
      <c r="NVN43" s="91"/>
      <c r="NVO43" s="91"/>
      <c r="NVP43" s="91"/>
      <c r="NVQ43" s="91"/>
      <c r="NVR43" s="91"/>
      <c r="NVS43" s="91"/>
      <c r="NVT43" s="91"/>
      <c r="NVU43" s="91"/>
      <c r="NVV43" s="91"/>
      <c r="NVW43" s="91"/>
      <c r="NVX43" s="91"/>
      <c r="NVY43" s="91"/>
      <c r="NVZ43" s="91"/>
      <c r="NWA43" s="91"/>
      <c r="NWB43" s="91"/>
      <c r="NWC43" s="91"/>
      <c r="NWD43" s="91"/>
      <c r="NWE43" s="91"/>
      <c r="NWF43" s="91"/>
      <c r="NWG43" s="91"/>
      <c r="NWH43" s="91"/>
      <c r="NWI43" s="91"/>
      <c r="NWJ43" s="91"/>
      <c r="NWK43" s="91"/>
      <c r="NWL43" s="91"/>
      <c r="NWM43" s="91"/>
      <c r="NWN43" s="91"/>
      <c r="NWO43" s="91"/>
      <c r="NWP43" s="91"/>
      <c r="NWQ43" s="91"/>
      <c r="NWR43" s="91"/>
      <c r="NWS43" s="91"/>
      <c r="NWT43" s="91"/>
      <c r="NWU43" s="91"/>
      <c r="NWV43" s="91"/>
      <c r="NWW43" s="91"/>
      <c r="NWX43" s="91"/>
      <c r="NWY43" s="91"/>
      <c r="NWZ43" s="91"/>
      <c r="NXA43" s="91"/>
      <c r="NXB43" s="91"/>
      <c r="NXC43" s="91"/>
      <c r="NXD43" s="91"/>
      <c r="NXE43" s="91"/>
      <c r="NXF43" s="91"/>
      <c r="NXG43" s="91"/>
      <c r="NXH43" s="91"/>
      <c r="NXI43" s="91"/>
      <c r="NXJ43" s="91"/>
      <c r="NXK43" s="91"/>
      <c r="NXL43" s="91"/>
      <c r="NXM43" s="91"/>
      <c r="NXN43" s="91"/>
      <c r="NXO43" s="91"/>
      <c r="NXP43" s="91"/>
      <c r="NXQ43" s="91"/>
      <c r="NXR43" s="91"/>
      <c r="NXS43" s="91"/>
      <c r="NXT43" s="91"/>
      <c r="NXU43" s="91"/>
      <c r="NXV43" s="91"/>
      <c r="NXW43" s="91"/>
      <c r="NXX43" s="91"/>
      <c r="NXY43" s="91"/>
      <c r="NXZ43" s="91"/>
      <c r="NYA43" s="91"/>
      <c r="NYB43" s="91"/>
      <c r="NYC43" s="91"/>
      <c r="NYD43" s="91"/>
      <c r="NYE43" s="91"/>
      <c r="NYF43" s="91"/>
      <c r="NYG43" s="91"/>
      <c r="NYH43" s="91"/>
      <c r="NYI43" s="91"/>
      <c r="NYJ43" s="91"/>
      <c r="NYK43" s="91"/>
      <c r="NYL43" s="91"/>
      <c r="NYM43" s="91"/>
      <c r="NYN43" s="91"/>
      <c r="NYO43" s="91"/>
      <c r="NYP43" s="91"/>
      <c r="NYQ43" s="91"/>
      <c r="NYR43" s="91"/>
      <c r="NYS43" s="91"/>
      <c r="NYT43" s="91"/>
      <c r="NYU43" s="91"/>
      <c r="NYV43" s="91"/>
      <c r="NYW43" s="91"/>
      <c r="NYX43" s="91"/>
      <c r="NYY43" s="91"/>
      <c r="NYZ43" s="91"/>
      <c r="NZA43" s="91"/>
      <c r="NZB43" s="91"/>
      <c r="NZC43" s="91"/>
      <c r="NZD43" s="91"/>
      <c r="NZE43" s="91"/>
      <c r="NZF43" s="91"/>
      <c r="NZG43" s="91"/>
      <c r="NZH43" s="91"/>
      <c r="NZI43" s="91"/>
      <c r="NZJ43" s="91"/>
      <c r="NZK43" s="91"/>
      <c r="NZL43" s="91"/>
      <c r="NZM43" s="91"/>
      <c r="NZN43" s="91"/>
      <c r="NZO43" s="91"/>
      <c r="NZP43" s="91"/>
      <c r="NZQ43" s="91"/>
      <c r="NZR43" s="91"/>
      <c r="NZS43" s="91"/>
      <c r="NZT43" s="91"/>
      <c r="NZU43" s="91"/>
      <c r="NZV43" s="91"/>
      <c r="NZW43" s="91"/>
      <c r="NZX43" s="91"/>
      <c r="NZY43" s="91"/>
      <c r="NZZ43" s="91"/>
      <c r="OAA43" s="91"/>
      <c r="OAB43" s="91"/>
      <c r="OAC43" s="91"/>
      <c r="OAD43" s="91"/>
      <c r="OAE43" s="91"/>
      <c r="OAF43" s="91"/>
      <c r="OAG43" s="91"/>
      <c r="OAH43" s="91"/>
      <c r="OAI43" s="91"/>
      <c r="OAJ43" s="91"/>
      <c r="OAK43" s="91"/>
      <c r="OAL43" s="91"/>
      <c r="OAM43" s="91"/>
      <c r="OAN43" s="91"/>
      <c r="OAO43" s="91"/>
      <c r="OAP43" s="91"/>
      <c r="OAQ43" s="91"/>
      <c r="OAR43" s="91"/>
      <c r="OAS43" s="91"/>
      <c r="OAT43" s="91"/>
      <c r="OAU43" s="91"/>
      <c r="OAV43" s="91"/>
      <c r="OAW43" s="91"/>
      <c r="OAX43" s="91"/>
      <c r="OAY43" s="91"/>
      <c r="OAZ43" s="91"/>
      <c r="OBA43" s="91"/>
      <c r="OBB43" s="91"/>
      <c r="OBC43" s="91"/>
      <c r="OBD43" s="91"/>
      <c r="OBE43" s="91"/>
      <c r="OBF43" s="91"/>
      <c r="OBG43" s="91"/>
      <c r="OBH43" s="91"/>
      <c r="OBI43" s="91"/>
      <c r="OBJ43" s="91"/>
      <c r="OBK43" s="91"/>
      <c r="OBL43" s="91"/>
      <c r="OBM43" s="91"/>
      <c r="OBN43" s="91"/>
      <c r="OBO43" s="91"/>
      <c r="OBP43" s="91"/>
      <c r="OBQ43" s="91"/>
      <c r="OBR43" s="91"/>
      <c r="OBS43" s="91"/>
      <c r="OBT43" s="91"/>
      <c r="OBU43" s="91"/>
      <c r="OBV43" s="91"/>
      <c r="OBW43" s="91"/>
      <c r="OBX43" s="91"/>
      <c r="OBY43" s="91"/>
      <c r="OBZ43" s="91"/>
      <c r="OCA43" s="91"/>
      <c r="OCB43" s="91"/>
      <c r="OCC43" s="91"/>
      <c r="OCD43" s="91"/>
      <c r="OCE43" s="91"/>
      <c r="OCF43" s="91"/>
      <c r="OCG43" s="91"/>
      <c r="OCH43" s="91"/>
      <c r="OCI43" s="91"/>
      <c r="OCJ43" s="91"/>
      <c r="OCK43" s="91"/>
      <c r="OCL43" s="91"/>
      <c r="OCM43" s="91"/>
      <c r="OCN43" s="91"/>
      <c r="OCO43" s="91"/>
      <c r="OCP43" s="91"/>
      <c r="OCQ43" s="91"/>
      <c r="OCR43" s="91"/>
      <c r="OCS43" s="91"/>
      <c r="OCT43" s="91"/>
      <c r="OCU43" s="91"/>
      <c r="OCV43" s="91"/>
      <c r="OCW43" s="91"/>
      <c r="OCX43" s="91"/>
      <c r="OCY43" s="91"/>
      <c r="OCZ43" s="91"/>
      <c r="ODA43" s="91"/>
      <c r="ODB43" s="91"/>
      <c r="ODC43" s="91"/>
      <c r="ODD43" s="91"/>
      <c r="ODE43" s="91"/>
      <c r="ODF43" s="91"/>
      <c r="ODG43" s="91"/>
      <c r="ODH43" s="91"/>
      <c r="ODI43" s="91"/>
      <c r="ODJ43" s="91"/>
      <c r="ODK43" s="91"/>
      <c r="ODL43" s="91"/>
      <c r="ODM43" s="91"/>
      <c r="ODN43" s="91"/>
      <c r="ODO43" s="91"/>
      <c r="ODP43" s="91"/>
      <c r="ODQ43" s="91"/>
      <c r="ODR43" s="91"/>
      <c r="ODS43" s="91"/>
      <c r="ODT43" s="91"/>
      <c r="ODU43" s="91"/>
      <c r="ODV43" s="91"/>
      <c r="ODW43" s="91"/>
      <c r="ODX43" s="91"/>
      <c r="ODY43" s="91"/>
      <c r="ODZ43" s="91"/>
      <c r="OEA43" s="91"/>
      <c r="OEB43" s="91"/>
      <c r="OEC43" s="91"/>
      <c r="OED43" s="91"/>
      <c r="OEE43" s="91"/>
      <c r="OEF43" s="91"/>
      <c r="OEG43" s="91"/>
      <c r="OEH43" s="91"/>
      <c r="OEI43" s="91"/>
      <c r="OEJ43" s="91"/>
      <c r="OEK43" s="91"/>
      <c r="OEL43" s="91"/>
      <c r="OEM43" s="91"/>
      <c r="OEN43" s="91"/>
      <c r="OEO43" s="91"/>
      <c r="OEP43" s="91"/>
      <c r="OEQ43" s="91"/>
      <c r="OER43" s="91"/>
      <c r="OES43" s="91"/>
      <c r="OET43" s="91"/>
      <c r="OEU43" s="91"/>
      <c r="OEV43" s="91"/>
      <c r="OEW43" s="91"/>
      <c r="OEX43" s="91"/>
      <c r="OEY43" s="91"/>
      <c r="OEZ43" s="91"/>
      <c r="OFA43" s="91"/>
      <c r="OFB43" s="91"/>
      <c r="OFC43" s="91"/>
      <c r="OFD43" s="91"/>
      <c r="OFE43" s="91"/>
      <c r="OFF43" s="91"/>
      <c r="OFG43" s="91"/>
      <c r="OFH43" s="91"/>
      <c r="OFI43" s="91"/>
      <c r="OFJ43" s="91"/>
      <c r="OFK43" s="91"/>
      <c r="OFL43" s="91"/>
      <c r="OFM43" s="91"/>
      <c r="OFN43" s="91"/>
      <c r="OFO43" s="91"/>
      <c r="OFP43" s="91"/>
      <c r="OFQ43" s="91"/>
      <c r="OFR43" s="91"/>
      <c r="OFS43" s="91"/>
      <c r="OFT43" s="91"/>
      <c r="OFU43" s="91"/>
      <c r="OFV43" s="91"/>
      <c r="OFW43" s="91"/>
      <c r="OFX43" s="91"/>
      <c r="OFY43" s="91"/>
      <c r="OFZ43" s="91"/>
      <c r="OGA43" s="91"/>
      <c r="OGB43" s="91"/>
      <c r="OGC43" s="91"/>
      <c r="OGD43" s="91"/>
      <c r="OGE43" s="91"/>
      <c r="OGF43" s="91"/>
      <c r="OGG43" s="91"/>
      <c r="OGH43" s="91"/>
      <c r="OGI43" s="91"/>
      <c r="OGJ43" s="91"/>
      <c r="OGK43" s="91"/>
      <c r="OGL43" s="91"/>
      <c r="OGM43" s="91"/>
      <c r="OGN43" s="91"/>
      <c r="OGO43" s="91"/>
      <c r="OGP43" s="91"/>
      <c r="OGQ43" s="91"/>
      <c r="OGR43" s="91"/>
      <c r="OGS43" s="91"/>
      <c r="OGT43" s="91"/>
      <c r="OGU43" s="91"/>
      <c r="OGV43" s="91"/>
      <c r="OGW43" s="91"/>
      <c r="OGX43" s="91"/>
      <c r="OGY43" s="91"/>
      <c r="OGZ43" s="91"/>
      <c r="OHA43" s="91"/>
      <c r="OHB43" s="91"/>
      <c r="OHC43" s="91"/>
      <c r="OHD43" s="91"/>
      <c r="OHE43" s="91"/>
      <c r="OHF43" s="91"/>
      <c r="OHG43" s="91"/>
      <c r="OHH43" s="91"/>
      <c r="OHI43" s="91"/>
      <c r="OHJ43" s="91"/>
      <c r="OHK43" s="91"/>
      <c r="OHL43" s="91"/>
      <c r="OHM43" s="91"/>
      <c r="OHN43" s="91"/>
      <c r="OHO43" s="91"/>
      <c r="OHP43" s="91"/>
      <c r="OHQ43" s="91"/>
      <c r="OHR43" s="91"/>
      <c r="OHS43" s="91"/>
      <c r="OHT43" s="91"/>
      <c r="OHU43" s="91"/>
      <c r="OHV43" s="91"/>
      <c r="OHW43" s="91"/>
      <c r="OHX43" s="91"/>
      <c r="OHY43" s="91"/>
      <c r="OHZ43" s="91"/>
      <c r="OIA43" s="91"/>
      <c r="OIB43" s="91"/>
      <c r="OIC43" s="91"/>
      <c r="OID43" s="91"/>
      <c r="OIE43" s="91"/>
      <c r="OIF43" s="91"/>
      <c r="OIG43" s="91"/>
      <c r="OIH43" s="91"/>
      <c r="OII43" s="91"/>
      <c r="OIJ43" s="91"/>
      <c r="OIK43" s="91"/>
      <c r="OIL43" s="91"/>
      <c r="OIM43" s="91"/>
      <c r="OIN43" s="91"/>
      <c r="OIO43" s="91"/>
      <c r="OIP43" s="91"/>
      <c r="OIQ43" s="91"/>
      <c r="OIR43" s="91"/>
      <c r="OIS43" s="91"/>
      <c r="OIT43" s="91"/>
      <c r="OIU43" s="91"/>
      <c r="OIV43" s="91"/>
      <c r="OIW43" s="91"/>
      <c r="OIX43" s="91"/>
      <c r="OIY43" s="91"/>
      <c r="OIZ43" s="91"/>
      <c r="OJA43" s="91"/>
      <c r="OJB43" s="91"/>
      <c r="OJC43" s="91"/>
      <c r="OJD43" s="91"/>
      <c r="OJE43" s="91"/>
      <c r="OJF43" s="91"/>
      <c r="OJG43" s="91"/>
      <c r="OJH43" s="91"/>
      <c r="OJI43" s="91"/>
      <c r="OJJ43" s="91"/>
      <c r="OJK43" s="91"/>
      <c r="OJL43" s="91"/>
      <c r="OJM43" s="91"/>
      <c r="OJN43" s="91"/>
      <c r="OJO43" s="91"/>
      <c r="OJP43" s="91"/>
      <c r="OJQ43" s="91"/>
      <c r="OJR43" s="91"/>
      <c r="OJS43" s="91"/>
      <c r="OJT43" s="91"/>
      <c r="OJU43" s="91"/>
      <c r="OJV43" s="91"/>
      <c r="OJW43" s="91"/>
      <c r="OJX43" s="91"/>
      <c r="OJY43" s="91"/>
      <c r="OJZ43" s="91"/>
      <c r="OKA43" s="91"/>
      <c r="OKB43" s="91"/>
      <c r="OKC43" s="91"/>
      <c r="OKD43" s="91"/>
      <c r="OKE43" s="91"/>
      <c r="OKF43" s="91"/>
      <c r="OKG43" s="91"/>
      <c r="OKH43" s="91"/>
      <c r="OKI43" s="91"/>
      <c r="OKJ43" s="91"/>
      <c r="OKK43" s="91"/>
      <c r="OKL43" s="91"/>
      <c r="OKM43" s="91"/>
      <c r="OKN43" s="91"/>
      <c r="OKO43" s="91"/>
      <c r="OKP43" s="91"/>
      <c r="OKQ43" s="91"/>
      <c r="OKR43" s="91"/>
      <c r="OKS43" s="91"/>
      <c r="OKT43" s="91"/>
      <c r="OKU43" s="91"/>
      <c r="OKV43" s="91"/>
      <c r="OKW43" s="91"/>
      <c r="OKX43" s="91"/>
      <c r="OKY43" s="91"/>
      <c r="OKZ43" s="91"/>
      <c r="OLA43" s="91"/>
      <c r="OLB43" s="91"/>
      <c r="OLC43" s="91"/>
      <c r="OLD43" s="91"/>
      <c r="OLE43" s="91"/>
      <c r="OLF43" s="91"/>
      <c r="OLG43" s="91"/>
      <c r="OLH43" s="91"/>
      <c r="OLI43" s="91"/>
      <c r="OLJ43" s="91"/>
      <c r="OLK43" s="91"/>
      <c r="OLL43" s="91"/>
      <c r="OLM43" s="91"/>
      <c r="OLN43" s="91"/>
      <c r="OLO43" s="91"/>
      <c r="OLP43" s="91"/>
      <c r="OLQ43" s="91"/>
      <c r="OLR43" s="91"/>
      <c r="OLS43" s="91"/>
      <c r="OLT43" s="91"/>
      <c r="OLU43" s="91"/>
      <c r="OLV43" s="91"/>
      <c r="OLW43" s="91"/>
      <c r="OLX43" s="91"/>
      <c r="OLY43" s="91"/>
      <c r="OLZ43" s="91"/>
      <c r="OMA43" s="91"/>
      <c r="OMB43" s="91"/>
      <c r="OMC43" s="91"/>
      <c r="OMD43" s="91"/>
      <c r="OME43" s="91"/>
      <c r="OMF43" s="91"/>
      <c r="OMG43" s="91"/>
      <c r="OMH43" s="91"/>
      <c r="OMI43" s="91"/>
      <c r="OMJ43" s="91"/>
      <c r="OMK43" s="91"/>
      <c r="OML43" s="91"/>
      <c r="OMM43" s="91"/>
      <c r="OMN43" s="91"/>
      <c r="OMO43" s="91"/>
      <c r="OMP43" s="91"/>
      <c r="OMQ43" s="91"/>
      <c r="OMR43" s="91"/>
      <c r="OMS43" s="91"/>
      <c r="OMT43" s="91"/>
      <c r="OMU43" s="91"/>
      <c r="OMV43" s="91"/>
      <c r="OMW43" s="91"/>
      <c r="OMX43" s="91"/>
      <c r="OMY43" s="91"/>
      <c r="OMZ43" s="91"/>
      <c r="ONA43" s="91"/>
      <c r="ONB43" s="91"/>
      <c r="ONC43" s="91"/>
      <c r="OND43" s="91"/>
      <c r="ONE43" s="91"/>
      <c r="ONF43" s="91"/>
      <c r="ONG43" s="91"/>
      <c r="ONH43" s="91"/>
      <c r="ONI43" s="91"/>
      <c r="ONJ43" s="91"/>
      <c r="ONK43" s="91"/>
      <c r="ONL43" s="91"/>
      <c r="ONM43" s="91"/>
      <c r="ONN43" s="91"/>
      <c r="ONO43" s="91"/>
      <c r="ONP43" s="91"/>
      <c r="ONQ43" s="91"/>
      <c r="ONR43" s="91"/>
      <c r="ONS43" s="91"/>
      <c r="ONT43" s="91"/>
      <c r="ONU43" s="91"/>
      <c r="ONV43" s="91"/>
      <c r="ONW43" s="91"/>
      <c r="ONX43" s="91"/>
      <c r="ONY43" s="91"/>
      <c r="ONZ43" s="91"/>
      <c r="OOA43" s="91"/>
      <c r="OOB43" s="91"/>
      <c r="OOC43" s="91"/>
      <c r="OOD43" s="91"/>
      <c r="OOE43" s="91"/>
      <c r="OOF43" s="91"/>
      <c r="OOG43" s="91"/>
      <c r="OOH43" s="91"/>
      <c r="OOI43" s="91"/>
      <c r="OOJ43" s="91"/>
      <c r="OOK43" s="91"/>
      <c r="OOL43" s="91"/>
      <c r="OOM43" s="91"/>
      <c r="OON43" s="91"/>
      <c r="OOO43" s="91"/>
      <c r="OOP43" s="91"/>
      <c r="OOQ43" s="91"/>
      <c r="OOR43" s="91"/>
      <c r="OOS43" s="91"/>
      <c r="OOT43" s="91"/>
      <c r="OOU43" s="91"/>
      <c r="OOV43" s="91"/>
      <c r="OOW43" s="91"/>
      <c r="OOX43" s="91"/>
      <c r="OOY43" s="91"/>
      <c r="OOZ43" s="91"/>
      <c r="OPA43" s="91"/>
      <c r="OPB43" s="91"/>
      <c r="OPC43" s="91"/>
      <c r="OPD43" s="91"/>
      <c r="OPE43" s="91"/>
      <c r="OPF43" s="91"/>
      <c r="OPG43" s="91"/>
      <c r="OPH43" s="91"/>
      <c r="OPI43" s="91"/>
      <c r="OPJ43" s="91"/>
      <c r="OPK43" s="91"/>
      <c r="OPL43" s="91"/>
      <c r="OPM43" s="91"/>
      <c r="OPN43" s="91"/>
      <c r="OPO43" s="91"/>
      <c r="OPP43" s="91"/>
      <c r="OPQ43" s="91"/>
      <c r="OPR43" s="91"/>
      <c r="OPS43" s="91"/>
      <c r="OPT43" s="91"/>
      <c r="OPU43" s="91"/>
      <c r="OPV43" s="91"/>
      <c r="OPW43" s="91"/>
      <c r="OPX43" s="91"/>
      <c r="OPY43" s="91"/>
      <c r="OPZ43" s="91"/>
      <c r="OQA43" s="91"/>
      <c r="OQB43" s="91"/>
      <c r="OQC43" s="91"/>
      <c r="OQD43" s="91"/>
      <c r="OQE43" s="91"/>
      <c r="OQF43" s="91"/>
      <c r="OQG43" s="91"/>
      <c r="OQH43" s="91"/>
      <c r="OQI43" s="91"/>
      <c r="OQJ43" s="91"/>
      <c r="OQK43" s="91"/>
      <c r="OQL43" s="91"/>
      <c r="OQM43" s="91"/>
      <c r="OQN43" s="91"/>
      <c r="OQO43" s="91"/>
      <c r="OQP43" s="91"/>
      <c r="OQQ43" s="91"/>
      <c r="OQR43" s="91"/>
      <c r="OQS43" s="91"/>
      <c r="OQT43" s="91"/>
      <c r="OQU43" s="91"/>
      <c r="OQV43" s="91"/>
      <c r="OQW43" s="91"/>
      <c r="OQX43" s="91"/>
      <c r="OQY43" s="91"/>
      <c r="OQZ43" s="91"/>
      <c r="ORA43" s="91"/>
      <c r="ORB43" s="91"/>
      <c r="ORC43" s="91"/>
      <c r="ORD43" s="91"/>
      <c r="ORE43" s="91"/>
      <c r="ORF43" s="91"/>
      <c r="ORG43" s="91"/>
      <c r="ORH43" s="91"/>
      <c r="ORI43" s="91"/>
      <c r="ORJ43" s="91"/>
      <c r="ORK43" s="91"/>
      <c r="ORL43" s="91"/>
      <c r="ORM43" s="91"/>
      <c r="ORN43" s="91"/>
      <c r="ORO43" s="91"/>
      <c r="ORP43" s="91"/>
      <c r="ORQ43" s="91"/>
      <c r="ORR43" s="91"/>
      <c r="ORS43" s="91"/>
      <c r="ORT43" s="91"/>
      <c r="ORU43" s="91"/>
      <c r="ORV43" s="91"/>
      <c r="ORW43" s="91"/>
      <c r="ORX43" s="91"/>
      <c r="ORY43" s="91"/>
      <c r="ORZ43" s="91"/>
      <c r="OSA43" s="91"/>
      <c r="OSB43" s="91"/>
      <c r="OSC43" s="91"/>
      <c r="OSD43" s="91"/>
      <c r="OSE43" s="91"/>
      <c r="OSF43" s="91"/>
      <c r="OSG43" s="91"/>
      <c r="OSH43" s="91"/>
      <c r="OSI43" s="91"/>
      <c r="OSJ43" s="91"/>
      <c r="OSK43" s="91"/>
      <c r="OSL43" s="91"/>
      <c r="OSM43" s="91"/>
      <c r="OSN43" s="91"/>
      <c r="OSO43" s="91"/>
      <c r="OSP43" s="91"/>
      <c r="OSQ43" s="91"/>
      <c r="OSR43" s="91"/>
      <c r="OSS43" s="91"/>
      <c r="OST43" s="91"/>
      <c r="OSU43" s="91"/>
      <c r="OSV43" s="91"/>
      <c r="OSW43" s="91"/>
      <c r="OSX43" s="91"/>
      <c r="OSY43" s="91"/>
      <c r="OSZ43" s="91"/>
      <c r="OTA43" s="91"/>
      <c r="OTB43" s="91"/>
      <c r="OTC43" s="91"/>
      <c r="OTD43" s="91"/>
      <c r="OTE43" s="91"/>
      <c r="OTF43" s="91"/>
      <c r="OTG43" s="91"/>
      <c r="OTH43" s="91"/>
      <c r="OTI43" s="91"/>
      <c r="OTJ43" s="91"/>
      <c r="OTK43" s="91"/>
      <c r="OTL43" s="91"/>
      <c r="OTM43" s="91"/>
      <c r="OTN43" s="91"/>
      <c r="OTO43" s="91"/>
      <c r="OTP43" s="91"/>
      <c r="OTQ43" s="91"/>
      <c r="OTR43" s="91"/>
      <c r="OTS43" s="91"/>
      <c r="OTT43" s="91"/>
      <c r="OTU43" s="91"/>
      <c r="OTV43" s="91"/>
      <c r="OTW43" s="91"/>
      <c r="OTX43" s="91"/>
      <c r="OTY43" s="91"/>
      <c r="OTZ43" s="91"/>
      <c r="OUA43" s="91"/>
      <c r="OUB43" s="91"/>
      <c r="OUC43" s="91"/>
      <c r="OUD43" s="91"/>
      <c r="OUE43" s="91"/>
      <c r="OUF43" s="91"/>
      <c r="OUG43" s="91"/>
      <c r="OUH43" s="91"/>
      <c r="OUI43" s="91"/>
      <c r="OUJ43" s="91"/>
      <c r="OUK43" s="91"/>
      <c r="OUL43" s="91"/>
      <c r="OUM43" s="91"/>
      <c r="OUN43" s="91"/>
      <c r="OUO43" s="91"/>
      <c r="OUP43" s="91"/>
      <c r="OUQ43" s="91"/>
      <c r="OUR43" s="91"/>
      <c r="OUS43" s="91"/>
      <c r="OUT43" s="91"/>
      <c r="OUU43" s="91"/>
      <c r="OUV43" s="91"/>
      <c r="OUW43" s="91"/>
      <c r="OUX43" s="91"/>
      <c r="OUY43" s="91"/>
      <c r="OUZ43" s="91"/>
      <c r="OVA43" s="91"/>
      <c r="OVB43" s="91"/>
      <c r="OVC43" s="91"/>
      <c r="OVD43" s="91"/>
      <c r="OVE43" s="91"/>
      <c r="OVF43" s="91"/>
      <c r="OVG43" s="91"/>
      <c r="OVH43" s="91"/>
      <c r="OVI43" s="91"/>
      <c r="OVJ43" s="91"/>
      <c r="OVK43" s="91"/>
      <c r="OVL43" s="91"/>
      <c r="OVM43" s="91"/>
      <c r="OVN43" s="91"/>
      <c r="OVO43" s="91"/>
      <c r="OVP43" s="91"/>
      <c r="OVQ43" s="91"/>
      <c r="OVR43" s="91"/>
      <c r="OVS43" s="91"/>
      <c r="OVT43" s="91"/>
      <c r="OVU43" s="91"/>
      <c r="OVV43" s="91"/>
      <c r="OVW43" s="91"/>
      <c r="OVX43" s="91"/>
      <c r="OVY43" s="91"/>
      <c r="OVZ43" s="91"/>
      <c r="OWA43" s="91"/>
      <c r="OWB43" s="91"/>
      <c r="OWC43" s="91"/>
      <c r="OWD43" s="91"/>
      <c r="OWE43" s="91"/>
      <c r="OWF43" s="91"/>
      <c r="OWG43" s="91"/>
      <c r="OWH43" s="91"/>
      <c r="OWI43" s="91"/>
      <c r="OWJ43" s="91"/>
      <c r="OWK43" s="91"/>
      <c r="OWL43" s="91"/>
      <c r="OWM43" s="91"/>
      <c r="OWN43" s="91"/>
      <c r="OWO43" s="91"/>
      <c r="OWP43" s="91"/>
      <c r="OWQ43" s="91"/>
      <c r="OWR43" s="91"/>
      <c r="OWS43" s="91"/>
      <c r="OWT43" s="91"/>
      <c r="OWU43" s="91"/>
      <c r="OWV43" s="91"/>
      <c r="OWW43" s="91"/>
      <c r="OWX43" s="91"/>
      <c r="OWY43" s="91"/>
      <c r="OWZ43" s="91"/>
      <c r="OXA43" s="91"/>
      <c r="OXB43" s="91"/>
      <c r="OXC43" s="91"/>
      <c r="OXD43" s="91"/>
      <c r="OXE43" s="91"/>
      <c r="OXF43" s="91"/>
      <c r="OXG43" s="91"/>
      <c r="OXH43" s="91"/>
      <c r="OXI43" s="91"/>
      <c r="OXJ43" s="91"/>
      <c r="OXK43" s="91"/>
      <c r="OXL43" s="91"/>
      <c r="OXM43" s="91"/>
      <c r="OXN43" s="91"/>
      <c r="OXO43" s="91"/>
      <c r="OXP43" s="91"/>
      <c r="OXQ43" s="91"/>
      <c r="OXR43" s="91"/>
      <c r="OXS43" s="91"/>
      <c r="OXT43" s="91"/>
      <c r="OXU43" s="91"/>
      <c r="OXV43" s="91"/>
      <c r="OXW43" s="91"/>
      <c r="OXX43" s="91"/>
      <c r="OXY43" s="91"/>
      <c r="OXZ43" s="91"/>
      <c r="OYA43" s="91"/>
      <c r="OYB43" s="91"/>
      <c r="OYC43" s="91"/>
      <c r="OYD43" s="91"/>
      <c r="OYE43" s="91"/>
      <c r="OYF43" s="91"/>
      <c r="OYG43" s="91"/>
      <c r="OYH43" s="91"/>
      <c r="OYI43" s="91"/>
      <c r="OYJ43" s="91"/>
      <c r="OYK43" s="91"/>
      <c r="OYL43" s="91"/>
      <c r="OYM43" s="91"/>
      <c r="OYN43" s="91"/>
      <c r="OYO43" s="91"/>
      <c r="OYP43" s="91"/>
      <c r="OYQ43" s="91"/>
      <c r="OYR43" s="91"/>
      <c r="OYS43" s="91"/>
      <c r="OYT43" s="91"/>
      <c r="OYU43" s="91"/>
      <c r="OYV43" s="91"/>
      <c r="OYW43" s="91"/>
      <c r="OYX43" s="91"/>
      <c r="OYY43" s="91"/>
      <c r="OYZ43" s="91"/>
      <c r="OZA43" s="91"/>
      <c r="OZB43" s="91"/>
      <c r="OZC43" s="91"/>
      <c r="OZD43" s="91"/>
      <c r="OZE43" s="91"/>
      <c r="OZF43" s="91"/>
      <c r="OZG43" s="91"/>
      <c r="OZH43" s="91"/>
      <c r="OZI43" s="91"/>
      <c r="OZJ43" s="91"/>
      <c r="OZK43" s="91"/>
      <c r="OZL43" s="91"/>
      <c r="OZM43" s="91"/>
      <c r="OZN43" s="91"/>
      <c r="OZO43" s="91"/>
      <c r="OZP43" s="91"/>
      <c r="OZQ43" s="91"/>
      <c r="OZR43" s="91"/>
      <c r="OZS43" s="91"/>
      <c r="OZT43" s="91"/>
      <c r="OZU43" s="91"/>
      <c r="OZV43" s="91"/>
      <c r="OZW43" s="91"/>
      <c r="OZX43" s="91"/>
      <c r="OZY43" s="91"/>
      <c r="OZZ43" s="91"/>
      <c r="PAA43" s="91"/>
      <c r="PAB43" s="91"/>
      <c r="PAC43" s="91"/>
      <c r="PAD43" s="91"/>
      <c r="PAE43" s="91"/>
      <c r="PAF43" s="91"/>
      <c r="PAG43" s="91"/>
      <c r="PAH43" s="91"/>
      <c r="PAI43" s="91"/>
      <c r="PAJ43" s="91"/>
      <c r="PAK43" s="91"/>
      <c r="PAL43" s="91"/>
      <c r="PAM43" s="91"/>
      <c r="PAN43" s="91"/>
      <c r="PAO43" s="91"/>
      <c r="PAP43" s="91"/>
      <c r="PAQ43" s="91"/>
      <c r="PAR43" s="91"/>
      <c r="PAS43" s="91"/>
      <c r="PAT43" s="91"/>
      <c r="PAU43" s="91"/>
      <c r="PAV43" s="91"/>
      <c r="PAW43" s="91"/>
      <c r="PAX43" s="91"/>
      <c r="PAY43" s="91"/>
      <c r="PAZ43" s="91"/>
      <c r="PBA43" s="91"/>
      <c r="PBB43" s="91"/>
      <c r="PBC43" s="91"/>
      <c r="PBD43" s="91"/>
      <c r="PBE43" s="91"/>
      <c r="PBF43" s="91"/>
      <c r="PBG43" s="91"/>
      <c r="PBH43" s="91"/>
      <c r="PBI43" s="91"/>
      <c r="PBJ43" s="91"/>
      <c r="PBK43" s="91"/>
      <c r="PBL43" s="91"/>
      <c r="PBM43" s="91"/>
      <c r="PBN43" s="91"/>
      <c r="PBO43" s="91"/>
      <c r="PBP43" s="91"/>
      <c r="PBQ43" s="91"/>
      <c r="PBR43" s="91"/>
      <c r="PBS43" s="91"/>
      <c r="PBT43" s="91"/>
      <c r="PBU43" s="91"/>
      <c r="PBV43" s="91"/>
      <c r="PBW43" s="91"/>
      <c r="PBX43" s="91"/>
      <c r="PBY43" s="91"/>
      <c r="PBZ43" s="91"/>
      <c r="PCA43" s="91"/>
      <c r="PCB43" s="91"/>
      <c r="PCC43" s="91"/>
      <c r="PCD43" s="91"/>
      <c r="PCE43" s="91"/>
      <c r="PCF43" s="91"/>
      <c r="PCG43" s="91"/>
      <c r="PCH43" s="91"/>
      <c r="PCI43" s="91"/>
      <c r="PCJ43" s="91"/>
      <c r="PCK43" s="91"/>
      <c r="PCL43" s="91"/>
      <c r="PCM43" s="91"/>
      <c r="PCN43" s="91"/>
      <c r="PCO43" s="91"/>
      <c r="PCP43" s="91"/>
      <c r="PCQ43" s="91"/>
      <c r="PCR43" s="91"/>
      <c r="PCS43" s="91"/>
      <c r="PCT43" s="91"/>
      <c r="PCU43" s="91"/>
      <c r="PCV43" s="91"/>
      <c r="PCW43" s="91"/>
      <c r="PCX43" s="91"/>
      <c r="PCY43" s="91"/>
      <c r="PCZ43" s="91"/>
      <c r="PDA43" s="91"/>
      <c r="PDB43" s="91"/>
      <c r="PDC43" s="91"/>
      <c r="PDD43" s="91"/>
      <c r="PDE43" s="91"/>
      <c r="PDF43" s="91"/>
      <c r="PDG43" s="91"/>
      <c r="PDH43" s="91"/>
      <c r="PDI43" s="91"/>
      <c r="PDJ43" s="91"/>
      <c r="PDK43" s="91"/>
      <c r="PDL43" s="91"/>
      <c r="PDM43" s="91"/>
      <c r="PDN43" s="91"/>
      <c r="PDO43" s="91"/>
      <c r="PDP43" s="91"/>
      <c r="PDQ43" s="91"/>
      <c r="PDR43" s="91"/>
      <c r="PDS43" s="91"/>
      <c r="PDT43" s="91"/>
      <c r="PDU43" s="91"/>
      <c r="PDV43" s="91"/>
      <c r="PDW43" s="91"/>
      <c r="PDX43" s="91"/>
      <c r="PDY43" s="91"/>
      <c r="PDZ43" s="91"/>
      <c r="PEA43" s="91"/>
      <c r="PEB43" s="91"/>
      <c r="PEC43" s="91"/>
      <c r="PED43" s="91"/>
      <c r="PEE43" s="91"/>
      <c r="PEF43" s="91"/>
      <c r="PEG43" s="91"/>
      <c r="PEH43" s="91"/>
      <c r="PEI43" s="91"/>
      <c r="PEJ43" s="91"/>
      <c r="PEK43" s="91"/>
      <c r="PEL43" s="91"/>
      <c r="PEM43" s="91"/>
      <c r="PEN43" s="91"/>
      <c r="PEO43" s="91"/>
      <c r="PEP43" s="91"/>
      <c r="PEQ43" s="91"/>
      <c r="PER43" s="91"/>
      <c r="PES43" s="91"/>
      <c r="PET43" s="91"/>
      <c r="PEU43" s="91"/>
      <c r="PEV43" s="91"/>
      <c r="PEW43" s="91"/>
      <c r="PEX43" s="91"/>
      <c r="PEY43" s="91"/>
      <c r="PEZ43" s="91"/>
      <c r="PFA43" s="91"/>
      <c r="PFB43" s="91"/>
      <c r="PFC43" s="91"/>
      <c r="PFD43" s="91"/>
      <c r="PFE43" s="91"/>
      <c r="PFF43" s="91"/>
      <c r="PFG43" s="91"/>
      <c r="PFH43" s="91"/>
      <c r="PFI43" s="91"/>
      <c r="PFJ43" s="91"/>
      <c r="PFK43" s="91"/>
      <c r="PFL43" s="91"/>
      <c r="PFM43" s="91"/>
      <c r="PFN43" s="91"/>
      <c r="PFO43" s="91"/>
      <c r="PFP43" s="91"/>
      <c r="PFQ43" s="91"/>
      <c r="PFR43" s="91"/>
      <c r="PFS43" s="91"/>
      <c r="PFT43" s="91"/>
      <c r="PFU43" s="91"/>
      <c r="PFV43" s="91"/>
      <c r="PFW43" s="91"/>
      <c r="PFX43" s="91"/>
      <c r="PFY43" s="91"/>
      <c r="PFZ43" s="91"/>
      <c r="PGA43" s="91"/>
      <c r="PGB43" s="91"/>
      <c r="PGC43" s="91"/>
      <c r="PGD43" s="91"/>
      <c r="PGE43" s="91"/>
      <c r="PGF43" s="91"/>
      <c r="PGG43" s="91"/>
      <c r="PGH43" s="91"/>
      <c r="PGI43" s="91"/>
      <c r="PGJ43" s="91"/>
      <c r="PGK43" s="91"/>
      <c r="PGL43" s="91"/>
      <c r="PGM43" s="91"/>
      <c r="PGN43" s="91"/>
      <c r="PGO43" s="91"/>
      <c r="PGP43" s="91"/>
      <c r="PGQ43" s="91"/>
      <c r="PGR43" s="91"/>
      <c r="PGS43" s="91"/>
      <c r="PGT43" s="91"/>
      <c r="PGU43" s="91"/>
      <c r="PGV43" s="91"/>
      <c r="PGW43" s="91"/>
      <c r="PGX43" s="91"/>
      <c r="PGY43" s="91"/>
      <c r="PGZ43" s="91"/>
      <c r="PHA43" s="91"/>
      <c r="PHB43" s="91"/>
      <c r="PHC43" s="91"/>
      <c r="PHD43" s="91"/>
      <c r="PHE43" s="91"/>
      <c r="PHF43" s="91"/>
      <c r="PHG43" s="91"/>
      <c r="PHH43" s="91"/>
      <c r="PHI43" s="91"/>
      <c r="PHJ43" s="91"/>
      <c r="PHK43" s="91"/>
      <c r="PHL43" s="91"/>
      <c r="PHM43" s="91"/>
      <c r="PHN43" s="91"/>
      <c r="PHO43" s="91"/>
      <c r="PHP43" s="91"/>
      <c r="PHQ43" s="91"/>
      <c r="PHR43" s="91"/>
      <c r="PHS43" s="91"/>
      <c r="PHT43" s="91"/>
      <c r="PHU43" s="91"/>
      <c r="PHV43" s="91"/>
      <c r="PHW43" s="91"/>
      <c r="PHX43" s="91"/>
      <c r="PHY43" s="91"/>
      <c r="PHZ43" s="91"/>
      <c r="PIA43" s="91"/>
      <c r="PIB43" s="91"/>
      <c r="PIC43" s="91"/>
      <c r="PID43" s="91"/>
      <c r="PIE43" s="91"/>
      <c r="PIF43" s="91"/>
      <c r="PIG43" s="91"/>
      <c r="PIH43" s="91"/>
      <c r="PII43" s="91"/>
      <c r="PIJ43" s="91"/>
      <c r="PIK43" s="91"/>
      <c r="PIL43" s="91"/>
      <c r="PIM43" s="91"/>
      <c r="PIN43" s="91"/>
      <c r="PIO43" s="91"/>
      <c r="PIP43" s="91"/>
      <c r="PIQ43" s="91"/>
      <c r="PIR43" s="91"/>
      <c r="PIS43" s="91"/>
      <c r="PIT43" s="91"/>
      <c r="PIU43" s="91"/>
      <c r="PIV43" s="91"/>
      <c r="PIW43" s="91"/>
      <c r="PIX43" s="91"/>
      <c r="PIY43" s="91"/>
      <c r="PIZ43" s="91"/>
      <c r="PJA43" s="91"/>
      <c r="PJB43" s="91"/>
      <c r="PJC43" s="91"/>
      <c r="PJD43" s="91"/>
      <c r="PJE43" s="91"/>
      <c r="PJF43" s="91"/>
      <c r="PJG43" s="91"/>
      <c r="PJH43" s="91"/>
      <c r="PJI43" s="91"/>
      <c r="PJJ43" s="91"/>
      <c r="PJK43" s="91"/>
      <c r="PJL43" s="91"/>
      <c r="PJM43" s="91"/>
      <c r="PJN43" s="91"/>
      <c r="PJO43" s="91"/>
      <c r="PJP43" s="91"/>
      <c r="PJQ43" s="91"/>
      <c r="PJR43" s="91"/>
      <c r="PJS43" s="91"/>
      <c r="PJT43" s="91"/>
      <c r="PJU43" s="91"/>
      <c r="PJV43" s="91"/>
      <c r="PJW43" s="91"/>
      <c r="PJX43" s="91"/>
      <c r="PJY43" s="91"/>
      <c r="PJZ43" s="91"/>
      <c r="PKA43" s="91"/>
      <c r="PKB43" s="91"/>
      <c r="PKC43" s="91"/>
      <c r="PKD43" s="91"/>
      <c r="PKE43" s="91"/>
      <c r="PKF43" s="91"/>
      <c r="PKG43" s="91"/>
      <c r="PKH43" s="91"/>
      <c r="PKI43" s="91"/>
      <c r="PKJ43" s="91"/>
      <c r="PKK43" s="91"/>
      <c r="PKL43" s="91"/>
      <c r="PKM43" s="91"/>
      <c r="PKN43" s="91"/>
      <c r="PKO43" s="91"/>
      <c r="PKP43" s="91"/>
      <c r="PKQ43" s="91"/>
      <c r="PKR43" s="91"/>
      <c r="PKS43" s="91"/>
      <c r="PKT43" s="91"/>
      <c r="PKU43" s="91"/>
      <c r="PKV43" s="91"/>
      <c r="PKW43" s="91"/>
      <c r="PKX43" s="91"/>
      <c r="PKY43" s="91"/>
      <c r="PKZ43" s="91"/>
      <c r="PLA43" s="91"/>
      <c r="PLB43" s="91"/>
      <c r="PLC43" s="91"/>
      <c r="PLD43" s="91"/>
      <c r="PLE43" s="91"/>
      <c r="PLF43" s="91"/>
      <c r="PLG43" s="91"/>
      <c r="PLH43" s="91"/>
      <c r="PLI43" s="91"/>
      <c r="PLJ43" s="91"/>
      <c r="PLK43" s="91"/>
      <c r="PLL43" s="91"/>
      <c r="PLM43" s="91"/>
      <c r="PLN43" s="91"/>
      <c r="PLO43" s="91"/>
      <c r="PLP43" s="91"/>
      <c r="PLQ43" s="91"/>
      <c r="PLR43" s="91"/>
      <c r="PLS43" s="91"/>
      <c r="PLT43" s="91"/>
      <c r="PLU43" s="91"/>
      <c r="PLV43" s="91"/>
      <c r="PLW43" s="91"/>
      <c r="PLX43" s="91"/>
      <c r="PLY43" s="91"/>
      <c r="PLZ43" s="91"/>
      <c r="PMA43" s="91"/>
      <c r="PMB43" s="91"/>
      <c r="PMC43" s="91"/>
      <c r="PMD43" s="91"/>
      <c r="PME43" s="91"/>
      <c r="PMF43" s="91"/>
      <c r="PMG43" s="91"/>
      <c r="PMH43" s="91"/>
      <c r="PMI43" s="91"/>
      <c r="PMJ43" s="91"/>
      <c r="PMK43" s="91"/>
      <c r="PML43" s="91"/>
      <c r="PMM43" s="91"/>
      <c r="PMN43" s="91"/>
      <c r="PMO43" s="91"/>
      <c r="PMP43" s="91"/>
      <c r="PMQ43" s="91"/>
      <c r="PMR43" s="91"/>
      <c r="PMS43" s="91"/>
      <c r="PMT43" s="91"/>
      <c r="PMU43" s="91"/>
      <c r="PMV43" s="91"/>
      <c r="PMW43" s="91"/>
      <c r="PMX43" s="91"/>
      <c r="PMY43" s="91"/>
      <c r="PMZ43" s="91"/>
      <c r="PNA43" s="91"/>
      <c r="PNB43" s="91"/>
      <c r="PNC43" s="91"/>
      <c r="PND43" s="91"/>
      <c r="PNE43" s="91"/>
      <c r="PNF43" s="91"/>
      <c r="PNG43" s="91"/>
      <c r="PNH43" s="91"/>
      <c r="PNI43" s="91"/>
      <c r="PNJ43" s="91"/>
      <c r="PNK43" s="91"/>
      <c r="PNL43" s="91"/>
      <c r="PNM43" s="91"/>
      <c r="PNN43" s="91"/>
      <c r="PNO43" s="91"/>
      <c r="PNP43" s="91"/>
      <c r="PNQ43" s="91"/>
      <c r="PNR43" s="91"/>
      <c r="PNS43" s="91"/>
      <c r="PNT43" s="91"/>
      <c r="PNU43" s="91"/>
      <c r="PNV43" s="91"/>
      <c r="PNW43" s="91"/>
      <c r="PNX43" s="91"/>
      <c r="PNY43" s="91"/>
      <c r="PNZ43" s="91"/>
      <c r="POA43" s="91"/>
      <c r="POB43" s="91"/>
      <c r="POC43" s="91"/>
      <c r="POD43" s="91"/>
      <c r="POE43" s="91"/>
      <c r="POF43" s="91"/>
      <c r="POG43" s="91"/>
      <c r="POH43" s="91"/>
      <c r="POI43" s="91"/>
      <c r="POJ43" s="91"/>
      <c r="POK43" s="91"/>
      <c r="POL43" s="91"/>
      <c r="POM43" s="91"/>
      <c r="PON43" s="91"/>
      <c r="POO43" s="91"/>
      <c r="POP43" s="91"/>
      <c r="POQ43" s="91"/>
      <c r="POR43" s="91"/>
      <c r="POS43" s="91"/>
      <c r="POT43" s="91"/>
      <c r="POU43" s="91"/>
      <c r="POV43" s="91"/>
      <c r="POW43" s="91"/>
      <c r="POX43" s="91"/>
      <c r="POY43" s="91"/>
      <c r="POZ43" s="91"/>
      <c r="PPA43" s="91"/>
      <c r="PPB43" s="91"/>
      <c r="PPC43" s="91"/>
      <c r="PPD43" s="91"/>
      <c r="PPE43" s="91"/>
      <c r="PPF43" s="91"/>
      <c r="PPG43" s="91"/>
      <c r="PPH43" s="91"/>
      <c r="PPI43" s="91"/>
      <c r="PPJ43" s="91"/>
      <c r="PPK43" s="91"/>
      <c r="PPL43" s="91"/>
      <c r="PPM43" s="91"/>
      <c r="PPN43" s="91"/>
      <c r="PPO43" s="91"/>
      <c r="PPP43" s="91"/>
      <c r="PPQ43" s="91"/>
      <c r="PPR43" s="91"/>
      <c r="PPS43" s="91"/>
      <c r="PPT43" s="91"/>
      <c r="PPU43" s="91"/>
      <c r="PPV43" s="91"/>
      <c r="PPW43" s="91"/>
      <c r="PPX43" s="91"/>
      <c r="PPY43" s="91"/>
      <c r="PPZ43" s="91"/>
      <c r="PQA43" s="91"/>
      <c r="PQB43" s="91"/>
      <c r="PQC43" s="91"/>
      <c r="PQD43" s="91"/>
      <c r="PQE43" s="91"/>
      <c r="PQF43" s="91"/>
      <c r="PQG43" s="91"/>
      <c r="PQH43" s="91"/>
      <c r="PQI43" s="91"/>
      <c r="PQJ43" s="91"/>
      <c r="PQK43" s="91"/>
      <c r="PQL43" s="91"/>
      <c r="PQM43" s="91"/>
      <c r="PQN43" s="91"/>
      <c r="PQO43" s="91"/>
      <c r="PQP43" s="91"/>
      <c r="PQQ43" s="91"/>
      <c r="PQR43" s="91"/>
      <c r="PQS43" s="91"/>
      <c r="PQT43" s="91"/>
      <c r="PQU43" s="91"/>
      <c r="PQV43" s="91"/>
      <c r="PQW43" s="91"/>
      <c r="PQX43" s="91"/>
      <c r="PQY43" s="91"/>
      <c r="PQZ43" s="91"/>
      <c r="PRA43" s="91"/>
      <c r="PRB43" s="91"/>
      <c r="PRC43" s="91"/>
      <c r="PRD43" s="91"/>
      <c r="PRE43" s="91"/>
      <c r="PRF43" s="91"/>
      <c r="PRG43" s="91"/>
      <c r="PRH43" s="91"/>
      <c r="PRI43" s="91"/>
      <c r="PRJ43" s="91"/>
      <c r="PRK43" s="91"/>
      <c r="PRL43" s="91"/>
      <c r="PRM43" s="91"/>
      <c r="PRN43" s="91"/>
      <c r="PRO43" s="91"/>
      <c r="PRP43" s="91"/>
      <c r="PRQ43" s="91"/>
      <c r="PRR43" s="91"/>
      <c r="PRS43" s="91"/>
      <c r="PRT43" s="91"/>
      <c r="PRU43" s="91"/>
      <c r="PRV43" s="91"/>
      <c r="PRW43" s="91"/>
      <c r="PRX43" s="91"/>
      <c r="PRY43" s="91"/>
      <c r="PRZ43" s="91"/>
      <c r="PSA43" s="91"/>
      <c r="PSB43" s="91"/>
      <c r="PSC43" s="91"/>
      <c r="PSD43" s="91"/>
      <c r="PSE43" s="91"/>
      <c r="PSF43" s="91"/>
      <c r="PSG43" s="91"/>
      <c r="PSH43" s="91"/>
      <c r="PSI43" s="91"/>
      <c r="PSJ43" s="91"/>
      <c r="PSK43" s="91"/>
      <c r="PSL43" s="91"/>
      <c r="PSM43" s="91"/>
      <c r="PSN43" s="91"/>
      <c r="PSO43" s="91"/>
      <c r="PSP43" s="91"/>
      <c r="PSQ43" s="91"/>
      <c r="PSR43" s="91"/>
      <c r="PSS43" s="91"/>
      <c r="PST43" s="91"/>
      <c r="PSU43" s="91"/>
      <c r="PSV43" s="91"/>
      <c r="PSW43" s="91"/>
      <c r="PSX43" s="91"/>
      <c r="PSY43" s="91"/>
      <c r="PSZ43" s="91"/>
      <c r="PTA43" s="91"/>
      <c r="PTB43" s="91"/>
      <c r="PTC43" s="91"/>
      <c r="PTD43" s="91"/>
      <c r="PTE43" s="91"/>
      <c r="PTF43" s="91"/>
      <c r="PTG43" s="91"/>
      <c r="PTH43" s="91"/>
      <c r="PTI43" s="91"/>
      <c r="PTJ43" s="91"/>
      <c r="PTK43" s="91"/>
      <c r="PTL43" s="91"/>
      <c r="PTM43" s="91"/>
      <c r="PTN43" s="91"/>
      <c r="PTO43" s="91"/>
      <c r="PTP43" s="91"/>
      <c r="PTQ43" s="91"/>
      <c r="PTR43" s="91"/>
      <c r="PTS43" s="91"/>
      <c r="PTT43" s="91"/>
      <c r="PTU43" s="91"/>
      <c r="PTV43" s="91"/>
      <c r="PTW43" s="91"/>
      <c r="PTX43" s="91"/>
      <c r="PTY43" s="91"/>
      <c r="PTZ43" s="91"/>
      <c r="PUA43" s="91"/>
      <c r="PUB43" s="91"/>
      <c r="PUC43" s="91"/>
      <c r="PUD43" s="91"/>
      <c r="PUE43" s="91"/>
      <c r="PUF43" s="91"/>
      <c r="PUG43" s="91"/>
      <c r="PUH43" s="91"/>
      <c r="PUI43" s="91"/>
      <c r="PUJ43" s="91"/>
      <c r="PUK43" s="91"/>
      <c r="PUL43" s="91"/>
      <c r="PUM43" s="91"/>
      <c r="PUN43" s="91"/>
      <c r="PUO43" s="91"/>
      <c r="PUP43" s="91"/>
      <c r="PUQ43" s="91"/>
      <c r="PUR43" s="91"/>
      <c r="PUS43" s="91"/>
      <c r="PUT43" s="91"/>
      <c r="PUU43" s="91"/>
      <c r="PUV43" s="91"/>
      <c r="PUW43" s="91"/>
      <c r="PUX43" s="91"/>
      <c r="PUY43" s="91"/>
      <c r="PUZ43" s="91"/>
      <c r="PVA43" s="91"/>
      <c r="PVB43" s="91"/>
      <c r="PVC43" s="91"/>
      <c r="PVD43" s="91"/>
      <c r="PVE43" s="91"/>
      <c r="PVF43" s="91"/>
      <c r="PVG43" s="91"/>
      <c r="PVH43" s="91"/>
      <c r="PVI43" s="91"/>
      <c r="PVJ43" s="91"/>
      <c r="PVK43" s="91"/>
      <c r="PVL43" s="91"/>
      <c r="PVM43" s="91"/>
      <c r="PVN43" s="91"/>
      <c r="PVO43" s="91"/>
      <c r="PVP43" s="91"/>
      <c r="PVQ43" s="91"/>
      <c r="PVR43" s="91"/>
      <c r="PVS43" s="91"/>
      <c r="PVT43" s="91"/>
      <c r="PVU43" s="91"/>
      <c r="PVV43" s="91"/>
      <c r="PVW43" s="91"/>
      <c r="PVX43" s="91"/>
      <c r="PVY43" s="91"/>
      <c r="PVZ43" s="91"/>
      <c r="PWA43" s="91"/>
      <c r="PWB43" s="91"/>
      <c r="PWC43" s="91"/>
      <c r="PWD43" s="91"/>
      <c r="PWE43" s="91"/>
      <c r="PWF43" s="91"/>
      <c r="PWG43" s="91"/>
      <c r="PWH43" s="91"/>
      <c r="PWI43" s="91"/>
      <c r="PWJ43" s="91"/>
      <c r="PWK43" s="91"/>
      <c r="PWL43" s="91"/>
      <c r="PWM43" s="91"/>
      <c r="PWN43" s="91"/>
      <c r="PWO43" s="91"/>
      <c r="PWP43" s="91"/>
      <c r="PWQ43" s="91"/>
      <c r="PWR43" s="91"/>
      <c r="PWS43" s="91"/>
      <c r="PWT43" s="91"/>
      <c r="PWU43" s="91"/>
      <c r="PWV43" s="91"/>
      <c r="PWW43" s="91"/>
      <c r="PWX43" s="91"/>
      <c r="PWY43" s="91"/>
      <c r="PWZ43" s="91"/>
      <c r="PXA43" s="91"/>
      <c r="PXB43" s="91"/>
      <c r="PXC43" s="91"/>
      <c r="PXD43" s="91"/>
      <c r="PXE43" s="91"/>
      <c r="PXF43" s="91"/>
      <c r="PXG43" s="91"/>
      <c r="PXH43" s="91"/>
      <c r="PXI43" s="91"/>
      <c r="PXJ43" s="91"/>
      <c r="PXK43" s="91"/>
      <c r="PXL43" s="91"/>
      <c r="PXM43" s="91"/>
      <c r="PXN43" s="91"/>
      <c r="PXO43" s="91"/>
      <c r="PXP43" s="91"/>
      <c r="PXQ43" s="91"/>
      <c r="PXR43" s="91"/>
      <c r="PXS43" s="91"/>
      <c r="PXT43" s="91"/>
      <c r="PXU43" s="91"/>
      <c r="PXV43" s="91"/>
      <c r="PXW43" s="91"/>
      <c r="PXX43" s="91"/>
      <c r="PXY43" s="91"/>
      <c r="PXZ43" s="91"/>
      <c r="PYA43" s="91"/>
      <c r="PYB43" s="91"/>
      <c r="PYC43" s="91"/>
      <c r="PYD43" s="91"/>
      <c r="PYE43" s="91"/>
      <c r="PYF43" s="91"/>
      <c r="PYG43" s="91"/>
      <c r="PYH43" s="91"/>
      <c r="PYI43" s="91"/>
      <c r="PYJ43" s="91"/>
      <c r="PYK43" s="91"/>
      <c r="PYL43" s="91"/>
      <c r="PYM43" s="91"/>
      <c r="PYN43" s="91"/>
      <c r="PYO43" s="91"/>
      <c r="PYP43" s="91"/>
      <c r="PYQ43" s="91"/>
      <c r="PYR43" s="91"/>
      <c r="PYS43" s="91"/>
      <c r="PYT43" s="91"/>
      <c r="PYU43" s="91"/>
      <c r="PYV43" s="91"/>
      <c r="PYW43" s="91"/>
      <c r="PYX43" s="91"/>
      <c r="PYY43" s="91"/>
      <c r="PYZ43" s="91"/>
      <c r="PZA43" s="91"/>
      <c r="PZB43" s="91"/>
      <c r="PZC43" s="91"/>
      <c r="PZD43" s="91"/>
      <c r="PZE43" s="91"/>
      <c r="PZF43" s="91"/>
      <c r="PZG43" s="91"/>
      <c r="PZH43" s="91"/>
      <c r="PZI43" s="91"/>
      <c r="PZJ43" s="91"/>
      <c r="PZK43" s="91"/>
      <c r="PZL43" s="91"/>
      <c r="PZM43" s="91"/>
      <c r="PZN43" s="91"/>
      <c r="PZO43" s="91"/>
      <c r="PZP43" s="91"/>
      <c r="PZQ43" s="91"/>
      <c r="PZR43" s="91"/>
      <c r="PZS43" s="91"/>
      <c r="PZT43" s="91"/>
      <c r="PZU43" s="91"/>
      <c r="PZV43" s="91"/>
      <c r="PZW43" s="91"/>
      <c r="PZX43" s="91"/>
      <c r="PZY43" s="91"/>
      <c r="PZZ43" s="91"/>
      <c r="QAA43" s="91"/>
      <c r="QAB43" s="91"/>
      <c r="QAC43" s="91"/>
      <c r="QAD43" s="91"/>
      <c r="QAE43" s="91"/>
      <c r="QAF43" s="91"/>
      <c r="QAG43" s="91"/>
      <c r="QAH43" s="91"/>
      <c r="QAI43" s="91"/>
      <c r="QAJ43" s="91"/>
      <c r="QAK43" s="91"/>
      <c r="QAL43" s="91"/>
      <c r="QAM43" s="91"/>
      <c r="QAN43" s="91"/>
      <c r="QAO43" s="91"/>
      <c r="QAP43" s="91"/>
      <c r="QAQ43" s="91"/>
      <c r="QAR43" s="91"/>
      <c r="QAS43" s="91"/>
      <c r="QAT43" s="91"/>
      <c r="QAU43" s="91"/>
      <c r="QAV43" s="91"/>
      <c r="QAW43" s="91"/>
      <c r="QAX43" s="91"/>
      <c r="QAY43" s="91"/>
      <c r="QAZ43" s="91"/>
      <c r="QBA43" s="91"/>
      <c r="QBB43" s="91"/>
      <c r="QBC43" s="91"/>
      <c r="QBD43" s="91"/>
      <c r="QBE43" s="91"/>
      <c r="QBF43" s="91"/>
      <c r="QBG43" s="91"/>
      <c r="QBH43" s="91"/>
      <c r="QBI43" s="91"/>
      <c r="QBJ43" s="91"/>
      <c r="QBK43" s="91"/>
      <c r="QBL43" s="91"/>
      <c r="QBM43" s="91"/>
      <c r="QBN43" s="91"/>
      <c r="QBO43" s="91"/>
      <c r="QBP43" s="91"/>
      <c r="QBQ43" s="91"/>
      <c r="QBR43" s="91"/>
      <c r="QBS43" s="91"/>
      <c r="QBT43" s="91"/>
      <c r="QBU43" s="91"/>
      <c r="QBV43" s="91"/>
      <c r="QBW43" s="91"/>
      <c r="QBX43" s="91"/>
      <c r="QBY43" s="91"/>
      <c r="QBZ43" s="91"/>
      <c r="QCA43" s="91"/>
      <c r="QCB43" s="91"/>
      <c r="QCC43" s="91"/>
      <c r="QCD43" s="91"/>
      <c r="QCE43" s="91"/>
      <c r="QCF43" s="91"/>
      <c r="QCG43" s="91"/>
      <c r="QCH43" s="91"/>
      <c r="QCI43" s="91"/>
      <c r="QCJ43" s="91"/>
      <c r="QCK43" s="91"/>
      <c r="QCL43" s="91"/>
      <c r="QCM43" s="91"/>
      <c r="QCN43" s="91"/>
      <c r="QCO43" s="91"/>
      <c r="QCP43" s="91"/>
      <c r="QCQ43" s="91"/>
      <c r="QCR43" s="91"/>
      <c r="QCS43" s="91"/>
      <c r="QCT43" s="91"/>
      <c r="QCU43" s="91"/>
      <c r="QCV43" s="91"/>
      <c r="QCW43" s="91"/>
      <c r="QCX43" s="91"/>
      <c r="QCY43" s="91"/>
      <c r="QCZ43" s="91"/>
      <c r="QDA43" s="91"/>
      <c r="QDB43" s="91"/>
      <c r="QDC43" s="91"/>
      <c r="QDD43" s="91"/>
      <c r="QDE43" s="91"/>
      <c r="QDF43" s="91"/>
      <c r="QDG43" s="91"/>
      <c r="QDH43" s="91"/>
      <c r="QDI43" s="91"/>
      <c r="QDJ43" s="91"/>
      <c r="QDK43" s="91"/>
      <c r="QDL43" s="91"/>
      <c r="QDM43" s="91"/>
      <c r="QDN43" s="91"/>
      <c r="QDO43" s="91"/>
      <c r="QDP43" s="91"/>
      <c r="QDQ43" s="91"/>
      <c r="QDR43" s="91"/>
      <c r="QDS43" s="91"/>
      <c r="QDT43" s="91"/>
      <c r="QDU43" s="91"/>
      <c r="QDV43" s="91"/>
      <c r="QDW43" s="91"/>
      <c r="QDX43" s="91"/>
      <c r="QDY43" s="91"/>
      <c r="QDZ43" s="91"/>
      <c r="QEA43" s="91"/>
      <c r="QEB43" s="91"/>
      <c r="QEC43" s="91"/>
      <c r="QED43" s="91"/>
      <c r="QEE43" s="91"/>
      <c r="QEF43" s="91"/>
      <c r="QEG43" s="91"/>
      <c r="QEH43" s="91"/>
      <c r="QEI43" s="91"/>
      <c r="QEJ43" s="91"/>
      <c r="QEK43" s="91"/>
      <c r="QEL43" s="91"/>
      <c r="QEM43" s="91"/>
      <c r="QEN43" s="91"/>
      <c r="QEO43" s="91"/>
      <c r="QEP43" s="91"/>
      <c r="QEQ43" s="91"/>
      <c r="QER43" s="91"/>
      <c r="QES43" s="91"/>
      <c r="QET43" s="91"/>
      <c r="QEU43" s="91"/>
      <c r="QEV43" s="91"/>
      <c r="QEW43" s="91"/>
      <c r="QEX43" s="91"/>
      <c r="QEY43" s="91"/>
      <c r="QEZ43" s="91"/>
      <c r="QFA43" s="91"/>
      <c r="QFB43" s="91"/>
      <c r="QFC43" s="91"/>
      <c r="QFD43" s="91"/>
      <c r="QFE43" s="91"/>
      <c r="QFF43" s="91"/>
      <c r="QFG43" s="91"/>
      <c r="QFH43" s="91"/>
      <c r="QFI43" s="91"/>
      <c r="QFJ43" s="91"/>
      <c r="QFK43" s="91"/>
      <c r="QFL43" s="91"/>
      <c r="QFM43" s="91"/>
      <c r="QFN43" s="91"/>
      <c r="QFO43" s="91"/>
      <c r="QFP43" s="91"/>
      <c r="QFQ43" s="91"/>
      <c r="QFR43" s="91"/>
      <c r="QFS43" s="91"/>
      <c r="QFT43" s="91"/>
      <c r="QFU43" s="91"/>
      <c r="QFV43" s="91"/>
      <c r="QFW43" s="91"/>
      <c r="QFX43" s="91"/>
      <c r="QFY43" s="91"/>
      <c r="QFZ43" s="91"/>
      <c r="QGA43" s="91"/>
      <c r="QGB43" s="91"/>
      <c r="QGC43" s="91"/>
      <c r="QGD43" s="91"/>
      <c r="QGE43" s="91"/>
      <c r="QGF43" s="91"/>
      <c r="QGG43" s="91"/>
      <c r="QGH43" s="91"/>
      <c r="QGI43" s="91"/>
      <c r="QGJ43" s="91"/>
      <c r="QGK43" s="91"/>
      <c r="QGL43" s="91"/>
      <c r="QGM43" s="91"/>
      <c r="QGN43" s="91"/>
      <c r="QGO43" s="91"/>
      <c r="QGP43" s="91"/>
      <c r="QGQ43" s="91"/>
      <c r="QGR43" s="91"/>
      <c r="QGS43" s="91"/>
      <c r="QGT43" s="91"/>
      <c r="QGU43" s="91"/>
      <c r="QGV43" s="91"/>
      <c r="QGW43" s="91"/>
      <c r="QGX43" s="91"/>
      <c r="QGY43" s="91"/>
      <c r="QGZ43" s="91"/>
      <c r="QHA43" s="91"/>
      <c r="QHB43" s="91"/>
      <c r="QHC43" s="91"/>
      <c r="QHD43" s="91"/>
      <c r="QHE43" s="91"/>
      <c r="QHF43" s="91"/>
      <c r="QHG43" s="91"/>
      <c r="QHH43" s="91"/>
      <c r="QHI43" s="91"/>
      <c r="QHJ43" s="91"/>
      <c r="QHK43" s="91"/>
      <c r="QHL43" s="91"/>
      <c r="QHM43" s="91"/>
      <c r="QHN43" s="91"/>
      <c r="QHO43" s="91"/>
      <c r="QHP43" s="91"/>
      <c r="QHQ43" s="91"/>
      <c r="QHR43" s="91"/>
      <c r="QHS43" s="91"/>
      <c r="QHT43" s="91"/>
      <c r="QHU43" s="91"/>
      <c r="QHV43" s="91"/>
      <c r="QHW43" s="91"/>
      <c r="QHX43" s="91"/>
      <c r="QHY43" s="91"/>
      <c r="QHZ43" s="91"/>
      <c r="QIA43" s="91"/>
      <c r="QIB43" s="91"/>
      <c r="QIC43" s="91"/>
      <c r="QID43" s="91"/>
      <c r="QIE43" s="91"/>
      <c r="QIF43" s="91"/>
      <c r="QIG43" s="91"/>
      <c r="QIH43" s="91"/>
      <c r="QII43" s="91"/>
      <c r="QIJ43" s="91"/>
      <c r="QIK43" s="91"/>
      <c r="QIL43" s="91"/>
      <c r="QIM43" s="91"/>
      <c r="QIN43" s="91"/>
      <c r="QIO43" s="91"/>
      <c r="QIP43" s="91"/>
      <c r="QIQ43" s="91"/>
      <c r="QIR43" s="91"/>
      <c r="QIS43" s="91"/>
      <c r="QIT43" s="91"/>
      <c r="QIU43" s="91"/>
      <c r="QIV43" s="91"/>
      <c r="QIW43" s="91"/>
      <c r="QIX43" s="91"/>
      <c r="QIY43" s="91"/>
      <c r="QIZ43" s="91"/>
      <c r="QJA43" s="91"/>
      <c r="QJB43" s="91"/>
      <c r="QJC43" s="91"/>
      <c r="QJD43" s="91"/>
      <c r="QJE43" s="91"/>
      <c r="QJF43" s="91"/>
      <c r="QJG43" s="91"/>
      <c r="QJH43" s="91"/>
      <c r="QJI43" s="91"/>
      <c r="QJJ43" s="91"/>
      <c r="QJK43" s="91"/>
      <c r="QJL43" s="91"/>
      <c r="QJM43" s="91"/>
      <c r="QJN43" s="91"/>
      <c r="QJO43" s="91"/>
      <c r="QJP43" s="91"/>
      <c r="QJQ43" s="91"/>
      <c r="QJR43" s="91"/>
      <c r="QJS43" s="91"/>
      <c r="QJT43" s="91"/>
      <c r="QJU43" s="91"/>
      <c r="QJV43" s="91"/>
      <c r="QJW43" s="91"/>
      <c r="QJX43" s="91"/>
      <c r="QJY43" s="91"/>
      <c r="QJZ43" s="91"/>
      <c r="QKA43" s="91"/>
      <c r="QKB43" s="91"/>
      <c r="QKC43" s="91"/>
      <c r="QKD43" s="91"/>
      <c r="QKE43" s="91"/>
      <c r="QKF43" s="91"/>
      <c r="QKG43" s="91"/>
      <c r="QKH43" s="91"/>
      <c r="QKI43" s="91"/>
      <c r="QKJ43" s="91"/>
      <c r="QKK43" s="91"/>
      <c r="QKL43" s="91"/>
      <c r="QKM43" s="91"/>
      <c r="QKN43" s="91"/>
      <c r="QKO43" s="91"/>
      <c r="QKP43" s="91"/>
      <c r="QKQ43" s="91"/>
      <c r="QKR43" s="91"/>
      <c r="QKS43" s="91"/>
      <c r="QKT43" s="91"/>
      <c r="QKU43" s="91"/>
      <c r="QKV43" s="91"/>
      <c r="QKW43" s="91"/>
      <c r="QKX43" s="91"/>
      <c r="QKY43" s="91"/>
      <c r="QKZ43" s="91"/>
      <c r="QLA43" s="91"/>
      <c r="QLB43" s="91"/>
      <c r="QLC43" s="91"/>
      <c r="QLD43" s="91"/>
      <c r="QLE43" s="91"/>
      <c r="QLF43" s="91"/>
      <c r="QLG43" s="91"/>
      <c r="QLH43" s="91"/>
      <c r="QLI43" s="91"/>
      <c r="QLJ43" s="91"/>
      <c r="QLK43" s="91"/>
      <c r="QLL43" s="91"/>
      <c r="QLM43" s="91"/>
      <c r="QLN43" s="91"/>
      <c r="QLO43" s="91"/>
      <c r="QLP43" s="91"/>
      <c r="QLQ43" s="91"/>
      <c r="QLR43" s="91"/>
      <c r="QLS43" s="91"/>
      <c r="QLT43" s="91"/>
      <c r="QLU43" s="91"/>
      <c r="QLV43" s="91"/>
      <c r="QLW43" s="91"/>
      <c r="QLX43" s="91"/>
      <c r="QLY43" s="91"/>
      <c r="QLZ43" s="91"/>
      <c r="QMA43" s="91"/>
      <c r="QMB43" s="91"/>
      <c r="QMC43" s="91"/>
      <c r="QMD43" s="91"/>
      <c r="QME43" s="91"/>
      <c r="QMF43" s="91"/>
      <c r="QMG43" s="91"/>
      <c r="QMH43" s="91"/>
      <c r="QMI43" s="91"/>
      <c r="QMJ43" s="91"/>
      <c r="QMK43" s="91"/>
      <c r="QML43" s="91"/>
      <c r="QMM43" s="91"/>
      <c r="QMN43" s="91"/>
      <c r="QMO43" s="91"/>
      <c r="QMP43" s="91"/>
      <c r="QMQ43" s="91"/>
      <c r="QMR43" s="91"/>
      <c r="QMS43" s="91"/>
      <c r="QMT43" s="91"/>
      <c r="QMU43" s="91"/>
      <c r="QMV43" s="91"/>
      <c r="QMW43" s="91"/>
      <c r="QMX43" s="91"/>
      <c r="QMY43" s="91"/>
      <c r="QMZ43" s="91"/>
      <c r="QNA43" s="91"/>
      <c r="QNB43" s="91"/>
      <c r="QNC43" s="91"/>
      <c r="QND43" s="91"/>
      <c r="QNE43" s="91"/>
      <c r="QNF43" s="91"/>
      <c r="QNG43" s="91"/>
      <c r="QNH43" s="91"/>
      <c r="QNI43" s="91"/>
      <c r="QNJ43" s="91"/>
      <c r="QNK43" s="91"/>
      <c r="QNL43" s="91"/>
      <c r="QNM43" s="91"/>
      <c r="QNN43" s="91"/>
      <c r="QNO43" s="91"/>
      <c r="QNP43" s="91"/>
      <c r="QNQ43" s="91"/>
      <c r="QNR43" s="91"/>
      <c r="QNS43" s="91"/>
      <c r="QNT43" s="91"/>
      <c r="QNU43" s="91"/>
      <c r="QNV43" s="91"/>
      <c r="QNW43" s="91"/>
      <c r="QNX43" s="91"/>
      <c r="QNY43" s="91"/>
      <c r="QNZ43" s="91"/>
      <c r="QOA43" s="91"/>
      <c r="QOB43" s="91"/>
      <c r="QOC43" s="91"/>
      <c r="QOD43" s="91"/>
      <c r="QOE43" s="91"/>
      <c r="QOF43" s="91"/>
      <c r="QOG43" s="91"/>
      <c r="QOH43" s="91"/>
      <c r="QOI43" s="91"/>
      <c r="QOJ43" s="91"/>
      <c r="QOK43" s="91"/>
      <c r="QOL43" s="91"/>
      <c r="QOM43" s="91"/>
      <c r="QON43" s="91"/>
      <c r="QOO43" s="91"/>
      <c r="QOP43" s="91"/>
      <c r="QOQ43" s="91"/>
      <c r="QOR43" s="91"/>
      <c r="QOS43" s="91"/>
      <c r="QOT43" s="91"/>
      <c r="QOU43" s="91"/>
      <c r="QOV43" s="91"/>
      <c r="QOW43" s="91"/>
      <c r="QOX43" s="91"/>
      <c r="QOY43" s="91"/>
      <c r="QOZ43" s="91"/>
      <c r="QPA43" s="91"/>
      <c r="QPB43" s="91"/>
      <c r="QPC43" s="91"/>
      <c r="QPD43" s="91"/>
      <c r="QPE43" s="91"/>
      <c r="QPF43" s="91"/>
      <c r="QPG43" s="91"/>
      <c r="QPH43" s="91"/>
      <c r="QPI43" s="91"/>
      <c r="QPJ43" s="91"/>
      <c r="QPK43" s="91"/>
      <c r="QPL43" s="91"/>
      <c r="QPM43" s="91"/>
      <c r="QPN43" s="91"/>
      <c r="QPO43" s="91"/>
      <c r="QPP43" s="91"/>
      <c r="QPQ43" s="91"/>
      <c r="QPR43" s="91"/>
      <c r="QPS43" s="91"/>
      <c r="QPT43" s="91"/>
      <c r="QPU43" s="91"/>
      <c r="QPV43" s="91"/>
      <c r="QPW43" s="91"/>
      <c r="QPX43" s="91"/>
      <c r="QPY43" s="91"/>
      <c r="QPZ43" s="91"/>
      <c r="QQA43" s="91"/>
      <c r="QQB43" s="91"/>
      <c r="QQC43" s="91"/>
      <c r="QQD43" s="91"/>
      <c r="QQE43" s="91"/>
      <c r="QQF43" s="91"/>
      <c r="QQG43" s="91"/>
      <c r="QQH43" s="91"/>
      <c r="QQI43" s="91"/>
      <c r="QQJ43" s="91"/>
      <c r="QQK43" s="91"/>
      <c r="QQL43" s="91"/>
      <c r="QQM43" s="91"/>
      <c r="QQN43" s="91"/>
      <c r="QQO43" s="91"/>
      <c r="QQP43" s="91"/>
      <c r="QQQ43" s="91"/>
      <c r="QQR43" s="91"/>
      <c r="QQS43" s="91"/>
      <c r="QQT43" s="91"/>
      <c r="QQU43" s="91"/>
      <c r="QQV43" s="91"/>
      <c r="QQW43" s="91"/>
      <c r="QQX43" s="91"/>
      <c r="QQY43" s="91"/>
      <c r="QQZ43" s="91"/>
      <c r="QRA43" s="91"/>
      <c r="QRB43" s="91"/>
      <c r="QRC43" s="91"/>
      <c r="QRD43" s="91"/>
      <c r="QRE43" s="91"/>
      <c r="QRF43" s="91"/>
      <c r="QRG43" s="91"/>
      <c r="QRH43" s="91"/>
      <c r="QRI43" s="91"/>
      <c r="QRJ43" s="91"/>
      <c r="QRK43" s="91"/>
      <c r="QRL43" s="91"/>
      <c r="QRM43" s="91"/>
      <c r="QRN43" s="91"/>
      <c r="QRO43" s="91"/>
      <c r="QRP43" s="91"/>
      <c r="QRQ43" s="91"/>
      <c r="QRR43" s="91"/>
      <c r="QRS43" s="91"/>
      <c r="QRT43" s="91"/>
      <c r="QRU43" s="91"/>
      <c r="QRV43" s="91"/>
      <c r="QRW43" s="91"/>
      <c r="QRX43" s="91"/>
      <c r="QRY43" s="91"/>
      <c r="QRZ43" s="91"/>
      <c r="QSA43" s="91"/>
      <c r="QSB43" s="91"/>
      <c r="QSC43" s="91"/>
      <c r="QSD43" s="91"/>
      <c r="QSE43" s="91"/>
      <c r="QSF43" s="91"/>
      <c r="QSG43" s="91"/>
      <c r="QSH43" s="91"/>
      <c r="QSI43" s="91"/>
      <c r="QSJ43" s="91"/>
      <c r="QSK43" s="91"/>
      <c r="QSL43" s="91"/>
      <c r="QSM43" s="91"/>
      <c r="QSN43" s="91"/>
      <c r="QSO43" s="91"/>
      <c r="QSP43" s="91"/>
      <c r="QSQ43" s="91"/>
      <c r="QSR43" s="91"/>
      <c r="QSS43" s="91"/>
      <c r="QST43" s="91"/>
      <c r="QSU43" s="91"/>
      <c r="QSV43" s="91"/>
      <c r="QSW43" s="91"/>
      <c r="QSX43" s="91"/>
      <c r="QSY43" s="91"/>
      <c r="QSZ43" s="91"/>
      <c r="QTA43" s="91"/>
      <c r="QTB43" s="91"/>
      <c r="QTC43" s="91"/>
      <c r="QTD43" s="91"/>
      <c r="QTE43" s="91"/>
      <c r="QTF43" s="91"/>
      <c r="QTG43" s="91"/>
      <c r="QTH43" s="91"/>
      <c r="QTI43" s="91"/>
      <c r="QTJ43" s="91"/>
      <c r="QTK43" s="91"/>
      <c r="QTL43" s="91"/>
      <c r="QTM43" s="91"/>
      <c r="QTN43" s="91"/>
      <c r="QTO43" s="91"/>
      <c r="QTP43" s="91"/>
      <c r="QTQ43" s="91"/>
      <c r="QTR43" s="91"/>
      <c r="QTS43" s="91"/>
      <c r="QTT43" s="91"/>
      <c r="QTU43" s="91"/>
      <c r="QTV43" s="91"/>
      <c r="QTW43" s="91"/>
      <c r="QTX43" s="91"/>
      <c r="QTY43" s="91"/>
      <c r="QTZ43" s="91"/>
      <c r="QUA43" s="91"/>
      <c r="QUB43" s="91"/>
      <c r="QUC43" s="91"/>
      <c r="QUD43" s="91"/>
      <c r="QUE43" s="91"/>
      <c r="QUF43" s="91"/>
      <c r="QUG43" s="91"/>
      <c r="QUH43" s="91"/>
      <c r="QUI43" s="91"/>
      <c r="QUJ43" s="91"/>
      <c r="QUK43" s="91"/>
      <c r="QUL43" s="91"/>
      <c r="QUM43" s="91"/>
      <c r="QUN43" s="91"/>
      <c r="QUO43" s="91"/>
      <c r="QUP43" s="91"/>
      <c r="QUQ43" s="91"/>
      <c r="QUR43" s="91"/>
      <c r="QUS43" s="91"/>
      <c r="QUT43" s="91"/>
      <c r="QUU43" s="91"/>
      <c r="QUV43" s="91"/>
      <c r="QUW43" s="91"/>
      <c r="QUX43" s="91"/>
      <c r="QUY43" s="91"/>
      <c r="QUZ43" s="91"/>
      <c r="QVA43" s="91"/>
      <c r="QVB43" s="91"/>
      <c r="QVC43" s="91"/>
      <c r="QVD43" s="91"/>
      <c r="QVE43" s="91"/>
      <c r="QVF43" s="91"/>
      <c r="QVG43" s="91"/>
      <c r="QVH43" s="91"/>
      <c r="QVI43" s="91"/>
      <c r="QVJ43" s="91"/>
      <c r="QVK43" s="91"/>
      <c r="QVL43" s="91"/>
      <c r="QVM43" s="91"/>
      <c r="QVN43" s="91"/>
      <c r="QVO43" s="91"/>
      <c r="QVP43" s="91"/>
      <c r="QVQ43" s="91"/>
      <c r="QVR43" s="91"/>
      <c r="QVS43" s="91"/>
      <c r="QVT43" s="91"/>
      <c r="QVU43" s="91"/>
      <c r="QVV43" s="91"/>
      <c r="QVW43" s="91"/>
      <c r="QVX43" s="91"/>
      <c r="QVY43" s="91"/>
      <c r="QVZ43" s="91"/>
      <c r="QWA43" s="91"/>
      <c r="QWB43" s="91"/>
      <c r="QWC43" s="91"/>
      <c r="QWD43" s="91"/>
      <c r="QWE43" s="91"/>
      <c r="QWF43" s="91"/>
      <c r="QWG43" s="91"/>
      <c r="QWH43" s="91"/>
      <c r="QWI43" s="91"/>
      <c r="QWJ43" s="91"/>
      <c r="QWK43" s="91"/>
      <c r="QWL43" s="91"/>
      <c r="QWM43" s="91"/>
      <c r="QWN43" s="91"/>
      <c r="QWO43" s="91"/>
      <c r="QWP43" s="91"/>
      <c r="QWQ43" s="91"/>
      <c r="QWR43" s="91"/>
      <c r="QWS43" s="91"/>
      <c r="QWT43" s="91"/>
      <c r="QWU43" s="91"/>
      <c r="QWV43" s="91"/>
      <c r="QWW43" s="91"/>
      <c r="QWX43" s="91"/>
      <c r="QWY43" s="91"/>
      <c r="QWZ43" s="91"/>
      <c r="QXA43" s="91"/>
      <c r="QXB43" s="91"/>
      <c r="QXC43" s="91"/>
      <c r="QXD43" s="91"/>
      <c r="QXE43" s="91"/>
      <c r="QXF43" s="91"/>
      <c r="QXG43" s="91"/>
      <c r="QXH43" s="91"/>
      <c r="QXI43" s="91"/>
      <c r="QXJ43" s="91"/>
      <c r="QXK43" s="91"/>
      <c r="QXL43" s="91"/>
      <c r="QXM43" s="91"/>
      <c r="QXN43" s="91"/>
      <c r="QXO43" s="91"/>
      <c r="QXP43" s="91"/>
      <c r="QXQ43" s="91"/>
      <c r="QXR43" s="91"/>
      <c r="QXS43" s="91"/>
      <c r="QXT43" s="91"/>
      <c r="QXU43" s="91"/>
      <c r="QXV43" s="91"/>
      <c r="QXW43" s="91"/>
      <c r="QXX43" s="91"/>
      <c r="QXY43" s="91"/>
      <c r="QXZ43" s="91"/>
      <c r="QYA43" s="91"/>
      <c r="QYB43" s="91"/>
      <c r="QYC43" s="91"/>
      <c r="QYD43" s="91"/>
      <c r="QYE43" s="91"/>
      <c r="QYF43" s="91"/>
      <c r="QYG43" s="91"/>
      <c r="QYH43" s="91"/>
      <c r="QYI43" s="91"/>
      <c r="QYJ43" s="91"/>
      <c r="QYK43" s="91"/>
      <c r="QYL43" s="91"/>
      <c r="QYM43" s="91"/>
      <c r="QYN43" s="91"/>
      <c r="QYO43" s="91"/>
      <c r="QYP43" s="91"/>
      <c r="QYQ43" s="91"/>
      <c r="QYR43" s="91"/>
      <c r="QYS43" s="91"/>
      <c r="QYT43" s="91"/>
      <c r="QYU43" s="91"/>
      <c r="QYV43" s="91"/>
      <c r="QYW43" s="91"/>
      <c r="QYX43" s="91"/>
      <c r="QYY43" s="91"/>
      <c r="QYZ43" s="91"/>
      <c r="QZA43" s="91"/>
      <c r="QZB43" s="91"/>
      <c r="QZC43" s="91"/>
      <c r="QZD43" s="91"/>
      <c r="QZE43" s="91"/>
      <c r="QZF43" s="91"/>
      <c r="QZG43" s="91"/>
      <c r="QZH43" s="91"/>
      <c r="QZI43" s="91"/>
      <c r="QZJ43" s="91"/>
      <c r="QZK43" s="91"/>
      <c r="QZL43" s="91"/>
      <c r="QZM43" s="91"/>
      <c r="QZN43" s="91"/>
      <c r="QZO43" s="91"/>
      <c r="QZP43" s="91"/>
      <c r="QZQ43" s="91"/>
      <c r="QZR43" s="91"/>
      <c r="QZS43" s="91"/>
      <c r="QZT43" s="91"/>
      <c r="QZU43" s="91"/>
      <c r="QZV43" s="91"/>
      <c r="QZW43" s="91"/>
      <c r="QZX43" s="91"/>
      <c r="QZY43" s="91"/>
      <c r="QZZ43" s="91"/>
      <c r="RAA43" s="91"/>
      <c r="RAB43" s="91"/>
      <c r="RAC43" s="91"/>
      <c r="RAD43" s="91"/>
      <c r="RAE43" s="91"/>
      <c r="RAF43" s="91"/>
      <c r="RAG43" s="91"/>
      <c r="RAH43" s="91"/>
      <c r="RAI43" s="91"/>
      <c r="RAJ43" s="91"/>
      <c r="RAK43" s="91"/>
      <c r="RAL43" s="91"/>
      <c r="RAM43" s="91"/>
      <c r="RAN43" s="91"/>
      <c r="RAO43" s="91"/>
      <c r="RAP43" s="91"/>
      <c r="RAQ43" s="91"/>
      <c r="RAR43" s="91"/>
      <c r="RAS43" s="91"/>
      <c r="RAT43" s="91"/>
      <c r="RAU43" s="91"/>
      <c r="RAV43" s="91"/>
      <c r="RAW43" s="91"/>
      <c r="RAX43" s="91"/>
      <c r="RAY43" s="91"/>
      <c r="RAZ43" s="91"/>
      <c r="RBA43" s="91"/>
      <c r="RBB43" s="91"/>
      <c r="RBC43" s="91"/>
      <c r="RBD43" s="91"/>
      <c r="RBE43" s="91"/>
      <c r="RBF43" s="91"/>
      <c r="RBG43" s="91"/>
      <c r="RBH43" s="91"/>
      <c r="RBI43" s="91"/>
      <c r="RBJ43" s="91"/>
      <c r="RBK43" s="91"/>
      <c r="RBL43" s="91"/>
      <c r="RBM43" s="91"/>
      <c r="RBN43" s="91"/>
      <c r="RBO43" s="91"/>
      <c r="RBP43" s="91"/>
      <c r="RBQ43" s="91"/>
      <c r="RBR43" s="91"/>
      <c r="RBS43" s="91"/>
      <c r="RBT43" s="91"/>
      <c r="RBU43" s="91"/>
      <c r="RBV43" s="91"/>
      <c r="RBW43" s="91"/>
      <c r="RBX43" s="91"/>
      <c r="RBY43" s="91"/>
      <c r="RBZ43" s="91"/>
      <c r="RCA43" s="91"/>
      <c r="RCB43" s="91"/>
      <c r="RCC43" s="91"/>
      <c r="RCD43" s="91"/>
      <c r="RCE43" s="91"/>
      <c r="RCF43" s="91"/>
      <c r="RCG43" s="91"/>
      <c r="RCH43" s="91"/>
      <c r="RCI43" s="91"/>
      <c r="RCJ43" s="91"/>
      <c r="RCK43" s="91"/>
      <c r="RCL43" s="91"/>
      <c r="RCM43" s="91"/>
      <c r="RCN43" s="91"/>
      <c r="RCO43" s="91"/>
      <c r="RCP43" s="91"/>
      <c r="RCQ43" s="91"/>
      <c r="RCR43" s="91"/>
      <c r="RCS43" s="91"/>
      <c r="RCT43" s="91"/>
      <c r="RCU43" s="91"/>
      <c r="RCV43" s="91"/>
      <c r="RCW43" s="91"/>
      <c r="RCX43" s="91"/>
      <c r="RCY43" s="91"/>
      <c r="RCZ43" s="91"/>
      <c r="RDA43" s="91"/>
      <c r="RDB43" s="91"/>
      <c r="RDC43" s="91"/>
      <c r="RDD43" s="91"/>
      <c r="RDE43" s="91"/>
      <c r="RDF43" s="91"/>
      <c r="RDG43" s="91"/>
      <c r="RDH43" s="91"/>
      <c r="RDI43" s="91"/>
      <c r="RDJ43" s="91"/>
      <c r="RDK43" s="91"/>
      <c r="RDL43" s="91"/>
      <c r="RDM43" s="91"/>
      <c r="RDN43" s="91"/>
      <c r="RDO43" s="91"/>
      <c r="RDP43" s="91"/>
      <c r="RDQ43" s="91"/>
      <c r="RDR43" s="91"/>
      <c r="RDS43" s="91"/>
      <c r="RDT43" s="91"/>
      <c r="RDU43" s="91"/>
      <c r="RDV43" s="91"/>
      <c r="RDW43" s="91"/>
      <c r="RDX43" s="91"/>
      <c r="RDY43" s="91"/>
      <c r="RDZ43" s="91"/>
      <c r="REA43" s="91"/>
      <c r="REB43" s="91"/>
      <c r="REC43" s="91"/>
      <c r="RED43" s="91"/>
      <c r="REE43" s="91"/>
      <c r="REF43" s="91"/>
      <c r="REG43" s="91"/>
      <c r="REH43" s="91"/>
      <c r="REI43" s="91"/>
      <c r="REJ43" s="91"/>
      <c r="REK43" s="91"/>
      <c r="REL43" s="91"/>
      <c r="REM43" s="91"/>
      <c r="REN43" s="91"/>
      <c r="REO43" s="91"/>
      <c r="REP43" s="91"/>
      <c r="REQ43" s="91"/>
      <c r="RER43" s="91"/>
      <c r="RES43" s="91"/>
      <c r="RET43" s="91"/>
      <c r="REU43" s="91"/>
      <c r="REV43" s="91"/>
      <c r="REW43" s="91"/>
      <c r="REX43" s="91"/>
      <c r="REY43" s="91"/>
      <c r="REZ43" s="91"/>
      <c r="RFA43" s="91"/>
      <c r="RFB43" s="91"/>
      <c r="RFC43" s="91"/>
      <c r="RFD43" s="91"/>
      <c r="RFE43" s="91"/>
      <c r="RFF43" s="91"/>
      <c r="RFG43" s="91"/>
      <c r="RFH43" s="91"/>
      <c r="RFI43" s="91"/>
      <c r="RFJ43" s="91"/>
      <c r="RFK43" s="91"/>
      <c r="RFL43" s="91"/>
      <c r="RFM43" s="91"/>
      <c r="RFN43" s="91"/>
      <c r="RFO43" s="91"/>
      <c r="RFP43" s="91"/>
      <c r="RFQ43" s="91"/>
      <c r="RFR43" s="91"/>
      <c r="RFS43" s="91"/>
      <c r="RFT43" s="91"/>
      <c r="RFU43" s="91"/>
      <c r="RFV43" s="91"/>
      <c r="RFW43" s="91"/>
      <c r="RFX43" s="91"/>
      <c r="RFY43" s="91"/>
      <c r="RFZ43" s="91"/>
      <c r="RGA43" s="91"/>
      <c r="RGB43" s="91"/>
      <c r="RGC43" s="91"/>
      <c r="RGD43" s="91"/>
      <c r="RGE43" s="91"/>
      <c r="RGF43" s="91"/>
      <c r="RGG43" s="91"/>
      <c r="RGH43" s="91"/>
      <c r="RGI43" s="91"/>
      <c r="RGJ43" s="91"/>
      <c r="RGK43" s="91"/>
      <c r="RGL43" s="91"/>
      <c r="RGM43" s="91"/>
      <c r="RGN43" s="91"/>
      <c r="RGO43" s="91"/>
      <c r="RGP43" s="91"/>
      <c r="RGQ43" s="91"/>
      <c r="RGR43" s="91"/>
      <c r="RGS43" s="91"/>
      <c r="RGT43" s="91"/>
      <c r="RGU43" s="91"/>
      <c r="RGV43" s="91"/>
      <c r="RGW43" s="91"/>
      <c r="RGX43" s="91"/>
      <c r="RGY43" s="91"/>
      <c r="RGZ43" s="91"/>
      <c r="RHA43" s="91"/>
      <c r="RHB43" s="91"/>
      <c r="RHC43" s="91"/>
      <c r="RHD43" s="91"/>
      <c r="RHE43" s="91"/>
      <c r="RHF43" s="91"/>
      <c r="RHG43" s="91"/>
      <c r="RHH43" s="91"/>
      <c r="RHI43" s="91"/>
      <c r="RHJ43" s="91"/>
      <c r="RHK43" s="91"/>
      <c r="RHL43" s="91"/>
      <c r="RHM43" s="91"/>
      <c r="RHN43" s="91"/>
      <c r="RHO43" s="91"/>
      <c r="RHP43" s="91"/>
      <c r="RHQ43" s="91"/>
      <c r="RHR43" s="91"/>
      <c r="RHS43" s="91"/>
      <c r="RHT43" s="91"/>
      <c r="RHU43" s="91"/>
      <c r="RHV43" s="91"/>
      <c r="RHW43" s="91"/>
      <c r="RHX43" s="91"/>
      <c r="RHY43" s="91"/>
      <c r="RHZ43" s="91"/>
      <c r="RIA43" s="91"/>
      <c r="RIB43" s="91"/>
      <c r="RIC43" s="91"/>
      <c r="RID43" s="91"/>
      <c r="RIE43" s="91"/>
      <c r="RIF43" s="91"/>
      <c r="RIG43" s="91"/>
      <c r="RIH43" s="91"/>
      <c r="RII43" s="91"/>
      <c r="RIJ43" s="91"/>
      <c r="RIK43" s="91"/>
      <c r="RIL43" s="91"/>
      <c r="RIM43" s="91"/>
      <c r="RIN43" s="91"/>
      <c r="RIO43" s="91"/>
      <c r="RIP43" s="91"/>
      <c r="RIQ43" s="91"/>
      <c r="RIR43" s="91"/>
      <c r="RIS43" s="91"/>
      <c r="RIT43" s="91"/>
      <c r="RIU43" s="91"/>
      <c r="RIV43" s="91"/>
      <c r="RIW43" s="91"/>
      <c r="RIX43" s="91"/>
      <c r="RIY43" s="91"/>
      <c r="RIZ43" s="91"/>
      <c r="RJA43" s="91"/>
      <c r="RJB43" s="91"/>
      <c r="RJC43" s="91"/>
      <c r="RJD43" s="91"/>
      <c r="RJE43" s="91"/>
      <c r="RJF43" s="91"/>
      <c r="RJG43" s="91"/>
      <c r="RJH43" s="91"/>
      <c r="RJI43" s="91"/>
      <c r="RJJ43" s="91"/>
      <c r="RJK43" s="91"/>
      <c r="RJL43" s="91"/>
      <c r="RJM43" s="91"/>
      <c r="RJN43" s="91"/>
      <c r="RJO43" s="91"/>
      <c r="RJP43" s="91"/>
      <c r="RJQ43" s="91"/>
      <c r="RJR43" s="91"/>
      <c r="RJS43" s="91"/>
      <c r="RJT43" s="91"/>
      <c r="RJU43" s="91"/>
      <c r="RJV43" s="91"/>
      <c r="RJW43" s="91"/>
      <c r="RJX43" s="91"/>
      <c r="RJY43" s="91"/>
      <c r="RJZ43" s="91"/>
      <c r="RKA43" s="91"/>
      <c r="RKB43" s="91"/>
      <c r="RKC43" s="91"/>
      <c r="RKD43" s="91"/>
      <c r="RKE43" s="91"/>
      <c r="RKF43" s="91"/>
      <c r="RKG43" s="91"/>
      <c r="RKH43" s="91"/>
      <c r="RKI43" s="91"/>
      <c r="RKJ43" s="91"/>
      <c r="RKK43" s="91"/>
      <c r="RKL43" s="91"/>
      <c r="RKM43" s="91"/>
      <c r="RKN43" s="91"/>
      <c r="RKO43" s="91"/>
      <c r="RKP43" s="91"/>
      <c r="RKQ43" s="91"/>
      <c r="RKR43" s="91"/>
      <c r="RKS43" s="91"/>
      <c r="RKT43" s="91"/>
      <c r="RKU43" s="91"/>
      <c r="RKV43" s="91"/>
      <c r="RKW43" s="91"/>
      <c r="RKX43" s="91"/>
      <c r="RKY43" s="91"/>
      <c r="RKZ43" s="91"/>
      <c r="RLA43" s="91"/>
      <c r="RLB43" s="91"/>
      <c r="RLC43" s="91"/>
      <c r="RLD43" s="91"/>
      <c r="RLE43" s="91"/>
      <c r="RLF43" s="91"/>
      <c r="RLG43" s="91"/>
      <c r="RLH43" s="91"/>
      <c r="RLI43" s="91"/>
      <c r="RLJ43" s="91"/>
      <c r="RLK43" s="91"/>
      <c r="RLL43" s="91"/>
      <c r="RLM43" s="91"/>
      <c r="RLN43" s="91"/>
      <c r="RLO43" s="91"/>
      <c r="RLP43" s="91"/>
      <c r="RLQ43" s="91"/>
      <c r="RLR43" s="91"/>
      <c r="RLS43" s="91"/>
      <c r="RLT43" s="91"/>
      <c r="RLU43" s="91"/>
      <c r="RLV43" s="91"/>
      <c r="RLW43" s="91"/>
      <c r="RLX43" s="91"/>
      <c r="RLY43" s="91"/>
      <c r="RLZ43" s="91"/>
      <c r="RMA43" s="91"/>
      <c r="RMB43" s="91"/>
      <c r="RMC43" s="91"/>
      <c r="RMD43" s="91"/>
      <c r="RME43" s="91"/>
      <c r="RMF43" s="91"/>
      <c r="RMG43" s="91"/>
      <c r="RMH43" s="91"/>
      <c r="RMI43" s="91"/>
      <c r="RMJ43" s="91"/>
      <c r="RMK43" s="91"/>
      <c r="RML43" s="91"/>
      <c r="RMM43" s="91"/>
      <c r="RMN43" s="91"/>
      <c r="RMO43" s="91"/>
      <c r="RMP43" s="91"/>
      <c r="RMQ43" s="91"/>
      <c r="RMR43" s="91"/>
      <c r="RMS43" s="91"/>
      <c r="RMT43" s="91"/>
      <c r="RMU43" s="91"/>
      <c r="RMV43" s="91"/>
      <c r="RMW43" s="91"/>
      <c r="RMX43" s="91"/>
      <c r="RMY43" s="91"/>
      <c r="RMZ43" s="91"/>
      <c r="RNA43" s="91"/>
      <c r="RNB43" s="91"/>
      <c r="RNC43" s="91"/>
      <c r="RND43" s="91"/>
      <c r="RNE43" s="91"/>
      <c r="RNF43" s="91"/>
      <c r="RNG43" s="91"/>
      <c r="RNH43" s="91"/>
      <c r="RNI43" s="91"/>
      <c r="RNJ43" s="91"/>
      <c r="RNK43" s="91"/>
      <c r="RNL43" s="91"/>
      <c r="RNM43" s="91"/>
      <c r="RNN43" s="91"/>
      <c r="RNO43" s="91"/>
      <c r="RNP43" s="91"/>
      <c r="RNQ43" s="91"/>
      <c r="RNR43" s="91"/>
      <c r="RNS43" s="91"/>
      <c r="RNT43" s="91"/>
      <c r="RNU43" s="91"/>
      <c r="RNV43" s="91"/>
      <c r="RNW43" s="91"/>
      <c r="RNX43" s="91"/>
      <c r="RNY43" s="91"/>
      <c r="RNZ43" s="91"/>
      <c r="ROA43" s="91"/>
      <c r="ROB43" s="91"/>
      <c r="ROC43" s="91"/>
      <c r="ROD43" s="91"/>
      <c r="ROE43" s="91"/>
      <c r="ROF43" s="91"/>
      <c r="ROG43" s="91"/>
      <c r="ROH43" s="91"/>
      <c r="ROI43" s="91"/>
      <c r="ROJ43" s="91"/>
      <c r="ROK43" s="91"/>
      <c r="ROL43" s="91"/>
      <c r="ROM43" s="91"/>
      <c r="RON43" s="91"/>
      <c r="ROO43" s="91"/>
      <c r="ROP43" s="91"/>
      <c r="ROQ43" s="91"/>
      <c r="ROR43" s="91"/>
      <c r="ROS43" s="91"/>
      <c r="ROT43" s="91"/>
      <c r="ROU43" s="91"/>
      <c r="ROV43" s="91"/>
      <c r="ROW43" s="91"/>
      <c r="ROX43" s="91"/>
      <c r="ROY43" s="91"/>
      <c r="ROZ43" s="91"/>
      <c r="RPA43" s="91"/>
      <c r="RPB43" s="91"/>
      <c r="RPC43" s="91"/>
      <c r="RPD43" s="91"/>
      <c r="RPE43" s="91"/>
      <c r="RPF43" s="91"/>
      <c r="RPG43" s="91"/>
      <c r="RPH43" s="91"/>
      <c r="RPI43" s="91"/>
      <c r="RPJ43" s="91"/>
      <c r="RPK43" s="91"/>
      <c r="RPL43" s="91"/>
      <c r="RPM43" s="91"/>
      <c r="RPN43" s="91"/>
      <c r="RPO43" s="91"/>
      <c r="RPP43" s="91"/>
      <c r="RPQ43" s="91"/>
      <c r="RPR43" s="91"/>
      <c r="RPS43" s="91"/>
      <c r="RPT43" s="91"/>
      <c r="RPU43" s="91"/>
      <c r="RPV43" s="91"/>
      <c r="RPW43" s="91"/>
      <c r="RPX43" s="91"/>
      <c r="RPY43" s="91"/>
      <c r="RPZ43" s="91"/>
      <c r="RQA43" s="91"/>
      <c r="RQB43" s="91"/>
      <c r="RQC43" s="91"/>
      <c r="RQD43" s="91"/>
      <c r="RQE43" s="91"/>
      <c r="RQF43" s="91"/>
      <c r="RQG43" s="91"/>
      <c r="RQH43" s="91"/>
      <c r="RQI43" s="91"/>
      <c r="RQJ43" s="91"/>
      <c r="RQK43" s="91"/>
      <c r="RQL43" s="91"/>
      <c r="RQM43" s="91"/>
      <c r="RQN43" s="91"/>
      <c r="RQO43" s="91"/>
      <c r="RQP43" s="91"/>
      <c r="RQQ43" s="91"/>
      <c r="RQR43" s="91"/>
      <c r="RQS43" s="91"/>
      <c r="RQT43" s="91"/>
      <c r="RQU43" s="91"/>
      <c r="RQV43" s="91"/>
      <c r="RQW43" s="91"/>
      <c r="RQX43" s="91"/>
      <c r="RQY43" s="91"/>
      <c r="RQZ43" s="91"/>
      <c r="RRA43" s="91"/>
      <c r="RRB43" s="91"/>
      <c r="RRC43" s="91"/>
      <c r="RRD43" s="91"/>
      <c r="RRE43" s="91"/>
      <c r="RRF43" s="91"/>
      <c r="RRG43" s="91"/>
      <c r="RRH43" s="91"/>
      <c r="RRI43" s="91"/>
      <c r="RRJ43" s="91"/>
      <c r="RRK43" s="91"/>
      <c r="RRL43" s="91"/>
      <c r="RRM43" s="91"/>
      <c r="RRN43" s="91"/>
      <c r="RRO43" s="91"/>
      <c r="RRP43" s="91"/>
      <c r="RRQ43" s="91"/>
      <c r="RRR43" s="91"/>
      <c r="RRS43" s="91"/>
      <c r="RRT43" s="91"/>
      <c r="RRU43" s="91"/>
      <c r="RRV43" s="91"/>
      <c r="RRW43" s="91"/>
      <c r="RRX43" s="91"/>
      <c r="RRY43" s="91"/>
      <c r="RRZ43" s="91"/>
      <c r="RSA43" s="91"/>
      <c r="RSB43" s="91"/>
      <c r="RSC43" s="91"/>
      <c r="RSD43" s="91"/>
      <c r="RSE43" s="91"/>
      <c r="RSF43" s="91"/>
      <c r="RSG43" s="91"/>
      <c r="RSH43" s="91"/>
      <c r="RSI43" s="91"/>
      <c r="RSJ43" s="91"/>
      <c r="RSK43" s="91"/>
      <c r="RSL43" s="91"/>
      <c r="RSM43" s="91"/>
      <c r="RSN43" s="91"/>
      <c r="RSO43" s="91"/>
      <c r="RSP43" s="91"/>
      <c r="RSQ43" s="91"/>
      <c r="RSR43" s="91"/>
      <c r="RSS43" s="91"/>
      <c r="RST43" s="91"/>
      <c r="RSU43" s="91"/>
      <c r="RSV43" s="91"/>
      <c r="RSW43" s="91"/>
      <c r="RSX43" s="91"/>
      <c r="RSY43" s="91"/>
      <c r="RSZ43" s="91"/>
      <c r="RTA43" s="91"/>
      <c r="RTB43" s="91"/>
      <c r="RTC43" s="91"/>
      <c r="RTD43" s="91"/>
      <c r="RTE43" s="91"/>
      <c r="RTF43" s="91"/>
      <c r="RTG43" s="91"/>
      <c r="RTH43" s="91"/>
      <c r="RTI43" s="91"/>
      <c r="RTJ43" s="91"/>
      <c r="RTK43" s="91"/>
      <c r="RTL43" s="91"/>
      <c r="RTM43" s="91"/>
      <c r="RTN43" s="91"/>
      <c r="RTO43" s="91"/>
      <c r="RTP43" s="91"/>
      <c r="RTQ43" s="91"/>
      <c r="RTR43" s="91"/>
      <c r="RTS43" s="91"/>
      <c r="RTT43" s="91"/>
      <c r="RTU43" s="91"/>
      <c r="RTV43" s="91"/>
      <c r="RTW43" s="91"/>
      <c r="RTX43" s="91"/>
      <c r="RTY43" s="91"/>
      <c r="RTZ43" s="91"/>
      <c r="RUA43" s="91"/>
      <c r="RUB43" s="91"/>
      <c r="RUC43" s="91"/>
      <c r="RUD43" s="91"/>
      <c r="RUE43" s="91"/>
      <c r="RUF43" s="91"/>
      <c r="RUG43" s="91"/>
      <c r="RUH43" s="91"/>
      <c r="RUI43" s="91"/>
      <c r="RUJ43" s="91"/>
      <c r="RUK43" s="91"/>
      <c r="RUL43" s="91"/>
      <c r="RUM43" s="91"/>
      <c r="RUN43" s="91"/>
      <c r="RUO43" s="91"/>
      <c r="RUP43" s="91"/>
      <c r="RUQ43" s="91"/>
      <c r="RUR43" s="91"/>
      <c r="RUS43" s="91"/>
      <c r="RUT43" s="91"/>
      <c r="RUU43" s="91"/>
      <c r="RUV43" s="91"/>
      <c r="RUW43" s="91"/>
      <c r="RUX43" s="91"/>
      <c r="RUY43" s="91"/>
      <c r="RUZ43" s="91"/>
      <c r="RVA43" s="91"/>
      <c r="RVB43" s="91"/>
      <c r="RVC43" s="91"/>
      <c r="RVD43" s="91"/>
      <c r="RVE43" s="91"/>
      <c r="RVF43" s="91"/>
      <c r="RVG43" s="91"/>
      <c r="RVH43" s="91"/>
      <c r="RVI43" s="91"/>
      <c r="RVJ43" s="91"/>
      <c r="RVK43" s="91"/>
      <c r="RVL43" s="91"/>
      <c r="RVM43" s="91"/>
      <c r="RVN43" s="91"/>
      <c r="RVO43" s="91"/>
      <c r="RVP43" s="91"/>
      <c r="RVQ43" s="91"/>
      <c r="RVR43" s="91"/>
      <c r="RVS43" s="91"/>
      <c r="RVT43" s="91"/>
      <c r="RVU43" s="91"/>
      <c r="RVV43" s="91"/>
      <c r="RVW43" s="91"/>
      <c r="RVX43" s="91"/>
      <c r="RVY43" s="91"/>
      <c r="RVZ43" s="91"/>
      <c r="RWA43" s="91"/>
      <c r="RWB43" s="91"/>
      <c r="RWC43" s="91"/>
      <c r="RWD43" s="91"/>
      <c r="RWE43" s="91"/>
      <c r="RWF43" s="91"/>
      <c r="RWG43" s="91"/>
      <c r="RWH43" s="91"/>
      <c r="RWI43" s="91"/>
      <c r="RWJ43" s="91"/>
      <c r="RWK43" s="91"/>
      <c r="RWL43" s="91"/>
      <c r="RWM43" s="91"/>
      <c r="RWN43" s="91"/>
      <c r="RWO43" s="91"/>
      <c r="RWP43" s="91"/>
      <c r="RWQ43" s="91"/>
      <c r="RWR43" s="91"/>
      <c r="RWS43" s="91"/>
      <c r="RWT43" s="91"/>
      <c r="RWU43" s="91"/>
      <c r="RWV43" s="91"/>
      <c r="RWW43" s="91"/>
      <c r="RWX43" s="91"/>
      <c r="RWY43" s="91"/>
      <c r="RWZ43" s="91"/>
      <c r="RXA43" s="91"/>
      <c r="RXB43" s="91"/>
      <c r="RXC43" s="91"/>
      <c r="RXD43" s="91"/>
      <c r="RXE43" s="91"/>
      <c r="RXF43" s="91"/>
      <c r="RXG43" s="91"/>
      <c r="RXH43" s="91"/>
      <c r="RXI43" s="91"/>
      <c r="RXJ43" s="91"/>
      <c r="RXK43" s="91"/>
      <c r="RXL43" s="91"/>
      <c r="RXM43" s="91"/>
      <c r="RXN43" s="91"/>
      <c r="RXO43" s="91"/>
      <c r="RXP43" s="91"/>
      <c r="RXQ43" s="91"/>
      <c r="RXR43" s="91"/>
      <c r="RXS43" s="91"/>
      <c r="RXT43" s="91"/>
      <c r="RXU43" s="91"/>
      <c r="RXV43" s="91"/>
      <c r="RXW43" s="91"/>
      <c r="RXX43" s="91"/>
      <c r="RXY43" s="91"/>
      <c r="RXZ43" s="91"/>
      <c r="RYA43" s="91"/>
      <c r="RYB43" s="91"/>
      <c r="RYC43" s="91"/>
      <c r="RYD43" s="91"/>
      <c r="RYE43" s="91"/>
      <c r="RYF43" s="91"/>
      <c r="RYG43" s="91"/>
      <c r="RYH43" s="91"/>
      <c r="RYI43" s="91"/>
      <c r="RYJ43" s="91"/>
      <c r="RYK43" s="91"/>
      <c r="RYL43" s="91"/>
      <c r="RYM43" s="91"/>
      <c r="RYN43" s="91"/>
      <c r="RYO43" s="91"/>
      <c r="RYP43" s="91"/>
      <c r="RYQ43" s="91"/>
      <c r="RYR43" s="91"/>
      <c r="RYS43" s="91"/>
      <c r="RYT43" s="91"/>
      <c r="RYU43" s="91"/>
      <c r="RYV43" s="91"/>
      <c r="RYW43" s="91"/>
      <c r="RYX43" s="91"/>
      <c r="RYY43" s="91"/>
      <c r="RYZ43" s="91"/>
      <c r="RZA43" s="91"/>
      <c r="RZB43" s="91"/>
      <c r="RZC43" s="91"/>
      <c r="RZD43" s="91"/>
      <c r="RZE43" s="91"/>
      <c r="RZF43" s="91"/>
      <c r="RZG43" s="91"/>
      <c r="RZH43" s="91"/>
      <c r="RZI43" s="91"/>
      <c r="RZJ43" s="91"/>
      <c r="RZK43" s="91"/>
      <c r="RZL43" s="91"/>
      <c r="RZM43" s="91"/>
      <c r="RZN43" s="91"/>
      <c r="RZO43" s="91"/>
      <c r="RZP43" s="91"/>
      <c r="RZQ43" s="91"/>
      <c r="RZR43" s="91"/>
      <c r="RZS43" s="91"/>
      <c r="RZT43" s="91"/>
      <c r="RZU43" s="91"/>
      <c r="RZV43" s="91"/>
      <c r="RZW43" s="91"/>
      <c r="RZX43" s="91"/>
      <c r="RZY43" s="91"/>
      <c r="RZZ43" s="91"/>
      <c r="SAA43" s="91"/>
      <c r="SAB43" s="91"/>
      <c r="SAC43" s="91"/>
      <c r="SAD43" s="91"/>
      <c r="SAE43" s="91"/>
      <c r="SAF43" s="91"/>
      <c r="SAG43" s="91"/>
      <c r="SAH43" s="91"/>
      <c r="SAI43" s="91"/>
      <c r="SAJ43" s="91"/>
      <c r="SAK43" s="91"/>
      <c r="SAL43" s="91"/>
      <c r="SAM43" s="91"/>
      <c r="SAN43" s="91"/>
      <c r="SAO43" s="91"/>
      <c r="SAP43" s="91"/>
      <c r="SAQ43" s="91"/>
      <c r="SAR43" s="91"/>
      <c r="SAS43" s="91"/>
      <c r="SAT43" s="91"/>
      <c r="SAU43" s="91"/>
      <c r="SAV43" s="91"/>
      <c r="SAW43" s="91"/>
      <c r="SAX43" s="91"/>
      <c r="SAY43" s="91"/>
      <c r="SAZ43" s="91"/>
      <c r="SBA43" s="91"/>
      <c r="SBB43" s="91"/>
      <c r="SBC43" s="91"/>
      <c r="SBD43" s="91"/>
      <c r="SBE43" s="91"/>
      <c r="SBF43" s="91"/>
      <c r="SBG43" s="91"/>
      <c r="SBH43" s="91"/>
      <c r="SBI43" s="91"/>
      <c r="SBJ43" s="91"/>
      <c r="SBK43" s="91"/>
      <c r="SBL43" s="91"/>
      <c r="SBM43" s="91"/>
      <c r="SBN43" s="91"/>
      <c r="SBO43" s="91"/>
      <c r="SBP43" s="91"/>
      <c r="SBQ43" s="91"/>
      <c r="SBR43" s="91"/>
      <c r="SBS43" s="91"/>
      <c r="SBT43" s="91"/>
      <c r="SBU43" s="91"/>
      <c r="SBV43" s="91"/>
      <c r="SBW43" s="91"/>
      <c r="SBX43" s="91"/>
      <c r="SBY43" s="91"/>
      <c r="SBZ43" s="91"/>
      <c r="SCA43" s="91"/>
      <c r="SCB43" s="91"/>
      <c r="SCC43" s="91"/>
      <c r="SCD43" s="91"/>
      <c r="SCE43" s="91"/>
      <c r="SCF43" s="91"/>
      <c r="SCG43" s="91"/>
      <c r="SCH43" s="91"/>
      <c r="SCI43" s="91"/>
      <c r="SCJ43" s="91"/>
      <c r="SCK43" s="91"/>
      <c r="SCL43" s="91"/>
      <c r="SCM43" s="91"/>
      <c r="SCN43" s="91"/>
      <c r="SCO43" s="91"/>
      <c r="SCP43" s="91"/>
      <c r="SCQ43" s="91"/>
      <c r="SCR43" s="91"/>
      <c r="SCS43" s="91"/>
      <c r="SCT43" s="91"/>
      <c r="SCU43" s="91"/>
      <c r="SCV43" s="91"/>
      <c r="SCW43" s="91"/>
      <c r="SCX43" s="91"/>
      <c r="SCY43" s="91"/>
      <c r="SCZ43" s="91"/>
      <c r="SDA43" s="91"/>
      <c r="SDB43" s="91"/>
      <c r="SDC43" s="91"/>
      <c r="SDD43" s="91"/>
      <c r="SDE43" s="91"/>
      <c r="SDF43" s="91"/>
      <c r="SDG43" s="91"/>
      <c r="SDH43" s="91"/>
      <c r="SDI43" s="91"/>
      <c r="SDJ43" s="91"/>
      <c r="SDK43" s="91"/>
      <c r="SDL43" s="91"/>
      <c r="SDM43" s="91"/>
      <c r="SDN43" s="91"/>
      <c r="SDO43" s="91"/>
      <c r="SDP43" s="91"/>
      <c r="SDQ43" s="91"/>
      <c r="SDR43" s="91"/>
      <c r="SDS43" s="91"/>
      <c r="SDT43" s="91"/>
      <c r="SDU43" s="91"/>
      <c r="SDV43" s="91"/>
      <c r="SDW43" s="91"/>
      <c r="SDX43" s="91"/>
      <c r="SDY43" s="91"/>
      <c r="SDZ43" s="91"/>
      <c r="SEA43" s="91"/>
      <c r="SEB43" s="91"/>
      <c r="SEC43" s="91"/>
      <c r="SED43" s="91"/>
      <c r="SEE43" s="91"/>
      <c r="SEF43" s="91"/>
      <c r="SEG43" s="91"/>
      <c r="SEH43" s="91"/>
      <c r="SEI43" s="91"/>
      <c r="SEJ43" s="91"/>
      <c r="SEK43" s="91"/>
      <c r="SEL43" s="91"/>
      <c r="SEM43" s="91"/>
      <c r="SEN43" s="91"/>
      <c r="SEO43" s="91"/>
      <c r="SEP43" s="91"/>
      <c r="SEQ43" s="91"/>
      <c r="SER43" s="91"/>
      <c r="SES43" s="91"/>
      <c r="SET43" s="91"/>
      <c r="SEU43" s="91"/>
      <c r="SEV43" s="91"/>
      <c r="SEW43" s="91"/>
      <c r="SEX43" s="91"/>
      <c r="SEY43" s="91"/>
      <c r="SEZ43" s="91"/>
      <c r="SFA43" s="91"/>
      <c r="SFB43" s="91"/>
      <c r="SFC43" s="91"/>
      <c r="SFD43" s="91"/>
      <c r="SFE43" s="91"/>
      <c r="SFF43" s="91"/>
      <c r="SFG43" s="91"/>
      <c r="SFH43" s="91"/>
      <c r="SFI43" s="91"/>
      <c r="SFJ43" s="91"/>
      <c r="SFK43" s="91"/>
      <c r="SFL43" s="91"/>
      <c r="SFM43" s="91"/>
      <c r="SFN43" s="91"/>
      <c r="SFO43" s="91"/>
      <c r="SFP43" s="91"/>
      <c r="SFQ43" s="91"/>
      <c r="SFR43" s="91"/>
      <c r="SFS43" s="91"/>
      <c r="SFT43" s="91"/>
      <c r="SFU43" s="91"/>
      <c r="SFV43" s="91"/>
      <c r="SFW43" s="91"/>
      <c r="SFX43" s="91"/>
      <c r="SFY43" s="91"/>
      <c r="SFZ43" s="91"/>
      <c r="SGA43" s="91"/>
      <c r="SGB43" s="91"/>
      <c r="SGC43" s="91"/>
      <c r="SGD43" s="91"/>
      <c r="SGE43" s="91"/>
      <c r="SGF43" s="91"/>
      <c r="SGG43" s="91"/>
      <c r="SGH43" s="91"/>
      <c r="SGI43" s="91"/>
      <c r="SGJ43" s="91"/>
      <c r="SGK43" s="91"/>
      <c r="SGL43" s="91"/>
      <c r="SGM43" s="91"/>
      <c r="SGN43" s="91"/>
      <c r="SGO43" s="91"/>
      <c r="SGP43" s="91"/>
      <c r="SGQ43" s="91"/>
      <c r="SGR43" s="91"/>
      <c r="SGS43" s="91"/>
      <c r="SGT43" s="91"/>
      <c r="SGU43" s="91"/>
      <c r="SGV43" s="91"/>
      <c r="SGW43" s="91"/>
      <c r="SGX43" s="91"/>
      <c r="SGY43" s="91"/>
      <c r="SGZ43" s="91"/>
      <c r="SHA43" s="91"/>
      <c r="SHB43" s="91"/>
      <c r="SHC43" s="91"/>
      <c r="SHD43" s="91"/>
      <c r="SHE43" s="91"/>
      <c r="SHF43" s="91"/>
      <c r="SHG43" s="91"/>
      <c r="SHH43" s="91"/>
      <c r="SHI43" s="91"/>
      <c r="SHJ43" s="91"/>
      <c r="SHK43" s="91"/>
      <c r="SHL43" s="91"/>
      <c r="SHM43" s="91"/>
      <c r="SHN43" s="91"/>
      <c r="SHO43" s="91"/>
      <c r="SHP43" s="91"/>
      <c r="SHQ43" s="91"/>
      <c r="SHR43" s="91"/>
      <c r="SHS43" s="91"/>
      <c r="SHT43" s="91"/>
      <c r="SHU43" s="91"/>
      <c r="SHV43" s="91"/>
      <c r="SHW43" s="91"/>
      <c r="SHX43" s="91"/>
      <c r="SHY43" s="91"/>
      <c r="SHZ43" s="91"/>
      <c r="SIA43" s="91"/>
      <c r="SIB43" s="91"/>
      <c r="SIC43" s="91"/>
      <c r="SID43" s="91"/>
      <c r="SIE43" s="91"/>
      <c r="SIF43" s="91"/>
      <c r="SIG43" s="91"/>
      <c r="SIH43" s="91"/>
      <c r="SII43" s="91"/>
      <c r="SIJ43" s="91"/>
      <c r="SIK43" s="91"/>
      <c r="SIL43" s="91"/>
      <c r="SIM43" s="91"/>
      <c r="SIN43" s="91"/>
      <c r="SIO43" s="91"/>
      <c r="SIP43" s="91"/>
      <c r="SIQ43" s="91"/>
      <c r="SIR43" s="91"/>
      <c r="SIS43" s="91"/>
      <c r="SIT43" s="91"/>
      <c r="SIU43" s="91"/>
      <c r="SIV43" s="91"/>
      <c r="SIW43" s="91"/>
      <c r="SIX43" s="91"/>
      <c r="SIY43" s="91"/>
      <c r="SIZ43" s="91"/>
      <c r="SJA43" s="91"/>
      <c r="SJB43" s="91"/>
      <c r="SJC43" s="91"/>
      <c r="SJD43" s="91"/>
      <c r="SJE43" s="91"/>
      <c r="SJF43" s="91"/>
      <c r="SJG43" s="91"/>
      <c r="SJH43" s="91"/>
      <c r="SJI43" s="91"/>
      <c r="SJJ43" s="91"/>
      <c r="SJK43" s="91"/>
      <c r="SJL43" s="91"/>
      <c r="SJM43" s="91"/>
      <c r="SJN43" s="91"/>
      <c r="SJO43" s="91"/>
      <c r="SJP43" s="91"/>
      <c r="SJQ43" s="91"/>
      <c r="SJR43" s="91"/>
      <c r="SJS43" s="91"/>
      <c r="SJT43" s="91"/>
      <c r="SJU43" s="91"/>
      <c r="SJV43" s="91"/>
      <c r="SJW43" s="91"/>
      <c r="SJX43" s="91"/>
      <c r="SJY43" s="91"/>
      <c r="SJZ43" s="91"/>
      <c r="SKA43" s="91"/>
      <c r="SKB43" s="91"/>
      <c r="SKC43" s="91"/>
      <c r="SKD43" s="91"/>
      <c r="SKE43" s="91"/>
      <c r="SKF43" s="91"/>
      <c r="SKG43" s="91"/>
      <c r="SKH43" s="91"/>
      <c r="SKI43" s="91"/>
      <c r="SKJ43" s="91"/>
      <c r="SKK43" s="91"/>
      <c r="SKL43" s="91"/>
      <c r="SKM43" s="91"/>
      <c r="SKN43" s="91"/>
      <c r="SKO43" s="91"/>
      <c r="SKP43" s="91"/>
      <c r="SKQ43" s="91"/>
      <c r="SKR43" s="91"/>
      <c r="SKS43" s="91"/>
      <c r="SKT43" s="91"/>
      <c r="SKU43" s="91"/>
      <c r="SKV43" s="91"/>
      <c r="SKW43" s="91"/>
      <c r="SKX43" s="91"/>
      <c r="SKY43" s="91"/>
      <c r="SKZ43" s="91"/>
      <c r="SLA43" s="91"/>
      <c r="SLB43" s="91"/>
      <c r="SLC43" s="91"/>
      <c r="SLD43" s="91"/>
      <c r="SLE43" s="91"/>
      <c r="SLF43" s="91"/>
      <c r="SLG43" s="91"/>
      <c r="SLH43" s="91"/>
      <c r="SLI43" s="91"/>
      <c r="SLJ43" s="91"/>
      <c r="SLK43" s="91"/>
      <c r="SLL43" s="91"/>
      <c r="SLM43" s="91"/>
      <c r="SLN43" s="91"/>
      <c r="SLO43" s="91"/>
      <c r="SLP43" s="91"/>
      <c r="SLQ43" s="91"/>
      <c r="SLR43" s="91"/>
      <c r="SLS43" s="91"/>
      <c r="SLT43" s="91"/>
      <c r="SLU43" s="91"/>
      <c r="SLV43" s="91"/>
      <c r="SLW43" s="91"/>
      <c r="SLX43" s="91"/>
      <c r="SLY43" s="91"/>
      <c r="SLZ43" s="91"/>
      <c r="SMA43" s="91"/>
      <c r="SMB43" s="91"/>
      <c r="SMC43" s="91"/>
      <c r="SMD43" s="91"/>
      <c r="SME43" s="91"/>
      <c r="SMF43" s="91"/>
      <c r="SMG43" s="91"/>
      <c r="SMH43" s="91"/>
      <c r="SMI43" s="91"/>
      <c r="SMJ43" s="91"/>
      <c r="SMK43" s="91"/>
      <c r="SML43" s="91"/>
      <c r="SMM43" s="91"/>
      <c r="SMN43" s="91"/>
      <c r="SMO43" s="91"/>
      <c r="SMP43" s="91"/>
      <c r="SMQ43" s="91"/>
      <c r="SMR43" s="91"/>
      <c r="SMS43" s="91"/>
      <c r="SMT43" s="91"/>
      <c r="SMU43" s="91"/>
      <c r="SMV43" s="91"/>
      <c r="SMW43" s="91"/>
      <c r="SMX43" s="91"/>
      <c r="SMY43" s="91"/>
      <c r="SMZ43" s="91"/>
      <c r="SNA43" s="91"/>
      <c r="SNB43" s="91"/>
      <c r="SNC43" s="91"/>
      <c r="SND43" s="91"/>
      <c r="SNE43" s="91"/>
      <c r="SNF43" s="91"/>
      <c r="SNG43" s="91"/>
      <c r="SNH43" s="91"/>
      <c r="SNI43" s="91"/>
      <c r="SNJ43" s="91"/>
      <c r="SNK43" s="91"/>
      <c r="SNL43" s="91"/>
      <c r="SNM43" s="91"/>
      <c r="SNN43" s="91"/>
      <c r="SNO43" s="91"/>
      <c r="SNP43" s="91"/>
      <c r="SNQ43" s="91"/>
      <c r="SNR43" s="91"/>
      <c r="SNS43" s="91"/>
      <c r="SNT43" s="91"/>
      <c r="SNU43" s="91"/>
      <c r="SNV43" s="91"/>
      <c r="SNW43" s="91"/>
      <c r="SNX43" s="91"/>
      <c r="SNY43" s="91"/>
      <c r="SNZ43" s="91"/>
      <c r="SOA43" s="91"/>
      <c r="SOB43" s="91"/>
      <c r="SOC43" s="91"/>
      <c r="SOD43" s="91"/>
      <c r="SOE43" s="91"/>
      <c r="SOF43" s="91"/>
      <c r="SOG43" s="91"/>
      <c r="SOH43" s="91"/>
      <c r="SOI43" s="91"/>
      <c r="SOJ43" s="91"/>
      <c r="SOK43" s="91"/>
      <c r="SOL43" s="91"/>
      <c r="SOM43" s="91"/>
      <c r="SON43" s="91"/>
      <c r="SOO43" s="91"/>
      <c r="SOP43" s="91"/>
      <c r="SOQ43" s="91"/>
      <c r="SOR43" s="91"/>
      <c r="SOS43" s="91"/>
      <c r="SOT43" s="91"/>
      <c r="SOU43" s="91"/>
      <c r="SOV43" s="91"/>
      <c r="SOW43" s="91"/>
      <c r="SOX43" s="91"/>
      <c r="SOY43" s="91"/>
      <c r="SOZ43" s="91"/>
      <c r="SPA43" s="91"/>
      <c r="SPB43" s="91"/>
      <c r="SPC43" s="91"/>
      <c r="SPD43" s="91"/>
      <c r="SPE43" s="91"/>
      <c r="SPF43" s="91"/>
      <c r="SPG43" s="91"/>
      <c r="SPH43" s="91"/>
      <c r="SPI43" s="91"/>
      <c r="SPJ43" s="91"/>
      <c r="SPK43" s="91"/>
      <c r="SPL43" s="91"/>
      <c r="SPM43" s="91"/>
      <c r="SPN43" s="91"/>
      <c r="SPO43" s="91"/>
      <c r="SPP43" s="91"/>
      <c r="SPQ43" s="91"/>
      <c r="SPR43" s="91"/>
      <c r="SPS43" s="91"/>
      <c r="SPT43" s="91"/>
      <c r="SPU43" s="91"/>
      <c r="SPV43" s="91"/>
      <c r="SPW43" s="91"/>
      <c r="SPX43" s="91"/>
      <c r="SPY43" s="91"/>
      <c r="SPZ43" s="91"/>
      <c r="SQA43" s="91"/>
      <c r="SQB43" s="91"/>
      <c r="SQC43" s="91"/>
      <c r="SQD43" s="91"/>
      <c r="SQE43" s="91"/>
      <c r="SQF43" s="91"/>
      <c r="SQG43" s="91"/>
      <c r="SQH43" s="91"/>
      <c r="SQI43" s="91"/>
      <c r="SQJ43" s="91"/>
      <c r="SQK43" s="91"/>
      <c r="SQL43" s="91"/>
      <c r="SQM43" s="91"/>
      <c r="SQN43" s="91"/>
      <c r="SQO43" s="91"/>
      <c r="SQP43" s="91"/>
      <c r="SQQ43" s="91"/>
      <c r="SQR43" s="91"/>
      <c r="SQS43" s="91"/>
      <c r="SQT43" s="91"/>
      <c r="SQU43" s="91"/>
      <c r="SQV43" s="91"/>
      <c r="SQW43" s="91"/>
      <c r="SQX43" s="91"/>
      <c r="SQY43" s="91"/>
      <c r="SQZ43" s="91"/>
      <c r="SRA43" s="91"/>
      <c r="SRB43" s="91"/>
      <c r="SRC43" s="91"/>
      <c r="SRD43" s="91"/>
      <c r="SRE43" s="91"/>
      <c r="SRF43" s="91"/>
      <c r="SRG43" s="91"/>
      <c r="SRH43" s="91"/>
      <c r="SRI43" s="91"/>
      <c r="SRJ43" s="91"/>
      <c r="SRK43" s="91"/>
      <c r="SRL43" s="91"/>
      <c r="SRM43" s="91"/>
      <c r="SRN43" s="91"/>
      <c r="SRO43" s="91"/>
      <c r="SRP43" s="91"/>
      <c r="SRQ43" s="91"/>
      <c r="SRR43" s="91"/>
      <c r="SRS43" s="91"/>
      <c r="SRT43" s="91"/>
      <c r="SRU43" s="91"/>
      <c r="SRV43" s="91"/>
      <c r="SRW43" s="91"/>
      <c r="SRX43" s="91"/>
      <c r="SRY43" s="91"/>
      <c r="SRZ43" s="91"/>
      <c r="SSA43" s="91"/>
      <c r="SSB43" s="91"/>
      <c r="SSC43" s="91"/>
      <c r="SSD43" s="91"/>
      <c r="SSE43" s="91"/>
      <c r="SSF43" s="91"/>
      <c r="SSG43" s="91"/>
      <c r="SSH43" s="91"/>
      <c r="SSI43" s="91"/>
      <c r="SSJ43" s="91"/>
      <c r="SSK43" s="91"/>
      <c r="SSL43" s="91"/>
      <c r="SSM43" s="91"/>
      <c r="SSN43" s="91"/>
      <c r="SSO43" s="91"/>
      <c r="SSP43" s="91"/>
      <c r="SSQ43" s="91"/>
      <c r="SSR43" s="91"/>
      <c r="SSS43" s="91"/>
      <c r="SST43" s="91"/>
      <c r="SSU43" s="91"/>
      <c r="SSV43" s="91"/>
      <c r="SSW43" s="91"/>
      <c r="SSX43" s="91"/>
      <c r="SSY43" s="91"/>
      <c r="SSZ43" s="91"/>
      <c r="STA43" s="91"/>
      <c r="STB43" s="91"/>
      <c r="STC43" s="91"/>
      <c r="STD43" s="91"/>
      <c r="STE43" s="91"/>
      <c r="STF43" s="91"/>
      <c r="STG43" s="91"/>
      <c r="STH43" s="91"/>
      <c r="STI43" s="91"/>
      <c r="STJ43" s="91"/>
      <c r="STK43" s="91"/>
      <c r="STL43" s="91"/>
      <c r="STM43" s="91"/>
      <c r="STN43" s="91"/>
      <c r="STO43" s="91"/>
      <c r="STP43" s="91"/>
      <c r="STQ43" s="91"/>
      <c r="STR43" s="91"/>
      <c r="STS43" s="91"/>
      <c r="STT43" s="91"/>
      <c r="STU43" s="91"/>
      <c r="STV43" s="91"/>
      <c r="STW43" s="91"/>
      <c r="STX43" s="91"/>
      <c r="STY43" s="91"/>
      <c r="STZ43" s="91"/>
      <c r="SUA43" s="91"/>
      <c r="SUB43" s="91"/>
      <c r="SUC43" s="91"/>
      <c r="SUD43" s="91"/>
      <c r="SUE43" s="91"/>
      <c r="SUF43" s="91"/>
      <c r="SUG43" s="91"/>
      <c r="SUH43" s="91"/>
      <c r="SUI43" s="91"/>
      <c r="SUJ43" s="91"/>
      <c r="SUK43" s="91"/>
      <c r="SUL43" s="91"/>
      <c r="SUM43" s="91"/>
      <c r="SUN43" s="91"/>
      <c r="SUO43" s="91"/>
      <c r="SUP43" s="91"/>
      <c r="SUQ43" s="91"/>
      <c r="SUR43" s="91"/>
      <c r="SUS43" s="91"/>
      <c r="SUT43" s="91"/>
      <c r="SUU43" s="91"/>
      <c r="SUV43" s="91"/>
      <c r="SUW43" s="91"/>
      <c r="SUX43" s="91"/>
      <c r="SUY43" s="91"/>
      <c r="SUZ43" s="91"/>
      <c r="SVA43" s="91"/>
      <c r="SVB43" s="91"/>
      <c r="SVC43" s="91"/>
      <c r="SVD43" s="91"/>
      <c r="SVE43" s="91"/>
      <c r="SVF43" s="91"/>
      <c r="SVG43" s="91"/>
      <c r="SVH43" s="91"/>
      <c r="SVI43" s="91"/>
      <c r="SVJ43" s="91"/>
      <c r="SVK43" s="91"/>
      <c r="SVL43" s="91"/>
      <c r="SVM43" s="91"/>
      <c r="SVN43" s="91"/>
      <c r="SVO43" s="91"/>
      <c r="SVP43" s="91"/>
      <c r="SVQ43" s="91"/>
      <c r="SVR43" s="91"/>
      <c r="SVS43" s="91"/>
      <c r="SVT43" s="91"/>
      <c r="SVU43" s="91"/>
      <c r="SVV43" s="91"/>
      <c r="SVW43" s="91"/>
      <c r="SVX43" s="91"/>
      <c r="SVY43" s="91"/>
      <c r="SVZ43" s="91"/>
      <c r="SWA43" s="91"/>
      <c r="SWB43" s="91"/>
      <c r="SWC43" s="91"/>
      <c r="SWD43" s="91"/>
      <c r="SWE43" s="91"/>
      <c r="SWF43" s="91"/>
      <c r="SWG43" s="91"/>
      <c r="SWH43" s="91"/>
      <c r="SWI43" s="91"/>
      <c r="SWJ43" s="91"/>
      <c r="SWK43" s="91"/>
      <c r="SWL43" s="91"/>
      <c r="SWM43" s="91"/>
      <c r="SWN43" s="91"/>
      <c r="SWO43" s="91"/>
      <c r="SWP43" s="91"/>
      <c r="SWQ43" s="91"/>
      <c r="SWR43" s="91"/>
      <c r="SWS43" s="91"/>
      <c r="SWT43" s="91"/>
      <c r="SWU43" s="91"/>
      <c r="SWV43" s="91"/>
      <c r="SWW43" s="91"/>
      <c r="SWX43" s="91"/>
      <c r="SWY43" s="91"/>
      <c r="SWZ43" s="91"/>
      <c r="SXA43" s="91"/>
      <c r="SXB43" s="91"/>
      <c r="SXC43" s="91"/>
      <c r="SXD43" s="91"/>
      <c r="SXE43" s="91"/>
      <c r="SXF43" s="91"/>
      <c r="SXG43" s="91"/>
      <c r="SXH43" s="91"/>
      <c r="SXI43" s="91"/>
      <c r="SXJ43" s="91"/>
      <c r="SXK43" s="91"/>
      <c r="SXL43" s="91"/>
      <c r="SXM43" s="91"/>
      <c r="SXN43" s="91"/>
      <c r="SXO43" s="91"/>
      <c r="SXP43" s="91"/>
      <c r="SXQ43" s="91"/>
      <c r="SXR43" s="91"/>
      <c r="SXS43" s="91"/>
      <c r="SXT43" s="91"/>
      <c r="SXU43" s="91"/>
      <c r="SXV43" s="91"/>
      <c r="SXW43" s="91"/>
      <c r="SXX43" s="91"/>
      <c r="SXY43" s="91"/>
      <c r="SXZ43" s="91"/>
      <c r="SYA43" s="91"/>
      <c r="SYB43" s="91"/>
      <c r="SYC43" s="91"/>
      <c r="SYD43" s="91"/>
      <c r="SYE43" s="91"/>
      <c r="SYF43" s="91"/>
      <c r="SYG43" s="91"/>
      <c r="SYH43" s="91"/>
      <c r="SYI43" s="91"/>
      <c r="SYJ43" s="91"/>
      <c r="SYK43" s="91"/>
      <c r="SYL43" s="91"/>
      <c r="SYM43" s="91"/>
      <c r="SYN43" s="91"/>
      <c r="SYO43" s="91"/>
      <c r="SYP43" s="91"/>
      <c r="SYQ43" s="91"/>
      <c r="SYR43" s="91"/>
      <c r="SYS43" s="91"/>
      <c r="SYT43" s="91"/>
      <c r="SYU43" s="91"/>
      <c r="SYV43" s="91"/>
      <c r="SYW43" s="91"/>
      <c r="SYX43" s="91"/>
      <c r="SYY43" s="91"/>
      <c r="SYZ43" s="91"/>
      <c r="SZA43" s="91"/>
      <c r="SZB43" s="91"/>
      <c r="SZC43" s="91"/>
      <c r="SZD43" s="91"/>
      <c r="SZE43" s="91"/>
      <c r="SZF43" s="91"/>
      <c r="SZG43" s="91"/>
      <c r="SZH43" s="91"/>
      <c r="SZI43" s="91"/>
      <c r="SZJ43" s="91"/>
      <c r="SZK43" s="91"/>
      <c r="SZL43" s="91"/>
      <c r="SZM43" s="91"/>
      <c r="SZN43" s="91"/>
      <c r="SZO43" s="91"/>
      <c r="SZP43" s="91"/>
      <c r="SZQ43" s="91"/>
      <c r="SZR43" s="91"/>
      <c r="SZS43" s="91"/>
      <c r="SZT43" s="91"/>
      <c r="SZU43" s="91"/>
      <c r="SZV43" s="91"/>
      <c r="SZW43" s="91"/>
      <c r="SZX43" s="91"/>
      <c r="SZY43" s="91"/>
      <c r="SZZ43" s="91"/>
      <c r="TAA43" s="91"/>
      <c r="TAB43" s="91"/>
      <c r="TAC43" s="91"/>
      <c r="TAD43" s="91"/>
      <c r="TAE43" s="91"/>
      <c r="TAF43" s="91"/>
      <c r="TAG43" s="91"/>
      <c r="TAH43" s="91"/>
      <c r="TAI43" s="91"/>
      <c r="TAJ43" s="91"/>
      <c r="TAK43" s="91"/>
      <c r="TAL43" s="91"/>
      <c r="TAM43" s="91"/>
      <c r="TAN43" s="91"/>
      <c r="TAO43" s="91"/>
      <c r="TAP43" s="91"/>
      <c r="TAQ43" s="91"/>
      <c r="TAR43" s="91"/>
      <c r="TAS43" s="91"/>
      <c r="TAT43" s="91"/>
      <c r="TAU43" s="91"/>
      <c r="TAV43" s="91"/>
      <c r="TAW43" s="91"/>
      <c r="TAX43" s="91"/>
      <c r="TAY43" s="91"/>
      <c r="TAZ43" s="91"/>
      <c r="TBA43" s="91"/>
      <c r="TBB43" s="91"/>
      <c r="TBC43" s="91"/>
      <c r="TBD43" s="91"/>
      <c r="TBE43" s="91"/>
      <c r="TBF43" s="91"/>
      <c r="TBG43" s="91"/>
      <c r="TBH43" s="91"/>
      <c r="TBI43" s="91"/>
      <c r="TBJ43" s="91"/>
      <c r="TBK43" s="91"/>
      <c r="TBL43" s="91"/>
      <c r="TBM43" s="91"/>
      <c r="TBN43" s="91"/>
      <c r="TBO43" s="91"/>
      <c r="TBP43" s="91"/>
      <c r="TBQ43" s="91"/>
      <c r="TBR43" s="91"/>
      <c r="TBS43" s="91"/>
      <c r="TBT43" s="91"/>
      <c r="TBU43" s="91"/>
      <c r="TBV43" s="91"/>
      <c r="TBW43" s="91"/>
      <c r="TBX43" s="91"/>
      <c r="TBY43" s="91"/>
      <c r="TBZ43" s="91"/>
      <c r="TCA43" s="91"/>
      <c r="TCB43" s="91"/>
      <c r="TCC43" s="91"/>
      <c r="TCD43" s="91"/>
      <c r="TCE43" s="91"/>
      <c r="TCF43" s="91"/>
      <c r="TCG43" s="91"/>
      <c r="TCH43" s="91"/>
      <c r="TCI43" s="91"/>
      <c r="TCJ43" s="91"/>
      <c r="TCK43" s="91"/>
      <c r="TCL43" s="91"/>
      <c r="TCM43" s="91"/>
      <c r="TCN43" s="91"/>
      <c r="TCO43" s="91"/>
      <c r="TCP43" s="91"/>
      <c r="TCQ43" s="91"/>
      <c r="TCR43" s="91"/>
      <c r="TCS43" s="91"/>
      <c r="TCT43" s="91"/>
      <c r="TCU43" s="91"/>
      <c r="TCV43" s="91"/>
      <c r="TCW43" s="91"/>
      <c r="TCX43" s="91"/>
      <c r="TCY43" s="91"/>
      <c r="TCZ43" s="91"/>
      <c r="TDA43" s="91"/>
      <c r="TDB43" s="91"/>
      <c r="TDC43" s="91"/>
      <c r="TDD43" s="91"/>
      <c r="TDE43" s="91"/>
      <c r="TDF43" s="91"/>
      <c r="TDG43" s="91"/>
      <c r="TDH43" s="91"/>
      <c r="TDI43" s="91"/>
      <c r="TDJ43" s="91"/>
      <c r="TDK43" s="91"/>
      <c r="TDL43" s="91"/>
      <c r="TDM43" s="91"/>
      <c r="TDN43" s="91"/>
      <c r="TDO43" s="91"/>
      <c r="TDP43" s="91"/>
      <c r="TDQ43" s="91"/>
      <c r="TDR43" s="91"/>
      <c r="TDS43" s="91"/>
      <c r="TDT43" s="91"/>
      <c r="TDU43" s="91"/>
      <c r="TDV43" s="91"/>
      <c r="TDW43" s="91"/>
      <c r="TDX43" s="91"/>
      <c r="TDY43" s="91"/>
      <c r="TDZ43" s="91"/>
      <c r="TEA43" s="91"/>
      <c r="TEB43" s="91"/>
      <c r="TEC43" s="91"/>
      <c r="TED43" s="91"/>
      <c r="TEE43" s="91"/>
      <c r="TEF43" s="91"/>
      <c r="TEG43" s="91"/>
      <c r="TEH43" s="91"/>
      <c r="TEI43" s="91"/>
      <c r="TEJ43" s="91"/>
      <c r="TEK43" s="91"/>
      <c r="TEL43" s="91"/>
      <c r="TEM43" s="91"/>
      <c r="TEN43" s="91"/>
      <c r="TEO43" s="91"/>
      <c r="TEP43" s="91"/>
      <c r="TEQ43" s="91"/>
      <c r="TER43" s="91"/>
      <c r="TES43" s="91"/>
      <c r="TET43" s="91"/>
      <c r="TEU43" s="91"/>
      <c r="TEV43" s="91"/>
      <c r="TEW43" s="91"/>
      <c r="TEX43" s="91"/>
      <c r="TEY43" s="91"/>
      <c r="TEZ43" s="91"/>
      <c r="TFA43" s="91"/>
      <c r="TFB43" s="91"/>
      <c r="TFC43" s="91"/>
      <c r="TFD43" s="91"/>
      <c r="TFE43" s="91"/>
      <c r="TFF43" s="91"/>
      <c r="TFG43" s="91"/>
      <c r="TFH43" s="91"/>
      <c r="TFI43" s="91"/>
      <c r="TFJ43" s="91"/>
      <c r="TFK43" s="91"/>
      <c r="TFL43" s="91"/>
      <c r="TFM43" s="91"/>
      <c r="TFN43" s="91"/>
      <c r="TFO43" s="91"/>
      <c r="TFP43" s="91"/>
      <c r="TFQ43" s="91"/>
      <c r="TFR43" s="91"/>
      <c r="TFS43" s="91"/>
      <c r="TFT43" s="91"/>
      <c r="TFU43" s="91"/>
      <c r="TFV43" s="91"/>
      <c r="TFW43" s="91"/>
      <c r="TFX43" s="91"/>
      <c r="TFY43" s="91"/>
      <c r="TFZ43" s="91"/>
      <c r="TGA43" s="91"/>
      <c r="TGB43" s="91"/>
      <c r="TGC43" s="91"/>
      <c r="TGD43" s="91"/>
      <c r="TGE43" s="91"/>
      <c r="TGF43" s="91"/>
      <c r="TGG43" s="91"/>
      <c r="TGH43" s="91"/>
      <c r="TGI43" s="91"/>
      <c r="TGJ43" s="91"/>
      <c r="TGK43" s="91"/>
      <c r="TGL43" s="91"/>
      <c r="TGM43" s="91"/>
      <c r="TGN43" s="91"/>
      <c r="TGO43" s="91"/>
      <c r="TGP43" s="91"/>
      <c r="TGQ43" s="91"/>
      <c r="TGR43" s="91"/>
      <c r="TGS43" s="91"/>
      <c r="TGT43" s="91"/>
      <c r="TGU43" s="91"/>
      <c r="TGV43" s="91"/>
      <c r="TGW43" s="91"/>
      <c r="TGX43" s="91"/>
      <c r="TGY43" s="91"/>
      <c r="TGZ43" s="91"/>
      <c r="THA43" s="91"/>
      <c r="THB43" s="91"/>
      <c r="THC43" s="91"/>
      <c r="THD43" s="91"/>
      <c r="THE43" s="91"/>
      <c r="THF43" s="91"/>
      <c r="THG43" s="91"/>
      <c r="THH43" s="91"/>
      <c r="THI43" s="91"/>
      <c r="THJ43" s="91"/>
      <c r="THK43" s="91"/>
      <c r="THL43" s="91"/>
      <c r="THM43" s="91"/>
      <c r="THN43" s="91"/>
      <c r="THO43" s="91"/>
      <c r="THP43" s="91"/>
      <c r="THQ43" s="91"/>
      <c r="THR43" s="91"/>
      <c r="THS43" s="91"/>
      <c r="THT43" s="91"/>
      <c r="THU43" s="91"/>
      <c r="THV43" s="91"/>
      <c r="THW43" s="91"/>
      <c r="THX43" s="91"/>
      <c r="THY43" s="91"/>
      <c r="THZ43" s="91"/>
      <c r="TIA43" s="91"/>
      <c r="TIB43" s="91"/>
      <c r="TIC43" s="91"/>
      <c r="TID43" s="91"/>
      <c r="TIE43" s="91"/>
      <c r="TIF43" s="91"/>
      <c r="TIG43" s="91"/>
      <c r="TIH43" s="91"/>
      <c r="TII43" s="91"/>
      <c r="TIJ43" s="91"/>
      <c r="TIK43" s="91"/>
      <c r="TIL43" s="91"/>
      <c r="TIM43" s="91"/>
      <c r="TIN43" s="91"/>
      <c r="TIO43" s="91"/>
      <c r="TIP43" s="91"/>
      <c r="TIQ43" s="91"/>
      <c r="TIR43" s="91"/>
      <c r="TIS43" s="91"/>
      <c r="TIT43" s="91"/>
      <c r="TIU43" s="91"/>
      <c r="TIV43" s="91"/>
      <c r="TIW43" s="91"/>
      <c r="TIX43" s="91"/>
      <c r="TIY43" s="91"/>
      <c r="TIZ43" s="91"/>
      <c r="TJA43" s="91"/>
      <c r="TJB43" s="91"/>
      <c r="TJC43" s="91"/>
      <c r="TJD43" s="91"/>
      <c r="TJE43" s="91"/>
      <c r="TJF43" s="91"/>
      <c r="TJG43" s="91"/>
      <c r="TJH43" s="91"/>
      <c r="TJI43" s="91"/>
      <c r="TJJ43" s="91"/>
      <c r="TJK43" s="91"/>
      <c r="TJL43" s="91"/>
      <c r="TJM43" s="91"/>
      <c r="TJN43" s="91"/>
      <c r="TJO43" s="91"/>
      <c r="TJP43" s="91"/>
      <c r="TJQ43" s="91"/>
      <c r="TJR43" s="91"/>
      <c r="TJS43" s="91"/>
      <c r="TJT43" s="91"/>
      <c r="TJU43" s="91"/>
      <c r="TJV43" s="91"/>
      <c r="TJW43" s="91"/>
      <c r="TJX43" s="91"/>
      <c r="TJY43" s="91"/>
      <c r="TJZ43" s="91"/>
      <c r="TKA43" s="91"/>
      <c r="TKB43" s="91"/>
      <c r="TKC43" s="91"/>
      <c r="TKD43" s="91"/>
      <c r="TKE43" s="91"/>
      <c r="TKF43" s="91"/>
      <c r="TKG43" s="91"/>
      <c r="TKH43" s="91"/>
      <c r="TKI43" s="91"/>
      <c r="TKJ43" s="91"/>
      <c r="TKK43" s="91"/>
      <c r="TKL43" s="91"/>
      <c r="TKM43" s="91"/>
      <c r="TKN43" s="91"/>
      <c r="TKO43" s="91"/>
      <c r="TKP43" s="91"/>
      <c r="TKQ43" s="91"/>
      <c r="TKR43" s="91"/>
      <c r="TKS43" s="91"/>
      <c r="TKT43" s="91"/>
      <c r="TKU43" s="91"/>
      <c r="TKV43" s="91"/>
      <c r="TKW43" s="91"/>
      <c r="TKX43" s="91"/>
      <c r="TKY43" s="91"/>
      <c r="TKZ43" s="91"/>
      <c r="TLA43" s="91"/>
      <c r="TLB43" s="91"/>
      <c r="TLC43" s="91"/>
      <c r="TLD43" s="91"/>
      <c r="TLE43" s="91"/>
      <c r="TLF43" s="91"/>
      <c r="TLG43" s="91"/>
      <c r="TLH43" s="91"/>
      <c r="TLI43" s="91"/>
      <c r="TLJ43" s="91"/>
      <c r="TLK43" s="91"/>
      <c r="TLL43" s="91"/>
      <c r="TLM43" s="91"/>
      <c r="TLN43" s="91"/>
      <c r="TLO43" s="91"/>
      <c r="TLP43" s="91"/>
      <c r="TLQ43" s="91"/>
      <c r="TLR43" s="91"/>
      <c r="TLS43" s="91"/>
      <c r="TLT43" s="91"/>
      <c r="TLU43" s="91"/>
      <c r="TLV43" s="91"/>
      <c r="TLW43" s="91"/>
      <c r="TLX43" s="91"/>
      <c r="TLY43" s="91"/>
      <c r="TLZ43" s="91"/>
      <c r="TMA43" s="91"/>
      <c r="TMB43" s="91"/>
      <c r="TMC43" s="91"/>
      <c r="TMD43" s="91"/>
      <c r="TME43" s="91"/>
      <c r="TMF43" s="91"/>
      <c r="TMG43" s="91"/>
      <c r="TMH43" s="91"/>
      <c r="TMI43" s="91"/>
      <c r="TMJ43" s="91"/>
      <c r="TMK43" s="91"/>
      <c r="TML43" s="91"/>
      <c r="TMM43" s="91"/>
      <c r="TMN43" s="91"/>
      <c r="TMO43" s="91"/>
      <c r="TMP43" s="91"/>
      <c r="TMQ43" s="91"/>
      <c r="TMR43" s="91"/>
      <c r="TMS43" s="91"/>
      <c r="TMT43" s="91"/>
      <c r="TMU43" s="91"/>
      <c r="TMV43" s="91"/>
      <c r="TMW43" s="91"/>
      <c r="TMX43" s="91"/>
      <c r="TMY43" s="91"/>
      <c r="TMZ43" s="91"/>
      <c r="TNA43" s="91"/>
      <c r="TNB43" s="91"/>
      <c r="TNC43" s="91"/>
      <c r="TND43" s="91"/>
      <c r="TNE43" s="91"/>
      <c r="TNF43" s="91"/>
      <c r="TNG43" s="91"/>
      <c r="TNH43" s="91"/>
      <c r="TNI43" s="91"/>
      <c r="TNJ43" s="91"/>
      <c r="TNK43" s="91"/>
      <c r="TNL43" s="91"/>
      <c r="TNM43" s="91"/>
      <c r="TNN43" s="91"/>
      <c r="TNO43" s="91"/>
      <c r="TNP43" s="91"/>
      <c r="TNQ43" s="91"/>
      <c r="TNR43" s="91"/>
      <c r="TNS43" s="91"/>
      <c r="TNT43" s="91"/>
      <c r="TNU43" s="91"/>
      <c r="TNV43" s="91"/>
      <c r="TNW43" s="91"/>
      <c r="TNX43" s="91"/>
      <c r="TNY43" s="91"/>
      <c r="TNZ43" s="91"/>
      <c r="TOA43" s="91"/>
      <c r="TOB43" s="91"/>
      <c r="TOC43" s="91"/>
      <c r="TOD43" s="91"/>
      <c r="TOE43" s="91"/>
      <c r="TOF43" s="91"/>
      <c r="TOG43" s="91"/>
      <c r="TOH43" s="91"/>
      <c r="TOI43" s="91"/>
      <c r="TOJ43" s="91"/>
      <c r="TOK43" s="91"/>
      <c r="TOL43" s="91"/>
      <c r="TOM43" s="91"/>
      <c r="TON43" s="91"/>
      <c r="TOO43" s="91"/>
      <c r="TOP43" s="91"/>
      <c r="TOQ43" s="91"/>
      <c r="TOR43" s="91"/>
      <c r="TOS43" s="91"/>
      <c r="TOT43" s="91"/>
      <c r="TOU43" s="91"/>
      <c r="TOV43" s="91"/>
      <c r="TOW43" s="91"/>
      <c r="TOX43" s="91"/>
      <c r="TOY43" s="91"/>
      <c r="TOZ43" s="91"/>
      <c r="TPA43" s="91"/>
      <c r="TPB43" s="91"/>
      <c r="TPC43" s="91"/>
      <c r="TPD43" s="91"/>
      <c r="TPE43" s="91"/>
      <c r="TPF43" s="91"/>
      <c r="TPG43" s="91"/>
      <c r="TPH43" s="91"/>
      <c r="TPI43" s="91"/>
      <c r="TPJ43" s="91"/>
      <c r="TPK43" s="91"/>
      <c r="TPL43" s="91"/>
      <c r="TPM43" s="91"/>
      <c r="TPN43" s="91"/>
      <c r="TPO43" s="91"/>
    </row>
    <row r="44" spans="1:13951" s="144" customFormat="1" x14ac:dyDescent="0.25">
      <c r="A44" s="91" t="s">
        <v>141</v>
      </c>
      <c r="B44" s="92"/>
      <c r="C44" s="92"/>
      <c r="D44" s="92"/>
      <c r="E44" s="92"/>
      <c r="F44" s="92"/>
      <c r="G44" s="92"/>
      <c r="H44" s="92"/>
      <c r="I44" s="92"/>
      <c r="J44" s="92"/>
      <c r="K44" s="92"/>
      <c r="L44" s="92"/>
      <c r="M44" s="92"/>
      <c r="N44" s="92"/>
      <c r="O44" s="92"/>
      <c r="P44" s="92"/>
      <c r="Q44" s="92"/>
      <c r="R44" s="92"/>
      <c r="S44" s="92"/>
      <c r="T44" s="92"/>
      <c r="U44" s="92"/>
      <c r="V44" s="92"/>
      <c r="W44" s="92"/>
      <c r="X44" s="92"/>
      <c r="Y44" s="92"/>
      <c r="Z44" s="92"/>
      <c r="AA44" s="92"/>
      <c r="AB44" s="92"/>
      <c r="AC44" s="142"/>
      <c r="AD44" s="142"/>
      <c r="AE44" s="142"/>
      <c r="AF44" s="142"/>
      <c r="AG44" s="14"/>
      <c r="AH44" s="14"/>
    </row>
    <row r="45" spans="1:13951" s="144" customFormat="1" x14ac:dyDescent="0.25">
      <c r="A45" s="91" t="s">
        <v>122</v>
      </c>
      <c r="B45" s="92"/>
      <c r="C45" s="92"/>
      <c r="D45" s="92"/>
      <c r="E45" s="92"/>
      <c r="F45" s="92"/>
      <c r="G45" s="92"/>
      <c r="H45" s="92"/>
      <c r="I45" s="92"/>
      <c r="J45" s="92"/>
      <c r="K45" s="92"/>
      <c r="L45" s="92"/>
      <c r="M45" s="92"/>
      <c r="N45" s="92"/>
      <c r="O45" s="92"/>
      <c r="P45" s="92"/>
      <c r="Q45" s="92"/>
      <c r="R45" s="92"/>
      <c r="S45" s="92"/>
      <c r="T45" s="92"/>
      <c r="U45" s="92"/>
      <c r="V45" s="92"/>
      <c r="W45" s="92"/>
      <c r="X45" s="92"/>
      <c r="Y45" s="92"/>
      <c r="Z45" s="92"/>
      <c r="AA45" s="92"/>
      <c r="AB45" s="92"/>
      <c r="AC45" s="142"/>
      <c r="AD45" s="142"/>
      <c r="AE45" s="142"/>
      <c r="AF45" s="142"/>
      <c r="AG45" s="14"/>
      <c r="AH45" s="14"/>
    </row>
    <row r="46" spans="1:13951" s="144" customFormat="1" x14ac:dyDescent="0.25">
      <c r="A46" s="91" t="s">
        <v>120</v>
      </c>
      <c r="B46" s="92"/>
      <c r="C46" s="92"/>
      <c r="D46" s="92"/>
      <c r="E46" s="92"/>
      <c r="F46" s="92"/>
      <c r="G46" s="92"/>
      <c r="H46" s="92"/>
      <c r="I46" s="92"/>
      <c r="J46" s="92"/>
      <c r="K46" s="92"/>
      <c r="L46" s="92"/>
      <c r="M46" s="92"/>
      <c r="N46" s="92"/>
      <c r="O46" s="92"/>
      <c r="P46" s="92"/>
      <c r="Q46" s="92"/>
      <c r="R46" s="92"/>
      <c r="S46" s="92"/>
      <c r="T46" s="92"/>
      <c r="U46" s="92"/>
      <c r="V46" s="92"/>
      <c r="W46" s="92"/>
      <c r="X46" s="92"/>
      <c r="Y46" s="92"/>
      <c r="Z46" s="92"/>
      <c r="AA46" s="92"/>
      <c r="AB46" s="92"/>
      <c r="AC46" s="142"/>
      <c r="AD46" s="142"/>
      <c r="AE46" s="142"/>
      <c r="AF46" s="142"/>
      <c r="AG46" s="14"/>
      <c r="AH46" s="14"/>
    </row>
    <row r="47" spans="1:13951" s="144" customFormat="1" x14ac:dyDescent="0.25">
      <c r="A47" s="91" t="s">
        <v>119</v>
      </c>
      <c r="B47" s="92"/>
      <c r="C47" s="92"/>
      <c r="D47" s="92"/>
      <c r="E47" s="92"/>
      <c r="F47" s="92"/>
      <c r="G47" s="92"/>
      <c r="H47" s="92"/>
      <c r="I47" s="92"/>
      <c r="J47" s="92"/>
      <c r="K47" s="92"/>
      <c r="L47" s="92"/>
      <c r="M47" s="92"/>
      <c r="N47" s="92"/>
      <c r="O47" s="92"/>
      <c r="P47" s="92"/>
      <c r="Q47" s="92"/>
      <c r="R47" s="92"/>
      <c r="S47" s="92"/>
      <c r="T47" s="92"/>
      <c r="U47" s="92"/>
      <c r="V47" s="92"/>
      <c r="W47" s="92"/>
      <c r="X47" s="92"/>
      <c r="Y47" s="92"/>
      <c r="Z47" s="92"/>
      <c r="AA47" s="92"/>
      <c r="AB47" s="92"/>
      <c r="AC47" s="142"/>
      <c r="AD47" s="142"/>
      <c r="AE47" s="142"/>
      <c r="AF47" s="142"/>
      <c r="AG47" s="14"/>
      <c r="AH47" s="14"/>
    </row>
    <row r="48" spans="1:13951" s="144" customFormat="1" x14ac:dyDescent="0.25"/>
    <row r="49" s="144" customFormat="1" x14ac:dyDescent="0.25"/>
    <row r="50" s="144" customFormat="1" x14ac:dyDescent="0.25"/>
    <row r="51" s="144" customFormat="1" x14ac:dyDescent="0.25"/>
    <row r="52" s="144" customFormat="1" x14ac:dyDescent="0.2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48"/>
  <sheetViews>
    <sheetView topLeftCell="A3" zoomScaleNormal="100" workbookViewId="0">
      <selection activeCell="B26" sqref="B26:AD29"/>
    </sheetView>
  </sheetViews>
  <sheetFormatPr defaultColWidth="9.140625" defaultRowHeight="15" x14ac:dyDescent="0.25"/>
  <cols>
    <col min="1" max="1" width="11.28515625" customWidth="1"/>
    <col min="2" max="2" width="10.5703125" customWidth="1"/>
    <col min="3" max="3" width="11.28515625" bestFit="1" customWidth="1"/>
    <col min="4" max="4" width="9.42578125" style="144" bestFit="1" customWidth="1"/>
    <col min="5" max="5" width="13" bestFit="1" customWidth="1"/>
    <col min="6" max="6" width="9.85546875" style="143" bestFit="1" customWidth="1"/>
    <col min="7" max="7" width="13.5703125" bestFit="1" customWidth="1"/>
    <col min="8" max="8" width="9.5703125" style="144" bestFit="1" customWidth="1"/>
    <col min="9" max="9" width="9.42578125" style="135" bestFit="1" customWidth="1"/>
    <col min="10" max="10" width="10" style="144" bestFit="1" customWidth="1"/>
    <col min="11" max="11" width="10.28515625" customWidth="1"/>
    <col min="12" max="12" width="10.42578125" customWidth="1"/>
    <col min="13" max="13" width="13.140625" bestFit="1" customWidth="1"/>
    <col min="14" max="14" width="11.42578125" bestFit="1" customWidth="1"/>
    <col min="15" max="15" width="14" customWidth="1"/>
    <col min="16" max="16" width="14" style="144" customWidth="1"/>
    <col min="17" max="17" width="13.140625" bestFit="1" customWidth="1"/>
    <col min="18" max="18" width="13.85546875" customWidth="1"/>
    <col min="19" max="19" width="11.28515625" bestFit="1" customWidth="1"/>
    <col min="20" max="20" width="9.7109375" customWidth="1"/>
    <col min="21" max="21" width="9.7109375" style="144" customWidth="1"/>
    <col min="22" max="22" width="12.5703125" bestFit="1" customWidth="1"/>
    <col min="23" max="23" width="10.85546875" bestFit="1" customWidth="1"/>
    <col min="24" max="24" width="15.5703125" style="137" customWidth="1"/>
    <col min="25" max="25" width="13" bestFit="1" customWidth="1"/>
    <col min="26" max="26" width="14" customWidth="1"/>
    <col min="27" max="27" width="11" customWidth="1"/>
    <col min="28" max="28" width="11.7109375" customWidth="1"/>
    <col min="29" max="29" width="11" customWidth="1"/>
    <col min="30" max="30" width="14.140625" customWidth="1"/>
  </cols>
  <sheetData>
    <row r="1" spans="1:30" s="112" customFormat="1" x14ac:dyDescent="0.25">
      <c r="A1" s="3" t="s">
        <v>41</v>
      </c>
      <c r="D1" s="144"/>
      <c r="F1" s="143"/>
      <c r="H1" s="144"/>
      <c r="I1" s="135"/>
      <c r="J1" s="144"/>
      <c r="P1" s="144"/>
      <c r="U1" s="144"/>
      <c r="X1" s="137"/>
    </row>
    <row r="2" spans="1:30" s="112" customFormat="1" x14ac:dyDescent="0.25">
      <c r="D2" s="144"/>
      <c r="F2" s="143"/>
      <c r="H2" s="144"/>
      <c r="I2" s="135"/>
      <c r="J2" s="144"/>
      <c r="P2" s="144"/>
      <c r="U2" s="144"/>
      <c r="X2" s="137"/>
    </row>
    <row r="3" spans="1:30" s="112" customFormat="1" ht="23.25" x14ac:dyDescent="0.35">
      <c r="A3" s="34">
        <v>2015</v>
      </c>
      <c r="D3" s="144"/>
      <c r="F3" s="143"/>
      <c r="H3" s="144"/>
      <c r="I3" s="135"/>
      <c r="J3" s="144"/>
      <c r="P3" s="144"/>
      <c r="U3" s="144"/>
      <c r="X3" s="137"/>
    </row>
    <row r="4" spans="1:30" s="112" customFormat="1" x14ac:dyDescent="0.25">
      <c r="D4" s="144"/>
      <c r="F4" s="143"/>
      <c r="H4" s="144"/>
      <c r="I4" s="135"/>
      <c r="J4" s="144"/>
      <c r="P4" s="144"/>
      <c r="U4" s="144"/>
      <c r="X4" s="137"/>
    </row>
    <row r="5" spans="1:30" s="112" customFormat="1" x14ac:dyDescent="0.25">
      <c r="A5" s="3" t="s">
        <v>29</v>
      </c>
      <c r="D5" s="144"/>
      <c r="F5" s="143"/>
      <c r="H5" s="144"/>
      <c r="I5" s="135"/>
      <c r="J5" s="144"/>
      <c r="P5" s="144"/>
      <c r="U5" s="144"/>
      <c r="X5" s="137"/>
    </row>
    <row r="6" spans="1:30" s="112" customFormat="1" x14ac:dyDescent="0.25">
      <c r="D6" s="144"/>
      <c r="F6" s="143"/>
      <c r="H6" s="144"/>
      <c r="I6" s="135"/>
      <c r="J6" s="144"/>
      <c r="P6" s="144"/>
      <c r="U6" s="144"/>
      <c r="X6" s="137"/>
    </row>
    <row r="7" spans="1:30" s="112" customFormat="1" x14ac:dyDescent="0.25">
      <c r="A7" s="37" t="s">
        <v>16</v>
      </c>
      <c r="B7" s="95" t="s">
        <v>88</v>
      </c>
      <c r="C7" s="124" t="s">
        <v>61</v>
      </c>
      <c r="D7" s="107" t="s">
        <v>140</v>
      </c>
      <c r="E7" s="95" t="s">
        <v>89</v>
      </c>
      <c r="F7" s="38" t="s">
        <v>75</v>
      </c>
      <c r="G7" s="95" t="s">
        <v>12</v>
      </c>
      <c r="H7" s="38" t="s">
        <v>110</v>
      </c>
      <c r="I7" s="38" t="s">
        <v>135</v>
      </c>
      <c r="J7" s="38" t="s">
        <v>46</v>
      </c>
      <c r="K7" s="38" t="s">
        <v>22</v>
      </c>
      <c r="L7" s="38" t="s">
        <v>79</v>
      </c>
      <c r="M7" s="38" t="s">
        <v>112</v>
      </c>
      <c r="N7" s="38" t="s">
        <v>47</v>
      </c>
      <c r="O7" s="38" t="s">
        <v>113</v>
      </c>
      <c r="P7" s="38" t="s">
        <v>142</v>
      </c>
      <c r="Q7" s="95" t="s">
        <v>13</v>
      </c>
      <c r="R7" s="38" t="s">
        <v>27</v>
      </c>
      <c r="S7" s="38" t="s">
        <v>114</v>
      </c>
      <c r="T7" s="38" t="s">
        <v>115</v>
      </c>
      <c r="U7" s="38" t="s">
        <v>116</v>
      </c>
      <c r="V7" s="38" t="s">
        <v>48</v>
      </c>
      <c r="W7" s="38" t="s">
        <v>78</v>
      </c>
      <c r="X7" s="38" t="s">
        <v>64</v>
      </c>
      <c r="Y7" s="95" t="s">
        <v>95</v>
      </c>
      <c r="Z7" s="95" t="s">
        <v>25</v>
      </c>
      <c r="AA7" s="37" t="s">
        <v>28</v>
      </c>
      <c r="AB7" s="37" t="s">
        <v>118</v>
      </c>
      <c r="AC7" s="38" t="s">
        <v>67</v>
      </c>
      <c r="AD7" s="39" t="s">
        <v>68</v>
      </c>
    </row>
    <row r="8" spans="1:30" s="112" customFormat="1" x14ac:dyDescent="0.25">
      <c r="A8" s="40" t="s">
        <v>0</v>
      </c>
      <c r="B8" s="119">
        <v>64600</v>
      </c>
      <c r="C8" s="126">
        <v>40900</v>
      </c>
      <c r="D8" s="145">
        <v>0</v>
      </c>
      <c r="E8" s="119">
        <v>48800</v>
      </c>
      <c r="F8" s="88">
        <v>0</v>
      </c>
      <c r="G8" s="45">
        <v>35500</v>
      </c>
      <c r="H8" s="88">
        <v>0</v>
      </c>
      <c r="I8" s="88">
        <v>0</v>
      </c>
      <c r="J8" s="88">
        <v>0</v>
      </c>
      <c r="K8" s="88">
        <v>211000</v>
      </c>
      <c r="L8" s="88">
        <v>3100</v>
      </c>
      <c r="M8" s="88">
        <v>128700</v>
      </c>
      <c r="N8" s="88">
        <v>13300</v>
      </c>
      <c r="O8" s="88">
        <v>600</v>
      </c>
      <c r="P8" s="88">
        <v>0</v>
      </c>
      <c r="Q8" s="119">
        <v>377900</v>
      </c>
      <c r="R8" s="88">
        <v>138200</v>
      </c>
      <c r="S8" s="88">
        <v>31600</v>
      </c>
      <c r="T8" s="88">
        <v>123400</v>
      </c>
      <c r="U8" s="88">
        <v>0</v>
      </c>
      <c r="V8" s="88">
        <v>39100</v>
      </c>
      <c r="W8" s="88">
        <v>12000</v>
      </c>
      <c r="X8" s="88">
        <v>0</v>
      </c>
      <c r="Y8" s="119">
        <v>86900</v>
      </c>
      <c r="Z8" s="119">
        <v>381800</v>
      </c>
      <c r="AA8" s="45">
        <f>SUM(B8:Z8)</f>
        <v>1737400</v>
      </c>
      <c r="AB8" s="45">
        <v>1737400</v>
      </c>
      <c r="AC8" s="88">
        <f>SUM(D8,F8,H8,I8,J8,K8,L8,M8,N8,O8,P8,R8,S8,T8,U8,V8,W8,X8)</f>
        <v>701000</v>
      </c>
      <c r="AD8" s="63">
        <f>SUM(B8,C8,E8,G8,Q8,Y8,Z8)</f>
        <v>1036400</v>
      </c>
    </row>
    <row r="9" spans="1:30" s="112" customFormat="1" x14ac:dyDescent="0.25">
      <c r="A9" s="40" t="s">
        <v>1</v>
      </c>
      <c r="B9" s="45">
        <v>119500</v>
      </c>
      <c r="C9" s="45">
        <v>27700</v>
      </c>
      <c r="D9" s="88">
        <v>0</v>
      </c>
      <c r="E9" s="45">
        <v>66800</v>
      </c>
      <c r="F9" s="88">
        <v>0</v>
      </c>
      <c r="G9" s="45">
        <v>83100</v>
      </c>
      <c r="H9" s="88">
        <v>0</v>
      </c>
      <c r="I9" s="88">
        <v>100</v>
      </c>
      <c r="J9" s="88">
        <v>0</v>
      </c>
      <c r="K9" s="88">
        <v>151300</v>
      </c>
      <c r="L9" s="88">
        <v>3300</v>
      </c>
      <c r="M9" s="88">
        <v>88100</v>
      </c>
      <c r="N9" s="88">
        <v>11300</v>
      </c>
      <c r="O9" s="88">
        <v>0</v>
      </c>
      <c r="P9" s="88">
        <v>0</v>
      </c>
      <c r="Q9" s="45">
        <v>152800</v>
      </c>
      <c r="R9" s="88">
        <v>105900</v>
      </c>
      <c r="S9" s="88">
        <v>32100</v>
      </c>
      <c r="T9" s="88">
        <v>143200</v>
      </c>
      <c r="U9" s="88">
        <v>0</v>
      </c>
      <c r="V9" s="88">
        <v>48200</v>
      </c>
      <c r="W9" s="88">
        <v>12800</v>
      </c>
      <c r="X9" s="88">
        <v>53000</v>
      </c>
      <c r="Y9" s="45">
        <v>112300</v>
      </c>
      <c r="Z9" s="45">
        <v>406400</v>
      </c>
      <c r="AA9" s="45">
        <f t="shared" ref="AA9:AA19" si="0">SUM(B9:Z9)</f>
        <v>1617900</v>
      </c>
      <c r="AB9" s="45">
        <v>1617900</v>
      </c>
      <c r="AC9" s="88">
        <f t="shared" ref="AC9:AC19" si="1">SUM(D9,F9,H9,I9,J9,K9,L9,M9,N9,O9,P9,R9,S9,T9,U9,V9,W9,X9)</f>
        <v>649300</v>
      </c>
      <c r="AD9" s="63">
        <f t="shared" ref="AD9:AD19" si="2">SUM(B9,C9,E9,G9,Q9,Y9,Z9)</f>
        <v>968600</v>
      </c>
    </row>
    <row r="10" spans="1:30" s="141" customFormat="1" x14ac:dyDescent="0.25">
      <c r="A10" s="40" t="s">
        <v>2</v>
      </c>
      <c r="B10" s="45">
        <v>233600</v>
      </c>
      <c r="C10" s="45">
        <v>44000</v>
      </c>
      <c r="D10" s="88">
        <v>0</v>
      </c>
      <c r="E10" s="45">
        <v>74300</v>
      </c>
      <c r="F10" s="88">
        <v>11800</v>
      </c>
      <c r="G10" s="45">
        <v>70700</v>
      </c>
      <c r="H10" s="88">
        <v>0</v>
      </c>
      <c r="I10" s="88">
        <v>0</v>
      </c>
      <c r="J10" s="88">
        <v>0</v>
      </c>
      <c r="K10" s="88">
        <v>157200</v>
      </c>
      <c r="L10" s="88">
        <v>6000</v>
      </c>
      <c r="M10" s="88">
        <v>54100</v>
      </c>
      <c r="N10" s="88">
        <v>26700</v>
      </c>
      <c r="O10" s="88">
        <v>0</v>
      </c>
      <c r="P10" s="88">
        <v>0</v>
      </c>
      <c r="Q10" s="45">
        <v>0</v>
      </c>
      <c r="R10" s="88">
        <v>187700</v>
      </c>
      <c r="S10" s="88">
        <v>63300</v>
      </c>
      <c r="T10" s="88">
        <v>149000</v>
      </c>
      <c r="U10" s="88">
        <v>0</v>
      </c>
      <c r="V10" s="88">
        <v>76900</v>
      </c>
      <c r="W10" s="88">
        <v>5600</v>
      </c>
      <c r="X10" s="88">
        <v>138700</v>
      </c>
      <c r="Y10" s="45">
        <v>114000</v>
      </c>
      <c r="Z10" s="45">
        <v>113800</v>
      </c>
      <c r="AA10" s="45">
        <f t="shared" si="0"/>
        <v>1527400</v>
      </c>
      <c r="AB10" s="45">
        <v>1527400</v>
      </c>
      <c r="AC10" s="88">
        <f t="shared" si="1"/>
        <v>877000</v>
      </c>
      <c r="AD10" s="63">
        <f t="shared" si="2"/>
        <v>650400</v>
      </c>
    </row>
    <row r="11" spans="1:30" s="143" customFormat="1" x14ac:dyDescent="0.25">
      <c r="A11" s="40" t="s">
        <v>3</v>
      </c>
      <c r="B11" s="45">
        <v>156100</v>
      </c>
      <c r="C11" s="45">
        <v>50600</v>
      </c>
      <c r="D11" s="88">
        <v>0</v>
      </c>
      <c r="E11" s="45">
        <v>99000</v>
      </c>
      <c r="F11" s="88">
        <v>300</v>
      </c>
      <c r="G11" s="45">
        <v>37800</v>
      </c>
      <c r="H11" s="88">
        <v>0</v>
      </c>
      <c r="I11" s="88">
        <v>0</v>
      </c>
      <c r="J11" s="88">
        <v>0</v>
      </c>
      <c r="K11" s="88">
        <v>129700</v>
      </c>
      <c r="L11" s="88">
        <v>10800</v>
      </c>
      <c r="M11" s="88">
        <v>70900</v>
      </c>
      <c r="N11" s="88">
        <v>40500</v>
      </c>
      <c r="O11" s="88">
        <v>0</v>
      </c>
      <c r="P11" s="88">
        <v>0</v>
      </c>
      <c r="Q11" s="45">
        <v>0</v>
      </c>
      <c r="R11" s="88">
        <v>107000</v>
      </c>
      <c r="S11" s="88">
        <v>36300</v>
      </c>
      <c r="T11" s="88">
        <v>111600</v>
      </c>
      <c r="U11" s="88">
        <v>0</v>
      </c>
      <c r="V11" s="88">
        <v>41900</v>
      </c>
      <c r="W11" s="88">
        <v>6800</v>
      </c>
      <c r="X11" s="88">
        <v>3000</v>
      </c>
      <c r="Y11" s="45">
        <v>166300</v>
      </c>
      <c r="Z11" s="45">
        <v>144900</v>
      </c>
      <c r="AA11" s="45">
        <f t="shared" si="0"/>
        <v>1213500</v>
      </c>
      <c r="AB11" s="45">
        <v>1213500</v>
      </c>
      <c r="AC11" s="88">
        <f t="shared" si="1"/>
        <v>558800</v>
      </c>
      <c r="AD11" s="63">
        <f t="shared" si="2"/>
        <v>654700</v>
      </c>
    </row>
    <row r="12" spans="1:30" s="143" customFormat="1" x14ac:dyDescent="0.25">
      <c r="A12" s="40" t="s">
        <v>4</v>
      </c>
      <c r="B12" s="45">
        <v>69200</v>
      </c>
      <c r="C12" s="45">
        <v>39800</v>
      </c>
      <c r="D12" s="88">
        <v>7100</v>
      </c>
      <c r="E12" s="45">
        <v>118100</v>
      </c>
      <c r="F12" s="88">
        <v>0</v>
      </c>
      <c r="G12" s="45">
        <v>46800</v>
      </c>
      <c r="H12" s="88">
        <v>0</v>
      </c>
      <c r="I12" s="88">
        <v>0</v>
      </c>
      <c r="J12" s="88">
        <v>0</v>
      </c>
      <c r="K12" s="88">
        <v>116100</v>
      </c>
      <c r="L12" s="88">
        <v>27100</v>
      </c>
      <c r="M12" s="88">
        <v>53500</v>
      </c>
      <c r="N12" s="88">
        <v>29800</v>
      </c>
      <c r="O12" s="88">
        <v>32</v>
      </c>
      <c r="P12" s="88">
        <v>0</v>
      </c>
      <c r="Q12" s="45">
        <v>0</v>
      </c>
      <c r="R12" s="88">
        <v>138800</v>
      </c>
      <c r="S12" s="88">
        <v>29100</v>
      </c>
      <c r="T12" s="88">
        <v>182100</v>
      </c>
      <c r="U12" s="88">
        <v>0</v>
      </c>
      <c r="V12" s="88">
        <v>39300</v>
      </c>
      <c r="W12" s="88">
        <v>6600</v>
      </c>
      <c r="X12" s="88">
        <v>3800</v>
      </c>
      <c r="Y12" s="45">
        <v>56500</v>
      </c>
      <c r="Z12" s="45">
        <v>129300</v>
      </c>
      <c r="AA12" s="45">
        <f t="shared" si="0"/>
        <v>1093032</v>
      </c>
      <c r="AB12" s="45">
        <v>1093000</v>
      </c>
      <c r="AC12" s="88">
        <f t="shared" si="1"/>
        <v>633332</v>
      </c>
      <c r="AD12" s="63">
        <f t="shared" si="2"/>
        <v>459700</v>
      </c>
    </row>
    <row r="13" spans="1:30" s="144" customFormat="1" x14ac:dyDescent="0.25">
      <c r="A13" s="40" t="s">
        <v>5</v>
      </c>
      <c r="B13" s="45">
        <v>206700</v>
      </c>
      <c r="C13" s="45">
        <v>14000</v>
      </c>
      <c r="D13" s="88">
        <v>0</v>
      </c>
      <c r="E13" s="45">
        <v>150100</v>
      </c>
      <c r="F13" s="88">
        <v>0</v>
      </c>
      <c r="G13" s="45">
        <v>140600</v>
      </c>
      <c r="H13" s="88">
        <v>0</v>
      </c>
      <c r="I13" s="88">
        <v>0</v>
      </c>
      <c r="J13" s="88">
        <v>0</v>
      </c>
      <c r="K13" s="88">
        <v>149800</v>
      </c>
      <c r="L13" s="88">
        <v>22800</v>
      </c>
      <c r="M13" s="88">
        <v>87800</v>
      </c>
      <c r="N13" s="88">
        <v>23000</v>
      </c>
      <c r="O13" s="88">
        <v>28</v>
      </c>
      <c r="P13" s="88">
        <v>100</v>
      </c>
      <c r="Q13" s="45">
        <v>0</v>
      </c>
      <c r="R13" s="88">
        <v>143600</v>
      </c>
      <c r="S13" s="88">
        <v>9400</v>
      </c>
      <c r="T13" s="88">
        <v>135500</v>
      </c>
      <c r="U13" s="88">
        <v>0</v>
      </c>
      <c r="V13" s="88">
        <v>75300</v>
      </c>
      <c r="W13" s="88">
        <v>5100</v>
      </c>
      <c r="X13" s="88">
        <v>2500</v>
      </c>
      <c r="Y13" s="45">
        <v>95300</v>
      </c>
      <c r="Z13" s="45">
        <v>64600</v>
      </c>
      <c r="AA13" s="45">
        <f t="shared" si="0"/>
        <v>1326228</v>
      </c>
      <c r="AB13" s="45">
        <v>1326200</v>
      </c>
      <c r="AC13" s="88">
        <f t="shared" si="1"/>
        <v>654928</v>
      </c>
      <c r="AD13" s="63">
        <f t="shared" si="2"/>
        <v>671300</v>
      </c>
    </row>
    <row r="14" spans="1:30" s="144" customFormat="1" x14ac:dyDescent="0.25">
      <c r="A14" s="40" t="s">
        <v>6</v>
      </c>
      <c r="B14" s="45">
        <v>219800</v>
      </c>
      <c r="C14" s="45">
        <v>16500</v>
      </c>
      <c r="D14" s="88">
        <v>0</v>
      </c>
      <c r="E14" s="45">
        <v>151100</v>
      </c>
      <c r="F14" s="88">
        <v>0</v>
      </c>
      <c r="G14" s="45">
        <v>67000</v>
      </c>
      <c r="H14" s="88">
        <v>0</v>
      </c>
      <c r="I14" s="88">
        <v>300</v>
      </c>
      <c r="J14" s="88">
        <v>25900</v>
      </c>
      <c r="K14" s="88">
        <v>119300</v>
      </c>
      <c r="L14" s="88">
        <v>27200</v>
      </c>
      <c r="M14" s="88">
        <v>96200</v>
      </c>
      <c r="N14" s="88">
        <v>14500</v>
      </c>
      <c r="O14" s="88">
        <v>0</v>
      </c>
      <c r="P14" s="88">
        <v>0</v>
      </c>
      <c r="Q14" s="45">
        <v>0</v>
      </c>
      <c r="R14" s="88">
        <v>194300</v>
      </c>
      <c r="S14" s="88">
        <v>17600</v>
      </c>
      <c r="T14" s="88">
        <v>174900</v>
      </c>
      <c r="U14" s="88">
        <v>0</v>
      </c>
      <c r="V14" s="88">
        <v>79900</v>
      </c>
      <c r="W14" s="88">
        <v>4000</v>
      </c>
      <c r="X14" s="88">
        <v>5200</v>
      </c>
      <c r="Y14" s="45">
        <v>79800</v>
      </c>
      <c r="Z14" s="45">
        <v>156600</v>
      </c>
      <c r="AA14" s="45">
        <f t="shared" si="0"/>
        <v>1450100</v>
      </c>
      <c r="AB14" s="45">
        <v>1450100</v>
      </c>
      <c r="AC14" s="88">
        <f t="shared" si="1"/>
        <v>759300</v>
      </c>
      <c r="AD14" s="63">
        <f t="shared" si="2"/>
        <v>690800</v>
      </c>
    </row>
    <row r="15" spans="1:30" s="144" customFormat="1" x14ac:dyDescent="0.25">
      <c r="A15" s="40" t="s">
        <v>7</v>
      </c>
      <c r="B15" s="45">
        <v>108600</v>
      </c>
      <c r="C15" s="45">
        <v>1500</v>
      </c>
      <c r="D15" s="88">
        <v>0</v>
      </c>
      <c r="E15" s="45">
        <v>142200</v>
      </c>
      <c r="F15" s="88">
        <v>0</v>
      </c>
      <c r="G15" s="45">
        <v>28300</v>
      </c>
      <c r="H15" s="88">
        <v>10300</v>
      </c>
      <c r="I15" s="88">
        <v>0</v>
      </c>
      <c r="J15" s="88">
        <v>0</v>
      </c>
      <c r="K15" s="88">
        <v>94400</v>
      </c>
      <c r="L15" s="88">
        <v>21600</v>
      </c>
      <c r="M15" s="88">
        <v>78900</v>
      </c>
      <c r="N15" s="88">
        <v>37100</v>
      </c>
      <c r="O15" s="88">
        <v>100</v>
      </c>
      <c r="P15" s="88">
        <v>0</v>
      </c>
      <c r="Q15" s="45">
        <v>0</v>
      </c>
      <c r="R15" s="88">
        <v>95300</v>
      </c>
      <c r="S15" s="88">
        <v>9000</v>
      </c>
      <c r="T15" s="88">
        <v>135900</v>
      </c>
      <c r="U15" s="88">
        <v>1</v>
      </c>
      <c r="V15" s="88">
        <v>60100</v>
      </c>
      <c r="W15" s="88">
        <v>7900</v>
      </c>
      <c r="X15" s="88">
        <v>600</v>
      </c>
      <c r="Y15" s="45">
        <v>103800</v>
      </c>
      <c r="Z15" s="45">
        <v>89600</v>
      </c>
      <c r="AA15" s="45">
        <f t="shared" si="0"/>
        <v>1025201</v>
      </c>
      <c r="AB15" s="45">
        <v>1025200</v>
      </c>
      <c r="AC15" s="88">
        <f t="shared" si="1"/>
        <v>551201</v>
      </c>
      <c r="AD15" s="63">
        <f t="shared" si="2"/>
        <v>474000</v>
      </c>
    </row>
    <row r="16" spans="1:30" s="144" customFormat="1" x14ac:dyDescent="0.25">
      <c r="A16" s="40" t="s">
        <v>8</v>
      </c>
      <c r="B16" s="80">
        <v>89600</v>
      </c>
      <c r="C16" s="80">
        <v>25800</v>
      </c>
      <c r="D16" s="88">
        <v>1</v>
      </c>
      <c r="E16" s="80">
        <v>216400</v>
      </c>
      <c r="F16" s="88">
        <v>0</v>
      </c>
      <c r="G16" s="80">
        <v>80800</v>
      </c>
      <c r="H16" s="198">
        <v>18200</v>
      </c>
      <c r="I16" s="88">
        <v>0</v>
      </c>
      <c r="J16" s="88">
        <v>0</v>
      </c>
      <c r="K16" s="198">
        <v>101300</v>
      </c>
      <c r="L16" s="198">
        <v>28000</v>
      </c>
      <c r="M16" s="198">
        <v>79500</v>
      </c>
      <c r="N16" s="198">
        <v>15400</v>
      </c>
      <c r="O16" s="198">
        <v>100</v>
      </c>
      <c r="P16" s="88">
        <v>0</v>
      </c>
      <c r="Q16" s="45">
        <v>0</v>
      </c>
      <c r="R16" s="198">
        <v>134300</v>
      </c>
      <c r="S16" s="198">
        <v>35900</v>
      </c>
      <c r="T16" s="198">
        <v>155700</v>
      </c>
      <c r="U16" s="88">
        <v>0</v>
      </c>
      <c r="V16" s="198">
        <v>73800</v>
      </c>
      <c r="W16" s="88">
        <v>0</v>
      </c>
      <c r="X16" s="198">
        <v>2200</v>
      </c>
      <c r="Y16" s="80">
        <v>60300</v>
      </c>
      <c r="Z16" s="80">
        <v>58000</v>
      </c>
      <c r="AA16" s="45">
        <f t="shared" si="0"/>
        <v>1175301</v>
      </c>
      <c r="AB16" s="80">
        <v>1175300</v>
      </c>
      <c r="AC16" s="88">
        <f t="shared" si="1"/>
        <v>644401</v>
      </c>
      <c r="AD16" s="63">
        <f t="shared" si="2"/>
        <v>530900</v>
      </c>
    </row>
    <row r="17" spans="1:30" s="144" customFormat="1" x14ac:dyDescent="0.25">
      <c r="A17" s="40" t="s">
        <v>9</v>
      </c>
      <c r="B17" s="80">
        <v>142200</v>
      </c>
      <c r="C17" s="80">
        <v>22500</v>
      </c>
      <c r="D17" s="88">
        <v>0</v>
      </c>
      <c r="E17" s="80">
        <v>93900</v>
      </c>
      <c r="F17" s="88">
        <v>0</v>
      </c>
      <c r="G17" s="80">
        <v>166100</v>
      </c>
      <c r="H17" s="198">
        <v>34100</v>
      </c>
      <c r="I17" s="88">
        <v>6600</v>
      </c>
      <c r="J17" s="88">
        <v>0</v>
      </c>
      <c r="K17" s="198">
        <v>214700</v>
      </c>
      <c r="L17" s="198">
        <v>30300</v>
      </c>
      <c r="M17" s="198">
        <v>114500</v>
      </c>
      <c r="N17" s="198">
        <v>7700</v>
      </c>
      <c r="O17" s="198">
        <v>20</v>
      </c>
      <c r="P17" s="88">
        <v>0</v>
      </c>
      <c r="Q17" s="45">
        <v>0</v>
      </c>
      <c r="R17" s="198">
        <v>123900</v>
      </c>
      <c r="S17" s="198">
        <v>0</v>
      </c>
      <c r="T17" s="198">
        <v>166300</v>
      </c>
      <c r="U17" s="88">
        <v>0</v>
      </c>
      <c r="V17" s="198">
        <v>95400</v>
      </c>
      <c r="W17" s="88">
        <v>0</v>
      </c>
      <c r="X17" s="198">
        <v>4900</v>
      </c>
      <c r="Y17" s="80">
        <v>40000</v>
      </c>
      <c r="Z17" s="80">
        <v>176600</v>
      </c>
      <c r="AA17" s="45">
        <f t="shared" si="0"/>
        <v>1439720</v>
      </c>
      <c r="AB17" s="80">
        <v>1439700</v>
      </c>
      <c r="AC17" s="88">
        <f t="shared" si="1"/>
        <v>798420</v>
      </c>
      <c r="AD17" s="63">
        <f t="shared" si="2"/>
        <v>641300</v>
      </c>
    </row>
    <row r="18" spans="1:30" s="144" customFormat="1" x14ac:dyDescent="0.25">
      <c r="A18" s="40" t="s">
        <v>10</v>
      </c>
      <c r="B18" s="80">
        <v>126400</v>
      </c>
      <c r="C18" s="80">
        <v>50300</v>
      </c>
      <c r="D18" s="88">
        <v>0</v>
      </c>
      <c r="E18" s="80">
        <v>58000</v>
      </c>
      <c r="F18" s="88">
        <v>4400</v>
      </c>
      <c r="G18" s="80">
        <v>84200</v>
      </c>
      <c r="H18" s="198">
        <v>17500</v>
      </c>
      <c r="I18" s="88">
        <v>800</v>
      </c>
      <c r="J18" s="88">
        <v>0</v>
      </c>
      <c r="K18" s="198">
        <v>125400</v>
      </c>
      <c r="L18" s="198">
        <v>33500</v>
      </c>
      <c r="M18" s="198">
        <v>110400</v>
      </c>
      <c r="N18" s="198">
        <v>35900</v>
      </c>
      <c r="O18" s="198">
        <v>200</v>
      </c>
      <c r="P18" s="88">
        <v>19</v>
      </c>
      <c r="Q18" s="45">
        <v>0</v>
      </c>
      <c r="R18" s="198">
        <v>138300</v>
      </c>
      <c r="S18" s="198">
        <v>0</v>
      </c>
      <c r="T18" s="198">
        <v>148800</v>
      </c>
      <c r="U18" s="88">
        <v>0</v>
      </c>
      <c r="V18" s="198">
        <v>111400</v>
      </c>
      <c r="W18" s="88">
        <v>0</v>
      </c>
      <c r="X18" s="198">
        <v>6100</v>
      </c>
      <c r="Y18" s="80">
        <v>71000</v>
      </c>
      <c r="Z18" s="80">
        <v>94200</v>
      </c>
      <c r="AA18" s="45">
        <f t="shared" si="0"/>
        <v>1216819</v>
      </c>
      <c r="AB18" s="80">
        <v>1216800</v>
      </c>
      <c r="AC18" s="88">
        <f t="shared" si="1"/>
        <v>732719</v>
      </c>
      <c r="AD18" s="63">
        <f t="shared" si="2"/>
        <v>484100</v>
      </c>
    </row>
    <row r="19" spans="1:30" s="144" customFormat="1" x14ac:dyDescent="0.25">
      <c r="A19" s="40" t="s">
        <v>11</v>
      </c>
      <c r="B19" s="80">
        <v>117100</v>
      </c>
      <c r="C19" s="80">
        <v>22000</v>
      </c>
      <c r="D19" s="88">
        <v>0</v>
      </c>
      <c r="E19" s="80">
        <v>68500</v>
      </c>
      <c r="F19" s="88">
        <v>48300</v>
      </c>
      <c r="G19" s="80">
        <v>119200</v>
      </c>
      <c r="H19" s="198">
        <v>39400</v>
      </c>
      <c r="I19" s="88">
        <v>200</v>
      </c>
      <c r="J19" s="88">
        <v>55</v>
      </c>
      <c r="K19" s="198">
        <v>110300</v>
      </c>
      <c r="L19" s="198">
        <v>44000</v>
      </c>
      <c r="M19" s="198">
        <v>98600</v>
      </c>
      <c r="N19" s="198">
        <v>97600</v>
      </c>
      <c r="O19" s="198">
        <v>100</v>
      </c>
      <c r="P19" s="88">
        <v>33</v>
      </c>
      <c r="Q19" s="45">
        <v>0</v>
      </c>
      <c r="R19" s="198">
        <v>149200</v>
      </c>
      <c r="S19" s="198">
        <v>0</v>
      </c>
      <c r="T19" s="198">
        <v>129800</v>
      </c>
      <c r="U19" s="88">
        <v>0</v>
      </c>
      <c r="V19" s="198">
        <v>68800</v>
      </c>
      <c r="W19" s="88">
        <v>0</v>
      </c>
      <c r="X19" s="198">
        <v>8200</v>
      </c>
      <c r="Y19" s="80">
        <v>44300</v>
      </c>
      <c r="Z19" s="80">
        <v>57600</v>
      </c>
      <c r="AA19" s="45">
        <f t="shared" si="0"/>
        <v>1223288</v>
      </c>
      <c r="AB19" s="80">
        <v>1223200</v>
      </c>
      <c r="AC19" s="88">
        <f t="shared" si="1"/>
        <v>794588</v>
      </c>
      <c r="AD19" s="63">
        <f t="shared" si="2"/>
        <v>428700</v>
      </c>
    </row>
    <row r="20" spans="1:30" s="112" customFormat="1" x14ac:dyDescent="0.25">
      <c r="A20" s="37" t="s">
        <v>173</v>
      </c>
      <c r="B20" s="121">
        <f t="shared" ref="B20:H20" si="3">SUM(B8:B19)</f>
        <v>1653400</v>
      </c>
      <c r="C20" s="121">
        <f t="shared" si="3"/>
        <v>355600</v>
      </c>
      <c r="D20" s="90">
        <f t="shared" si="3"/>
        <v>7101</v>
      </c>
      <c r="E20" s="121">
        <f t="shared" si="3"/>
        <v>1287200</v>
      </c>
      <c r="F20" s="90">
        <f t="shared" si="3"/>
        <v>64800</v>
      </c>
      <c r="G20" s="121">
        <f t="shared" si="3"/>
        <v>960100</v>
      </c>
      <c r="H20" s="90">
        <f t="shared" si="3"/>
        <v>119500</v>
      </c>
      <c r="I20" s="90">
        <f t="shared" ref="I20:P20" si="4">SUM(I8:I19)</f>
        <v>8000</v>
      </c>
      <c r="J20" s="90">
        <f t="shared" si="4"/>
        <v>25955</v>
      </c>
      <c r="K20" s="90">
        <f t="shared" si="4"/>
        <v>1680500</v>
      </c>
      <c r="L20" s="90">
        <f t="shared" si="4"/>
        <v>257700</v>
      </c>
      <c r="M20" s="90">
        <f t="shared" si="4"/>
        <v>1061200</v>
      </c>
      <c r="N20" s="90">
        <f t="shared" si="4"/>
        <v>352800</v>
      </c>
      <c r="O20" s="90">
        <f t="shared" si="4"/>
        <v>1180</v>
      </c>
      <c r="P20" s="90">
        <f t="shared" si="4"/>
        <v>152</v>
      </c>
      <c r="Q20" s="121">
        <f>SUM(Q8:Q19)</f>
        <v>530700</v>
      </c>
      <c r="R20" s="90">
        <f>SUM(R8:R19)</f>
        <v>1656500</v>
      </c>
      <c r="S20" s="90">
        <f t="shared" ref="S20:X20" si="5">SUM(S8:S19)</f>
        <v>264300</v>
      </c>
      <c r="T20" s="90">
        <f t="shared" si="5"/>
        <v>1756200</v>
      </c>
      <c r="U20" s="90">
        <f t="shared" si="5"/>
        <v>1</v>
      </c>
      <c r="V20" s="90">
        <f t="shared" si="5"/>
        <v>810100</v>
      </c>
      <c r="W20" s="90">
        <f t="shared" si="5"/>
        <v>60800</v>
      </c>
      <c r="X20" s="90">
        <f t="shared" si="5"/>
        <v>228200</v>
      </c>
      <c r="Y20" s="121">
        <f>SUM(Y8:Y19)</f>
        <v>1030500</v>
      </c>
      <c r="Z20" s="121">
        <f t="shared" ref="Z20:AB20" si="6">SUM(Z8:Z19)</f>
        <v>1873400</v>
      </c>
      <c r="AA20" s="121">
        <f t="shared" si="6"/>
        <v>16045889</v>
      </c>
      <c r="AB20" s="121">
        <f t="shared" si="6"/>
        <v>16045700</v>
      </c>
      <c r="AC20" s="90">
        <f>SUM(AC8:AC19)</f>
        <v>8354989</v>
      </c>
      <c r="AD20" s="68">
        <f>SUM(AD8:AD19)</f>
        <v>7690900</v>
      </c>
    </row>
    <row r="21" spans="1:30" s="112" customFormat="1" x14ac:dyDescent="0.25">
      <c r="A21" s="36"/>
      <c r="B21" s="51"/>
      <c r="C21" s="51"/>
      <c r="D21" s="51"/>
      <c r="E21" s="51"/>
      <c r="F21" s="51"/>
      <c r="G21" s="51"/>
      <c r="H21" s="51"/>
      <c r="I21" s="51"/>
      <c r="J21" s="51"/>
      <c r="K21" s="51"/>
      <c r="L21" s="51"/>
      <c r="M21" s="51"/>
      <c r="N21" s="51"/>
      <c r="O21" s="51"/>
      <c r="P21" s="51"/>
      <c r="Q21" s="51"/>
      <c r="R21" s="51"/>
      <c r="S21" s="51"/>
      <c r="T21" s="51"/>
      <c r="U21" s="51"/>
      <c r="V21" s="51"/>
      <c r="W21" s="51"/>
      <c r="X21" s="51"/>
      <c r="Y21" s="51"/>
      <c r="Z21" s="51"/>
      <c r="AA21" s="51"/>
      <c r="AB21" s="51"/>
      <c r="AC21" s="36"/>
      <c r="AD21" s="36"/>
    </row>
    <row r="22" spans="1:30" s="112" customFormat="1" x14ac:dyDescent="0.25">
      <c r="A22" s="36"/>
      <c r="B22" s="51"/>
      <c r="C22" s="51"/>
      <c r="D22" s="51"/>
      <c r="E22" s="51"/>
      <c r="F22" s="51"/>
      <c r="G22" s="51"/>
      <c r="H22" s="51"/>
      <c r="I22" s="51"/>
      <c r="J22" s="51"/>
      <c r="K22" s="51"/>
      <c r="L22" s="51"/>
      <c r="M22" s="51"/>
      <c r="N22" s="51"/>
      <c r="O22" s="51"/>
      <c r="P22" s="51"/>
      <c r="Q22" s="51"/>
      <c r="R22" s="51"/>
      <c r="S22" s="51"/>
      <c r="T22" s="51"/>
      <c r="U22" s="51"/>
      <c r="V22" s="51"/>
      <c r="W22" s="51"/>
      <c r="X22" s="51"/>
      <c r="Y22" s="51"/>
      <c r="Z22" s="51"/>
      <c r="AA22" s="51"/>
      <c r="AB22" s="51"/>
      <c r="AC22" s="36"/>
      <c r="AD22" s="36"/>
    </row>
    <row r="23" spans="1:30" s="112" customFormat="1" x14ac:dyDescent="0.25">
      <c r="A23" s="35" t="s">
        <v>108</v>
      </c>
      <c r="B23" s="51"/>
      <c r="C23" s="51"/>
      <c r="D23" s="51"/>
      <c r="E23" s="51"/>
      <c r="F23" s="51"/>
      <c r="G23" s="51"/>
      <c r="H23" s="51"/>
      <c r="I23" s="51"/>
      <c r="J23" s="51"/>
      <c r="K23" s="51"/>
      <c r="L23" s="51"/>
      <c r="M23" s="51"/>
      <c r="N23" s="51"/>
      <c r="O23" s="51"/>
      <c r="P23" s="51"/>
      <c r="Q23" s="51"/>
      <c r="R23" s="51"/>
      <c r="S23" s="51"/>
      <c r="T23" s="51"/>
      <c r="U23" s="51"/>
      <c r="V23" s="51"/>
      <c r="W23" s="51"/>
      <c r="X23" s="51"/>
      <c r="Y23" s="51"/>
      <c r="Z23" s="51"/>
      <c r="AA23" s="51"/>
      <c r="AB23" s="51"/>
      <c r="AC23" s="36"/>
      <c r="AD23" s="36"/>
    </row>
    <row r="24" spans="1:30" s="112" customFormat="1" x14ac:dyDescent="0.25">
      <c r="A24" s="36"/>
      <c r="B24" s="36"/>
      <c r="C24" s="36"/>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36"/>
    </row>
    <row r="25" spans="1:30" s="112" customFormat="1" x14ac:dyDescent="0.25">
      <c r="A25" s="37" t="s">
        <v>16</v>
      </c>
      <c r="B25" s="95" t="s">
        <v>88</v>
      </c>
      <c r="C25" s="95" t="s">
        <v>61</v>
      </c>
      <c r="D25" s="107" t="s">
        <v>140</v>
      </c>
      <c r="E25" s="95" t="s">
        <v>89</v>
      </c>
      <c r="F25" s="38" t="s">
        <v>75</v>
      </c>
      <c r="G25" s="37" t="s">
        <v>12</v>
      </c>
      <c r="H25" s="38" t="s">
        <v>110</v>
      </c>
      <c r="I25" s="38" t="s">
        <v>135</v>
      </c>
      <c r="J25" s="38" t="s">
        <v>46</v>
      </c>
      <c r="K25" s="38" t="s">
        <v>22</v>
      </c>
      <c r="L25" s="38" t="s">
        <v>79</v>
      </c>
      <c r="M25" s="38" t="s">
        <v>112</v>
      </c>
      <c r="N25" s="38" t="s">
        <v>47</v>
      </c>
      <c r="O25" s="38" t="s">
        <v>113</v>
      </c>
      <c r="P25" s="38" t="s">
        <v>142</v>
      </c>
      <c r="Q25" s="95" t="s">
        <v>13</v>
      </c>
      <c r="R25" s="38" t="s">
        <v>27</v>
      </c>
      <c r="S25" s="38" t="s">
        <v>114</v>
      </c>
      <c r="T25" s="38" t="s">
        <v>115</v>
      </c>
      <c r="U25" s="38" t="s">
        <v>116</v>
      </c>
      <c r="V25" s="38" t="s">
        <v>48</v>
      </c>
      <c r="W25" s="38" t="s">
        <v>78</v>
      </c>
      <c r="X25" s="38" t="s">
        <v>64</v>
      </c>
      <c r="Y25" s="95" t="s">
        <v>95</v>
      </c>
      <c r="Z25" s="95" t="s">
        <v>25</v>
      </c>
      <c r="AA25" s="37" t="s">
        <v>28</v>
      </c>
      <c r="AB25" s="37" t="s">
        <v>118</v>
      </c>
      <c r="AC25" s="38" t="s">
        <v>67</v>
      </c>
      <c r="AD25" s="39" t="s">
        <v>68</v>
      </c>
    </row>
    <row r="26" spans="1:30" s="112" customFormat="1" x14ac:dyDescent="0.25">
      <c r="A26" s="40" t="s">
        <v>0</v>
      </c>
      <c r="B26" s="45">
        <v>290570</v>
      </c>
      <c r="C26" s="45">
        <v>106220</v>
      </c>
      <c r="D26" s="45">
        <v>0</v>
      </c>
      <c r="E26" s="45">
        <v>115300</v>
      </c>
      <c r="F26" s="45">
        <v>0</v>
      </c>
      <c r="G26" s="45">
        <v>151460</v>
      </c>
      <c r="H26" s="45">
        <v>0</v>
      </c>
      <c r="I26" s="45">
        <v>0</v>
      </c>
      <c r="J26" s="45">
        <v>0</v>
      </c>
      <c r="K26" s="131">
        <v>822980</v>
      </c>
      <c r="L26" s="45">
        <v>7320</v>
      </c>
      <c r="M26" s="45">
        <v>266710</v>
      </c>
      <c r="N26" s="131">
        <v>56110</v>
      </c>
      <c r="O26" s="45">
        <v>1300</v>
      </c>
      <c r="P26" s="45">
        <v>0</v>
      </c>
      <c r="Q26" s="45">
        <v>1195170</v>
      </c>
      <c r="R26" s="131">
        <v>651140</v>
      </c>
      <c r="S26" s="45">
        <v>51120</v>
      </c>
      <c r="T26" s="45">
        <v>371640</v>
      </c>
      <c r="U26" s="45">
        <v>0</v>
      </c>
      <c r="V26" s="45">
        <v>83270</v>
      </c>
      <c r="W26" s="45">
        <v>25490</v>
      </c>
      <c r="X26" s="45">
        <v>0</v>
      </c>
      <c r="Y26" s="45">
        <v>280460</v>
      </c>
      <c r="Z26" s="45">
        <v>1151150</v>
      </c>
      <c r="AA26" s="45">
        <f>SUM(B26:Z26)</f>
        <v>5627410</v>
      </c>
      <c r="AB26" s="45">
        <v>5627410</v>
      </c>
      <c r="AC26" s="45">
        <f>SUM(D26,F26,H26,I26,J26,K26,L26,M26,N26,O26,P26,R26,S26,T26,U26,V26,W26,X26)</f>
        <v>2337080</v>
      </c>
      <c r="AD26" s="45">
        <f>SUM(B26,C26,E26,G26,Q26,Y26,Z26)</f>
        <v>3290330</v>
      </c>
    </row>
    <row r="27" spans="1:30" s="112" customFormat="1" x14ac:dyDescent="0.25">
      <c r="A27" s="40" t="s">
        <v>1</v>
      </c>
      <c r="B27" s="45">
        <v>610030</v>
      </c>
      <c r="C27" s="45">
        <v>106760</v>
      </c>
      <c r="D27" s="45">
        <v>0</v>
      </c>
      <c r="E27" s="45">
        <v>159300</v>
      </c>
      <c r="F27" s="45">
        <v>0</v>
      </c>
      <c r="G27" s="45">
        <v>328060</v>
      </c>
      <c r="H27" s="119">
        <v>0</v>
      </c>
      <c r="I27" s="119">
        <v>320</v>
      </c>
      <c r="J27" s="45">
        <v>0</v>
      </c>
      <c r="K27" s="131">
        <v>629640</v>
      </c>
      <c r="L27" s="119">
        <v>9840</v>
      </c>
      <c r="M27" s="119">
        <v>239690</v>
      </c>
      <c r="N27" s="119">
        <v>42380</v>
      </c>
      <c r="O27" s="45">
        <v>0</v>
      </c>
      <c r="P27" s="45">
        <v>0</v>
      </c>
      <c r="Q27" s="45">
        <v>470730</v>
      </c>
      <c r="R27" s="119">
        <v>489720</v>
      </c>
      <c r="S27" s="119">
        <v>51020</v>
      </c>
      <c r="T27" s="119">
        <v>442690</v>
      </c>
      <c r="U27" s="119">
        <v>0</v>
      </c>
      <c r="V27" s="119">
        <v>106450</v>
      </c>
      <c r="W27" s="119">
        <v>27130</v>
      </c>
      <c r="X27" s="119">
        <v>264360</v>
      </c>
      <c r="Y27" s="45">
        <v>288860</v>
      </c>
      <c r="Z27" s="45">
        <v>1189520</v>
      </c>
      <c r="AA27" s="45">
        <f t="shared" ref="AA27:AA37" si="7">SUM(B27:Z27)</f>
        <v>5456500</v>
      </c>
      <c r="AB27" s="45">
        <v>5456500</v>
      </c>
      <c r="AC27" s="45">
        <f t="shared" ref="AC27:AC37" si="8">SUM(D27,F27,H27,I27,J27,K27,L27,M27,N27,O27,P27,R27,S27,T27,U27,V27,W27,X27)</f>
        <v>2303240</v>
      </c>
      <c r="AD27" s="45">
        <f t="shared" ref="AD27:AD37" si="9">SUM(B27,C27,E27,G27,Q27,Y27,Z27)</f>
        <v>3153260</v>
      </c>
    </row>
    <row r="28" spans="1:30" s="141" customFormat="1" x14ac:dyDescent="0.25">
      <c r="A28" s="40" t="s">
        <v>2</v>
      </c>
      <c r="B28" s="45">
        <v>1267320</v>
      </c>
      <c r="C28" s="45">
        <v>163880</v>
      </c>
      <c r="D28" s="45">
        <v>0</v>
      </c>
      <c r="E28" s="45">
        <v>172820</v>
      </c>
      <c r="F28" s="45">
        <v>23180</v>
      </c>
      <c r="G28" s="45">
        <v>273450</v>
      </c>
      <c r="H28" s="119">
        <v>0</v>
      </c>
      <c r="I28" s="119">
        <v>0</v>
      </c>
      <c r="J28" s="45">
        <v>0</v>
      </c>
      <c r="K28" s="131">
        <v>652340</v>
      </c>
      <c r="L28" s="119">
        <v>21640</v>
      </c>
      <c r="M28" s="119">
        <v>134730</v>
      </c>
      <c r="N28" s="119">
        <v>71290</v>
      </c>
      <c r="O28" s="45">
        <v>0</v>
      </c>
      <c r="P28" s="45">
        <v>0</v>
      </c>
      <c r="Q28" s="45">
        <v>0</v>
      </c>
      <c r="R28" s="119">
        <v>847760</v>
      </c>
      <c r="S28" s="119">
        <v>110220</v>
      </c>
      <c r="T28" s="119">
        <v>431800</v>
      </c>
      <c r="U28" s="119">
        <v>0</v>
      </c>
      <c r="V28" s="119">
        <v>168310</v>
      </c>
      <c r="W28" s="119">
        <v>11970</v>
      </c>
      <c r="X28" s="119">
        <v>700160</v>
      </c>
      <c r="Y28" s="45">
        <v>341260</v>
      </c>
      <c r="Z28" s="45">
        <v>402170</v>
      </c>
      <c r="AA28" s="45">
        <f t="shared" si="7"/>
        <v>5794300</v>
      </c>
      <c r="AB28" s="45">
        <v>5794300</v>
      </c>
      <c r="AC28" s="45">
        <f t="shared" si="8"/>
        <v>3173400</v>
      </c>
      <c r="AD28" s="45">
        <f t="shared" si="9"/>
        <v>2620900</v>
      </c>
    </row>
    <row r="29" spans="1:30" s="143" customFormat="1" x14ac:dyDescent="0.25">
      <c r="A29" s="40" t="s">
        <v>3</v>
      </c>
      <c r="B29" s="45">
        <v>799970</v>
      </c>
      <c r="C29" s="45">
        <v>143770</v>
      </c>
      <c r="D29" s="45">
        <v>0</v>
      </c>
      <c r="E29" s="45">
        <v>234980</v>
      </c>
      <c r="F29" s="45">
        <v>460</v>
      </c>
      <c r="G29" s="45">
        <v>186780</v>
      </c>
      <c r="H29" s="119">
        <v>0</v>
      </c>
      <c r="I29" s="119">
        <v>0</v>
      </c>
      <c r="J29" s="45">
        <v>0</v>
      </c>
      <c r="K29" s="131">
        <v>491430</v>
      </c>
      <c r="L29" s="119">
        <v>33480</v>
      </c>
      <c r="M29" s="119">
        <v>179600</v>
      </c>
      <c r="N29" s="119">
        <v>103250</v>
      </c>
      <c r="O29" s="45">
        <v>0</v>
      </c>
      <c r="P29" s="45">
        <v>0</v>
      </c>
      <c r="Q29" s="45">
        <v>0</v>
      </c>
      <c r="R29" s="119">
        <v>543900</v>
      </c>
      <c r="S29" s="119">
        <v>61740</v>
      </c>
      <c r="T29" s="119">
        <v>315340</v>
      </c>
      <c r="U29" s="119">
        <v>0</v>
      </c>
      <c r="V29" s="119">
        <v>81920</v>
      </c>
      <c r="W29" s="119">
        <v>14370</v>
      </c>
      <c r="X29" s="119">
        <v>7480</v>
      </c>
      <c r="Y29" s="45">
        <v>503100</v>
      </c>
      <c r="Z29" s="45">
        <v>485760</v>
      </c>
      <c r="AA29" s="45">
        <f t="shared" si="7"/>
        <v>4187330</v>
      </c>
      <c r="AB29" s="45">
        <v>4187330</v>
      </c>
      <c r="AC29" s="45">
        <f t="shared" si="8"/>
        <v>1832970</v>
      </c>
      <c r="AD29" s="45">
        <f t="shared" si="9"/>
        <v>2354360</v>
      </c>
    </row>
    <row r="30" spans="1:30" s="143" customFormat="1" x14ac:dyDescent="0.25">
      <c r="A30" s="40" t="s">
        <v>4</v>
      </c>
      <c r="B30" s="45">
        <v>355100</v>
      </c>
      <c r="C30" s="45">
        <v>123810</v>
      </c>
      <c r="D30" s="45">
        <v>18540</v>
      </c>
      <c r="E30" s="45">
        <v>279710</v>
      </c>
      <c r="F30" s="45">
        <v>0</v>
      </c>
      <c r="G30" s="45">
        <v>221880</v>
      </c>
      <c r="H30" s="119">
        <v>0</v>
      </c>
      <c r="I30" s="119">
        <v>0</v>
      </c>
      <c r="J30" s="45">
        <v>0</v>
      </c>
      <c r="K30" s="131">
        <v>462400</v>
      </c>
      <c r="L30" s="119">
        <v>47100</v>
      </c>
      <c r="M30" s="119">
        <v>125370</v>
      </c>
      <c r="N30" s="119">
        <v>92390</v>
      </c>
      <c r="O30" s="45">
        <v>70</v>
      </c>
      <c r="P30" s="45">
        <v>0</v>
      </c>
      <c r="Q30" s="45">
        <v>0</v>
      </c>
      <c r="R30" s="119">
        <v>746340</v>
      </c>
      <c r="S30" s="119">
        <v>55060</v>
      </c>
      <c r="T30" s="119">
        <v>488440</v>
      </c>
      <c r="U30" s="119">
        <v>0</v>
      </c>
      <c r="V30" s="119">
        <v>139440</v>
      </c>
      <c r="W30" s="119">
        <v>13920</v>
      </c>
      <c r="X30" s="119">
        <v>9950</v>
      </c>
      <c r="Y30" s="45">
        <v>131420</v>
      </c>
      <c r="Z30" s="45">
        <v>443250</v>
      </c>
      <c r="AA30" s="45">
        <f t="shared" si="7"/>
        <v>3754190</v>
      </c>
      <c r="AB30" s="45">
        <v>3754190</v>
      </c>
      <c r="AC30" s="45">
        <f t="shared" si="8"/>
        <v>2199020</v>
      </c>
      <c r="AD30" s="45">
        <f t="shared" si="9"/>
        <v>1555170</v>
      </c>
    </row>
    <row r="31" spans="1:30" s="144" customFormat="1" x14ac:dyDescent="0.25">
      <c r="A31" s="40" t="s">
        <v>5</v>
      </c>
      <c r="B31" s="45">
        <v>1034100</v>
      </c>
      <c r="C31" s="45">
        <v>58040</v>
      </c>
      <c r="D31" s="45">
        <v>0</v>
      </c>
      <c r="E31" s="45">
        <v>346130</v>
      </c>
      <c r="F31" s="45">
        <v>0</v>
      </c>
      <c r="G31" s="45">
        <v>598120</v>
      </c>
      <c r="H31" s="119">
        <v>0</v>
      </c>
      <c r="I31" s="119">
        <v>0</v>
      </c>
      <c r="J31" s="45">
        <v>0</v>
      </c>
      <c r="K31" s="131">
        <v>598740</v>
      </c>
      <c r="L31" s="119">
        <v>56750</v>
      </c>
      <c r="M31" s="119">
        <v>169140</v>
      </c>
      <c r="N31" s="119">
        <v>91340</v>
      </c>
      <c r="O31" s="45">
        <v>60</v>
      </c>
      <c r="P31" s="45">
        <v>210</v>
      </c>
      <c r="Q31" s="45">
        <v>0</v>
      </c>
      <c r="R31" s="119">
        <v>764770</v>
      </c>
      <c r="S31" s="119">
        <v>17480</v>
      </c>
      <c r="T31" s="119">
        <v>383510</v>
      </c>
      <c r="U31" s="119">
        <v>0</v>
      </c>
      <c r="V31" s="119">
        <v>181770</v>
      </c>
      <c r="W31" s="119">
        <v>10750</v>
      </c>
      <c r="X31" s="119">
        <v>4570</v>
      </c>
      <c r="Y31" s="45">
        <v>219560</v>
      </c>
      <c r="Z31" s="45">
        <v>204320</v>
      </c>
      <c r="AA31" s="45">
        <f t="shared" si="7"/>
        <v>4739360</v>
      </c>
      <c r="AB31" s="45">
        <v>4739360</v>
      </c>
      <c r="AC31" s="45">
        <f t="shared" si="8"/>
        <v>2279090</v>
      </c>
      <c r="AD31" s="45">
        <f t="shared" si="9"/>
        <v>2460270</v>
      </c>
    </row>
    <row r="32" spans="1:30" s="144" customFormat="1" x14ac:dyDescent="0.25">
      <c r="A32" s="40" t="s">
        <v>6</v>
      </c>
      <c r="B32" s="45">
        <v>913450</v>
      </c>
      <c r="C32" s="45">
        <v>83670</v>
      </c>
      <c r="D32" s="45">
        <v>0</v>
      </c>
      <c r="E32" s="45">
        <v>346790</v>
      </c>
      <c r="F32" s="45">
        <v>0</v>
      </c>
      <c r="G32" s="45">
        <v>296990</v>
      </c>
      <c r="H32" s="119">
        <v>0</v>
      </c>
      <c r="I32" s="119">
        <v>870</v>
      </c>
      <c r="J32" s="119">
        <v>75980</v>
      </c>
      <c r="K32" s="131">
        <v>545040</v>
      </c>
      <c r="L32" s="119">
        <v>75790</v>
      </c>
      <c r="M32" s="119">
        <v>185600</v>
      </c>
      <c r="N32" s="119">
        <v>43850</v>
      </c>
      <c r="O32" s="45">
        <v>0</v>
      </c>
      <c r="P32" s="45">
        <v>0</v>
      </c>
      <c r="Q32" s="45">
        <v>0</v>
      </c>
      <c r="R32" s="119">
        <v>945540</v>
      </c>
      <c r="S32" s="119">
        <v>32510</v>
      </c>
      <c r="T32" s="119">
        <v>499500</v>
      </c>
      <c r="U32" s="119">
        <v>0</v>
      </c>
      <c r="V32" s="119">
        <v>227650</v>
      </c>
      <c r="W32" s="119">
        <v>8490</v>
      </c>
      <c r="X32" s="119">
        <v>12490</v>
      </c>
      <c r="Y32" s="45">
        <v>187770</v>
      </c>
      <c r="Z32" s="45">
        <v>547530</v>
      </c>
      <c r="AA32" s="45">
        <f t="shared" si="7"/>
        <v>5029510</v>
      </c>
      <c r="AB32" s="45">
        <v>5029510</v>
      </c>
      <c r="AC32" s="45">
        <f t="shared" si="8"/>
        <v>2653310</v>
      </c>
      <c r="AD32" s="45">
        <f t="shared" si="9"/>
        <v>2376200</v>
      </c>
    </row>
    <row r="33" spans="1:16384" s="144" customFormat="1" x14ac:dyDescent="0.25">
      <c r="A33" s="40" t="s">
        <v>7</v>
      </c>
      <c r="B33" s="45">
        <v>499430</v>
      </c>
      <c r="C33" s="45">
        <v>6330</v>
      </c>
      <c r="D33" s="45">
        <v>0</v>
      </c>
      <c r="E33" s="45">
        <v>335770</v>
      </c>
      <c r="F33" s="45">
        <v>0</v>
      </c>
      <c r="G33" s="45">
        <v>136270</v>
      </c>
      <c r="H33" s="119">
        <v>14890</v>
      </c>
      <c r="I33" s="119">
        <v>0</v>
      </c>
      <c r="J33" s="119">
        <v>0</v>
      </c>
      <c r="K33" s="131">
        <v>385110</v>
      </c>
      <c r="L33" s="119">
        <v>56670</v>
      </c>
      <c r="M33" s="119">
        <v>204240</v>
      </c>
      <c r="N33" s="119">
        <v>94720</v>
      </c>
      <c r="O33" s="45">
        <v>810</v>
      </c>
      <c r="P33" s="45">
        <v>0</v>
      </c>
      <c r="Q33" s="45">
        <v>0</v>
      </c>
      <c r="R33" s="119">
        <v>508550</v>
      </c>
      <c r="S33" s="119">
        <v>17040</v>
      </c>
      <c r="T33" s="119">
        <v>397370</v>
      </c>
      <c r="U33" s="119">
        <v>10</v>
      </c>
      <c r="V33" s="119">
        <v>181490</v>
      </c>
      <c r="W33" s="119">
        <v>16880</v>
      </c>
      <c r="X33" s="119">
        <v>1540</v>
      </c>
      <c r="Y33" s="45">
        <v>240420</v>
      </c>
      <c r="Z33" s="45">
        <v>282080</v>
      </c>
      <c r="AA33" s="45">
        <f t="shared" si="7"/>
        <v>3379620</v>
      </c>
      <c r="AB33" s="45">
        <v>3379620</v>
      </c>
      <c r="AC33" s="45">
        <f t="shared" si="8"/>
        <v>1879320</v>
      </c>
      <c r="AD33" s="45">
        <f t="shared" si="9"/>
        <v>1500300</v>
      </c>
    </row>
    <row r="34" spans="1:16384" s="144" customFormat="1" x14ac:dyDescent="0.25">
      <c r="A34" s="40" t="s">
        <v>8</v>
      </c>
      <c r="B34" s="80">
        <v>490820</v>
      </c>
      <c r="C34" s="80">
        <v>117380</v>
      </c>
      <c r="D34" s="80">
        <v>30</v>
      </c>
      <c r="E34" s="80">
        <v>511300</v>
      </c>
      <c r="F34" s="45">
        <v>0</v>
      </c>
      <c r="G34" s="80">
        <v>408090</v>
      </c>
      <c r="H34" s="80">
        <v>30390</v>
      </c>
      <c r="I34" s="119">
        <v>0</v>
      </c>
      <c r="J34" s="119">
        <v>0</v>
      </c>
      <c r="K34" s="80">
        <v>404900</v>
      </c>
      <c r="L34" s="80">
        <v>76260</v>
      </c>
      <c r="M34" s="80">
        <v>196210</v>
      </c>
      <c r="N34" s="80">
        <v>49270</v>
      </c>
      <c r="O34" s="80">
        <v>680</v>
      </c>
      <c r="P34" s="45">
        <v>0</v>
      </c>
      <c r="Q34" s="45">
        <v>0</v>
      </c>
      <c r="R34" s="80">
        <v>638360</v>
      </c>
      <c r="S34" s="80">
        <v>66050</v>
      </c>
      <c r="T34" s="80">
        <v>446890</v>
      </c>
      <c r="U34" s="119">
        <v>0</v>
      </c>
      <c r="V34" s="80">
        <v>239800</v>
      </c>
      <c r="W34" s="119">
        <v>0</v>
      </c>
      <c r="X34" s="80">
        <v>5550</v>
      </c>
      <c r="Y34" s="80">
        <v>133700</v>
      </c>
      <c r="Z34" s="80">
        <v>233170</v>
      </c>
      <c r="AA34" s="45">
        <f t="shared" si="7"/>
        <v>4048850</v>
      </c>
      <c r="AB34" s="80">
        <v>4048850.0000000005</v>
      </c>
      <c r="AC34" s="45">
        <f t="shared" si="8"/>
        <v>2154390</v>
      </c>
      <c r="AD34" s="45">
        <f t="shared" si="9"/>
        <v>1894460</v>
      </c>
    </row>
    <row r="35" spans="1:16384" s="144" customFormat="1" x14ac:dyDescent="0.25">
      <c r="A35" s="40" t="s">
        <v>9</v>
      </c>
      <c r="B35" s="80">
        <v>671070</v>
      </c>
      <c r="C35" s="80">
        <v>100290</v>
      </c>
      <c r="D35" s="80">
        <v>0</v>
      </c>
      <c r="E35" s="80">
        <v>210250</v>
      </c>
      <c r="F35" s="45">
        <v>0</v>
      </c>
      <c r="G35" s="80">
        <v>685200</v>
      </c>
      <c r="H35" s="80">
        <v>63420</v>
      </c>
      <c r="I35" s="119">
        <v>14240</v>
      </c>
      <c r="J35" s="119">
        <v>0</v>
      </c>
      <c r="K35" s="80">
        <v>729360</v>
      </c>
      <c r="L35" s="80">
        <v>79360</v>
      </c>
      <c r="M35" s="80">
        <v>288100</v>
      </c>
      <c r="N35" s="80">
        <v>57980</v>
      </c>
      <c r="O35" s="80">
        <v>220</v>
      </c>
      <c r="P35" s="45">
        <v>0</v>
      </c>
      <c r="Q35" s="45">
        <v>0</v>
      </c>
      <c r="R35" s="80">
        <v>631130</v>
      </c>
      <c r="S35" s="80">
        <v>0</v>
      </c>
      <c r="T35" s="80">
        <v>481580</v>
      </c>
      <c r="U35" s="119">
        <v>0</v>
      </c>
      <c r="V35" s="80">
        <v>321560</v>
      </c>
      <c r="W35" s="119">
        <v>0</v>
      </c>
      <c r="X35" s="80">
        <v>12970</v>
      </c>
      <c r="Y35" s="80">
        <v>88840</v>
      </c>
      <c r="Z35" s="80">
        <v>556560</v>
      </c>
      <c r="AA35" s="45">
        <f t="shared" si="7"/>
        <v>4992130</v>
      </c>
      <c r="AB35" s="80">
        <v>4992130</v>
      </c>
      <c r="AC35" s="45">
        <f t="shared" si="8"/>
        <v>2679920</v>
      </c>
      <c r="AD35" s="45">
        <f t="shared" si="9"/>
        <v>2312210</v>
      </c>
    </row>
    <row r="36" spans="1:16384" s="144" customFormat="1" x14ac:dyDescent="0.25">
      <c r="A36" s="40" t="s">
        <v>10</v>
      </c>
      <c r="B36" s="80">
        <v>487170</v>
      </c>
      <c r="C36" s="80">
        <v>232000</v>
      </c>
      <c r="D36" s="80">
        <v>0</v>
      </c>
      <c r="E36" s="80">
        <v>125950</v>
      </c>
      <c r="F36" s="45">
        <v>19520</v>
      </c>
      <c r="G36" s="80">
        <v>491610</v>
      </c>
      <c r="H36" s="80">
        <v>23400</v>
      </c>
      <c r="I36" s="119">
        <v>1210</v>
      </c>
      <c r="J36" s="119">
        <v>0</v>
      </c>
      <c r="K36" s="80">
        <v>430860</v>
      </c>
      <c r="L36" s="80">
        <v>79880</v>
      </c>
      <c r="M36" s="80">
        <v>281610</v>
      </c>
      <c r="N36" s="80">
        <v>86190</v>
      </c>
      <c r="O36" s="80">
        <v>1940</v>
      </c>
      <c r="P36" s="45">
        <v>40</v>
      </c>
      <c r="Q36" s="45">
        <v>0</v>
      </c>
      <c r="R36" s="80">
        <v>588020</v>
      </c>
      <c r="S36" s="80">
        <v>0</v>
      </c>
      <c r="T36" s="80">
        <v>417240</v>
      </c>
      <c r="U36" s="119">
        <v>0</v>
      </c>
      <c r="V36" s="80">
        <v>359490</v>
      </c>
      <c r="W36" s="119">
        <v>0</v>
      </c>
      <c r="X36" s="80">
        <v>11590</v>
      </c>
      <c r="Y36" s="80">
        <v>160850</v>
      </c>
      <c r="Z36" s="80">
        <v>293240</v>
      </c>
      <c r="AA36" s="45">
        <f t="shared" si="7"/>
        <v>4091810</v>
      </c>
      <c r="AB36" s="80">
        <v>4091810</v>
      </c>
      <c r="AC36" s="45">
        <f t="shared" si="8"/>
        <v>2300990</v>
      </c>
      <c r="AD36" s="45">
        <f t="shared" si="9"/>
        <v>1790820</v>
      </c>
    </row>
    <row r="37" spans="1:16384" s="144" customFormat="1" x14ac:dyDescent="0.25">
      <c r="A37" s="40" t="s">
        <v>11</v>
      </c>
      <c r="B37" s="80">
        <v>479810</v>
      </c>
      <c r="C37" s="80">
        <v>78130</v>
      </c>
      <c r="D37" s="80">
        <v>0</v>
      </c>
      <c r="E37" s="80">
        <v>165350</v>
      </c>
      <c r="F37" s="45">
        <v>197060</v>
      </c>
      <c r="G37" s="80">
        <v>600390</v>
      </c>
      <c r="H37" s="80">
        <v>67000</v>
      </c>
      <c r="I37" s="119">
        <v>1400</v>
      </c>
      <c r="J37" s="119">
        <v>160</v>
      </c>
      <c r="K37" s="80">
        <v>381830</v>
      </c>
      <c r="L37" s="80">
        <v>95210</v>
      </c>
      <c r="M37" s="80">
        <v>256290</v>
      </c>
      <c r="N37" s="80">
        <v>216610</v>
      </c>
      <c r="O37" s="80">
        <v>1030</v>
      </c>
      <c r="P37" s="45">
        <v>70</v>
      </c>
      <c r="Q37" s="45">
        <v>0</v>
      </c>
      <c r="R37" s="80">
        <v>861070</v>
      </c>
      <c r="S37" s="80">
        <v>0</v>
      </c>
      <c r="T37" s="80">
        <v>377200</v>
      </c>
      <c r="U37" s="119">
        <v>0</v>
      </c>
      <c r="V37" s="80">
        <v>233160</v>
      </c>
      <c r="W37" s="119">
        <v>0</v>
      </c>
      <c r="X37" s="80">
        <v>14790</v>
      </c>
      <c r="Y37" s="80">
        <v>104140</v>
      </c>
      <c r="Z37" s="80">
        <v>157790</v>
      </c>
      <c r="AA37" s="45">
        <f t="shared" si="7"/>
        <v>4288490</v>
      </c>
      <c r="AB37" s="80">
        <v>4288490</v>
      </c>
      <c r="AC37" s="45">
        <f t="shared" si="8"/>
        <v>2702880</v>
      </c>
      <c r="AD37" s="45">
        <f t="shared" si="9"/>
        <v>1585610</v>
      </c>
    </row>
    <row r="38" spans="1:16384" s="112" customFormat="1" x14ac:dyDescent="0.25">
      <c r="A38" s="37" t="s">
        <v>173</v>
      </c>
      <c r="B38" s="65">
        <f>SUM(B26:B37)</f>
        <v>7898840</v>
      </c>
      <c r="C38" s="65">
        <f t="shared" ref="C38:AD38" si="10">SUM(C26:C37)</f>
        <v>1320280</v>
      </c>
      <c r="D38" s="65">
        <f t="shared" si="10"/>
        <v>18570</v>
      </c>
      <c r="E38" s="65">
        <f t="shared" si="10"/>
        <v>3003650</v>
      </c>
      <c r="F38" s="65">
        <f t="shared" si="10"/>
        <v>240220</v>
      </c>
      <c r="G38" s="65">
        <f t="shared" si="10"/>
        <v>4378300</v>
      </c>
      <c r="H38" s="65">
        <f t="shared" si="10"/>
        <v>199100</v>
      </c>
      <c r="I38" s="65">
        <f t="shared" si="10"/>
        <v>18040</v>
      </c>
      <c r="J38" s="65">
        <f t="shared" si="10"/>
        <v>76140</v>
      </c>
      <c r="K38" s="65">
        <f t="shared" si="10"/>
        <v>6534630</v>
      </c>
      <c r="L38" s="65">
        <f t="shared" si="10"/>
        <v>639300</v>
      </c>
      <c r="M38" s="65">
        <f t="shared" si="10"/>
        <v>2527290</v>
      </c>
      <c r="N38" s="65">
        <f t="shared" si="10"/>
        <v>1005380</v>
      </c>
      <c r="O38" s="65">
        <f t="shared" si="10"/>
        <v>6110</v>
      </c>
      <c r="P38" s="65">
        <f t="shared" si="10"/>
        <v>320</v>
      </c>
      <c r="Q38" s="65">
        <f t="shared" si="10"/>
        <v>1665900</v>
      </c>
      <c r="R38" s="65">
        <f t="shared" si="10"/>
        <v>8216300</v>
      </c>
      <c r="S38" s="65">
        <f t="shared" si="10"/>
        <v>462240</v>
      </c>
      <c r="T38" s="65">
        <f t="shared" si="10"/>
        <v>5053200</v>
      </c>
      <c r="U38" s="65">
        <f t="shared" si="10"/>
        <v>10</v>
      </c>
      <c r="V38" s="65">
        <f t="shared" si="10"/>
        <v>2324310</v>
      </c>
      <c r="W38" s="65">
        <f t="shared" si="10"/>
        <v>129000</v>
      </c>
      <c r="X38" s="65">
        <f t="shared" si="10"/>
        <v>1045450</v>
      </c>
      <c r="Y38" s="65">
        <f t="shared" si="10"/>
        <v>2680380</v>
      </c>
      <c r="Z38" s="65">
        <f t="shared" si="10"/>
        <v>5946540</v>
      </c>
      <c r="AA38" s="65">
        <f t="shared" si="10"/>
        <v>55389500</v>
      </c>
      <c r="AB38" s="65">
        <f t="shared" si="10"/>
        <v>55389500</v>
      </c>
      <c r="AC38" s="65">
        <f t="shared" si="10"/>
        <v>28495610</v>
      </c>
      <c r="AD38" s="65">
        <f t="shared" si="10"/>
        <v>26893890</v>
      </c>
    </row>
    <row r="39" spans="1:16384" s="112" customFormat="1" x14ac:dyDescent="0.25">
      <c r="A39" s="14"/>
      <c r="B39" s="15"/>
      <c r="C39" s="15"/>
      <c r="D39" s="142"/>
      <c r="E39" s="15"/>
      <c r="F39" s="142"/>
      <c r="G39" s="15"/>
      <c r="H39" s="142"/>
      <c r="I39" s="136"/>
      <c r="J39" s="142"/>
      <c r="K39" s="15"/>
      <c r="L39" s="15"/>
      <c r="M39" s="15"/>
      <c r="N39" s="15"/>
      <c r="O39" s="15"/>
      <c r="P39" s="142"/>
      <c r="Q39" s="15"/>
      <c r="R39" s="15"/>
      <c r="S39" s="15"/>
      <c r="T39" s="15"/>
      <c r="U39" s="142"/>
      <c r="V39" s="15"/>
      <c r="W39" s="15"/>
      <c r="X39" s="138"/>
      <c r="Y39" s="15"/>
      <c r="Z39" s="15"/>
      <c r="AA39" s="15"/>
      <c r="AB39" s="15"/>
      <c r="AC39" s="14"/>
      <c r="AD39" s="14"/>
    </row>
    <row r="40" spans="1:16384" s="112" customFormat="1" x14ac:dyDescent="0.25">
      <c r="A40" s="14"/>
      <c r="B40" s="15"/>
      <c r="C40" s="15"/>
      <c r="D40" s="142"/>
      <c r="E40" s="15"/>
      <c r="F40" s="142"/>
      <c r="G40" s="15"/>
      <c r="H40" s="142"/>
      <c r="I40" s="136"/>
      <c r="J40" s="142"/>
      <c r="K40" s="15"/>
      <c r="L40" s="15"/>
      <c r="M40" s="15"/>
      <c r="N40" s="15"/>
      <c r="O40" s="15"/>
      <c r="P40" s="142"/>
      <c r="Q40" s="15"/>
      <c r="R40" s="15"/>
      <c r="S40" s="15"/>
      <c r="T40" s="15"/>
      <c r="U40" s="142"/>
      <c r="V40" s="15"/>
      <c r="W40" s="15"/>
      <c r="X40" s="138"/>
      <c r="Y40" s="15"/>
      <c r="Z40" s="15"/>
      <c r="AA40" s="15"/>
      <c r="AB40" s="15"/>
      <c r="AC40" s="14"/>
      <c r="AD40" s="14"/>
    </row>
    <row r="41" spans="1:16384" s="112" customFormat="1" x14ac:dyDescent="0.25">
      <c r="A41" s="91" t="s">
        <v>123</v>
      </c>
      <c r="B41" s="92"/>
      <c r="C41" s="92"/>
      <c r="D41" s="92"/>
      <c r="E41" s="92"/>
      <c r="F41" s="92"/>
      <c r="G41" s="92"/>
      <c r="H41" s="92"/>
      <c r="I41" s="92"/>
      <c r="J41" s="92"/>
      <c r="K41" s="92"/>
      <c r="L41" s="92"/>
      <c r="M41" s="92"/>
      <c r="N41" s="92"/>
      <c r="O41" s="92"/>
      <c r="P41" s="92"/>
      <c r="Q41" s="92"/>
      <c r="R41" s="92"/>
      <c r="S41" s="92"/>
      <c r="T41" s="92"/>
      <c r="U41" s="92"/>
      <c r="V41" s="92"/>
      <c r="W41" s="92"/>
      <c r="X41" s="92"/>
      <c r="Y41" s="15"/>
      <c r="Z41" s="15"/>
      <c r="AA41" s="15"/>
      <c r="AB41" s="15"/>
      <c r="AC41" s="14"/>
      <c r="AD41" s="14"/>
    </row>
    <row r="42" spans="1:16384" s="112" customFormat="1" x14ac:dyDescent="0.25">
      <c r="A42" s="91"/>
      <c r="B42" s="92"/>
      <c r="C42" s="92"/>
      <c r="D42" s="92"/>
      <c r="E42" s="92"/>
      <c r="F42" s="92"/>
      <c r="G42" s="92"/>
      <c r="H42" s="92"/>
      <c r="I42" s="92"/>
      <c r="J42" s="92"/>
      <c r="K42" s="92"/>
      <c r="L42" s="92"/>
      <c r="M42" s="92"/>
      <c r="N42" s="92"/>
      <c r="O42" s="92"/>
      <c r="P42" s="92"/>
      <c r="Q42" s="92"/>
      <c r="R42" s="92"/>
      <c r="S42" s="92"/>
      <c r="T42" s="92"/>
      <c r="U42" s="92"/>
      <c r="V42" s="92"/>
      <c r="W42" s="92"/>
      <c r="X42" s="92"/>
      <c r="Y42" s="15"/>
      <c r="Z42" s="15"/>
      <c r="AA42" s="15"/>
      <c r="AB42" s="15"/>
      <c r="AC42" s="14"/>
      <c r="AD42" s="14"/>
    </row>
    <row r="43" spans="1:16384" s="144" customFormat="1" x14ac:dyDescent="0.25">
      <c r="A43" s="91"/>
      <c r="B43" s="91"/>
      <c r="C43" s="91"/>
      <c r="D43" s="91"/>
      <c r="E43" s="91"/>
      <c r="F43" s="91"/>
      <c r="G43" s="91"/>
      <c r="H43" s="91"/>
      <c r="I43" s="91"/>
      <c r="J43" s="91"/>
      <c r="K43" s="91"/>
      <c r="L43" s="91"/>
      <c r="M43" s="91"/>
      <c r="N43" s="91"/>
      <c r="O43" s="91"/>
      <c r="P43" s="91"/>
      <c r="Q43" s="91"/>
      <c r="R43" s="91"/>
      <c r="S43" s="91"/>
      <c r="T43" s="91"/>
      <c r="U43" s="91"/>
      <c r="V43" s="91"/>
      <c r="W43" s="91"/>
      <c r="X43" s="91"/>
      <c r="Y43" s="91"/>
      <c r="Z43" s="91"/>
      <c r="AA43" s="91"/>
      <c r="AB43" s="91"/>
      <c r="AC43" s="91"/>
      <c r="AD43" s="91"/>
      <c r="AE43" s="91"/>
      <c r="AF43" s="91"/>
      <c r="AG43" s="91"/>
      <c r="AH43" s="91"/>
      <c r="AI43" s="91"/>
      <c r="AJ43" s="91"/>
      <c r="AK43" s="91"/>
      <c r="AL43" s="91"/>
      <c r="AM43" s="91"/>
      <c r="AN43" s="91"/>
      <c r="AO43" s="91"/>
      <c r="AP43" s="91"/>
      <c r="AQ43" s="91"/>
      <c r="AR43" s="91"/>
      <c r="AS43" s="91"/>
      <c r="AT43" s="91"/>
      <c r="AU43" s="91"/>
      <c r="AV43" s="91"/>
      <c r="AW43" s="91"/>
      <c r="AX43" s="91"/>
      <c r="AY43" s="91"/>
      <c r="AZ43" s="91"/>
      <c r="BA43" s="91"/>
      <c r="BB43" s="91"/>
      <c r="BC43" s="91"/>
      <c r="BD43" s="91"/>
      <c r="BE43" s="91"/>
      <c r="BF43" s="91"/>
      <c r="BG43" s="91"/>
      <c r="BH43" s="91"/>
      <c r="BI43" s="91"/>
      <c r="BJ43" s="91"/>
      <c r="BK43" s="91"/>
      <c r="BL43" s="91"/>
      <c r="BM43" s="91"/>
      <c r="BN43" s="91"/>
      <c r="BO43" s="91"/>
      <c r="BP43" s="91"/>
      <c r="BQ43" s="91"/>
      <c r="BR43" s="91"/>
      <c r="BS43" s="91"/>
      <c r="BT43" s="91"/>
      <c r="BU43" s="91"/>
      <c r="BV43" s="91"/>
      <c r="BW43" s="91"/>
      <c r="BX43" s="91"/>
      <c r="BY43" s="91"/>
      <c r="BZ43" s="91"/>
      <c r="CA43" s="91"/>
      <c r="CB43" s="91"/>
      <c r="CC43" s="91"/>
      <c r="CD43" s="91"/>
      <c r="CE43" s="91"/>
      <c r="CF43" s="91"/>
      <c r="CG43" s="91"/>
      <c r="CH43" s="91"/>
      <c r="CI43" s="91"/>
      <c r="CJ43" s="91"/>
      <c r="CK43" s="91"/>
      <c r="CL43" s="91"/>
      <c r="CM43" s="91"/>
      <c r="CN43" s="91"/>
      <c r="CO43" s="91"/>
      <c r="CP43" s="91"/>
      <c r="CQ43" s="91"/>
      <c r="CR43" s="91"/>
      <c r="CS43" s="91"/>
      <c r="CT43" s="91"/>
      <c r="CU43" s="91"/>
      <c r="CV43" s="91"/>
      <c r="CW43" s="91"/>
      <c r="CX43" s="91"/>
      <c r="CY43" s="91"/>
      <c r="CZ43" s="91"/>
      <c r="DA43" s="91"/>
      <c r="DB43" s="91"/>
      <c r="DC43" s="91"/>
      <c r="DD43" s="91"/>
      <c r="DE43" s="91"/>
      <c r="DF43" s="91"/>
      <c r="DG43" s="91"/>
      <c r="DH43" s="91"/>
      <c r="DI43" s="91"/>
      <c r="DJ43" s="91"/>
      <c r="DK43" s="91"/>
      <c r="DL43" s="91"/>
      <c r="DM43" s="91"/>
      <c r="DN43" s="91"/>
      <c r="DO43" s="91"/>
      <c r="DP43" s="91"/>
      <c r="DQ43" s="91"/>
      <c r="DR43" s="91"/>
      <c r="DS43" s="91"/>
      <c r="DT43" s="91"/>
      <c r="DU43" s="91"/>
      <c r="DV43" s="91"/>
      <c r="DW43" s="91"/>
      <c r="DX43" s="91"/>
      <c r="DY43" s="91"/>
      <c r="DZ43" s="91"/>
      <c r="EA43" s="91"/>
      <c r="EB43" s="91"/>
      <c r="EC43" s="91"/>
      <c r="ED43" s="91"/>
      <c r="EE43" s="91"/>
      <c r="EF43" s="91"/>
      <c r="EG43" s="91"/>
      <c r="EH43" s="91"/>
      <c r="EI43" s="91"/>
      <c r="EJ43" s="91"/>
      <c r="EK43" s="91"/>
      <c r="EL43" s="91"/>
      <c r="EM43" s="91"/>
      <c r="EN43" s="91"/>
      <c r="EO43" s="91"/>
      <c r="EP43" s="91"/>
      <c r="EQ43" s="91"/>
      <c r="ER43" s="91"/>
      <c r="ES43" s="91"/>
      <c r="ET43" s="91"/>
      <c r="EU43" s="91"/>
      <c r="EV43" s="91"/>
      <c r="EW43" s="91"/>
      <c r="EX43" s="91"/>
      <c r="EY43" s="91"/>
      <c r="EZ43" s="91"/>
      <c r="FA43" s="91"/>
      <c r="FB43" s="91"/>
      <c r="FC43" s="91"/>
      <c r="FD43" s="91"/>
      <c r="FE43" s="91"/>
      <c r="FF43" s="91"/>
      <c r="FG43" s="91"/>
      <c r="FH43" s="91"/>
      <c r="FI43" s="91"/>
      <c r="FJ43" s="91"/>
      <c r="FK43" s="91"/>
      <c r="FL43" s="91"/>
      <c r="FM43" s="91"/>
      <c r="FN43" s="91"/>
      <c r="FO43" s="91"/>
      <c r="FP43" s="91"/>
      <c r="FQ43" s="91"/>
      <c r="FR43" s="91"/>
      <c r="FS43" s="91"/>
      <c r="FT43" s="91"/>
      <c r="FU43" s="91"/>
      <c r="FV43" s="91"/>
      <c r="FW43" s="91"/>
      <c r="FX43" s="91"/>
      <c r="FY43" s="91"/>
      <c r="FZ43" s="91"/>
      <c r="GA43" s="91"/>
      <c r="GB43" s="91"/>
      <c r="GC43" s="91"/>
      <c r="GD43" s="91"/>
      <c r="GE43" s="91"/>
      <c r="GF43" s="91"/>
      <c r="GG43" s="91"/>
      <c r="GH43" s="91"/>
      <c r="GI43" s="91"/>
      <c r="GJ43" s="91"/>
      <c r="GK43" s="91"/>
      <c r="GL43" s="91"/>
      <c r="GM43" s="91"/>
      <c r="GN43" s="91"/>
      <c r="GO43" s="91"/>
      <c r="GP43" s="91"/>
      <c r="GQ43" s="91"/>
      <c r="GR43" s="91"/>
      <c r="GS43" s="91"/>
      <c r="GT43" s="91"/>
      <c r="GU43" s="91"/>
      <c r="GV43" s="91"/>
      <c r="GW43" s="91"/>
      <c r="GX43" s="91"/>
      <c r="GY43" s="91"/>
      <c r="GZ43" s="91"/>
      <c r="HA43" s="91"/>
      <c r="HB43" s="91"/>
      <c r="HC43" s="91"/>
      <c r="HD43" s="91"/>
      <c r="HE43" s="91"/>
      <c r="HF43" s="91"/>
      <c r="HG43" s="91"/>
      <c r="HH43" s="91"/>
      <c r="HI43" s="91"/>
      <c r="HJ43" s="91"/>
      <c r="HK43" s="91"/>
      <c r="HL43" s="91"/>
      <c r="HM43" s="91"/>
      <c r="HN43" s="91"/>
      <c r="HO43" s="91"/>
      <c r="HP43" s="91"/>
      <c r="HQ43" s="91"/>
      <c r="HR43" s="91"/>
      <c r="HS43" s="91"/>
      <c r="HT43" s="91"/>
      <c r="HU43" s="91"/>
      <c r="HV43" s="91"/>
      <c r="HW43" s="91"/>
      <c r="HX43" s="91"/>
      <c r="HY43" s="91"/>
      <c r="HZ43" s="91"/>
      <c r="IA43" s="91"/>
      <c r="IB43" s="91"/>
      <c r="IC43" s="91"/>
      <c r="ID43" s="91"/>
      <c r="IE43" s="91"/>
      <c r="IF43" s="91"/>
      <c r="IG43" s="91"/>
      <c r="IH43" s="91"/>
      <c r="II43" s="91"/>
      <c r="IJ43" s="91"/>
      <c r="IK43" s="91"/>
      <c r="IL43" s="91"/>
      <c r="IM43" s="91"/>
      <c r="IN43" s="91"/>
      <c r="IO43" s="91"/>
      <c r="IP43" s="91"/>
      <c r="IQ43" s="91"/>
      <c r="IR43" s="91"/>
      <c r="IS43" s="91"/>
      <c r="IT43" s="91"/>
      <c r="IU43" s="91"/>
      <c r="IV43" s="91"/>
      <c r="IW43" s="91"/>
      <c r="IX43" s="91"/>
      <c r="IY43" s="91"/>
      <c r="IZ43" s="91"/>
      <c r="JA43" s="91"/>
      <c r="JB43" s="91"/>
      <c r="JC43" s="91"/>
      <c r="JD43" s="91"/>
      <c r="JE43" s="91"/>
      <c r="JF43" s="91"/>
      <c r="JG43" s="91"/>
      <c r="JH43" s="91"/>
      <c r="JI43" s="91"/>
      <c r="JJ43" s="91"/>
      <c r="JK43" s="91"/>
      <c r="JL43" s="91"/>
      <c r="JM43" s="91"/>
      <c r="JN43" s="91"/>
      <c r="JO43" s="91"/>
      <c r="JP43" s="91"/>
      <c r="JQ43" s="91"/>
      <c r="JR43" s="91"/>
      <c r="JS43" s="91"/>
      <c r="JT43" s="91"/>
      <c r="JU43" s="91"/>
      <c r="JV43" s="91"/>
      <c r="JW43" s="91"/>
      <c r="JX43" s="91"/>
      <c r="JY43" s="91"/>
      <c r="JZ43" s="91"/>
      <c r="KA43" s="91"/>
      <c r="KB43" s="91"/>
      <c r="KC43" s="91"/>
      <c r="KD43" s="91"/>
      <c r="KE43" s="91"/>
      <c r="KF43" s="91"/>
      <c r="KG43" s="91"/>
      <c r="KH43" s="91"/>
      <c r="KI43" s="91"/>
      <c r="KJ43" s="91"/>
      <c r="KK43" s="91"/>
      <c r="KL43" s="91"/>
      <c r="KM43" s="91"/>
      <c r="KN43" s="91"/>
      <c r="KO43" s="91"/>
      <c r="KP43" s="91"/>
      <c r="KQ43" s="91"/>
      <c r="KR43" s="91"/>
      <c r="KS43" s="91"/>
      <c r="KT43" s="91"/>
      <c r="KU43" s="91"/>
      <c r="KV43" s="91"/>
      <c r="KW43" s="91"/>
      <c r="KX43" s="91"/>
      <c r="KY43" s="91"/>
      <c r="KZ43" s="91"/>
      <c r="LA43" s="91"/>
      <c r="LB43" s="91"/>
      <c r="LC43" s="91"/>
      <c r="LD43" s="91"/>
      <c r="LE43" s="91"/>
      <c r="LF43" s="91"/>
      <c r="LG43" s="91"/>
      <c r="LH43" s="91"/>
      <c r="LI43" s="91"/>
      <c r="LJ43" s="91"/>
      <c r="LK43" s="91"/>
      <c r="LL43" s="91"/>
      <c r="LM43" s="91"/>
      <c r="LN43" s="91"/>
      <c r="LO43" s="91"/>
      <c r="LP43" s="91"/>
      <c r="LQ43" s="91"/>
      <c r="LR43" s="91"/>
      <c r="LS43" s="91"/>
      <c r="LT43" s="91"/>
      <c r="LU43" s="91"/>
      <c r="LV43" s="91"/>
      <c r="LW43" s="91"/>
      <c r="LX43" s="91"/>
      <c r="LY43" s="91"/>
      <c r="LZ43" s="91"/>
      <c r="MA43" s="91"/>
      <c r="MB43" s="91"/>
      <c r="MC43" s="91"/>
      <c r="MD43" s="91"/>
      <c r="ME43" s="91"/>
      <c r="MF43" s="91"/>
      <c r="MG43" s="91"/>
      <c r="MH43" s="91"/>
      <c r="MI43" s="91"/>
      <c r="MJ43" s="91"/>
      <c r="MK43" s="91"/>
      <c r="ML43" s="91"/>
      <c r="MM43" s="91"/>
      <c r="MN43" s="91"/>
      <c r="MO43" s="91"/>
      <c r="MP43" s="91"/>
      <c r="MQ43" s="91"/>
      <c r="MR43" s="91"/>
      <c r="MS43" s="91"/>
      <c r="MT43" s="91"/>
      <c r="MU43" s="91"/>
      <c r="MV43" s="91"/>
      <c r="MW43" s="91"/>
      <c r="MX43" s="91"/>
      <c r="MY43" s="91"/>
      <c r="MZ43" s="91"/>
      <c r="NA43" s="91"/>
      <c r="NB43" s="91"/>
      <c r="NC43" s="91"/>
      <c r="ND43" s="91"/>
      <c r="NE43" s="91"/>
      <c r="NF43" s="91"/>
      <c r="NG43" s="91"/>
      <c r="NH43" s="91"/>
      <c r="NI43" s="91"/>
      <c r="NJ43" s="91"/>
      <c r="NK43" s="91"/>
      <c r="NL43" s="91"/>
      <c r="NM43" s="91"/>
      <c r="NN43" s="91"/>
      <c r="NO43" s="91"/>
      <c r="NP43" s="91"/>
      <c r="NQ43" s="91"/>
      <c r="NR43" s="91"/>
      <c r="NS43" s="91"/>
      <c r="NT43" s="91"/>
      <c r="NU43" s="91"/>
      <c r="NV43" s="91"/>
      <c r="NW43" s="91"/>
      <c r="NX43" s="91"/>
      <c r="NY43" s="91"/>
      <c r="NZ43" s="91"/>
      <c r="OA43" s="91"/>
      <c r="OB43" s="91"/>
      <c r="OC43" s="91"/>
      <c r="OD43" s="91"/>
      <c r="OE43" s="91"/>
      <c r="OF43" s="91"/>
      <c r="OG43" s="91"/>
      <c r="OH43" s="91"/>
      <c r="OI43" s="91"/>
      <c r="OJ43" s="91"/>
      <c r="OK43" s="91"/>
      <c r="OL43" s="91"/>
      <c r="OM43" s="91"/>
      <c r="ON43" s="91"/>
      <c r="OO43" s="91"/>
      <c r="OP43" s="91"/>
      <c r="OQ43" s="91"/>
      <c r="OR43" s="91"/>
      <c r="OS43" s="91"/>
      <c r="OT43" s="91"/>
      <c r="OU43" s="91"/>
      <c r="OV43" s="91"/>
      <c r="OW43" s="91"/>
      <c r="OX43" s="91"/>
      <c r="OY43" s="91"/>
      <c r="OZ43" s="91"/>
      <c r="PA43" s="91"/>
      <c r="PB43" s="91"/>
      <c r="PC43" s="91"/>
      <c r="PD43" s="91"/>
      <c r="PE43" s="91"/>
      <c r="PF43" s="91"/>
      <c r="PG43" s="91"/>
      <c r="PH43" s="91"/>
      <c r="PI43" s="91"/>
      <c r="PJ43" s="91"/>
      <c r="PK43" s="91"/>
      <c r="PL43" s="91"/>
      <c r="PM43" s="91"/>
      <c r="PN43" s="91"/>
      <c r="PO43" s="91"/>
      <c r="PP43" s="91"/>
      <c r="PQ43" s="91"/>
      <c r="PR43" s="91"/>
      <c r="PS43" s="91"/>
      <c r="PT43" s="91"/>
      <c r="PU43" s="91"/>
      <c r="PV43" s="91"/>
      <c r="PW43" s="91"/>
      <c r="PX43" s="91"/>
      <c r="PY43" s="91"/>
      <c r="PZ43" s="91"/>
      <c r="QA43" s="91"/>
      <c r="QB43" s="91"/>
      <c r="QC43" s="91"/>
      <c r="QD43" s="91"/>
      <c r="QE43" s="91"/>
      <c r="QF43" s="91"/>
      <c r="QG43" s="91"/>
      <c r="QH43" s="91"/>
      <c r="QI43" s="91"/>
      <c r="QJ43" s="91"/>
      <c r="QK43" s="91"/>
      <c r="QL43" s="91"/>
      <c r="QM43" s="91"/>
      <c r="QN43" s="91"/>
      <c r="QO43" s="91"/>
      <c r="QP43" s="91"/>
      <c r="QQ43" s="91"/>
      <c r="QR43" s="91"/>
      <c r="QS43" s="91"/>
      <c r="QT43" s="91"/>
      <c r="QU43" s="91"/>
      <c r="QV43" s="91"/>
      <c r="QW43" s="91"/>
      <c r="QX43" s="91"/>
      <c r="QY43" s="91"/>
      <c r="QZ43" s="91"/>
      <c r="RA43" s="91"/>
      <c r="RB43" s="91"/>
      <c r="RC43" s="91"/>
      <c r="RD43" s="91"/>
      <c r="RE43" s="91"/>
      <c r="RF43" s="91"/>
      <c r="RG43" s="91"/>
      <c r="RH43" s="91"/>
      <c r="RI43" s="91"/>
      <c r="RJ43" s="91"/>
      <c r="RK43" s="91"/>
      <c r="RL43" s="91"/>
      <c r="RM43" s="91"/>
      <c r="RN43" s="91"/>
      <c r="RO43" s="91"/>
      <c r="RP43" s="91"/>
      <c r="RQ43" s="91"/>
      <c r="RR43" s="91"/>
      <c r="RS43" s="91"/>
      <c r="RT43" s="91"/>
      <c r="RU43" s="91"/>
      <c r="RV43" s="91"/>
      <c r="RW43" s="91"/>
      <c r="RX43" s="91"/>
      <c r="RY43" s="91"/>
      <c r="RZ43" s="91"/>
      <c r="SA43" s="91"/>
      <c r="SB43" s="91"/>
      <c r="SC43" s="91"/>
      <c r="SD43" s="91"/>
      <c r="SE43" s="91"/>
      <c r="SF43" s="91"/>
      <c r="SG43" s="91"/>
      <c r="SH43" s="91"/>
      <c r="SI43" s="91"/>
      <c r="SJ43" s="91"/>
      <c r="SK43" s="91"/>
      <c r="SL43" s="91"/>
      <c r="SM43" s="91"/>
      <c r="SN43" s="91"/>
      <c r="SO43" s="91"/>
      <c r="SP43" s="91"/>
      <c r="SQ43" s="91"/>
      <c r="SR43" s="91"/>
      <c r="SS43" s="91"/>
      <c r="ST43" s="91"/>
      <c r="SU43" s="91"/>
      <c r="SV43" s="91"/>
      <c r="SW43" s="91"/>
      <c r="SX43" s="91"/>
      <c r="SY43" s="91"/>
      <c r="SZ43" s="91"/>
      <c r="TA43" s="91"/>
      <c r="TB43" s="91"/>
      <c r="TC43" s="91"/>
      <c r="TD43" s="91"/>
      <c r="TE43" s="91"/>
      <c r="TF43" s="91"/>
      <c r="TG43" s="91"/>
      <c r="TH43" s="91"/>
      <c r="TI43" s="91"/>
      <c r="TJ43" s="91"/>
      <c r="TK43" s="91"/>
      <c r="TL43" s="91"/>
      <c r="TM43" s="91"/>
      <c r="TN43" s="91"/>
      <c r="TO43" s="91"/>
      <c r="TP43" s="91"/>
      <c r="TQ43" s="91"/>
      <c r="TR43" s="91"/>
      <c r="TS43" s="91"/>
      <c r="TT43" s="91"/>
      <c r="TU43" s="91"/>
      <c r="TV43" s="91"/>
      <c r="TW43" s="91"/>
      <c r="TX43" s="91"/>
      <c r="TY43" s="91"/>
      <c r="TZ43" s="91"/>
      <c r="UA43" s="91"/>
      <c r="UB43" s="91"/>
      <c r="UC43" s="91"/>
      <c r="UD43" s="91"/>
      <c r="UE43" s="91"/>
      <c r="UF43" s="91"/>
      <c r="UG43" s="91"/>
      <c r="UH43" s="91"/>
      <c r="UI43" s="91"/>
      <c r="UJ43" s="91"/>
      <c r="UK43" s="91"/>
      <c r="UL43" s="91"/>
      <c r="UM43" s="91"/>
      <c r="UN43" s="91"/>
      <c r="UO43" s="91"/>
      <c r="UP43" s="91"/>
      <c r="UQ43" s="91"/>
      <c r="UR43" s="91"/>
      <c r="US43" s="91"/>
      <c r="UT43" s="91"/>
      <c r="UU43" s="91"/>
      <c r="UV43" s="91"/>
      <c r="UW43" s="91"/>
      <c r="UX43" s="91"/>
      <c r="UY43" s="91"/>
      <c r="UZ43" s="91"/>
      <c r="VA43" s="91"/>
      <c r="VB43" s="91"/>
      <c r="VC43" s="91"/>
      <c r="VD43" s="91"/>
      <c r="VE43" s="91"/>
      <c r="VF43" s="91"/>
      <c r="VG43" s="91"/>
      <c r="VH43" s="91"/>
      <c r="VI43" s="91"/>
      <c r="VJ43" s="91"/>
      <c r="VK43" s="91"/>
      <c r="VL43" s="91"/>
      <c r="VM43" s="91"/>
      <c r="VN43" s="91"/>
      <c r="VO43" s="91"/>
      <c r="VP43" s="91"/>
      <c r="VQ43" s="91"/>
      <c r="VR43" s="91"/>
      <c r="VS43" s="91"/>
      <c r="VT43" s="91"/>
      <c r="VU43" s="91"/>
      <c r="VV43" s="91"/>
      <c r="VW43" s="91"/>
      <c r="VX43" s="91"/>
      <c r="VY43" s="91"/>
      <c r="VZ43" s="91"/>
      <c r="WA43" s="91"/>
      <c r="WB43" s="91"/>
      <c r="WC43" s="91"/>
      <c r="WD43" s="91"/>
      <c r="WE43" s="91"/>
      <c r="WF43" s="91"/>
      <c r="WG43" s="91"/>
      <c r="WH43" s="91"/>
      <c r="WI43" s="91"/>
      <c r="WJ43" s="91"/>
      <c r="WK43" s="91"/>
      <c r="WL43" s="91"/>
      <c r="WM43" s="91"/>
      <c r="WN43" s="91"/>
      <c r="WO43" s="91"/>
      <c r="WP43" s="91"/>
      <c r="WQ43" s="91"/>
      <c r="WR43" s="91"/>
      <c r="WS43" s="91"/>
      <c r="WT43" s="91"/>
      <c r="WU43" s="91"/>
      <c r="WV43" s="91"/>
      <c r="WW43" s="91"/>
      <c r="WX43" s="91"/>
      <c r="WY43" s="91"/>
      <c r="WZ43" s="91"/>
      <c r="XA43" s="91"/>
      <c r="XB43" s="91"/>
      <c r="XC43" s="91"/>
      <c r="XD43" s="91"/>
      <c r="XE43" s="91"/>
      <c r="XF43" s="91"/>
      <c r="XG43" s="91"/>
      <c r="XH43" s="91"/>
      <c r="XI43" s="91"/>
      <c r="XJ43" s="91"/>
      <c r="XK43" s="91"/>
      <c r="XL43" s="91"/>
      <c r="XM43" s="91"/>
      <c r="XN43" s="91"/>
      <c r="XO43" s="91"/>
      <c r="XP43" s="91"/>
      <c r="XQ43" s="91"/>
      <c r="XR43" s="91"/>
      <c r="XS43" s="91"/>
      <c r="XT43" s="91"/>
      <c r="XU43" s="91"/>
      <c r="XV43" s="91"/>
      <c r="XW43" s="91"/>
      <c r="XX43" s="91"/>
      <c r="XY43" s="91"/>
      <c r="XZ43" s="91"/>
      <c r="YA43" s="91"/>
      <c r="YB43" s="91"/>
      <c r="YC43" s="91"/>
      <c r="YD43" s="91"/>
      <c r="YE43" s="91"/>
      <c r="YF43" s="91"/>
      <c r="YG43" s="91"/>
      <c r="YH43" s="91"/>
      <c r="YI43" s="91"/>
      <c r="YJ43" s="91"/>
      <c r="YK43" s="91"/>
      <c r="YL43" s="91"/>
      <c r="YM43" s="91"/>
      <c r="YN43" s="91"/>
      <c r="YO43" s="91"/>
      <c r="YP43" s="91"/>
      <c r="YQ43" s="91"/>
      <c r="YR43" s="91"/>
      <c r="YS43" s="91"/>
      <c r="YT43" s="91"/>
      <c r="YU43" s="91"/>
      <c r="YV43" s="91"/>
      <c r="YW43" s="91"/>
      <c r="YX43" s="91"/>
      <c r="YY43" s="91"/>
      <c r="YZ43" s="91"/>
      <c r="ZA43" s="91"/>
      <c r="ZB43" s="91"/>
      <c r="ZC43" s="91"/>
      <c r="ZD43" s="91"/>
      <c r="ZE43" s="91"/>
      <c r="ZF43" s="91"/>
      <c r="ZG43" s="91"/>
      <c r="ZH43" s="91"/>
      <c r="ZI43" s="91"/>
      <c r="ZJ43" s="91"/>
      <c r="ZK43" s="91"/>
      <c r="ZL43" s="91"/>
      <c r="ZM43" s="91"/>
      <c r="ZN43" s="91"/>
      <c r="ZO43" s="91"/>
      <c r="ZP43" s="91"/>
      <c r="ZQ43" s="91"/>
      <c r="ZR43" s="91"/>
      <c r="ZS43" s="91"/>
      <c r="ZT43" s="91"/>
      <c r="ZU43" s="91"/>
      <c r="ZV43" s="91"/>
      <c r="ZW43" s="91"/>
      <c r="ZX43" s="91"/>
      <c r="ZY43" s="91"/>
      <c r="ZZ43" s="91"/>
      <c r="AAA43" s="91"/>
      <c r="AAB43" s="91"/>
      <c r="AAC43" s="91"/>
      <c r="AAD43" s="91"/>
      <c r="AAE43" s="91"/>
      <c r="AAF43" s="91"/>
      <c r="AAG43" s="91"/>
      <c r="AAH43" s="91"/>
      <c r="AAI43" s="91"/>
      <c r="AAJ43" s="91"/>
      <c r="AAK43" s="91"/>
      <c r="AAL43" s="91"/>
      <c r="AAM43" s="91"/>
      <c r="AAN43" s="91"/>
      <c r="AAO43" s="91"/>
      <c r="AAP43" s="91"/>
      <c r="AAQ43" s="91"/>
      <c r="AAR43" s="91"/>
      <c r="AAS43" s="91"/>
      <c r="AAT43" s="91"/>
      <c r="AAU43" s="91"/>
      <c r="AAV43" s="91"/>
      <c r="AAW43" s="91"/>
      <c r="AAX43" s="91"/>
      <c r="AAY43" s="91"/>
      <c r="AAZ43" s="91"/>
      <c r="ABA43" s="91"/>
      <c r="ABB43" s="91"/>
      <c r="ABC43" s="91"/>
      <c r="ABD43" s="91"/>
      <c r="ABE43" s="91"/>
      <c r="ABF43" s="91"/>
      <c r="ABG43" s="91"/>
      <c r="ABH43" s="91"/>
      <c r="ABI43" s="91"/>
      <c r="ABJ43" s="91"/>
      <c r="ABK43" s="91"/>
      <c r="ABL43" s="91"/>
      <c r="ABM43" s="91"/>
      <c r="ABN43" s="91"/>
      <c r="ABO43" s="91"/>
      <c r="ABP43" s="91"/>
      <c r="ABQ43" s="91"/>
      <c r="ABR43" s="91"/>
      <c r="ABS43" s="91"/>
      <c r="ABT43" s="91"/>
      <c r="ABU43" s="91"/>
      <c r="ABV43" s="91"/>
      <c r="ABW43" s="91"/>
      <c r="ABX43" s="91"/>
      <c r="ABY43" s="91"/>
      <c r="ABZ43" s="91"/>
      <c r="ACA43" s="91"/>
      <c r="ACB43" s="91"/>
      <c r="ACC43" s="91"/>
      <c r="ACD43" s="91"/>
      <c r="ACE43" s="91"/>
      <c r="ACF43" s="91"/>
      <c r="ACG43" s="91"/>
      <c r="ACH43" s="91"/>
      <c r="ACI43" s="91"/>
      <c r="ACJ43" s="91"/>
      <c r="ACK43" s="91"/>
      <c r="ACL43" s="91"/>
      <c r="ACM43" s="91"/>
      <c r="ACN43" s="91"/>
      <c r="ACO43" s="91"/>
      <c r="ACP43" s="91"/>
      <c r="ACQ43" s="91"/>
      <c r="ACR43" s="91"/>
      <c r="ACS43" s="91"/>
      <c r="ACT43" s="91"/>
      <c r="ACU43" s="91"/>
      <c r="ACV43" s="91"/>
      <c r="ACW43" s="91"/>
      <c r="ACX43" s="91"/>
      <c r="ACY43" s="91"/>
      <c r="ACZ43" s="91"/>
      <c r="ADA43" s="91"/>
      <c r="ADB43" s="91"/>
      <c r="ADC43" s="91"/>
      <c r="ADD43" s="91"/>
      <c r="ADE43" s="91"/>
      <c r="ADF43" s="91"/>
      <c r="ADG43" s="91"/>
      <c r="ADH43" s="91"/>
      <c r="ADI43" s="91"/>
      <c r="ADJ43" s="91"/>
      <c r="ADK43" s="91"/>
      <c r="ADL43" s="91"/>
      <c r="ADM43" s="91"/>
      <c r="ADN43" s="91"/>
      <c r="ADO43" s="91"/>
      <c r="ADP43" s="91"/>
      <c r="ADQ43" s="91"/>
      <c r="ADR43" s="91"/>
      <c r="ADS43" s="91"/>
      <c r="ADT43" s="91"/>
      <c r="ADU43" s="91"/>
      <c r="ADV43" s="91"/>
      <c r="ADW43" s="91"/>
      <c r="ADX43" s="91"/>
      <c r="ADY43" s="91"/>
      <c r="ADZ43" s="91"/>
      <c r="AEA43" s="91"/>
      <c r="AEB43" s="91"/>
      <c r="AEC43" s="91"/>
      <c r="AED43" s="91"/>
      <c r="AEE43" s="91"/>
      <c r="AEF43" s="91"/>
      <c r="AEG43" s="91"/>
      <c r="AEH43" s="91"/>
      <c r="AEI43" s="91"/>
      <c r="AEJ43" s="91"/>
      <c r="AEK43" s="91"/>
      <c r="AEL43" s="91"/>
      <c r="AEM43" s="91"/>
      <c r="AEN43" s="91"/>
      <c r="AEO43" s="91"/>
      <c r="AEP43" s="91"/>
      <c r="AEQ43" s="91"/>
      <c r="AER43" s="91"/>
      <c r="AES43" s="91"/>
      <c r="AET43" s="91"/>
      <c r="AEU43" s="91"/>
      <c r="AEV43" s="91"/>
      <c r="AEW43" s="91"/>
      <c r="AEX43" s="91"/>
      <c r="AEY43" s="91"/>
      <c r="AEZ43" s="91"/>
      <c r="AFA43" s="91"/>
      <c r="AFB43" s="91"/>
      <c r="AFC43" s="91"/>
      <c r="AFD43" s="91"/>
      <c r="AFE43" s="91"/>
      <c r="AFF43" s="91"/>
      <c r="AFG43" s="91"/>
      <c r="AFH43" s="91"/>
      <c r="AFI43" s="91"/>
      <c r="AFJ43" s="91"/>
      <c r="AFK43" s="91"/>
      <c r="AFL43" s="91"/>
      <c r="AFM43" s="91"/>
      <c r="AFN43" s="91"/>
      <c r="AFO43" s="91"/>
      <c r="AFP43" s="91"/>
      <c r="AFQ43" s="91"/>
      <c r="AFR43" s="91"/>
      <c r="AFS43" s="91"/>
      <c r="AFT43" s="91"/>
      <c r="AFU43" s="91"/>
      <c r="AFV43" s="91"/>
      <c r="AFW43" s="91"/>
      <c r="AFX43" s="91"/>
      <c r="AFY43" s="91"/>
      <c r="AFZ43" s="91"/>
      <c r="AGA43" s="91"/>
      <c r="AGB43" s="91"/>
      <c r="AGC43" s="91"/>
      <c r="AGD43" s="91"/>
      <c r="AGE43" s="91"/>
      <c r="AGF43" s="91"/>
      <c r="AGG43" s="91"/>
      <c r="AGH43" s="91"/>
      <c r="AGI43" s="91"/>
      <c r="AGJ43" s="91"/>
      <c r="AGK43" s="91"/>
      <c r="AGL43" s="91"/>
      <c r="AGM43" s="91"/>
      <c r="AGN43" s="91"/>
      <c r="AGO43" s="91"/>
      <c r="AGP43" s="91"/>
      <c r="AGQ43" s="91"/>
      <c r="AGR43" s="91"/>
      <c r="AGS43" s="91"/>
      <c r="AGT43" s="91"/>
      <c r="AGU43" s="91"/>
      <c r="AGV43" s="91"/>
      <c r="AGW43" s="91"/>
      <c r="AGX43" s="91"/>
      <c r="AGY43" s="91"/>
      <c r="AGZ43" s="91"/>
      <c r="AHA43" s="91"/>
      <c r="AHB43" s="91"/>
      <c r="AHC43" s="91"/>
      <c r="AHD43" s="91"/>
      <c r="AHE43" s="91"/>
      <c r="AHF43" s="91"/>
      <c r="AHG43" s="91"/>
      <c r="AHH43" s="91"/>
      <c r="AHI43" s="91"/>
      <c r="AHJ43" s="91"/>
      <c r="AHK43" s="91"/>
      <c r="AHL43" s="91"/>
      <c r="AHM43" s="91"/>
      <c r="AHN43" s="91"/>
      <c r="AHO43" s="91"/>
      <c r="AHP43" s="91"/>
      <c r="AHQ43" s="91"/>
      <c r="AHR43" s="91"/>
      <c r="AHS43" s="91"/>
      <c r="AHT43" s="91"/>
      <c r="AHU43" s="91"/>
      <c r="AHV43" s="91"/>
      <c r="AHW43" s="91"/>
      <c r="AHX43" s="91"/>
      <c r="AHY43" s="91"/>
      <c r="AHZ43" s="91"/>
      <c r="AIA43" s="91"/>
      <c r="AIB43" s="91"/>
      <c r="AIC43" s="91"/>
      <c r="AID43" s="91"/>
      <c r="AIE43" s="91"/>
      <c r="AIF43" s="91"/>
      <c r="AIG43" s="91"/>
      <c r="AIH43" s="91"/>
      <c r="AII43" s="91"/>
      <c r="AIJ43" s="91"/>
      <c r="AIK43" s="91"/>
      <c r="AIL43" s="91"/>
      <c r="AIM43" s="91"/>
      <c r="AIN43" s="91"/>
      <c r="AIO43" s="91"/>
      <c r="AIP43" s="91"/>
      <c r="AIQ43" s="91"/>
      <c r="AIR43" s="91"/>
      <c r="AIS43" s="91"/>
      <c r="AIT43" s="91"/>
      <c r="AIU43" s="91"/>
      <c r="AIV43" s="91"/>
      <c r="AIW43" s="91"/>
      <c r="AIX43" s="91"/>
      <c r="AIY43" s="91"/>
      <c r="AIZ43" s="91"/>
      <c r="AJA43" s="91"/>
      <c r="AJB43" s="91"/>
      <c r="AJC43" s="91"/>
      <c r="AJD43" s="91"/>
      <c r="AJE43" s="91"/>
      <c r="AJF43" s="91"/>
      <c r="AJG43" s="91"/>
      <c r="AJH43" s="91"/>
      <c r="AJI43" s="91"/>
      <c r="AJJ43" s="91"/>
      <c r="AJK43" s="91"/>
      <c r="AJL43" s="91"/>
      <c r="AJM43" s="91"/>
      <c r="AJN43" s="91"/>
      <c r="AJO43" s="91"/>
      <c r="AJP43" s="91"/>
      <c r="AJQ43" s="91"/>
      <c r="AJR43" s="91"/>
      <c r="AJS43" s="91"/>
      <c r="AJT43" s="91"/>
      <c r="AJU43" s="91"/>
      <c r="AJV43" s="91"/>
      <c r="AJW43" s="91"/>
      <c r="AJX43" s="91"/>
      <c r="AJY43" s="91"/>
      <c r="AJZ43" s="91"/>
      <c r="AKA43" s="91"/>
      <c r="AKB43" s="91"/>
      <c r="AKC43" s="91"/>
      <c r="AKD43" s="91"/>
      <c r="AKE43" s="91"/>
      <c r="AKF43" s="91"/>
      <c r="AKG43" s="91"/>
      <c r="AKH43" s="91"/>
      <c r="AKI43" s="91"/>
      <c r="AKJ43" s="91"/>
      <c r="AKK43" s="91"/>
      <c r="AKL43" s="91"/>
      <c r="AKM43" s="91"/>
      <c r="AKN43" s="91"/>
      <c r="AKO43" s="91"/>
      <c r="AKP43" s="91"/>
      <c r="AKQ43" s="91"/>
      <c r="AKR43" s="91"/>
      <c r="AKS43" s="91"/>
      <c r="AKT43" s="91"/>
      <c r="AKU43" s="91"/>
      <c r="AKV43" s="91"/>
      <c r="AKW43" s="91"/>
      <c r="AKX43" s="91"/>
      <c r="AKY43" s="91"/>
      <c r="AKZ43" s="91"/>
      <c r="ALA43" s="91"/>
      <c r="ALB43" s="91"/>
      <c r="ALC43" s="91"/>
      <c r="ALD43" s="91"/>
      <c r="ALE43" s="91"/>
      <c r="ALF43" s="91"/>
      <c r="ALG43" s="91"/>
      <c r="ALH43" s="91"/>
      <c r="ALI43" s="91"/>
      <c r="ALJ43" s="91"/>
      <c r="ALK43" s="91"/>
      <c r="ALL43" s="91"/>
      <c r="ALM43" s="91"/>
      <c r="ALN43" s="91"/>
      <c r="ALO43" s="91"/>
      <c r="ALP43" s="91"/>
      <c r="ALQ43" s="91"/>
      <c r="ALR43" s="91"/>
      <c r="ALS43" s="91"/>
      <c r="ALT43" s="91"/>
      <c r="ALU43" s="91"/>
      <c r="ALV43" s="91"/>
      <c r="ALW43" s="91"/>
      <c r="ALX43" s="91"/>
      <c r="ALY43" s="91"/>
      <c r="ALZ43" s="91"/>
      <c r="AMA43" s="91"/>
      <c r="AMB43" s="91"/>
      <c r="AMC43" s="91"/>
      <c r="AMD43" s="91"/>
      <c r="AME43" s="91"/>
      <c r="AMF43" s="91"/>
      <c r="AMG43" s="91"/>
      <c r="AMH43" s="91"/>
      <c r="AMI43" s="91"/>
      <c r="AMJ43" s="91"/>
      <c r="AMK43" s="91"/>
      <c r="AML43" s="91"/>
      <c r="AMM43" s="91"/>
      <c r="AMN43" s="91"/>
      <c r="AMO43" s="91"/>
      <c r="AMP43" s="91"/>
      <c r="AMQ43" s="91"/>
      <c r="AMR43" s="91"/>
      <c r="AMS43" s="91"/>
      <c r="AMT43" s="91"/>
      <c r="AMU43" s="91"/>
      <c r="AMV43" s="91"/>
      <c r="AMW43" s="91"/>
      <c r="AMX43" s="91"/>
      <c r="AMY43" s="91"/>
      <c r="AMZ43" s="91"/>
      <c r="ANA43" s="91"/>
      <c r="ANB43" s="91"/>
      <c r="ANC43" s="91"/>
      <c r="AND43" s="91"/>
      <c r="ANE43" s="91"/>
      <c r="ANF43" s="91"/>
      <c r="ANG43" s="91"/>
      <c r="ANH43" s="91"/>
      <c r="ANI43" s="91"/>
      <c r="ANJ43" s="91"/>
      <c r="ANK43" s="91"/>
      <c r="ANL43" s="91"/>
      <c r="ANM43" s="91"/>
      <c r="ANN43" s="91"/>
      <c r="ANO43" s="91"/>
      <c r="ANP43" s="91"/>
      <c r="ANQ43" s="91"/>
      <c r="ANR43" s="91"/>
      <c r="ANS43" s="91"/>
      <c r="ANT43" s="91"/>
      <c r="ANU43" s="91"/>
      <c r="ANV43" s="91"/>
      <c r="ANW43" s="91"/>
      <c r="ANX43" s="91"/>
      <c r="ANY43" s="91"/>
      <c r="ANZ43" s="91"/>
      <c r="AOA43" s="91"/>
      <c r="AOB43" s="91"/>
      <c r="AOC43" s="91"/>
      <c r="AOD43" s="91"/>
      <c r="AOE43" s="91"/>
      <c r="AOF43" s="91"/>
      <c r="AOG43" s="91"/>
      <c r="AOH43" s="91"/>
      <c r="AOI43" s="91"/>
      <c r="AOJ43" s="91"/>
      <c r="AOK43" s="91"/>
      <c r="AOL43" s="91"/>
      <c r="AOM43" s="91"/>
      <c r="AON43" s="91"/>
      <c r="AOO43" s="91"/>
      <c r="AOP43" s="91"/>
      <c r="AOQ43" s="91"/>
      <c r="AOR43" s="91"/>
      <c r="AOS43" s="91"/>
      <c r="AOT43" s="91"/>
      <c r="AOU43" s="91"/>
      <c r="AOV43" s="91"/>
      <c r="AOW43" s="91"/>
      <c r="AOX43" s="91"/>
      <c r="AOY43" s="91"/>
      <c r="AOZ43" s="91"/>
      <c r="APA43" s="91"/>
      <c r="APB43" s="91"/>
      <c r="APC43" s="91"/>
      <c r="APD43" s="91"/>
      <c r="APE43" s="91"/>
      <c r="APF43" s="91"/>
      <c r="APG43" s="91"/>
      <c r="APH43" s="91"/>
      <c r="API43" s="91"/>
      <c r="APJ43" s="91"/>
      <c r="APK43" s="91"/>
      <c r="APL43" s="91"/>
      <c r="APM43" s="91"/>
      <c r="APN43" s="91"/>
      <c r="APO43" s="91"/>
      <c r="APP43" s="91"/>
      <c r="APQ43" s="91"/>
      <c r="APR43" s="91"/>
      <c r="APS43" s="91"/>
      <c r="APT43" s="91"/>
      <c r="APU43" s="91"/>
      <c r="APV43" s="91"/>
      <c r="APW43" s="91"/>
      <c r="APX43" s="91"/>
      <c r="APY43" s="91"/>
      <c r="APZ43" s="91"/>
      <c r="AQA43" s="91"/>
      <c r="AQB43" s="91"/>
      <c r="AQC43" s="91"/>
      <c r="AQD43" s="91"/>
      <c r="AQE43" s="91"/>
      <c r="AQF43" s="91"/>
      <c r="AQG43" s="91"/>
      <c r="AQH43" s="91"/>
      <c r="AQI43" s="91"/>
      <c r="AQJ43" s="91"/>
      <c r="AQK43" s="91"/>
      <c r="AQL43" s="91"/>
      <c r="AQM43" s="91"/>
      <c r="AQN43" s="91"/>
      <c r="AQO43" s="91"/>
      <c r="AQP43" s="91"/>
      <c r="AQQ43" s="91"/>
      <c r="AQR43" s="91"/>
      <c r="AQS43" s="91"/>
      <c r="AQT43" s="91"/>
      <c r="AQU43" s="91"/>
      <c r="AQV43" s="91"/>
      <c r="AQW43" s="91"/>
      <c r="AQX43" s="91"/>
      <c r="AQY43" s="91"/>
      <c r="AQZ43" s="91"/>
      <c r="ARA43" s="91"/>
      <c r="ARB43" s="91"/>
      <c r="ARC43" s="91"/>
      <c r="ARD43" s="91"/>
      <c r="ARE43" s="91"/>
      <c r="ARF43" s="91"/>
      <c r="ARG43" s="91"/>
      <c r="ARH43" s="91"/>
      <c r="ARI43" s="91"/>
      <c r="ARJ43" s="91"/>
      <c r="ARK43" s="91"/>
      <c r="ARL43" s="91"/>
      <c r="ARM43" s="91"/>
      <c r="ARN43" s="91"/>
      <c r="ARO43" s="91"/>
      <c r="ARP43" s="91"/>
      <c r="ARQ43" s="91"/>
      <c r="ARR43" s="91"/>
      <c r="ARS43" s="91"/>
      <c r="ART43" s="91"/>
      <c r="ARU43" s="91"/>
      <c r="ARV43" s="91"/>
      <c r="ARW43" s="91"/>
      <c r="ARX43" s="91"/>
      <c r="ARY43" s="91"/>
      <c r="ARZ43" s="91"/>
      <c r="ASA43" s="91"/>
      <c r="ASB43" s="91"/>
      <c r="ASC43" s="91"/>
      <c r="ASD43" s="91"/>
      <c r="ASE43" s="91"/>
      <c r="ASF43" s="91"/>
      <c r="ASG43" s="91"/>
      <c r="ASH43" s="91"/>
      <c r="ASI43" s="91"/>
      <c r="ASJ43" s="91"/>
      <c r="ASK43" s="91"/>
      <c r="ASL43" s="91"/>
      <c r="ASM43" s="91"/>
      <c r="ASN43" s="91"/>
      <c r="ASO43" s="91"/>
      <c r="ASP43" s="91"/>
      <c r="ASQ43" s="91"/>
      <c r="ASR43" s="91"/>
      <c r="ASS43" s="91"/>
      <c r="AST43" s="91"/>
      <c r="ASU43" s="91"/>
      <c r="ASV43" s="91"/>
      <c r="ASW43" s="91"/>
      <c r="ASX43" s="91"/>
      <c r="ASY43" s="91"/>
      <c r="ASZ43" s="91"/>
      <c r="ATA43" s="91"/>
      <c r="ATB43" s="91"/>
      <c r="ATC43" s="91"/>
      <c r="ATD43" s="91"/>
      <c r="ATE43" s="91"/>
      <c r="ATF43" s="91"/>
      <c r="ATG43" s="91"/>
      <c r="ATH43" s="91"/>
      <c r="ATI43" s="91"/>
      <c r="ATJ43" s="91"/>
      <c r="ATK43" s="91"/>
      <c r="ATL43" s="91"/>
      <c r="ATM43" s="91"/>
      <c r="ATN43" s="91"/>
      <c r="ATO43" s="91"/>
      <c r="ATP43" s="91"/>
      <c r="ATQ43" s="91"/>
      <c r="ATR43" s="91"/>
      <c r="ATS43" s="91"/>
      <c r="ATT43" s="91"/>
      <c r="ATU43" s="91"/>
      <c r="ATV43" s="91"/>
      <c r="ATW43" s="91"/>
      <c r="ATX43" s="91"/>
      <c r="ATY43" s="91"/>
      <c r="ATZ43" s="91"/>
      <c r="AUA43" s="91"/>
      <c r="AUB43" s="91"/>
      <c r="AUC43" s="91"/>
      <c r="AUD43" s="91"/>
      <c r="AUE43" s="91"/>
      <c r="AUF43" s="91"/>
      <c r="AUG43" s="91"/>
      <c r="AUH43" s="91"/>
      <c r="AUI43" s="91"/>
      <c r="AUJ43" s="91"/>
      <c r="AUK43" s="91"/>
      <c r="AUL43" s="91"/>
      <c r="AUM43" s="91"/>
      <c r="AUN43" s="91"/>
      <c r="AUO43" s="91"/>
      <c r="AUP43" s="91"/>
      <c r="AUQ43" s="91"/>
      <c r="AUR43" s="91"/>
      <c r="AUS43" s="91"/>
      <c r="AUT43" s="91"/>
      <c r="AUU43" s="91"/>
      <c r="AUV43" s="91"/>
      <c r="AUW43" s="91"/>
      <c r="AUX43" s="91"/>
      <c r="AUY43" s="91"/>
      <c r="AUZ43" s="91"/>
      <c r="AVA43" s="91"/>
      <c r="AVB43" s="91"/>
      <c r="AVC43" s="91"/>
      <c r="AVD43" s="91"/>
      <c r="AVE43" s="91"/>
      <c r="AVF43" s="91"/>
      <c r="AVG43" s="91"/>
      <c r="AVH43" s="91"/>
      <c r="AVI43" s="91"/>
      <c r="AVJ43" s="91"/>
      <c r="AVK43" s="91"/>
      <c r="AVL43" s="91"/>
      <c r="AVM43" s="91"/>
      <c r="AVN43" s="91"/>
      <c r="AVO43" s="91"/>
      <c r="AVP43" s="91"/>
      <c r="AVQ43" s="91"/>
      <c r="AVR43" s="91"/>
      <c r="AVS43" s="91"/>
      <c r="AVT43" s="91"/>
      <c r="AVU43" s="91"/>
      <c r="AVV43" s="91"/>
      <c r="AVW43" s="91"/>
      <c r="AVX43" s="91"/>
      <c r="AVY43" s="91"/>
      <c r="AVZ43" s="91"/>
      <c r="AWA43" s="91"/>
      <c r="AWB43" s="91"/>
      <c r="AWC43" s="91"/>
      <c r="AWD43" s="91"/>
      <c r="AWE43" s="91"/>
      <c r="AWF43" s="91"/>
      <c r="AWG43" s="91"/>
      <c r="AWH43" s="91"/>
      <c r="AWI43" s="91"/>
      <c r="AWJ43" s="91"/>
      <c r="AWK43" s="91"/>
      <c r="AWL43" s="91"/>
      <c r="AWM43" s="91"/>
      <c r="AWN43" s="91"/>
      <c r="AWO43" s="91"/>
      <c r="AWP43" s="91"/>
      <c r="AWQ43" s="91"/>
      <c r="AWR43" s="91"/>
      <c r="AWS43" s="91"/>
      <c r="AWT43" s="91"/>
      <c r="AWU43" s="91"/>
      <c r="AWV43" s="91"/>
      <c r="AWW43" s="91"/>
      <c r="AWX43" s="91"/>
      <c r="AWY43" s="91"/>
      <c r="AWZ43" s="91"/>
      <c r="AXA43" s="91"/>
      <c r="AXB43" s="91"/>
      <c r="AXC43" s="91"/>
      <c r="AXD43" s="91"/>
      <c r="AXE43" s="91"/>
      <c r="AXF43" s="91"/>
      <c r="AXG43" s="91"/>
      <c r="AXH43" s="91"/>
      <c r="AXI43" s="91"/>
      <c r="AXJ43" s="91"/>
      <c r="AXK43" s="91"/>
      <c r="AXL43" s="91"/>
      <c r="AXM43" s="91"/>
      <c r="AXN43" s="91"/>
      <c r="AXO43" s="91"/>
      <c r="AXP43" s="91"/>
      <c r="AXQ43" s="91"/>
      <c r="AXR43" s="91"/>
      <c r="AXS43" s="91"/>
      <c r="AXT43" s="91"/>
      <c r="AXU43" s="91"/>
      <c r="AXV43" s="91"/>
      <c r="AXW43" s="91"/>
      <c r="AXX43" s="91"/>
      <c r="AXY43" s="91"/>
      <c r="AXZ43" s="91"/>
      <c r="AYA43" s="91"/>
      <c r="AYB43" s="91"/>
      <c r="AYC43" s="91"/>
      <c r="AYD43" s="91"/>
      <c r="AYE43" s="91"/>
      <c r="AYF43" s="91"/>
      <c r="AYG43" s="91"/>
      <c r="AYH43" s="91"/>
      <c r="AYI43" s="91"/>
      <c r="AYJ43" s="91"/>
      <c r="AYK43" s="91"/>
      <c r="AYL43" s="91"/>
      <c r="AYM43" s="91"/>
      <c r="AYN43" s="91"/>
      <c r="AYO43" s="91"/>
      <c r="AYP43" s="91"/>
      <c r="AYQ43" s="91"/>
      <c r="AYR43" s="91"/>
      <c r="AYS43" s="91"/>
      <c r="AYT43" s="91"/>
      <c r="AYU43" s="91"/>
      <c r="AYV43" s="91"/>
      <c r="AYW43" s="91"/>
      <c r="AYX43" s="91"/>
      <c r="AYY43" s="91"/>
      <c r="AYZ43" s="91"/>
      <c r="AZA43" s="91"/>
      <c r="AZB43" s="91"/>
      <c r="AZC43" s="91"/>
      <c r="AZD43" s="91"/>
      <c r="AZE43" s="91"/>
      <c r="AZF43" s="91"/>
      <c r="AZG43" s="91"/>
      <c r="AZH43" s="91"/>
      <c r="AZI43" s="91"/>
      <c r="AZJ43" s="91"/>
      <c r="AZK43" s="91"/>
      <c r="AZL43" s="91"/>
      <c r="AZM43" s="91"/>
      <c r="AZN43" s="91"/>
      <c r="AZO43" s="91"/>
      <c r="AZP43" s="91"/>
      <c r="AZQ43" s="91"/>
      <c r="AZR43" s="91"/>
      <c r="AZS43" s="91"/>
      <c r="AZT43" s="91"/>
      <c r="AZU43" s="91"/>
      <c r="AZV43" s="91"/>
      <c r="AZW43" s="91"/>
      <c r="AZX43" s="91"/>
      <c r="AZY43" s="91"/>
      <c r="AZZ43" s="91"/>
      <c r="BAA43" s="91"/>
      <c r="BAB43" s="91"/>
      <c r="BAC43" s="91"/>
      <c r="BAD43" s="91"/>
      <c r="BAE43" s="91"/>
      <c r="BAF43" s="91"/>
      <c r="BAG43" s="91"/>
      <c r="BAH43" s="91"/>
      <c r="BAI43" s="91"/>
      <c r="BAJ43" s="91"/>
      <c r="BAK43" s="91"/>
      <c r="BAL43" s="91"/>
      <c r="BAM43" s="91"/>
      <c r="BAN43" s="91"/>
      <c r="BAO43" s="91"/>
      <c r="BAP43" s="91"/>
      <c r="BAQ43" s="91"/>
      <c r="BAR43" s="91"/>
      <c r="BAS43" s="91"/>
      <c r="BAT43" s="91"/>
      <c r="BAU43" s="91"/>
      <c r="BAV43" s="91"/>
      <c r="BAW43" s="91"/>
      <c r="BAX43" s="91"/>
      <c r="BAY43" s="91"/>
      <c r="BAZ43" s="91"/>
      <c r="BBA43" s="91"/>
      <c r="BBB43" s="91"/>
      <c r="BBC43" s="91"/>
      <c r="BBD43" s="91"/>
      <c r="BBE43" s="91"/>
      <c r="BBF43" s="91"/>
      <c r="BBG43" s="91"/>
      <c r="BBH43" s="91"/>
      <c r="BBI43" s="91"/>
      <c r="BBJ43" s="91"/>
      <c r="BBK43" s="91"/>
      <c r="BBL43" s="91"/>
      <c r="BBM43" s="91"/>
      <c r="BBN43" s="91"/>
      <c r="BBO43" s="91"/>
      <c r="BBP43" s="91"/>
      <c r="BBQ43" s="91"/>
      <c r="BBR43" s="91"/>
      <c r="BBS43" s="91"/>
      <c r="BBT43" s="91"/>
      <c r="BBU43" s="91"/>
      <c r="BBV43" s="91"/>
      <c r="BBW43" s="91"/>
      <c r="BBX43" s="91"/>
      <c r="BBY43" s="91"/>
      <c r="BBZ43" s="91"/>
      <c r="BCA43" s="91"/>
      <c r="BCB43" s="91"/>
      <c r="BCC43" s="91"/>
      <c r="BCD43" s="91"/>
      <c r="BCE43" s="91"/>
      <c r="BCF43" s="91"/>
      <c r="BCG43" s="91"/>
      <c r="BCH43" s="91"/>
      <c r="BCI43" s="91"/>
      <c r="BCJ43" s="91"/>
      <c r="BCK43" s="91"/>
      <c r="BCL43" s="91"/>
      <c r="BCM43" s="91"/>
      <c r="BCN43" s="91"/>
      <c r="BCO43" s="91"/>
      <c r="BCP43" s="91"/>
      <c r="BCQ43" s="91"/>
      <c r="BCR43" s="91"/>
      <c r="BCS43" s="91"/>
      <c r="BCT43" s="91"/>
      <c r="BCU43" s="91"/>
      <c r="BCV43" s="91"/>
      <c r="BCW43" s="91"/>
      <c r="BCX43" s="91"/>
      <c r="BCY43" s="91"/>
      <c r="BCZ43" s="91"/>
      <c r="BDA43" s="91"/>
      <c r="BDB43" s="91"/>
      <c r="BDC43" s="91"/>
      <c r="BDD43" s="91"/>
      <c r="BDE43" s="91"/>
      <c r="BDF43" s="91"/>
      <c r="BDG43" s="91"/>
      <c r="BDH43" s="91"/>
      <c r="BDI43" s="91"/>
      <c r="BDJ43" s="91"/>
      <c r="BDK43" s="91"/>
      <c r="BDL43" s="91"/>
      <c r="BDM43" s="91"/>
      <c r="BDN43" s="91"/>
      <c r="BDO43" s="91"/>
      <c r="BDP43" s="91"/>
      <c r="BDQ43" s="91"/>
      <c r="BDR43" s="91"/>
      <c r="BDS43" s="91"/>
      <c r="BDT43" s="91"/>
      <c r="BDU43" s="91"/>
      <c r="BDV43" s="91"/>
      <c r="BDW43" s="91"/>
      <c r="BDX43" s="91"/>
      <c r="BDY43" s="91"/>
      <c r="BDZ43" s="91"/>
      <c r="BEA43" s="91"/>
      <c r="BEB43" s="91"/>
      <c r="BEC43" s="91"/>
      <c r="BED43" s="91"/>
      <c r="BEE43" s="91"/>
      <c r="BEF43" s="91"/>
      <c r="BEG43" s="91"/>
      <c r="BEH43" s="91"/>
      <c r="BEI43" s="91"/>
      <c r="BEJ43" s="91"/>
      <c r="BEK43" s="91"/>
      <c r="BEL43" s="91"/>
      <c r="BEM43" s="91"/>
      <c r="BEN43" s="91"/>
      <c r="BEO43" s="91"/>
      <c r="BEP43" s="91"/>
      <c r="BEQ43" s="91"/>
      <c r="BER43" s="91"/>
      <c r="BES43" s="91"/>
      <c r="BET43" s="91"/>
      <c r="BEU43" s="91"/>
      <c r="BEV43" s="91"/>
      <c r="BEW43" s="91"/>
      <c r="BEX43" s="91"/>
      <c r="BEY43" s="91"/>
      <c r="BEZ43" s="91"/>
      <c r="BFA43" s="91"/>
      <c r="BFB43" s="91"/>
      <c r="BFC43" s="91"/>
      <c r="BFD43" s="91"/>
      <c r="BFE43" s="91"/>
      <c r="BFF43" s="91"/>
      <c r="BFG43" s="91"/>
      <c r="BFH43" s="91"/>
      <c r="BFI43" s="91"/>
      <c r="BFJ43" s="91"/>
      <c r="BFK43" s="91"/>
      <c r="BFL43" s="91"/>
      <c r="BFM43" s="91"/>
      <c r="BFN43" s="91"/>
      <c r="BFO43" s="91"/>
      <c r="BFP43" s="91"/>
      <c r="BFQ43" s="91"/>
      <c r="BFR43" s="91"/>
      <c r="BFS43" s="91"/>
      <c r="BFT43" s="91"/>
      <c r="BFU43" s="91"/>
      <c r="BFV43" s="91"/>
      <c r="BFW43" s="91"/>
      <c r="BFX43" s="91"/>
      <c r="BFY43" s="91"/>
      <c r="BFZ43" s="91"/>
      <c r="BGA43" s="91"/>
      <c r="BGB43" s="91"/>
      <c r="BGC43" s="91"/>
      <c r="BGD43" s="91"/>
      <c r="BGE43" s="91"/>
      <c r="BGF43" s="91"/>
      <c r="BGG43" s="91"/>
      <c r="BGH43" s="91"/>
      <c r="BGI43" s="91"/>
      <c r="BGJ43" s="91"/>
      <c r="BGK43" s="91"/>
      <c r="BGL43" s="91"/>
      <c r="BGM43" s="91"/>
      <c r="BGN43" s="91"/>
      <c r="BGO43" s="91"/>
      <c r="BGP43" s="91"/>
      <c r="BGQ43" s="91"/>
      <c r="BGR43" s="91"/>
      <c r="BGS43" s="91"/>
      <c r="BGT43" s="91"/>
      <c r="BGU43" s="91"/>
      <c r="BGV43" s="91"/>
      <c r="BGW43" s="91"/>
      <c r="BGX43" s="91"/>
      <c r="BGY43" s="91"/>
      <c r="BGZ43" s="91"/>
      <c r="BHA43" s="91"/>
      <c r="BHB43" s="91"/>
      <c r="BHC43" s="91"/>
      <c r="BHD43" s="91"/>
      <c r="BHE43" s="91"/>
      <c r="BHF43" s="91"/>
      <c r="BHG43" s="91"/>
      <c r="BHH43" s="91"/>
      <c r="BHI43" s="91"/>
      <c r="BHJ43" s="91"/>
      <c r="BHK43" s="91"/>
      <c r="BHL43" s="91"/>
      <c r="BHM43" s="91"/>
      <c r="BHN43" s="91"/>
      <c r="BHO43" s="91"/>
      <c r="BHP43" s="91"/>
      <c r="BHQ43" s="91"/>
      <c r="BHR43" s="91"/>
      <c r="BHS43" s="91"/>
      <c r="BHT43" s="91"/>
      <c r="BHU43" s="91"/>
      <c r="BHV43" s="91"/>
      <c r="BHW43" s="91"/>
      <c r="BHX43" s="91"/>
      <c r="BHY43" s="91"/>
      <c r="BHZ43" s="91"/>
      <c r="BIA43" s="91"/>
      <c r="BIB43" s="91"/>
      <c r="BIC43" s="91"/>
      <c r="BID43" s="91"/>
      <c r="BIE43" s="91"/>
      <c r="BIF43" s="91"/>
      <c r="BIG43" s="91"/>
      <c r="BIH43" s="91"/>
      <c r="BII43" s="91"/>
      <c r="BIJ43" s="91"/>
      <c r="BIK43" s="91"/>
      <c r="BIL43" s="91"/>
      <c r="BIM43" s="91"/>
      <c r="BIN43" s="91"/>
      <c r="BIO43" s="91"/>
      <c r="BIP43" s="91"/>
      <c r="BIQ43" s="91"/>
      <c r="BIR43" s="91"/>
      <c r="BIS43" s="91"/>
      <c r="BIT43" s="91"/>
      <c r="BIU43" s="91"/>
      <c r="BIV43" s="91"/>
      <c r="BIW43" s="91"/>
      <c r="BIX43" s="91"/>
      <c r="BIY43" s="91"/>
      <c r="BIZ43" s="91"/>
      <c r="BJA43" s="91"/>
      <c r="BJB43" s="91"/>
      <c r="BJC43" s="91"/>
      <c r="BJD43" s="91"/>
      <c r="BJE43" s="91"/>
      <c r="BJF43" s="91"/>
      <c r="BJG43" s="91"/>
      <c r="BJH43" s="91"/>
      <c r="BJI43" s="91"/>
      <c r="BJJ43" s="91"/>
      <c r="BJK43" s="91"/>
      <c r="BJL43" s="91"/>
      <c r="BJM43" s="91"/>
      <c r="BJN43" s="91"/>
      <c r="BJO43" s="91"/>
      <c r="BJP43" s="91"/>
      <c r="BJQ43" s="91"/>
      <c r="BJR43" s="91"/>
      <c r="BJS43" s="91"/>
      <c r="BJT43" s="91"/>
      <c r="BJU43" s="91"/>
      <c r="BJV43" s="91"/>
      <c r="BJW43" s="91"/>
      <c r="BJX43" s="91"/>
      <c r="BJY43" s="91"/>
      <c r="BJZ43" s="91"/>
      <c r="BKA43" s="91"/>
      <c r="BKB43" s="91"/>
      <c r="BKC43" s="91"/>
      <c r="BKD43" s="91"/>
      <c r="BKE43" s="91"/>
      <c r="BKF43" s="91"/>
      <c r="BKG43" s="91"/>
      <c r="BKH43" s="91"/>
      <c r="BKI43" s="91"/>
      <c r="BKJ43" s="91"/>
      <c r="BKK43" s="91"/>
      <c r="BKL43" s="91"/>
      <c r="BKM43" s="91"/>
      <c r="BKN43" s="91"/>
      <c r="BKO43" s="91"/>
      <c r="BKP43" s="91"/>
      <c r="BKQ43" s="91"/>
      <c r="BKR43" s="91"/>
      <c r="BKS43" s="91"/>
      <c r="BKT43" s="91"/>
      <c r="BKU43" s="91"/>
      <c r="BKV43" s="91"/>
      <c r="BKW43" s="91"/>
      <c r="BKX43" s="91"/>
      <c r="BKY43" s="91"/>
      <c r="BKZ43" s="91"/>
      <c r="BLA43" s="91"/>
      <c r="BLB43" s="91"/>
      <c r="BLC43" s="91"/>
      <c r="BLD43" s="91"/>
      <c r="BLE43" s="91"/>
      <c r="BLF43" s="91"/>
      <c r="BLG43" s="91"/>
      <c r="BLH43" s="91"/>
      <c r="BLI43" s="91"/>
      <c r="BLJ43" s="91"/>
      <c r="BLK43" s="91"/>
      <c r="BLL43" s="91"/>
      <c r="BLM43" s="91"/>
      <c r="BLN43" s="91"/>
      <c r="BLO43" s="91"/>
      <c r="BLP43" s="91"/>
      <c r="BLQ43" s="91"/>
      <c r="BLR43" s="91"/>
      <c r="BLS43" s="91"/>
      <c r="BLT43" s="91"/>
      <c r="BLU43" s="91"/>
      <c r="BLV43" s="91"/>
      <c r="BLW43" s="91"/>
      <c r="BLX43" s="91"/>
      <c r="BLY43" s="91"/>
      <c r="BLZ43" s="91"/>
      <c r="BMA43" s="91"/>
      <c r="BMB43" s="91"/>
      <c r="BMC43" s="91"/>
      <c r="BMD43" s="91"/>
      <c r="BME43" s="91"/>
      <c r="BMF43" s="91"/>
      <c r="BMG43" s="91"/>
      <c r="BMH43" s="91"/>
      <c r="BMI43" s="91"/>
      <c r="BMJ43" s="91"/>
      <c r="BMK43" s="91"/>
      <c r="BML43" s="91"/>
      <c r="BMM43" s="91"/>
      <c r="BMN43" s="91"/>
      <c r="BMO43" s="91"/>
      <c r="BMP43" s="91"/>
      <c r="BMQ43" s="91"/>
      <c r="BMR43" s="91"/>
      <c r="BMS43" s="91"/>
      <c r="BMT43" s="91"/>
      <c r="BMU43" s="91"/>
      <c r="BMV43" s="91"/>
      <c r="BMW43" s="91"/>
      <c r="BMX43" s="91"/>
      <c r="BMY43" s="91"/>
      <c r="BMZ43" s="91"/>
      <c r="BNA43" s="91"/>
      <c r="BNB43" s="91"/>
      <c r="BNC43" s="91"/>
      <c r="BND43" s="91"/>
      <c r="BNE43" s="91"/>
      <c r="BNF43" s="91"/>
      <c r="BNG43" s="91"/>
      <c r="BNH43" s="91"/>
      <c r="BNI43" s="91"/>
      <c r="BNJ43" s="91"/>
      <c r="BNK43" s="91"/>
      <c r="BNL43" s="91"/>
      <c r="BNM43" s="91"/>
      <c r="BNN43" s="91"/>
      <c r="BNO43" s="91"/>
      <c r="BNP43" s="91"/>
      <c r="BNQ43" s="91"/>
      <c r="BNR43" s="91"/>
      <c r="BNS43" s="91"/>
      <c r="BNT43" s="91"/>
      <c r="BNU43" s="91"/>
      <c r="BNV43" s="91"/>
      <c r="BNW43" s="91"/>
      <c r="BNX43" s="91"/>
      <c r="BNY43" s="91"/>
      <c r="BNZ43" s="91"/>
      <c r="BOA43" s="91"/>
      <c r="BOB43" s="91"/>
      <c r="BOC43" s="91"/>
      <c r="BOD43" s="91"/>
      <c r="BOE43" s="91"/>
      <c r="BOF43" s="91"/>
      <c r="BOG43" s="91"/>
      <c r="BOH43" s="91"/>
      <c r="BOI43" s="91"/>
      <c r="BOJ43" s="91"/>
      <c r="BOK43" s="91"/>
      <c r="BOL43" s="91"/>
      <c r="BOM43" s="91"/>
      <c r="BON43" s="91"/>
      <c r="BOO43" s="91"/>
      <c r="BOP43" s="91"/>
      <c r="BOQ43" s="91"/>
      <c r="BOR43" s="91"/>
      <c r="BOS43" s="91"/>
      <c r="BOT43" s="91"/>
      <c r="BOU43" s="91"/>
      <c r="BOV43" s="91"/>
      <c r="BOW43" s="91"/>
      <c r="BOX43" s="91"/>
      <c r="BOY43" s="91"/>
      <c r="BOZ43" s="91"/>
      <c r="BPA43" s="91"/>
      <c r="BPB43" s="91"/>
      <c r="BPC43" s="91"/>
      <c r="BPD43" s="91"/>
      <c r="BPE43" s="91"/>
      <c r="BPF43" s="91"/>
      <c r="BPG43" s="91"/>
      <c r="BPH43" s="91"/>
      <c r="BPI43" s="91"/>
      <c r="BPJ43" s="91"/>
      <c r="BPK43" s="91"/>
      <c r="BPL43" s="91"/>
      <c r="BPM43" s="91"/>
      <c r="BPN43" s="91"/>
      <c r="BPO43" s="91"/>
      <c r="BPP43" s="91"/>
      <c r="BPQ43" s="91"/>
      <c r="BPR43" s="91"/>
      <c r="BPS43" s="91"/>
      <c r="BPT43" s="91"/>
      <c r="BPU43" s="91"/>
      <c r="BPV43" s="91"/>
      <c r="BPW43" s="91"/>
      <c r="BPX43" s="91"/>
      <c r="BPY43" s="91"/>
      <c r="BPZ43" s="91"/>
      <c r="BQA43" s="91"/>
      <c r="BQB43" s="91"/>
      <c r="BQC43" s="91"/>
      <c r="BQD43" s="91"/>
      <c r="BQE43" s="91"/>
      <c r="BQF43" s="91"/>
      <c r="BQG43" s="91"/>
      <c r="BQH43" s="91"/>
      <c r="BQI43" s="91"/>
      <c r="BQJ43" s="91"/>
      <c r="BQK43" s="91"/>
      <c r="BQL43" s="91"/>
      <c r="BQM43" s="91"/>
      <c r="BQN43" s="91"/>
      <c r="BQO43" s="91"/>
      <c r="BQP43" s="91"/>
      <c r="BQQ43" s="91"/>
      <c r="BQR43" s="91"/>
      <c r="BQS43" s="91"/>
      <c r="BQT43" s="91"/>
      <c r="BQU43" s="91"/>
      <c r="BQV43" s="91"/>
      <c r="BQW43" s="91"/>
      <c r="BQX43" s="91"/>
      <c r="BQY43" s="91"/>
      <c r="BQZ43" s="91"/>
      <c r="BRA43" s="91"/>
      <c r="BRB43" s="91"/>
      <c r="BRC43" s="91"/>
      <c r="BRD43" s="91"/>
      <c r="BRE43" s="91"/>
      <c r="BRF43" s="91"/>
      <c r="BRG43" s="91"/>
      <c r="BRH43" s="91"/>
      <c r="BRI43" s="91"/>
      <c r="BRJ43" s="91"/>
      <c r="BRK43" s="91"/>
      <c r="BRL43" s="91"/>
      <c r="BRM43" s="91"/>
      <c r="BRN43" s="91"/>
      <c r="BRO43" s="91"/>
      <c r="BRP43" s="91"/>
      <c r="BRQ43" s="91"/>
      <c r="BRR43" s="91"/>
      <c r="BRS43" s="91"/>
      <c r="BRT43" s="91"/>
      <c r="BRU43" s="91"/>
      <c r="BRV43" s="91"/>
      <c r="BRW43" s="91"/>
      <c r="BRX43" s="91"/>
      <c r="BRY43" s="91"/>
      <c r="BRZ43" s="91"/>
      <c r="BSA43" s="91"/>
      <c r="BSB43" s="91"/>
      <c r="BSC43" s="91"/>
      <c r="BSD43" s="91"/>
      <c r="BSE43" s="91"/>
      <c r="BSF43" s="91"/>
      <c r="BSG43" s="91"/>
      <c r="BSH43" s="91"/>
      <c r="BSI43" s="91"/>
      <c r="BSJ43" s="91"/>
      <c r="BSK43" s="91"/>
      <c r="BSL43" s="91"/>
      <c r="BSM43" s="91"/>
      <c r="BSN43" s="91"/>
      <c r="BSO43" s="91"/>
      <c r="BSP43" s="91"/>
      <c r="BSQ43" s="91"/>
      <c r="BSR43" s="91"/>
      <c r="BSS43" s="91"/>
      <c r="BST43" s="91"/>
      <c r="BSU43" s="91"/>
      <c r="BSV43" s="91"/>
      <c r="BSW43" s="91"/>
      <c r="BSX43" s="91"/>
      <c r="BSY43" s="91"/>
      <c r="BSZ43" s="91"/>
      <c r="BTA43" s="91"/>
      <c r="BTB43" s="91"/>
      <c r="BTC43" s="91"/>
      <c r="BTD43" s="91"/>
      <c r="BTE43" s="91"/>
      <c r="BTF43" s="91"/>
      <c r="BTG43" s="91"/>
      <c r="BTH43" s="91"/>
      <c r="BTI43" s="91"/>
      <c r="BTJ43" s="91"/>
      <c r="BTK43" s="91"/>
      <c r="BTL43" s="91"/>
      <c r="BTM43" s="91"/>
      <c r="BTN43" s="91"/>
      <c r="BTO43" s="91"/>
      <c r="BTP43" s="91"/>
      <c r="BTQ43" s="91"/>
      <c r="BTR43" s="91"/>
      <c r="BTS43" s="91"/>
      <c r="BTT43" s="91"/>
      <c r="BTU43" s="91"/>
      <c r="BTV43" s="91"/>
      <c r="BTW43" s="91"/>
      <c r="BTX43" s="91"/>
      <c r="BTY43" s="91"/>
      <c r="BTZ43" s="91"/>
      <c r="BUA43" s="91"/>
      <c r="BUB43" s="91"/>
      <c r="BUC43" s="91"/>
      <c r="BUD43" s="91"/>
      <c r="BUE43" s="91"/>
      <c r="BUF43" s="91"/>
      <c r="BUG43" s="91"/>
      <c r="BUH43" s="91"/>
      <c r="BUI43" s="91"/>
      <c r="BUJ43" s="91"/>
      <c r="BUK43" s="91"/>
      <c r="BUL43" s="91"/>
      <c r="BUM43" s="91"/>
      <c r="BUN43" s="91"/>
      <c r="BUO43" s="91"/>
      <c r="BUP43" s="91"/>
      <c r="BUQ43" s="91"/>
      <c r="BUR43" s="91"/>
      <c r="BUS43" s="91"/>
      <c r="BUT43" s="91"/>
      <c r="BUU43" s="91"/>
      <c r="BUV43" s="91"/>
      <c r="BUW43" s="91"/>
      <c r="BUX43" s="91"/>
      <c r="BUY43" s="91"/>
      <c r="BUZ43" s="91"/>
      <c r="BVA43" s="91"/>
      <c r="BVB43" s="91"/>
      <c r="BVC43" s="91"/>
      <c r="BVD43" s="91"/>
      <c r="BVE43" s="91"/>
      <c r="BVF43" s="91"/>
      <c r="BVG43" s="91"/>
      <c r="BVH43" s="91"/>
      <c r="BVI43" s="91"/>
      <c r="BVJ43" s="91"/>
      <c r="BVK43" s="91"/>
      <c r="BVL43" s="91"/>
      <c r="BVM43" s="91"/>
      <c r="BVN43" s="91"/>
      <c r="BVO43" s="91"/>
      <c r="BVP43" s="91"/>
      <c r="BVQ43" s="91"/>
      <c r="BVR43" s="91"/>
      <c r="BVS43" s="91"/>
      <c r="BVT43" s="91"/>
      <c r="BVU43" s="91"/>
      <c r="BVV43" s="91"/>
      <c r="BVW43" s="91"/>
      <c r="BVX43" s="91"/>
      <c r="BVY43" s="91"/>
      <c r="BVZ43" s="91"/>
      <c r="BWA43" s="91"/>
      <c r="BWB43" s="91"/>
      <c r="BWC43" s="91"/>
      <c r="BWD43" s="91"/>
      <c r="BWE43" s="91"/>
      <c r="BWF43" s="91"/>
      <c r="BWG43" s="91"/>
      <c r="BWH43" s="91"/>
      <c r="BWI43" s="91"/>
      <c r="BWJ43" s="91"/>
      <c r="BWK43" s="91"/>
      <c r="BWL43" s="91"/>
      <c r="BWM43" s="91"/>
      <c r="BWN43" s="91"/>
      <c r="BWO43" s="91"/>
      <c r="BWP43" s="91"/>
      <c r="BWQ43" s="91"/>
      <c r="BWR43" s="91"/>
      <c r="BWS43" s="91"/>
      <c r="BWT43" s="91"/>
      <c r="BWU43" s="91"/>
      <c r="BWV43" s="91"/>
      <c r="BWW43" s="91"/>
      <c r="BWX43" s="91"/>
      <c r="BWY43" s="91"/>
      <c r="BWZ43" s="91"/>
      <c r="BXA43" s="91"/>
      <c r="BXB43" s="91"/>
      <c r="BXC43" s="91"/>
      <c r="BXD43" s="91"/>
      <c r="BXE43" s="91"/>
      <c r="BXF43" s="91"/>
      <c r="BXG43" s="91"/>
      <c r="BXH43" s="91"/>
      <c r="BXI43" s="91"/>
      <c r="BXJ43" s="91"/>
      <c r="BXK43" s="91"/>
      <c r="BXL43" s="91"/>
      <c r="BXM43" s="91"/>
      <c r="BXN43" s="91"/>
      <c r="BXO43" s="91"/>
      <c r="BXP43" s="91"/>
      <c r="BXQ43" s="91"/>
      <c r="BXR43" s="91"/>
      <c r="BXS43" s="91"/>
      <c r="BXT43" s="91"/>
      <c r="BXU43" s="91"/>
      <c r="BXV43" s="91"/>
      <c r="BXW43" s="91"/>
      <c r="BXX43" s="91"/>
      <c r="BXY43" s="91"/>
      <c r="BXZ43" s="91"/>
      <c r="BYA43" s="91"/>
      <c r="BYB43" s="91"/>
      <c r="BYC43" s="91"/>
      <c r="BYD43" s="91"/>
      <c r="BYE43" s="91"/>
      <c r="BYF43" s="91"/>
      <c r="BYG43" s="91"/>
      <c r="BYH43" s="91"/>
      <c r="BYI43" s="91"/>
      <c r="BYJ43" s="91"/>
      <c r="BYK43" s="91"/>
      <c r="BYL43" s="91"/>
      <c r="BYM43" s="91"/>
      <c r="BYN43" s="91"/>
      <c r="BYO43" s="91"/>
      <c r="BYP43" s="91"/>
      <c r="BYQ43" s="91"/>
      <c r="BYR43" s="91"/>
      <c r="BYS43" s="91"/>
      <c r="BYT43" s="91"/>
      <c r="BYU43" s="91"/>
      <c r="BYV43" s="91"/>
      <c r="BYW43" s="91"/>
      <c r="BYX43" s="91"/>
      <c r="BYY43" s="91"/>
      <c r="BYZ43" s="91"/>
      <c r="BZA43" s="91"/>
      <c r="BZB43" s="91"/>
      <c r="BZC43" s="91"/>
      <c r="BZD43" s="91"/>
      <c r="BZE43" s="91"/>
      <c r="BZF43" s="91"/>
      <c r="BZG43" s="91"/>
      <c r="BZH43" s="91"/>
      <c r="BZI43" s="91"/>
      <c r="BZJ43" s="91"/>
      <c r="BZK43" s="91"/>
      <c r="BZL43" s="91"/>
      <c r="BZM43" s="91"/>
      <c r="BZN43" s="91"/>
      <c r="BZO43" s="91"/>
      <c r="BZP43" s="91"/>
      <c r="BZQ43" s="91"/>
      <c r="BZR43" s="91"/>
      <c r="BZS43" s="91"/>
      <c r="BZT43" s="91"/>
      <c r="BZU43" s="91"/>
      <c r="BZV43" s="91"/>
      <c r="BZW43" s="91"/>
      <c r="BZX43" s="91"/>
      <c r="BZY43" s="91"/>
      <c r="BZZ43" s="91"/>
      <c r="CAA43" s="91"/>
      <c r="CAB43" s="91"/>
      <c r="CAC43" s="91"/>
      <c r="CAD43" s="91"/>
      <c r="CAE43" s="91"/>
      <c r="CAF43" s="91"/>
      <c r="CAG43" s="91"/>
      <c r="CAH43" s="91"/>
      <c r="CAI43" s="91"/>
      <c r="CAJ43" s="91"/>
      <c r="CAK43" s="91"/>
      <c r="CAL43" s="91"/>
      <c r="CAM43" s="91"/>
      <c r="CAN43" s="91"/>
      <c r="CAO43" s="91"/>
      <c r="CAP43" s="91"/>
      <c r="CAQ43" s="91"/>
      <c r="CAR43" s="91"/>
      <c r="CAS43" s="91"/>
      <c r="CAT43" s="91"/>
      <c r="CAU43" s="91"/>
      <c r="CAV43" s="91"/>
      <c r="CAW43" s="91"/>
      <c r="CAX43" s="91"/>
      <c r="CAY43" s="91"/>
      <c r="CAZ43" s="91"/>
      <c r="CBA43" s="91"/>
      <c r="CBB43" s="91"/>
      <c r="CBC43" s="91"/>
      <c r="CBD43" s="91"/>
      <c r="CBE43" s="91"/>
      <c r="CBF43" s="91"/>
      <c r="CBG43" s="91"/>
      <c r="CBH43" s="91"/>
      <c r="CBI43" s="91"/>
      <c r="CBJ43" s="91"/>
      <c r="CBK43" s="91"/>
      <c r="CBL43" s="91"/>
      <c r="CBM43" s="91"/>
      <c r="CBN43" s="91"/>
      <c r="CBO43" s="91"/>
      <c r="CBP43" s="91"/>
      <c r="CBQ43" s="91"/>
      <c r="CBR43" s="91"/>
      <c r="CBS43" s="91"/>
      <c r="CBT43" s="91"/>
      <c r="CBU43" s="91"/>
      <c r="CBV43" s="91"/>
      <c r="CBW43" s="91"/>
      <c r="CBX43" s="91"/>
      <c r="CBY43" s="91"/>
      <c r="CBZ43" s="91"/>
      <c r="CCA43" s="91"/>
      <c r="CCB43" s="91"/>
      <c r="CCC43" s="91"/>
      <c r="CCD43" s="91"/>
      <c r="CCE43" s="91"/>
      <c r="CCF43" s="91"/>
      <c r="CCG43" s="91"/>
      <c r="CCH43" s="91"/>
      <c r="CCI43" s="91"/>
      <c r="CCJ43" s="91"/>
      <c r="CCK43" s="91"/>
      <c r="CCL43" s="91"/>
      <c r="CCM43" s="91"/>
      <c r="CCN43" s="91"/>
      <c r="CCO43" s="91"/>
      <c r="CCP43" s="91"/>
      <c r="CCQ43" s="91"/>
      <c r="CCR43" s="91"/>
      <c r="CCS43" s="91"/>
      <c r="CCT43" s="91"/>
      <c r="CCU43" s="91"/>
      <c r="CCV43" s="91"/>
      <c r="CCW43" s="91"/>
      <c r="CCX43" s="91"/>
      <c r="CCY43" s="91"/>
      <c r="CCZ43" s="91"/>
      <c r="CDA43" s="91"/>
      <c r="CDB43" s="91"/>
      <c r="CDC43" s="91"/>
      <c r="CDD43" s="91"/>
      <c r="CDE43" s="91"/>
      <c r="CDF43" s="91"/>
      <c r="CDG43" s="91"/>
      <c r="CDH43" s="91"/>
      <c r="CDI43" s="91"/>
      <c r="CDJ43" s="91"/>
      <c r="CDK43" s="91"/>
      <c r="CDL43" s="91"/>
      <c r="CDM43" s="91"/>
      <c r="CDN43" s="91"/>
      <c r="CDO43" s="91"/>
      <c r="CDP43" s="91"/>
      <c r="CDQ43" s="91"/>
      <c r="CDR43" s="91"/>
      <c r="CDS43" s="91"/>
      <c r="CDT43" s="91"/>
      <c r="CDU43" s="91"/>
      <c r="CDV43" s="91"/>
      <c r="CDW43" s="91"/>
      <c r="CDX43" s="91"/>
      <c r="CDY43" s="91"/>
      <c r="CDZ43" s="91"/>
      <c r="CEA43" s="91"/>
      <c r="CEB43" s="91"/>
      <c r="CEC43" s="91"/>
      <c r="CED43" s="91"/>
      <c r="CEE43" s="91"/>
      <c r="CEF43" s="91"/>
      <c r="CEG43" s="91"/>
      <c r="CEH43" s="91"/>
      <c r="CEI43" s="91"/>
      <c r="CEJ43" s="91"/>
      <c r="CEK43" s="91"/>
      <c r="CEL43" s="91"/>
      <c r="CEM43" s="91"/>
      <c r="CEN43" s="91"/>
      <c r="CEO43" s="91"/>
      <c r="CEP43" s="91"/>
      <c r="CEQ43" s="91"/>
      <c r="CER43" s="91"/>
      <c r="CES43" s="91"/>
      <c r="CET43" s="91"/>
      <c r="CEU43" s="91"/>
      <c r="CEV43" s="91"/>
      <c r="CEW43" s="91"/>
      <c r="CEX43" s="91"/>
      <c r="CEY43" s="91"/>
      <c r="CEZ43" s="91"/>
      <c r="CFA43" s="91"/>
      <c r="CFB43" s="91"/>
      <c r="CFC43" s="91"/>
      <c r="CFD43" s="91"/>
      <c r="CFE43" s="91"/>
      <c r="CFF43" s="91"/>
      <c r="CFG43" s="91"/>
      <c r="CFH43" s="91"/>
      <c r="CFI43" s="91"/>
      <c r="CFJ43" s="91"/>
      <c r="CFK43" s="91"/>
      <c r="CFL43" s="91"/>
      <c r="CFM43" s="91"/>
      <c r="CFN43" s="91"/>
      <c r="CFO43" s="91"/>
      <c r="CFP43" s="91"/>
      <c r="CFQ43" s="91"/>
      <c r="CFR43" s="91"/>
      <c r="CFS43" s="91"/>
      <c r="CFT43" s="91"/>
      <c r="CFU43" s="91"/>
      <c r="CFV43" s="91"/>
      <c r="CFW43" s="91"/>
      <c r="CFX43" s="91"/>
      <c r="CFY43" s="91"/>
      <c r="CFZ43" s="91"/>
      <c r="CGA43" s="91"/>
      <c r="CGB43" s="91"/>
      <c r="CGC43" s="91"/>
      <c r="CGD43" s="91"/>
      <c r="CGE43" s="91"/>
      <c r="CGF43" s="91"/>
      <c r="CGG43" s="91"/>
      <c r="CGH43" s="91"/>
      <c r="CGI43" s="91"/>
      <c r="CGJ43" s="91"/>
      <c r="CGK43" s="91"/>
      <c r="CGL43" s="91"/>
      <c r="CGM43" s="91"/>
      <c r="CGN43" s="91"/>
      <c r="CGO43" s="91"/>
      <c r="CGP43" s="91"/>
      <c r="CGQ43" s="91"/>
      <c r="CGR43" s="91"/>
      <c r="CGS43" s="91"/>
      <c r="CGT43" s="91"/>
      <c r="CGU43" s="91"/>
      <c r="CGV43" s="91"/>
      <c r="CGW43" s="91"/>
      <c r="CGX43" s="91"/>
      <c r="CGY43" s="91"/>
      <c r="CGZ43" s="91"/>
      <c r="CHA43" s="91"/>
      <c r="CHB43" s="91"/>
      <c r="CHC43" s="91"/>
      <c r="CHD43" s="91"/>
      <c r="CHE43" s="91"/>
      <c r="CHF43" s="91"/>
      <c r="CHG43" s="91"/>
      <c r="CHH43" s="91"/>
      <c r="CHI43" s="91"/>
      <c r="CHJ43" s="91"/>
      <c r="CHK43" s="91"/>
      <c r="CHL43" s="91"/>
      <c r="CHM43" s="91"/>
      <c r="CHN43" s="91"/>
      <c r="CHO43" s="91"/>
      <c r="CHP43" s="91"/>
      <c r="CHQ43" s="91"/>
      <c r="CHR43" s="91"/>
      <c r="CHS43" s="91"/>
      <c r="CHT43" s="91"/>
      <c r="CHU43" s="91"/>
      <c r="CHV43" s="91"/>
      <c r="CHW43" s="91"/>
      <c r="CHX43" s="91"/>
      <c r="CHY43" s="91"/>
      <c r="CHZ43" s="91"/>
      <c r="CIA43" s="91"/>
      <c r="CIB43" s="91"/>
      <c r="CIC43" s="91"/>
      <c r="CID43" s="91"/>
      <c r="CIE43" s="91"/>
      <c r="CIF43" s="91"/>
      <c r="CIG43" s="91"/>
      <c r="CIH43" s="91"/>
      <c r="CII43" s="91"/>
      <c r="CIJ43" s="91"/>
      <c r="CIK43" s="91"/>
      <c r="CIL43" s="91"/>
      <c r="CIM43" s="91"/>
      <c r="CIN43" s="91"/>
      <c r="CIO43" s="91"/>
      <c r="CIP43" s="91"/>
      <c r="CIQ43" s="91"/>
      <c r="CIR43" s="91"/>
      <c r="CIS43" s="91"/>
      <c r="CIT43" s="91"/>
      <c r="CIU43" s="91"/>
      <c r="CIV43" s="91"/>
      <c r="CIW43" s="91"/>
      <c r="CIX43" s="91"/>
      <c r="CIY43" s="91"/>
      <c r="CIZ43" s="91"/>
      <c r="CJA43" s="91"/>
      <c r="CJB43" s="91"/>
      <c r="CJC43" s="91"/>
      <c r="CJD43" s="91"/>
      <c r="CJE43" s="91"/>
      <c r="CJF43" s="91"/>
      <c r="CJG43" s="91"/>
      <c r="CJH43" s="91"/>
      <c r="CJI43" s="91"/>
      <c r="CJJ43" s="91"/>
      <c r="CJK43" s="91"/>
      <c r="CJL43" s="91"/>
      <c r="CJM43" s="91"/>
      <c r="CJN43" s="91"/>
      <c r="CJO43" s="91"/>
      <c r="CJP43" s="91"/>
      <c r="CJQ43" s="91"/>
      <c r="CJR43" s="91"/>
      <c r="CJS43" s="91"/>
      <c r="CJT43" s="91"/>
      <c r="CJU43" s="91"/>
      <c r="CJV43" s="91"/>
      <c r="CJW43" s="91"/>
      <c r="CJX43" s="91"/>
      <c r="CJY43" s="91"/>
      <c r="CJZ43" s="91"/>
      <c r="CKA43" s="91"/>
      <c r="CKB43" s="91"/>
      <c r="CKC43" s="91"/>
      <c r="CKD43" s="91"/>
      <c r="CKE43" s="91"/>
      <c r="CKF43" s="91"/>
      <c r="CKG43" s="91"/>
      <c r="CKH43" s="91"/>
      <c r="CKI43" s="91"/>
      <c r="CKJ43" s="91"/>
      <c r="CKK43" s="91"/>
      <c r="CKL43" s="91"/>
      <c r="CKM43" s="91"/>
      <c r="CKN43" s="91"/>
      <c r="CKO43" s="91"/>
      <c r="CKP43" s="91"/>
      <c r="CKQ43" s="91"/>
      <c r="CKR43" s="91"/>
      <c r="CKS43" s="91"/>
      <c r="CKT43" s="91"/>
      <c r="CKU43" s="91"/>
      <c r="CKV43" s="91"/>
      <c r="CKW43" s="91"/>
      <c r="CKX43" s="91"/>
      <c r="CKY43" s="91"/>
      <c r="CKZ43" s="91"/>
      <c r="CLA43" s="91"/>
      <c r="CLB43" s="91"/>
      <c r="CLC43" s="91"/>
      <c r="CLD43" s="91"/>
      <c r="CLE43" s="91"/>
      <c r="CLF43" s="91"/>
      <c r="CLG43" s="91"/>
      <c r="CLH43" s="91"/>
      <c r="CLI43" s="91"/>
      <c r="CLJ43" s="91"/>
      <c r="CLK43" s="91"/>
      <c r="CLL43" s="91"/>
      <c r="CLM43" s="91"/>
      <c r="CLN43" s="91"/>
      <c r="CLO43" s="91"/>
      <c r="CLP43" s="91"/>
      <c r="CLQ43" s="91"/>
      <c r="CLR43" s="91"/>
      <c r="CLS43" s="91"/>
      <c r="CLT43" s="91"/>
      <c r="CLU43" s="91"/>
      <c r="CLV43" s="91"/>
      <c r="CLW43" s="91"/>
      <c r="CLX43" s="91"/>
      <c r="CLY43" s="91"/>
      <c r="CLZ43" s="91"/>
      <c r="CMA43" s="91"/>
      <c r="CMB43" s="91"/>
      <c r="CMC43" s="91"/>
      <c r="CMD43" s="91"/>
      <c r="CME43" s="91"/>
      <c r="CMF43" s="91"/>
      <c r="CMG43" s="91"/>
      <c r="CMH43" s="91"/>
      <c r="CMI43" s="91"/>
      <c r="CMJ43" s="91"/>
      <c r="CMK43" s="91"/>
      <c r="CML43" s="91"/>
      <c r="CMM43" s="91"/>
      <c r="CMN43" s="91"/>
      <c r="CMO43" s="91"/>
      <c r="CMP43" s="91"/>
      <c r="CMQ43" s="91"/>
      <c r="CMR43" s="91"/>
      <c r="CMS43" s="91"/>
      <c r="CMT43" s="91"/>
      <c r="CMU43" s="91"/>
      <c r="CMV43" s="91"/>
      <c r="CMW43" s="91"/>
      <c r="CMX43" s="91"/>
      <c r="CMY43" s="91"/>
      <c r="CMZ43" s="91"/>
      <c r="CNA43" s="91"/>
      <c r="CNB43" s="91"/>
      <c r="CNC43" s="91"/>
      <c r="CND43" s="91"/>
      <c r="CNE43" s="91"/>
      <c r="CNF43" s="91"/>
      <c r="CNG43" s="91"/>
      <c r="CNH43" s="91"/>
      <c r="CNI43" s="91"/>
      <c r="CNJ43" s="91"/>
      <c r="CNK43" s="91"/>
      <c r="CNL43" s="91"/>
      <c r="CNM43" s="91"/>
      <c r="CNN43" s="91"/>
      <c r="CNO43" s="91"/>
      <c r="CNP43" s="91"/>
      <c r="CNQ43" s="91"/>
      <c r="CNR43" s="91"/>
      <c r="CNS43" s="91"/>
      <c r="CNT43" s="91"/>
      <c r="CNU43" s="91"/>
      <c r="CNV43" s="91"/>
      <c r="CNW43" s="91"/>
      <c r="CNX43" s="91"/>
      <c r="CNY43" s="91"/>
      <c r="CNZ43" s="91"/>
      <c r="COA43" s="91"/>
      <c r="COB43" s="91"/>
      <c r="COC43" s="91"/>
      <c r="COD43" s="91"/>
      <c r="COE43" s="91"/>
      <c r="COF43" s="91"/>
      <c r="COG43" s="91"/>
      <c r="COH43" s="91"/>
      <c r="COI43" s="91"/>
      <c r="COJ43" s="91"/>
      <c r="COK43" s="91"/>
      <c r="COL43" s="91"/>
      <c r="COM43" s="91"/>
      <c r="CON43" s="91"/>
      <c r="COO43" s="91"/>
      <c r="COP43" s="91"/>
      <c r="COQ43" s="91"/>
      <c r="COR43" s="91"/>
      <c r="COS43" s="91"/>
      <c r="COT43" s="91"/>
      <c r="COU43" s="91"/>
      <c r="COV43" s="91"/>
      <c r="COW43" s="91"/>
      <c r="COX43" s="91"/>
      <c r="COY43" s="91"/>
      <c r="COZ43" s="91"/>
      <c r="CPA43" s="91"/>
      <c r="CPB43" s="91"/>
      <c r="CPC43" s="91"/>
      <c r="CPD43" s="91"/>
      <c r="CPE43" s="91"/>
      <c r="CPF43" s="91"/>
      <c r="CPG43" s="91"/>
      <c r="CPH43" s="91"/>
      <c r="CPI43" s="91"/>
      <c r="CPJ43" s="91"/>
      <c r="CPK43" s="91"/>
      <c r="CPL43" s="91"/>
      <c r="CPM43" s="91"/>
      <c r="CPN43" s="91"/>
      <c r="CPO43" s="91"/>
      <c r="CPP43" s="91"/>
      <c r="CPQ43" s="91"/>
      <c r="CPR43" s="91"/>
      <c r="CPS43" s="91"/>
      <c r="CPT43" s="91"/>
      <c r="CPU43" s="91"/>
      <c r="CPV43" s="91"/>
      <c r="CPW43" s="91"/>
      <c r="CPX43" s="91"/>
      <c r="CPY43" s="91"/>
      <c r="CPZ43" s="91"/>
      <c r="CQA43" s="91"/>
      <c r="CQB43" s="91"/>
      <c r="CQC43" s="91"/>
      <c r="CQD43" s="91"/>
      <c r="CQE43" s="91"/>
      <c r="CQF43" s="91"/>
      <c r="CQG43" s="91"/>
      <c r="CQH43" s="91"/>
      <c r="CQI43" s="91"/>
      <c r="CQJ43" s="91"/>
      <c r="CQK43" s="91"/>
      <c r="CQL43" s="91"/>
      <c r="CQM43" s="91"/>
      <c r="CQN43" s="91"/>
      <c r="CQO43" s="91"/>
      <c r="CQP43" s="91"/>
      <c r="CQQ43" s="91"/>
      <c r="CQR43" s="91"/>
      <c r="CQS43" s="91"/>
      <c r="CQT43" s="91"/>
      <c r="CQU43" s="91"/>
      <c r="CQV43" s="91"/>
      <c r="CQW43" s="91"/>
      <c r="CQX43" s="91"/>
      <c r="CQY43" s="91"/>
      <c r="CQZ43" s="91"/>
      <c r="CRA43" s="91"/>
      <c r="CRB43" s="91"/>
      <c r="CRC43" s="91"/>
      <c r="CRD43" s="91"/>
      <c r="CRE43" s="91"/>
      <c r="CRF43" s="91"/>
      <c r="CRG43" s="91"/>
      <c r="CRH43" s="91"/>
      <c r="CRI43" s="91"/>
      <c r="CRJ43" s="91"/>
      <c r="CRK43" s="91"/>
      <c r="CRL43" s="91"/>
      <c r="CRM43" s="91"/>
      <c r="CRN43" s="91"/>
      <c r="CRO43" s="91"/>
      <c r="CRP43" s="91"/>
      <c r="CRQ43" s="91"/>
      <c r="CRR43" s="91"/>
      <c r="CRS43" s="91"/>
      <c r="CRT43" s="91"/>
      <c r="CRU43" s="91"/>
      <c r="CRV43" s="91"/>
      <c r="CRW43" s="91"/>
      <c r="CRX43" s="91"/>
      <c r="CRY43" s="91"/>
      <c r="CRZ43" s="91"/>
      <c r="CSA43" s="91"/>
      <c r="CSB43" s="91"/>
      <c r="CSC43" s="91"/>
      <c r="CSD43" s="91"/>
      <c r="CSE43" s="91"/>
      <c r="CSF43" s="91"/>
      <c r="CSG43" s="91"/>
      <c r="CSH43" s="91"/>
      <c r="CSI43" s="91"/>
      <c r="CSJ43" s="91"/>
      <c r="CSK43" s="91"/>
      <c r="CSL43" s="91"/>
      <c r="CSM43" s="91"/>
      <c r="CSN43" s="91"/>
      <c r="CSO43" s="91"/>
      <c r="CSP43" s="91"/>
      <c r="CSQ43" s="91"/>
      <c r="CSR43" s="91"/>
      <c r="CSS43" s="91"/>
      <c r="CST43" s="91"/>
      <c r="CSU43" s="91"/>
      <c r="CSV43" s="91"/>
      <c r="CSW43" s="91"/>
      <c r="CSX43" s="91"/>
      <c r="CSY43" s="91"/>
      <c r="CSZ43" s="91"/>
      <c r="CTA43" s="91"/>
      <c r="CTB43" s="91"/>
      <c r="CTC43" s="91"/>
      <c r="CTD43" s="91"/>
      <c r="CTE43" s="91"/>
      <c r="CTF43" s="91"/>
      <c r="CTG43" s="91"/>
      <c r="CTH43" s="91"/>
      <c r="CTI43" s="91"/>
      <c r="CTJ43" s="91"/>
      <c r="CTK43" s="91"/>
      <c r="CTL43" s="91"/>
      <c r="CTM43" s="91"/>
      <c r="CTN43" s="91"/>
      <c r="CTO43" s="91"/>
      <c r="CTP43" s="91"/>
      <c r="CTQ43" s="91"/>
      <c r="CTR43" s="91"/>
      <c r="CTS43" s="91"/>
      <c r="CTT43" s="91"/>
      <c r="CTU43" s="91"/>
      <c r="CTV43" s="91"/>
      <c r="CTW43" s="91"/>
      <c r="CTX43" s="91"/>
      <c r="CTY43" s="91"/>
      <c r="CTZ43" s="91"/>
      <c r="CUA43" s="91"/>
      <c r="CUB43" s="91"/>
      <c r="CUC43" s="91"/>
      <c r="CUD43" s="91"/>
      <c r="CUE43" s="91"/>
      <c r="CUF43" s="91"/>
      <c r="CUG43" s="91"/>
      <c r="CUH43" s="91"/>
      <c r="CUI43" s="91"/>
      <c r="CUJ43" s="91"/>
      <c r="CUK43" s="91"/>
      <c r="CUL43" s="91"/>
      <c r="CUM43" s="91"/>
      <c r="CUN43" s="91"/>
      <c r="CUO43" s="91"/>
      <c r="CUP43" s="91"/>
      <c r="CUQ43" s="91"/>
      <c r="CUR43" s="91"/>
      <c r="CUS43" s="91"/>
      <c r="CUT43" s="91"/>
      <c r="CUU43" s="91"/>
      <c r="CUV43" s="91"/>
      <c r="CUW43" s="91"/>
      <c r="CUX43" s="91"/>
      <c r="CUY43" s="91"/>
      <c r="CUZ43" s="91"/>
      <c r="CVA43" s="91"/>
      <c r="CVB43" s="91"/>
      <c r="CVC43" s="91"/>
      <c r="CVD43" s="91"/>
      <c r="CVE43" s="91"/>
      <c r="CVF43" s="91"/>
      <c r="CVG43" s="91"/>
      <c r="CVH43" s="91"/>
      <c r="CVI43" s="91"/>
      <c r="CVJ43" s="91"/>
      <c r="CVK43" s="91"/>
      <c r="CVL43" s="91"/>
      <c r="CVM43" s="91"/>
      <c r="CVN43" s="91"/>
      <c r="CVO43" s="91"/>
      <c r="CVP43" s="91"/>
      <c r="CVQ43" s="91"/>
      <c r="CVR43" s="91"/>
      <c r="CVS43" s="91"/>
      <c r="CVT43" s="91"/>
      <c r="CVU43" s="91"/>
      <c r="CVV43" s="91"/>
      <c r="CVW43" s="91"/>
      <c r="CVX43" s="91"/>
      <c r="CVY43" s="91"/>
      <c r="CVZ43" s="91"/>
      <c r="CWA43" s="91"/>
      <c r="CWB43" s="91"/>
      <c r="CWC43" s="91"/>
      <c r="CWD43" s="91"/>
      <c r="CWE43" s="91"/>
      <c r="CWF43" s="91"/>
      <c r="CWG43" s="91"/>
      <c r="CWH43" s="91"/>
      <c r="CWI43" s="91"/>
      <c r="CWJ43" s="91"/>
      <c r="CWK43" s="91"/>
      <c r="CWL43" s="91"/>
      <c r="CWM43" s="91"/>
      <c r="CWN43" s="91"/>
      <c r="CWO43" s="91"/>
      <c r="CWP43" s="91"/>
      <c r="CWQ43" s="91"/>
      <c r="CWR43" s="91"/>
      <c r="CWS43" s="91"/>
      <c r="CWT43" s="91"/>
      <c r="CWU43" s="91"/>
      <c r="CWV43" s="91"/>
      <c r="CWW43" s="91"/>
      <c r="CWX43" s="91"/>
      <c r="CWY43" s="91"/>
      <c r="CWZ43" s="91"/>
      <c r="CXA43" s="91"/>
      <c r="CXB43" s="91"/>
      <c r="CXC43" s="91"/>
      <c r="CXD43" s="91"/>
      <c r="CXE43" s="91"/>
      <c r="CXF43" s="91"/>
      <c r="CXG43" s="91"/>
      <c r="CXH43" s="91"/>
      <c r="CXI43" s="91"/>
      <c r="CXJ43" s="91"/>
      <c r="CXK43" s="91"/>
      <c r="CXL43" s="91"/>
      <c r="CXM43" s="91"/>
      <c r="CXN43" s="91"/>
      <c r="CXO43" s="91"/>
      <c r="CXP43" s="91"/>
      <c r="CXQ43" s="91"/>
      <c r="CXR43" s="91"/>
      <c r="CXS43" s="91"/>
      <c r="CXT43" s="91"/>
      <c r="CXU43" s="91"/>
      <c r="CXV43" s="91"/>
      <c r="CXW43" s="91"/>
      <c r="CXX43" s="91"/>
      <c r="CXY43" s="91"/>
      <c r="CXZ43" s="91"/>
      <c r="CYA43" s="91"/>
      <c r="CYB43" s="91"/>
      <c r="CYC43" s="91"/>
      <c r="CYD43" s="91"/>
      <c r="CYE43" s="91"/>
      <c r="CYF43" s="91"/>
      <c r="CYG43" s="91"/>
      <c r="CYH43" s="91"/>
      <c r="CYI43" s="91"/>
      <c r="CYJ43" s="91"/>
      <c r="CYK43" s="91"/>
      <c r="CYL43" s="91"/>
      <c r="CYM43" s="91"/>
      <c r="CYN43" s="91"/>
      <c r="CYO43" s="91"/>
      <c r="CYP43" s="91"/>
      <c r="CYQ43" s="91"/>
      <c r="CYR43" s="91"/>
      <c r="CYS43" s="91"/>
      <c r="CYT43" s="91"/>
      <c r="CYU43" s="91"/>
      <c r="CYV43" s="91"/>
      <c r="CYW43" s="91"/>
      <c r="CYX43" s="91"/>
      <c r="CYY43" s="91"/>
      <c r="CYZ43" s="91"/>
      <c r="CZA43" s="91"/>
      <c r="CZB43" s="91"/>
      <c r="CZC43" s="91"/>
      <c r="CZD43" s="91"/>
      <c r="CZE43" s="91"/>
      <c r="CZF43" s="91"/>
      <c r="CZG43" s="91"/>
      <c r="CZH43" s="91"/>
      <c r="CZI43" s="91"/>
      <c r="CZJ43" s="91"/>
      <c r="CZK43" s="91"/>
      <c r="CZL43" s="91"/>
      <c r="CZM43" s="91"/>
      <c r="CZN43" s="91"/>
      <c r="CZO43" s="91"/>
      <c r="CZP43" s="91"/>
      <c r="CZQ43" s="91"/>
      <c r="CZR43" s="91"/>
      <c r="CZS43" s="91"/>
      <c r="CZT43" s="91"/>
      <c r="CZU43" s="91"/>
      <c r="CZV43" s="91"/>
      <c r="CZW43" s="91"/>
      <c r="CZX43" s="91"/>
      <c r="CZY43" s="91"/>
      <c r="CZZ43" s="91"/>
      <c r="DAA43" s="91"/>
      <c r="DAB43" s="91"/>
      <c r="DAC43" s="91"/>
      <c r="DAD43" s="91"/>
      <c r="DAE43" s="91"/>
      <c r="DAF43" s="91"/>
      <c r="DAG43" s="91"/>
      <c r="DAH43" s="91"/>
      <c r="DAI43" s="91"/>
      <c r="DAJ43" s="91"/>
      <c r="DAK43" s="91"/>
      <c r="DAL43" s="91"/>
      <c r="DAM43" s="91"/>
      <c r="DAN43" s="91"/>
      <c r="DAO43" s="91"/>
      <c r="DAP43" s="91"/>
      <c r="DAQ43" s="91"/>
      <c r="DAR43" s="91"/>
      <c r="DAS43" s="91"/>
      <c r="DAT43" s="91"/>
      <c r="DAU43" s="91"/>
      <c r="DAV43" s="91"/>
      <c r="DAW43" s="91"/>
      <c r="DAX43" s="91"/>
      <c r="DAY43" s="91"/>
      <c r="DAZ43" s="91"/>
      <c r="DBA43" s="91"/>
      <c r="DBB43" s="91"/>
      <c r="DBC43" s="91"/>
      <c r="DBD43" s="91"/>
      <c r="DBE43" s="91"/>
      <c r="DBF43" s="91"/>
      <c r="DBG43" s="91"/>
      <c r="DBH43" s="91"/>
      <c r="DBI43" s="91"/>
      <c r="DBJ43" s="91"/>
      <c r="DBK43" s="91"/>
      <c r="DBL43" s="91"/>
      <c r="DBM43" s="91"/>
      <c r="DBN43" s="91"/>
      <c r="DBO43" s="91"/>
      <c r="DBP43" s="91"/>
      <c r="DBQ43" s="91"/>
      <c r="DBR43" s="91"/>
      <c r="DBS43" s="91"/>
      <c r="DBT43" s="91"/>
      <c r="DBU43" s="91"/>
      <c r="DBV43" s="91"/>
      <c r="DBW43" s="91"/>
      <c r="DBX43" s="91"/>
      <c r="DBY43" s="91"/>
      <c r="DBZ43" s="91"/>
      <c r="DCA43" s="91"/>
      <c r="DCB43" s="91"/>
      <c r="DCC43" s="91"/>
      <c r="DCD43" s="91"/>
      <c r="DCE43" s="91"/>
      <c r="DCF43" s="91"/>
      <c r="DCG43" s="91"/>
      <c r="DCH43" s="91"/>
      <c r="DCI43" s="91"/>
      <c r="DCJ43" s="91"/>
      <c r="DCK43" s="91"/>
      <c r="DCL43" s="91"/>
      <c r="DCM43" s="91"/>
      <c r="DCN43" s="91"/>
      <c r="DCO43" s="91"/>
      <c r="DCP43" s="91"/>
      <c r="DCQ43" s="91"/>
      <c r="DCR43" s="91"/>
      <c r="DCS43" s="91"/>
      <c r="DCT43" s="91"/>
      <c r="DCU43" s="91"/>
      <c r="DCV43" s="91"/>
      <c r="DCW43" s="91"/>
      <c r="DCX43" s="91"/>
      <c r="DCY43" s="91"/>
      <c r="DCZ43" s="91"/>
      <c r="DDA43" s="91"/>
      <c r="DDB43" s="91"/>
      <c r="DDC43" s="91"/>
      <c r="DDD43" s="91"/>
      <c r="DDE43" s="91"/>
      <c r="DDF43" s="91"/>
      <c r="DDG43" s="91"/>
      <c r="DDH43" s="91"/>
      <c r="DDI43" s="91"/>
      <c r="DDJ43" s="91"/>
      <c r="DDK43" s="91"/>
      <c r="DDL43" s="91"/>
      <c r="DDM43" s="91"/>
      <c r="DDN43" s="91"/>
      <c r="DDO43" s="91"/>
      <c r="DDP43" s="91"/>
      <c r="DDQ43" s="91"/>
      <c r="DDR43" s="91"/>
      <c r="DDS43" s="91"/>
      <c r="DDT43" s="91"/>
      <c r="DDU43" s="91"/>
      <c r="DDV43" s="91"/>
      <c r="DDW43" s="91"/>
      <c r="DDX43" s="91"/>
      <c r="DDY43" s="91"/>
      <c r="DDZ43" s="91"/>
      <c r="DEA43" s="91"/>
      <c r="DEB43" s="91"/>
      <c r="DEC43" s="91"/>
      <c r="DED43" s="91"/>
      <c r="DEE43" s="91"/>
      <c r="DEF43" s="91"/>
      <c r="DEG43" s="91"/>
      <c r="DEH43" s="91"/>
      <c r="DEI43" s="91"/>
      <c r="DEJ43" s="91"/>
      <c r="DEK43" s="91"/>
      <c r="DEL43" s="91"/>
      <c r="DEM43" s="91"/>
      <c r="DEN43" s="91"/>
      <c r="DEO43" s="91"/>
      <c r="DEP43" s="91"/>
      <c r="DEQ43" s="91"/>
      <c r="DER43" s="91"/>
      <c r="DES43" s="91"/>
      <c r="DET43" s="91"/>
      <c r="DEU43" s="91"/>
      <c r="DEV43" s="91"/>
      <c r="DEW43" s="91"/>
      <c r="DEX43" s="91"/>
      <c r="DEY43" s="91"/>
      <c r="DEZ43" s="91"/>
      <c r="DFA43" s="91"/>
      <c r="DFB43" s="91"/>
      <c r="DFC43" s="91"/>
      <c r="DFD43" s="91"/>
      <c r="DFE43" s="91"/>
      <c r="DFF43" s="91"/>
      <c r="DFG43" s="91"/>
      <c r="DFH43" s="91"/>
      <c r="DFI43" s="91"/>
      <c r="DFJ43" s="91"/>
      <c r="DFK43" s="91"/>
      <c r="DFL43" s="91"/>
      <c r="DFM43" s="91"/>
      <c r="DFN43" s="91"/>
      <c r="DFO43" s="91"/>
      <c r="DFP43" s="91"/>
      <c r="DFQ43" s="91"/>
      <c r="DFR43" s="91"/>
      <c r="DFS43" s="91"/>
      <c r="DFT43" s="91"/>
      <c r="DFU43" s="91"/>
      <c r="DFV43" s="91"/>
      <c r="DFW43" s="91"/>
      <c r="DFX43" s="91"/>
      <c r="DFY43" s="91"/>
      <c r="DFZ43" s="91"/>
      <c r="DGA43" s="91"/>
      <c r="DGB43" s="91"/>
      <c r="DGC43" s="91"/>
      <c r="DGD43" s="91"/>
      <c r="DGE43" s="91"/>
      <c r="DGF43" s="91"/>
      <c r="DGG43" s="91"/>
      <c r="DGH43" s="91"/>
      <c r="DGI43" s="91"/>
      <c r="DGJ43" s="91"/>
      <c r="DGK43" s="91"/>
      <c r="DGL43" s="91"/>
      <c r="DGM43" s="91"/>
      <c r="DGN43" s="91"/>
      <c r="DGO43" s="91"/>
      <c r="DGP43" s="91"/>
      <c r="DGQ43" s="91"/>
      <c r="DGR43" s="91"/>
      <c r="DGS43" s="91"/>
      <c r="DGT43" s="91"/>
      <c r="DGU43" s="91"/>
      <c r="DGV43" s="91"/>
      <c r="DGW43" s="91"/>
      <c r="DGX43" s="91"/>
      <c r="DGY43" s="91"/>
      <c r="DGZ43" s="91"/>
      <c r="DHA43" s="91"/>
      <c r="DHB43" s="91"/>
      <c r="DHC43" s="91"/>
      <c r="DHD43" s="91"/>
      <c r="DHE43" s="91"/>
      <c r="DHF43" s="91"/>
      <c r="DHG43" s="91"/>
      <c r="DHH43" s="91"/>
      <c r="DHI43" s="91"/>
      <c r="DHJ43" s="91"/>
      <c r="DHK43" s="91"/>
      <c r="DHL43" s="91"/>
      <c r="DHM43" s="91"/>
      <c r="DHN43" s="91"/>
      <c r="DHO43" s="91"/>
      <c r="DHP43" s="91"/>
      <c r="DHQ43" s="91"/>
      <c r="DHR43" s="91"/>
      <c r="DHS43" s="91"/>
      <c r="DHT43" s="91"/>
      <c r="DHU43" s="91"/>
      <c r="DHV43" s="91"/>
      <c r="DHW43" s="91"/>
      <c r="DHX43" s="91"/>
      <c r="DHY43" s="91"/>
      <c r="DHZ43" s="91"/>
      <c r="DIA43" s="91"/>
      <c r="DIB43" s="91"/>
      <c r="DIC43" s="91"/>
      <c r="DID43" s="91"/>
      <c r="DIE43" s="91"/>
      <c r="DIF43" s="91"/>
      <c r="DIG43" s="91"/>
      <c r="DIH43" s="91"/>
      <c r="DII43" s="91"/>
      <c r="DIJ43" s="91"/>
      <c r="DIK43" s="91"/>
      <c r="DIL43" s="91"/>
      <c r="DIM43" s="91"/>
      <c r="DIN43" s="91"/>
      <c r="DIO43" s="91"/>
      <c r="DIP43" s="91"/>
      <c r="DIQ43" s="91"/>
      <c r="DIR43" s="91"/>
      <c r="DIS43" s="91"/>
      <c r="DIT43" s="91"/>
      <c r="DIU43" s="91"/>
      <c r="DIV43" s="91"/>
      <c r="DIW43" s="91"/>
      <c r="DIX43" s="91"/>
      <c r="DIY43" s="91"/>
      <c r="DIZ43" s="91"/>
      <c r="DJA43" s="91"/>
      <c r="DJB43" s="91"/>
      <c r="DJC43" s="91"/>
      <c r="DJD43" s="91"/>
      <c r="DJE43" s="91"/>
      <c r="DJF43" s="91"/>
      <c r="DJG43" s="91"/>
      <c r="DJH43" s="91"/>
      <c r="DJI43" s="91"/>
      <c r="DJJ43" s="91"/>
      <c r="DJK43" s="91"/>
      <c r="DJL43" s="91"/>
      <c r="DJM43" s="91"/>
      <c r="DJN43" s="91"/>
      <c r="DJO43" s="91"/>
      <c r="DJP43" s="91"/>
      <c r="DJQ43" s="91"/>
      <c r="DJR43" s="91"/>
      <c r="DJS43" s="91"/>
      <c r="DJT43" s="91"/>
      <c r="DJU43" s="91"/>
      <c r="DJV43" s="91"/>
      <c r="DJW43" s="91"/>
      <c r="DJX43" s="91"/>
      <c r="DJY43" s="91"/>
      <c r="DJZ43" s="91"/>
      <c r="DKA43" s="91"/>
      <c r="DKB43" s="91"/>
      <c r="DKC43" s="91"/>
      <c r="DKD43" s="91"/>
      <c r="DKE43" s="91"/>
      <c r="DKF43" s="91"/>
      <c r="DKG43" s="91"/>
      <c r="DKH43" s="91"/>
      <c r="DKI43" s="91"/>
      <c r="DKJ43" s="91"/>
      <c r="DKK43" s="91"/>
      <c r="DKL43" s="91"/>
      <c r="DKM43" s="91"/>
      <c r="DKN43" s="91"/>
      <c r="DKO43" s="91"/>
      <c r="DKP43" s="91"/>
      <c r="DKQ43" s="91"/>
      <c r="DKR43" s="91"/>
      <c r="DKS43" s="91"/>
      <c r="DKT43" s="91"/>
      <c r="DKU43" s="91"/>
      <c r="DKV43" s="91"/>
      <c r="DKW43" s="91"/>
      <c r="DKX43" s="91"/>
      <c r="DKY43" s="91"/>
      <c r="DKZ43" s="91"/>
      <c r="DLA43" s="91"/>
      <c r="DLB43" s="91"/>
      <c r="DLC43" s="91"/>
      <c r="DLD43" s="91"/>
      <c r="DLE43" s="91"/>
      <c r="DLF43" s="91"/>
      <c r="DLG43" s="91"/>
      <c r="DLH43" s="91"/>
      <c r="DLI43" s="91"/>
      <c r="DLJ43" s="91"/>
      <c r="DLK43" s="91"/>
      <c r="DLL43" s="91"/>
      <c r="DLM43" s="91"/>
      <c r="DLN43" s="91"/>
      <c r="DLO43" s="91"/>
      <c r="DLP43" s="91"/>
      <c r="DLQ43" s="91"/>
      <c r="DLR43" s="91"/>
      <c r="DLS43" s="91"/>
      <c r="DLT43" s="91"/>
      <c r="DLU43" s="91"/>
      <c r="DLV43" s="91"/>
      <c r="DLW43" s="91"/>
      <c r="DLX43" s="91"/>
      <c r="DLY43" s="91"/>
      <c r="DLZ43" s="91"/>
      <c r="DMA43" s="91"/>
      <c r="DMB43" s="91"/>
      <c r="DMC43" s="91"/>
      <c r="DMD43" s="91"/>
      <c r="DME43" s="91"/>
      <c r="DMF43" s="91"/>
      <c r="DMG43" s="91"/>
      <c r="DMH43" s="91"/>
      <c r="DMI43" s="91"/>
      <c r="DMJ43" s="91"/>
      <c r="DMK43" s="91"/>
      <c r="DML43" s="91"/>
      <c r="DMM43" s="91"/>
      <c r="DMN43" s="91"/>
      <c r="DMO43" s="91"/>
      <c r="DMP43" s="91"/>
      <c r="DMQ43" s="91"/>
      <c r="DMR43" s="91"/>
      <c r="DMS43" s="91"/>
      <c r="DMT43" s="91"/>
      <c r="DMU43" s="91"/>
      <c r="DMV43" s="91"/>
      <c r="DMW43" s="91"/>
      <c r="DMX43" s="91"/>
      <c r="DMY43" s="91"/>
      <c r="DMZ43" s="91"/>
      <c r="DNA43" s="91"/>
      <c r="DNB43" s="91"/>
      <c r="DNC43" s="91"/>
      <c r="DND43" s="91"/>
      <c r="DNE43" s="91"/>
      <c r="DNF43" s="91"/>
      <c r="DNG43" s="91"/>
      <c r="DNH43" s="91"/>
      <c r="DNI43" s="91"/>
      <c r="DNJ43" s="91"/>
      <c r="DNK43" s="91"/>
      <c r="DNL43" s="91"/>
      <c r="DNM43" s="91"/>
      <c r="DNN43" s="91"/>
      <c r="DNO43" s="91"/>
      <c r="DNP43" s="91"/>
      <c r="DNQ43" s="91"/>
      <c r="DNR43" s="91"/>
      <c r="DNS43" s="91"/>
      <c r="DNT43" s="91"/>
      <c r="DNU43" s="91"/>
      <c r="DNV43" s="91"/>
      <c r="DNW43" s="91"/>
      <c r="DNX43" s="91"/>
      <c r="DNY43" s="91"/>
      <c r="DNZ43" s="91"/>
      <c r="DOA43" s="91"/>
      <c r="DOB43" s="91"/>
      <c r="DOC43" s="91"/>
      <c r="DOD43" s="91"/>
      <c r="DOE43" s="91"/>
      <c r="DOF43" s="91"/>
      <c r="DOG43" s="91"/>
      <c r="DOH43" s="91"/>
      <c r="DOI43" s="91"/>
      <c r="DOJ43" s="91"/>
      <c r="DOK43" s="91"/>
      <c r="DOL43" s="91"/>
      <c r="DOM43" s="91"/>
      <c r="DON43" s="91"/>
      <c r="DOO43" s="91"/>
      <c r="DOP43" s="91"/>
      <c r="DOQ43" s="91"/>
      <c r="DOR43" s="91"/>
      <c r="DOS43" s="91"/>
      <c r="DOT43" s="91"/>
      <c r="DOU43" s="91"/>
      <c r="DOV43" s="91"/>
      <c r="DOW43" s="91"/>
      <c r="DOX43" s="91"/>
      <c r="DOY43" s="91"/>
      <c r="DOZ43" s="91"/>
      <c r="DPA43" s="91"/>
      <c r="DPB43" s="91"/>
      <c r="DPC43" s="91"/>
      <c r="DPD43" s="91"/>
      <c r="DPE43" s="91"/>
      <c r="DPF43" s="91"/>
      <c r="DPG43" s="91"/>
      <c r="DPH43" s="91"/>
      <c r="DPI43" s="91"/>
      <c r="DPJ43" s="91"/>
      <c r="DPK43" s="91"/>
      <c r="DPL43" s="91"/>
      <c r="DPM43" s="91"/>
      <c r="DPN43" s="91"/>
      <c r="DPO43" s="91"/>
      <c r="DPP43" s="91"/>
      <c r="DPQ43" s="91"/>
      <c r="DPR43" s="91"/>
      <c r="DPS43" s="91"/>
      <c r="DPT43" s="91"/>
      <c r="DPU43" s="91"/>
      <c r="DPV43" s="91"/>
      <c r="DPW43" s="91"/>
      <c r="DPX43" s="91"/>
      <c r="DPY43" s="91"/>
      <c r="DPZ43" s="91"/>
      <c r="DQA43" s="91"/>
      <c r="DQB43" s="91"/>
      <c r="DQC43" s="91"/>
      <c r="DQD43" s="91"/>
      <c r="DQE43" s="91"/>
      <c r="DQF43" s="91"/>
      <c r="DQG43" s="91"/>
      <c r="DQH43" s="91"/>
      <c r="DQI43" s="91"/>
      <c r="DQJ43" s="91"/>
      <c r="DQK43" s="91"/>
      <c r="DQL43" s="91"/>
      <c r="DQM43" s="91"/>
      <c r="DQN43" s="91"/>
      <c r="DQO43" s="91"/>
      <c r="DQP43" s="91"/>
      <c r="DQQ43" s="91"/>
      <c r="DQR43" s="91"/>
      <c r="DQS43" s="91"/>
      <c r="DQT43" s="91"/>
      <c r="DQU43" s="91"/>
      <c r="DQV43" s="91"/>
      <c r="DQW43" s="91"/>
      <c r="DQX43" s="91"/>
      <c r="DQY43" s="91"/>
      <c r="DQZ43" s="91"/>
      <c r="DRA43" s="91"/>
      <c r="DRB43" s="91"/>
      <c r="DRC43" s="91"/>
      <c r="DRD43" s="91"/>
      <c r="DRE43" s="91"/>
      <c r="DRF43" s="91"/>
      <c r="DRG43" s="91"/>
      <c r="DRH43" s="91"/>
      <c r="DRI43" s="91"/>
      <c r="DRJ43" s="91"/>
      <c r="DRK43" s="91"/>
      <c r="DRL43" s="91"/>
      <c r="DRM43" s="91"/>
      <c r="DRN43" s="91"/>
      <c r="DRO43" s="91"/>
      <c r="DRP43" s="91"/>
      <c r="DRQ43" s="91"/>
      <c r="DRR43" s="91"/>
      <c r="DRS43" s="91"/>
      <c r="DRT43" s="91"/>
      <c r="DRU43" s="91"/>
      <c r="DRV43" s="91"/>
      <c r="DRW43" s="91"/>
      <c r="DRX43" s="91"/>
      <c r="DRY43" s="91"/>
      <c r="DRZ43" s="91"/>
      <c r="DSA43" s="91"/>
      <c r="DSB43" s="91"/>
      <c r="DSC43" s="91"/>
      <c r="DSD43" s="91"/>
      <c r="DSE43" s="91"/>
      <c r="DSF43" s="91"/>
      <c r="DSG43" s="91"/>
      <c r="DSH43" s="91"/>
      <c r="DSI43" s="91"/>
      <c r="DSJ43" s="91"/>
      <c r="DSK43" s="91"/>
      <c r="DSL43" s="91"/>
      <c r="DSM43" s="91"/>
      <c r="DSN43" s="91"/>
      <c r="DSO43" s="91"/>
      <c r="DSP43" s="91"/>
      <c r="DSQ43" s="91"/>
      <c r="DSR43" s="91"/>
      <c r="DSS43" s="91"/>
      <c r="DST43" s="91"/>
      <c r="DSU43" s="91"/>
      <c r="DSV43" s="91"/>
      <c r="DSW43" s="91"/>
      <c r="DSX43" s="91"/>
      <c r="DSY43" s="91"/>
      <c r="DSZ43" s="91"/>
      <c r="DTA43" s="91"/>
      <c r="DTB43" s="91"/>
      <c r="DTC43" s="91"/>
      <c r="DTD43" s="91"/>
      <c r="DTE43" s="91"/>
      <c r="DTF43" s="91"/>
      <c r="DTG43" s="91"/>
      <c r="DTH43" s="91"/>
      <c r="DTI43" s="91"/>
      <c r="DTJ43" s="91"/>
      <c r="DTK43" s="91"/>
      <c r="DTL43" s="91"/>
      <c r="DTM43" s="91"/>
      <c r="DTN43" s="91"/>
      <c r="DTO43" s="91"/>
      <c r="DTP43" s="91"/>
      <c r="DTQ43" s="91"/>
      <c r="DTR43" s="91"/>
      <c r="DTS43" s="91"/>
      <c r="DTT43" s="91"/>
      <c r="DTU43" s="91"/>
      <c r="DTV43" s="91"/>
      <c r="DTW43" s="91"/>
      <c r="DTX43" s="91"/>
      <c r="DTY43" s="91"/>
      <c r="DTZ43" s="91"/>
      <c r="DUA43" s="91"/>
      <c r="DUB43" s="91"/>
      <c r="DUC43" s="91"/>
      <c r="DUD43" s="91"/>
      <c r="DUE43" s="91"/>
      <c r="DUF43" s="91"/>
      <c r="DUG43" s="91"/>
      <c r="DUH43" s="91"/>
      <c r="DUI43" s="91"/>
      <c r="DUJ43" s="91"/>
      <c r="DUK43" s="91"/>
      <c r="DUL43" s="91"/>
      <c r="DUM43" s="91"/>
      <c r="DUN43" s="91"/>
      <c r="DUO43" s="91"/>
      <c r="DUP43" s="91"/>
      <c r="DUQ43" s="91"/>
      <c r="DUR43" s="91"/>
      <c r="DUS43" s="91"/>
      <c r="DUT43" s="91"/>
      <c r="DUU43" s="91"/>
      <c r="DUV43" s="91"/>
      <c r="DUW43" s="91"/>
      <c r="DUX43" s="91"/>
      <c r="DUY43" s="91"/>
      <c r="DUZ43" s="91"/>
      <c r="DVA43" s="91"/>
      <c r="DVB43" s="91"/>
      <c r="DVC43" s="91"/>
      <c r="DVD43" s="91"/>
      <c r="DVE43" s="91"/>
      <c r="DVF43" s="91"/>
      <c r="DVG43" s="91"/>
      <c r="DVH43" s="91"/>
      <c r="DVI43" s="91"/>
      <c r="DVJ43" s="91"/>
      <c r="DVK43" s="91"/>
      <c r="DVL43" s="91"/>
      <c r="DVM43" s="91"/>
      <c r="DVN43" s="91"/>
      <c r="DVO43" s="91"/>
      <c r="DVP43" s="91"/>
      <c r="DVQ43" s="91"/>
      <c r="DVR43" s="91"/>
      <c r="DVS43" s="91"/>
      <c r="DVT43" s="91"/>
      <c r="DVU43" s="91"/>
      <c r="DVV43" s="91"/>
      <c r="DVW43" s="91"/>
      <c r="DVX43" s="91"/>
      <c r="DVY43" s="91"/>
      <c r="DVZ43" s="91"/>
      <c r="DWA43" s="91"/>
      <c r="DWB43" s="91"/>
      <c r="DWC43" s="91"/>
      <c r="DWD43" s="91"/>
      <c r="DWE43" s="91"/>
      <c r="DWF43" s="91"/>
      <c r="DWG43" s="91"/>
      <c r="DWH43" s="91"/>
      <c r="DWI43" s="91"/>
      <c r="DWJ43" s="91"/>
      <c r="DWK43" s="91"/>
      <c r="DWL43" s="91"/>
      <c r="DWM43" s="91"/>
      <c r="DWN43" s="91"/>
      <c r="DWO43" s="91"/>
      <c r="DWP43" s="91"/>
      <c r="DWQ43" s="91"/>
      <c r="DWR43" s="91"/>
      <c r="DWS43" s="91"/>
      <c r="DWT43" s="91"/>
      <c r="DWU43" s="91"/>
      <c r="DWV43" s="91"/>
      <c r="DWW43" s="91"/>
      <c r="DWX43" s="91"/>
      <c r="DWY43" s="91"/>
      <c r="DWZ43" s="91"/>
      <c r="DXA43" s="91"/>
      <c r="DXB43" s="91"/>
      <c r="DXC43" s="91"/>
      <c r="DXD43" s="91"/>
      <c r="DXE43" s="91"/>
      <c r="DXF43" s="91"/>
      <c r="DXG43" s="91"/>
      <c r="DXH43" s="91"/>
      <c r="DXI43" s="91"/>
      <c r="DXJ43" s="91"/>
      <c r="DXK43" s="91"/>
      <c r="DXL43" s="91"/>
      <c r="DXM43" s="91"/>
      <c r="DXN43" s="91"/>
      <c r="DXO43" s="91"/>
      <c r="DXP43" s="91"/>
      <c r="DXQ43" s="91"/>
      <c r="DXR43" s="91"/>
      <c r="DXS43" s="91"/>
      <c r="DXT43" s="91"/>
      <c r="DXU43" s="91"/>
      <c r="DXV43" s="91"/>
      <c r="DXW43" s="91"/>
      <c r="DXX43" s="91"/>
      <c r="DXY43" s="91"/>
      <c r="DXZ43" s="91"/>
      <c r="DYA43" s="91"/>
      <c r="DYB43" s="91"/>
      <c r="DYC43" s="91"/>
      <c r="DYD43" s="91"/>
      <c r="DYE43" s="91"/>
      <c r="DYF43" s="91"/>
      <c r="DYG43" s="91"/>
      <c r="DYH43" s="91"/>
      <c r="DYI43" s="91"/>
      <c r="DYJ43" s="91"/>
      <c r="DYK43" s="91"/>
      <c r="DYL43" s="91"/>
      <c r="DYM43" s="91"/>
      <c r="DYN43" s="91"/>
      <c r="DYO43" s="91"/>
      <c r="DYP43" s="91"/>
      <c r="DYQ43" s="91"/>
      <c r="DYR43" s="91"/>
      <c r="DYS43" s="91"/>
      <c r="DYT43" s="91"/>
      <c r="DYU43" s="91"/>
      <c r="DYV43" s="91"/>
      <c r="DYW43" s="91"/>
      <c r="DYX43" s="91"/>
      <c r="DYY43" s="91"/>
      <c r="DYZ43" s="91"/>
      <c r="DZA43" s="91"/>
      <c r="DZB43" s="91"/>
      <c r="DZC43" s="91"/>
      <c r="DZD43" s="91"/>
      <c r="DZE43" s="91"/>
      <c r="DZF43" s="91"/>
      <c r="DZG43" s="91"/>
      <c r="DZH43" s="91"/>
      <c r="DZI43" s="91"/>
      <c r="DZJ43" s="91"/>
      <c r="DZK43" s="91"/>
      <c r="DZL43" s="91"/>
      <c r="DZM43" s="91"/>
      <c r="DZN43" s="91"/>
      <c r="DZO43" s="91"/>
      <c r="DZP43" s="91"/>
      <c r="DZQ43" s="91"/>
      <c r="DZR43" s="91"/>
      <c r="DZS43" s="91"/>
      <c r="DZT43" s="91"/>
      <c r="DZU43" s="91"/>
      <c r="DZV43" s="91"/>
      <c r="DZW43" s="91"/>
      <c r="DZX43" s="91"/>
      <c r="DZY43" s="91"/>
      <c r="DZZ43" s="91"/>
      <c r="EAA43" s="91"/>
      <c r="EAB43" s="91"/>
      <c r="EAC43" s="91"/>
      <c r="EAD43" s="91"/>
      <c r="EAE43" s="91"/>
      <c r="EAF43" s="91"/>
      <c r="EAG43" s="91"/>
      <c r="EAH43" s="91"/>
      <c r="EAI43" s="91"/>
      <c r="EAJ43" s="91"/>
      <c r="EAK43" s="91"/>
      <c r="EAL43" s="91"/>
      <c r="EAM43" s="91"/>
      <c r="EAN43" s="91"/>
      <c r="EAO43" s="91"/>
      <c r="EAP43" s="91"/>
      <c r="EAQ43" s="91"/>
      <c r="EAR43" s="91"/>
      <c r="EAS43" s="91"/>
      <c r="EAT43" s="91"/>
      <c r="EAU43" s="91"/>
      <c r="EAV43" s="91"/>
      <c r="EAW43" s="91"/>
      <c r="EAX43" s="91"/>
      <c r="EAY43" s="91"/>
      <c r="EAZ43" s="91"/>
      <c r="EBA43" s="91"/>
      <c r="EBB43" s="91"/>
      <c r="EBC43" s="91"/>
      <c r="EBD43" s="91"/>
      <c r="EBE43" s="91"/>
      <c r="EBF43" s="91"/>
      <c r="EBG43" s="91"/>
      <c r="EBH43" s="91"/>
      <c r="EBI43" s="91"/>
      <c r="EBJ43" s="91"/>
      <c r="EBK43" s="91"/>
      <c r="EBL43" s="91"/>
      <c r="EBM43" s="91"/>
      <c r="EBN43" s="91"/>
      <c r="EBO43" s="91"/>
      <c r="EBP43" s="91"/>
      <c r="EBQ43" s="91"/>
      <c r="EBR43" s="91"/>
      <c r="EBS43" s="91"/>
      <c r="EBT43" s="91"/>
      <c r="EBU43" s="91"/>
      <c r="EBV43" s="91"/>
      <c r="EBW43" s="91"/>
      <c r="EBX43" s="91"/>
      <c r="EBY43" s="91"/>
      <c r="EBZ43" s="91"/>
      <c r="ECA43" s="91"/>
      <c r="ECB43" s="91"/>
      <c r="ECC43" s="91"/>
      <c r="ECD43" s="91"/>
      <c r="ECE43" s="91"/>
      <c r="ECF43" s="91"/>
      <c r="ECG43" s="91"/>
      <c r="ECH43" s="91"/>
      <c r="ECI43" s="91"/>
      <c r="ECJ43" s="91"/>
      <c r="ECK43" s="91"/>
      <c r="ECL43" s="91"/>
      <c r="ECM43" s="91"/>
      <c r="ECN43" s="91"/>
      <c r="ECO43" s="91"/>
      <c r="ECP43" s="91"/>
      <c r="ECQ43" s="91"/>
      <c r="ECR43" s="91"/>
      <c r="ECS43" s="91"/>
      <c r="ECT43" s="91"/>
      <c r="ECU43" s="91"/>
      <c r="ECV43" s="91"/>
      <c r="ECW43" s="91"/>
      <c r="ECX43" s="91"/>
      <c r="ECY43" s="91"/>
      <c r="ECZ43" s="91"/>
      <c r="EDA43" s="91"/>
      <c r="EDB43" s="91"/>
      <c r="EDC43" s="91"/>
      <c r="EDD43" s="91"/>
      <c r="EDE43" s="91"/>
      <c r="EDF43" s="91"/>
      <c r="EDG43" s="91"/>
      <c r="EDH43" s="91"/>
      <c r="EDI43" s="91"/>
      <c r="EDJ43" s="91"/>
      <c r="EDK43" s="91"/>
      <c r="EDL43" s="91"/>
      <c r="EDM43" s="91"/>
      <c r="EDN43" s="91"/>
      <c r="EDO43" s="91"/>
      <c r="EDP43" s="91"/>
      <c r="EDQ43" s="91"/>
      <c r="EDR43" s="91"/>
      <c r="EDS43" s="91"/>
      <c r="EDT43" s="91"/>
      <c r="EDU43" s="91"/>
      <c r="EDV43" s="91"/>
      <c r="EDW43" s="91"/>
      <c r="EDX43" s="91"/>
      <c r="EDY43" s="91"/>
      <c r="EDZ43" s="91"/>
      <c r="EEA43" s="91"/>
      <c r="EEB43" s="91"/>
      <c r="EEC43" s="91"/>
      <c r="EED43" s="91"/>
      <c r="EEE43" s="91"/>
      <c r="EEF43" s="91"/>
      <c r="EEG43" s="91"/>
      <c r="EEH43" s="91"/>
      <c r="EEI43" s="91"/>
      <c r="EEJ43" s="91"/>
      <c r="EEK43" s="91"/>
      <c r="EEL43" s="91"/>
      <c r="EEM43" s="91"/>
      <c r="EEN43" s="91"/>
      <c r="EEO43" s="91"/>
      <c r="EEP43" s="91"/>
      <c r="EEQ43" s="91"/>
      <c r="EER43" s="91"/>
      <c r="EES43" s="91"/>
      <c r="EET43" s="91"/>
      <c r="EEU43" s="91"/>
      <c r="EEV43" s="91"/>
      <c r="EEW43" s="91"/>
      <c r="EEX43" s="91"/>
      <c r="EEY43" s="91"/>
      <c r="EEZ43" s="91"/>
      <c r="EFA43" s="91"/>
      <c r="EFB43" s="91"/>
      <c r="EFC43" s="91"/>
      <c r="EFD43" s="91"/>
      <c r="EFE43" s="91"/>
      <c r="EFF43" s="91"/>
      <c r="EFG43" s="91"/>
      <c r="EFH43" s="91"/>
      <c r="EFI43" s="91"/>
      <c r="EFJ43" s="91"/>
      <c r="EFK43" s="91"/>
      <c r="EFL43" s="91"/>
      <c r="EFM43" s="91"/>
      <c r="EFN43" s="91"/>
      <c r="EFO43" s="91"/>
      <c r="EFP43" s="91"/>
      <c r="EFQ43" s="91"/>
      <c r="EFR43" s="91"/>
      <c r="EFS43" s="91"/>
      <c r="EFT43" s="91"/>
      <c r="EFU43" s="91"/>
      <c r="EFV43" s="91"/>
      <c r="EFW43" s="91"/>
      <c r="EFX43" s="91"/>
      <c r="EFY43" s="91"/>
      <c r="EFZ43" s="91"/>
      <c r="EGA43" s="91"/>
      <c r="EGB43" s="91"/>
      <c r="EGC43" s="91"/>
      <c r="EGD43" s="91"/>
      <c r="EGE43" s="91"/>
      <c r="EGF43" s="91"/>
      <c r="EGG43" s="91"/>
      <c r="EGH43" s="91"/>
      <c r="EGI43" s="91"/>
      <c r="EGJ43" s="91"/>
      <c r="EGK43" s="91"/>
      <c r="EGL43" s="91"/>
      <c r="EGM43" s="91"/>
      <c r="EGN43" s="91"/>
      <c r="EGO43" s="91"/>
      <c r="EGP43" s="91"/>
      <c r="EGQ43" s="91"/>
      <c r="EGR43" s="91"/>
      <c r="EGS43" s="91"/>
      <c r="EGT43" s="91"/>
      <c r="EGU43" s="91"/>
      <c r="EGV43" s="91"/>
      <c r="EGW43" s="91"/>
      <c r="EGX43" s="91"/>
      <c r="EGY43" s="91"/>
      <c r="EGZ43" s="91"/>
      <c r="EHA43" s="91"/>
      <c r="EHB43" s="91"/>
      <c r="EHC43" s="91"/>
      <c r="EHD43" s="91"/>
      <c r="EHE43" s="91"/>
      <c r="EHF43" s="91"/>
      <c r="EHG43" s="91"/>
      <c r="EHH43" s="91"/>
      <c r="EHI43" s="91"/>
      <c r="EHJ43" s="91"/>
      <c r="EHK43" s="91"/>
      <c r="EHL43" s="91"/>
      <c r="EHM43" s="91"/>
      <c r="EHN43" s="91"/>
      <c r="EHO43" s="91"/>
      <c r="EHP43" s="91"/>
      <c r="EHQ43" s="91"/>
      <c r="EHR43" s="91"/>
      <c r="EHS43" s="91"/>
      <c r="EHT43" s="91"/>
      <c r="EHU43" s="91"/>
      <c r="EHV43" s="91"/>
      <c r="EHW43" s="91"/>
      <c r="EHX43" s="91"/>
      <c r="EHY43" s="91"/>
      <c r="EHZ43" s="91"/>
      <c r="EIA43" s="91"/>
      <c r="EIB43" s="91"/>
      <c r="EIC43" s="91"/>
      <c r="EID43" s="91"/>
      <c r="EIE43" s="91"/>
      <c r="EIF43" s="91"/>
      <c r="EIG43" s="91"/>
      <c r="EIH43" s="91"/>
      <c r="EII43" s="91"/>
      <c r="EIJ43" s="91"/>
      <c r="EIK43" s="91"/>
      <c r="EIL43" s="91"/>
      <c r="EIM43" s="91"/>
      <c r="EIN43" s="91"/>
      <c r="EIO43" s="91"/>
      <c r="EIP43" s="91"/>
      <c r="EIQ43" s="91"/>
      <c r="EIR43" s="91"/>
      <c r="EIS43" s="91"/>
      <c r="EIT43" s="91"/>
      <c r="EIU43" s="91"/>
      <c r="EIV43" s="91"/>
      <c r="EIW43" s="91"/>
      <c r="EIX43" s="91"/>
      <c r="EIY43" s="91"/>
      <c r="EIZ43" s="91"/>
      <c r="EJA43" s="91"/>
      <c r="EJB43" s="91"/>
      <c r="EJC43" s="91"/>
      <c r="EJD43" s="91"/>
      <c r="EJE43" s="91"/>
      <c r="EJF43" s="91"/>
      <c r="EJG43" s="91"/>
      <c r="EJH43" s="91"/>
      <c r="EJI43" s="91"/>
      <c r="EJJ43" s="91"/>
      <c r="EJK43" s="91"/>
      <c r="EJL43" s="91"/>
      <c r="EJM43" s="91"/>
      <c r="EJN43" s="91"/>
      <c r="EJO43" s="91"/>
      <c r="EJP43" s="91"/>
      <c r="EJQ43" s="91"/>
      <c r="EJR43" s="91"/>
      <c r="EJS43" s="91"/>
      <c r="EJT43" s="91"/>
      <c r="EJU43" s="91"/>
      <c r="EJV43" s="91"/>
      <c r="EJW43" s="91"/>
      <c r="EJX43" s="91"/>
      <c r="EJY43" s="91"/>
      <c r="EJZ43" s="91"/>
      <c r="EKA43" s="91"/>
      <c r="EKB43" s="91"/>
      <c r="EKC43" s="91"/>
      <c r="EKD43" s="91"/>
      <c r="EKE43" s="91"/>
      <c r="EKF43" s="91"/>
      <c r="EKG43" s="91"/>
      <c r="EKH43" s="91"/>
      <c r="EKI43" s="91"/>
      <c r="EKJ43" s="91"/>
      <c r="EKK43" s="91"/>
      <c r="EKL43" s="91"/>
      <c r="EKM43" s="91"/>
      <c r="EKN43" s="91"/>
      <c r="EKO43" s="91"/>
      <c r="EKP43" s="91"/>
      <c r="EKQ43" s="91"/>
      <c r="EKR43" s="91"/>
      <c r="EKS43" s="91"/>
      <c r="EKT43" s="91"/>
      <c r="EKU43" s="91"/>
      <c r="EKV43" s="91"/>
      <c r="EKW43" s="91"/>
      <c r="EKX43" s="91"/>
      <c r="EKY43" s="91"/>
      <c r="EKZ43" s="91"/>
      <c r="ELA43" s="91"/>
      <c r="ELB43" s="91"/>
      <c r="ELC43" s="91"/>
      <c r="ELD43" s="91"/>
      <c r="ELE43" s="91"/>
      <c r="ELF43" s="91"/>
      <c r="ELG43" s="91"/>
      <c r="ELH43" s="91"/>
      <c r="ELI43" s="91"/>
      <c r="ELJ43" s="91"/>
      <c r="ELK43" s="91"/>
      <c r="ELL43" s="91"/>
      <c r="ELM43" s="91"/>
      <c r="ELN43" s="91"/>
      <c r="ELO43" s="91"/>
      <c r="ELP43" s="91"/>
      <c r="ELQ43" s="91"/>
      <c r="ELR43" s="91"/>
      <c r="ELS43" s="91"/>
      <c r="ELT43" s="91"/>
      <c r="ELU43" s="91"/>
      <c r="ELV43" s="91"/>
      <c r="ELW43" s="91"/>
      <c r="ELX43" s="91"/>
      <c r="ELY43" s="91"/>
      <c r="ELZ43" s="91"/>
      <c r="EMA43" s="91"/>
      <c r="EMB43" s="91"/>
      <c r="EMC43" s="91"/>
      <c r="EMD43" s="91"/>
      <c r="EME43" s="91"/>
      <c r="EMF43" s="91"/>
      <c r="EMG43" s="91"/>
      <c r="EMH43" s="91"/>
      <c r="EMI43" s="91"/>
      <c r="EMJ43" s="91"/>
      <c r="EMK43" s="91"/>
      <c r="EML43" s="91"/>
      <c r="EMM43" s="91"/>
      <c r="EMN43" s="91"/>
      <c r="EMO43" s="91"/>
      <c r="EMP43" s="91"/>
      <c r="EMQ43" s="91"/>
      <c r="EMR43" s="91"/>
      <c r="EMS43" s="91"/>
      <c r="EMT43" s="91"/>
      <c r="EMU43" s="91"/>
      <c r="EMV43" s="91"/>
      <c r="EMW43" s="91"/>
      <c r="EMX43" s="91"/>
      <c r="EMY43" s="91"/>
      <c r="EMZ43" s="91"/>
      <c r="ENA43" s="91"/>
      <c r="ENB43" s="91"/>
      <c r="ENC43" s="91"/>
      <c r="END43" s="91"/>
      <c r="ENE43" s="91"/>
      <c r="ENF43" s="91"/>
      <c r="ENG43" s="91"/>
      <c r="ENH43" s="91"/>
      <c r="ENI43" s="91"/>
      <c r="ENJ43" s="91"/>
      <c r="ENK43" s="91"/>
      <c r="ENL43" s="91"/>
      <c r="ENM43" s="91"/>
      <c r="ENN43" s="91"/>
      <c r="ENO43" s="91"/>
      <c r="ENP43" s="91"/>
      <c r="ENQ43" s="91"/>
      <c r="ENR43" s="91"/>
      <c r="ENS43" s="91"/>
      <c r="ENT43" s="91"/>
      <c r="ENU43" s="91"/>
      <c r="ENV43" s="91"/>
      <c r="ENW43" s="91"/>
      <c r="ENX43" s="91"/>
      <c r="ENY43" s="91"/>
      <c r="ENZ43" s="91"/>
      <c r="EOA43" s="91"/>
      <c r="EOB43" s="91"/>
      <c r="EOC43" s="91"/>
      <c r="EOD43" s="91"/>
      <c r="EOE43" s="91"/>
      <c r="EOF43" s="91"/>
      <c r="EOG43" s="91"/>
      <c r="EOH43" s="91"/>
      <c r="EOI43" s="91"/>
      <c r="EOJ43" s="91"/>
      <c r="EOK43" s="91"/>
      <c r="EOL43" s="91"/>
      <c r="EOM43" s="91"/>
      <c r="EON43" s="91"/>
      <c r="EOO43" s="91"/>
      <c r="EOP43" s="91"/>
      <c r="EOQ43" s="91"/>
      <c r="EOR43" s="91"/>
      <c r="EOS43" s="91"/>
      <c r="EOT43" s="91"/>
      <c r="EOU43" s="91"/>
      <c r="EOV43" s="91"/>
      <c r="EOW43" s="91"/>
      <c r="EOX43" s="91"/>
      <c r="EOY43" s="91"/>
      <c r="EOZ43" s="91"/>
      <c r="EPA43" s="91"/>
      <c r="EPB43" s="91"/>
      <c r="EPC43" s="91"/>
      <c r="EPD43" s="91"/>
      <c r="EPE43" s="91"/>
      <c r="EPF43" s="91"/>
      <c r="EPG43" s="91"/>
      <c r="EPH43" s="91"/>
      <c r="EPI43" s="91"/>
      <c r="EPJ43" s="91"/>
      <c r="EPK43" s="91"/>
      <c r="EPL43" s="91"/>
      <c r="EPM43" s="91"/>
      <c r="EPN43" s="91"/>
      <c r="EPO43" s="91"/>
      <c r="EPP43" s="91"/>
      <c r="EPQ43" s="91"/>
      <c r="EPR43" s="91"/>
      <c r="EPS43" s="91"/>
      <c r="EPT43" s="91"/>
      <c r="EPU43" s="91"/>
      <c r="EPV43" s="91"/>
      <c r="EPW43" s="91"/>
      <c r="EPX43" s="91"/>
      <c r="EPY43" s="91"/>
      <c r="EPZ43" s="91"/>
      <c r="EQA43" s="91"/>
      <c r="EQB43" s="91"/>
      <c r="EQC43" s="91"/>
      <c r="EQD43" s="91"/>
      <c r="EQE43" s="91"/>
      <c r="EQF43" s="91"/>
      <c r="EQG43" s="91"/>
      <c r="EQH43" s="91"/>
      <c r="EQI43" s="91"/>
      <c r="EQJ43" s="91"/>
      <c r="EQK43" s="91"/>
      <c r="EQL43" s="91"/>
      <c r="EQM43" s="91"/>
      <c r="EQN43" s="91"/>
      <c r="EQO43" s="91"/>
      <c r="EQP43" s="91"/>
      <c r="EQQ43" s="91"/>
      <c r="EQR43" s="91"/>
      <c r="EQS43" s="91"/>
      <c r="EQT43" s="91"/>
      <c r="EQU43" s="91"/>
      <c r="EQV43" s="91"/>
      <c r="EQW43" s="91"/>
      <c r="EQX43" s="91"/>
      <c r="EQY43" s="91"/>
      <c r="EQZ43" s="91"/>
      <c r="ERA43" s="91"/>
      <c r="ERB43" s="91"/>
      <c r="ERC43" s="91"/>
      <c r="ERD43" s="91"/>
      <c r="ERE43" s="91"/>
      <c r="ERF43" s="91"/>
      <c r="ERG43" s="91"/>
      <c r="ERH43" s="91"/>
      <c r="ERI43" s="91"/>
      <c r="ERJ43" s="91"/>
      <c r="ERK43" s="91"/>
      <c r="ERL43" s="91"/>
      <c r="ERM43" s="91"/>
      <c r="ERN43" s="91"/>
      <c r="ERO43" s="91"/>
      <c r="ERP43" s="91"/>
      <c r="ERQ43" s="91"/>
      <c r="ERR43" s="91"/>
      <c r="ERS43" s="91"/>
      <c r="ERT43" s="91"/>
      <c r="ERU43" s="91"/>
      <c r="ERV43" s="91"/>
      <c r="ERW43" s="91"/>
      <c r="ERX43" s="91"/>
      <c r="ERY43" s="91"/>
      <c r="ERZ43" s="91"/>
      <c r="ESA43" s="91"/>
      <c r="ESB43" s="91"/>
      <c r="ESC43" s="91"/>
      <c r="ESD43" s="91"/>
      <c r="ESE43" s="91"/>
      <c r="ESF43" s="91"/>
      <c r="ESG43" s="91"/>
      <c r="ESH43" s="91"/>
      <c r="ESI43" s="91"/>
      <c r="ESJ43" s="91"/>
      <c r="ESK43" s="91"/>
      <c r="ESL43" s="91"/>
      <c r="ESM43" s="91"/>
      <c r="ESN43" s="91"/>
      <c r="ESO43" s="91"/>
      <c r="ESP43" s="91"/>
      <c r="ESQ43" s="91"/>
      <c r="ESR43" s="91"/>
      <c r="ESS43" s="91"/>
      <c r="EST43" s="91"/>
      <c r="ESU43" s="91"/>
      <c r="ESV43" s="91"/>
      <c r="ESW43" s="91"/>
      <c r="ESX43" s="91"/>
      <c r="ESY43" s="91"/>
      <c r="ESZ43" s="91"/>
      <c r="ETA43" s="91"/>
      <c r="ETB43" s="91"/>
      <c r="ETC43" s="91"/>
      <c r="ETD43" s="91"/>
      <c r="ETE43" s="91"/>
      <c r="ETF43" s="91"/>
      <c r="ETG43" s="91"/>
      <c r="ETH43" s="91"/>
      <c r="ETI43" s="91"/>
      <c r="ETJ43" s="91"/>
      <c r="ETK43" s="91"/>
      <c r="ETL43" s="91"/>
      <c r="ETM43" s="91"/>
      <c r="ETN43" s="91"/>
      <c r="ETO43" s="91"/>
      <c r="ETP43" s="91"/>
      <c r="ETQ43" s="91"/>
      <c r="ETR43" s="91"/>
      <c r="ETS43" s="91"/>
      <c r="ETT43" s="91"/>
      <c r="ETU43" s="91"/>
      <c r="ETV43" s="91"/>
      <c r="ETW43" s="91"/>
      <c r="ETX43" s="91"/>
      <c r="ETY43" s="91"/>
      <c r="ETZ43" s="91"/>
      <c r="EUA43" s="91"/>
      <c r="EUB43" s="91"/>
      <c r="EUC43" s="91"/>
      <c r="EUD43" s="91"/>
      <c r="EUE43" s="91"/>
      <c r="EUF43" s="91"/>
      <c r="EUG43" s="91"/>
      <c r="EUH43" s="91"/>
      <c r="EUI43" s="91"/>
      <c r="EUJ43" s="91"/>
      <c r="EUK43" s="91"/>
      <c r="EUL43" s="91"/>
      <c r="EUM43" s="91"/>
      <c r="EUN43" s="91"/>
      <c r="EUO43" s="91"/>
      <c r="EUP43" s="91"/>
      <c r="EUQ43" s="91"/>
      <c r="EUR43" s="91"/>
      <c r="EUS43" s="91"/>
      <c r="EUT43" s="91"/>
      <c r="EUU43" s="91"/>
      <c r="EUV43" s="91"/>
      <c r="EUW43" s="91"/>
      <c r="EUX43" s="91"/>
      <c r="EUY43" s="91"/>
      <c r="EUZ43" s="91"/>
      <c r="EVA43" s="91"/>
      <c r="EVB43" s="91"/>
      <c r="EVC43" s="91"/>
      <c r="EVD43" s="91"/>
      <c r="EVE43" s="91"/>
      <c r="EVF43" s="91"/>
      <c r="EVG43" s="91"/>
      <c r="EVH43" s="91"/>
      <c r="EVI43" s="91"/>
      <c r="EVJ43" s="91"/>
      <c r="EVK43" s="91"/>
      <c r="EVL43" s="91"/>
      <c r="EVM43" s="91"/>
      <c r="EVN43" s="91"/>
      <c r="EVO43" s="91"/>
      <c r="EVP43" s="91"/>
      <c r="EVQ43" s="91"/>
      <c r="EVR43" s="91"/>
      <c r="EVS43" s="91"/>
      <c r="EVT43" s="91"/>
      <c r="EVU43" s="91"/>
      <c r="EVV43" s="91"/>
      <c r="EVW43" s="91"/>
      <c r="EVX43" s="91"/>
      <c r="EVY43" s="91"/>
      <c r="EVZ43" s="91"/>
      <c r="EWA43" s="91"/>
      <c r="EWB43" s="91"/>
      <c r="EWC43" s="91"/>
      <c r="EWD43" s="91"/>
      <c r="EWE43" s="91"/>
      <c r="EWF43" s="91"/>
      <c r="EWG43" s="91"/>
      <c r="EWH43" s="91"/>
      <c r="EWI43" s="91"/>
      <c r="EWJ43" s="91"/>
      <c r="EWK43" s="91"/>
      <c r="EWL43" s="91"/>
      <c r="EWM43" s="91"/>
      <c r="EWN43" s="91"/>
      <c r="EWO43" s="91"/>
      <c r="EWP43" s="91"/>
      <c r="EWQ43" s="91"/>
      <c r="EWR43" s="91"/>
      <c r="EWS43" s="91"/>
      <c r="EWT43" s="91"/>
      <c r="EWU43" s="91"/>
      <c r="EWV43" s="91"/>
      <c r="EWW43" s="91"/>
      <c r="EWX43" s="91"/>
      <c r="EWY43" s="91"/>
      <c r="EWZ43" s="91"/>
      <c r="EXA43" s="91"/>
      <c r="EXB43" s="91"/>
      <c r="EXC43" s="91"/>
      <c r="EXD43" s="91"/>
      <c r="EXE43" s="91"/>
      <c r="EXF43" s="91"/>
      <c r="EXG43" s="91"/>
      <c r="EXH43" s="91"/>
      <c r="EXI43" s="91"/>
      <c r="EXJ43" s="91"/>
      <c r="EXK43" s="91"/>
      <c r="EXL43" s="91"/>
      <c r="EXM43" s="91"/>
      <c r="EXN43" s="91"/>
      <c r="EXO43" s="91"/>
      <c r="EXP43" s="91"/>
      <c r="EXQ43" s="91"/>
      <c r="EXR43" s="91"/>
      <c r="EXS43" s="91"/>
      <c r="EXT43" s="91"/>
      <c r="EXU43" s="91"/>
      <c r="EXV43" s="91"/>
      <c r="EXW43" s="91"/>
      <c r="EXX43" s="91"/>
      <c r="EXY43" s="91"/>
      <c r="EXZ43" s="91"/>
      <c r="EYA43" s="91"/>
      <c r="EYB43" s="91"/>
      <c r="EYC43" s="91"/>
      <c r="EYD43" s="91"/>
      <c r="EYE43" s="91"/>
      <c r="EYF43" s="91"/>
      <c r="EYG43" s="91"/>
      <c r="EYH43" s="91"/>
      <c r="EYI43" s="91"/>
      <c r="EYJ43" s="91"/>
      <c r="EYK43" s="91"/>
      <c r="EYL43" s="91"/>
      <c r="EYM43" s="91"/>
      <c r="EYN43" s="91"/>
      <c r="EYO43" s="91"/>
      <c r="EYP43" s="91"/>
      <c r="EYQ43" s="91"/>
      <c r="EYR43" s="91"/>
      <c r="EYS43" s="91"/>
      <c r="EYT43" s="91"/>
      <c r="EYU43" s="91"/>
      <c r="EYV43" s="91"/>
      <c r="EYW43" s="91"/>
      <c r="EYX43" s="91"/>
      <c r="EYY43" s="91"/>
      <c r="EYZ43" s="91"/>
      <c r="EZA43" s="91"/>
      <c r="EZB43" s="91"/>
      <c r="EZC43" s="91"/>
      <c r="EZD43" s="91"/>
      <c r="EZE43" s="91"/>
      <c r="EZF43" s="91"/>
      <c r="EZG43" s="91"/>
      <c r="EZH43" s="91"/>
      <c r="EZI43" s="91"/>
      <c r="EZJ43" s="91"/>
      <c r="EZK43" s="91"/>
      <c r="EZL43" s="91"/>
      <c r="EZM43" s="91"/>
      <c r="EZN43" s="91"/>
      <c r="EZO43" s="91"/>
      <c r="EZP43" s="91"/>
      <c r="EZQ43" s="91"/>
      <c r="EZR43" s="91"/>
      <c r="EZS43" s="91"/>
      <c r="EZT43" s="91"/>
      <c r="EZU43" s="91"/>
      <c r="EZV43" s="91"/>
      <c r="EZW43" s="91"/>
      <c r="EZX43" s="91"/>
      <c r="EZY43" s="91"/>
      <c r="EZZ43" s="91"/>
      <c r="FAA43" s="91"/>
      <c r="FAB43" s="91"/>
      <c r="FAC43" s="91"/>
      <c r="FAD43" s="91"/>
      <c r="FAE43" s="91"/>
      <c r="FAF43" s="91"/>
      <c r="FAG43" s="91"/>
      <c r="FAH43" s="91"/>
      <c r="FAI43" s="91"/>
      <c r="FAJ43" s="91"/>
      <c r="FAK43" s="91"/>
      <c r="FAL43" s="91"/>
      <c r="FAM43" s="91"/>
      <c r="FAN43" s="91"/>
      <c r="FAO43" s="91"/>
      <c r="FAP43" s="91"/>
      <c r="FAQ43" s="91"/>
      <c r="FAR43" s="91"/>
      <c r="FAS43" s="91"/>
      <c r="FAT43" s="91"/>
      <c r="FAU43" s="91"/>
      <c r="FAV43" s="91"/>
      <c r="FAW43" s="91"/>
      <c r="FAX43" s="91"/>
      <c r="FAY43" s="91"/>
      <c r="FAZ43" s="91"/>
      <c r="FBA43" s="91"/>
      <c r="FBB43" s="91"/>
      <c r="FBC43" s="91"/>
      <c r="FBD43" s="91"/>
      <c r="FBE43" s="91"/>
      <c r="FBF43" s="91"/>
      <c r="FBG43" s="91"/>
      <c r="FBH43" s="91"/>
      <c r="FBI43" s="91"/>
      <c r="FBJ43" s="91"/>
      <c r="FBK43" s="91"/>
      <c r="FBL43" s="91"/>
      <c r="FBM43" s="91"/>
      <c r="FBN43" s="91"/>
      <c r="FBO43" s="91"/>
      <c r="FBP43" s="91"/>
      <c r="FBQ43" s="91"/>
      <c r="FBR43" s="91"/>
      <c r="FBS43" s="91"/>
      <c r="FBT43" s="91"/>
      <c r="FBU43" s="91"/>
      <c r="FBV43" s="91"/>
      <c r="FBW43" s="91"/>
      <c r="FBX43" s="91"/>
      <c r="FBY43" s="91"/>
      <c r="FBZ43" s="91"/>
      <c r="FCA43" s="91"/>
      <c r="FCB43" s="91"/>
      <c r="FCC43" s="91"/>
      <c r="FCD43" s="91"/>
      <c r="FCE43" s="91"/>
      <c r="FCF43" s="91"/>
      <c r="FCG43" s="91"/>
      <c r="FCH43" s="91"/>
      <c r="FCI43" s="91"/>
      <c r="FCJ43" s="91"/>
      <c r="FCK43" s="91"/>
      <c r="FCL43" s="91"/>
      <c r="FCM43" s="91"/>
      <c r="FCN43" s="91"/>
      <c r="FCO43" s="91"/>
      <c r="FCP43" s="91"/>
      <c r="FCQ43" s="91"/>
      <c r="FCR43" s="91"/>
      <c r="FCS43" s="91"/>
      <c r="FCT43" s="91"/>
      <c r="FCU43" s="91"/>
      <c r="FCV43" s="91"/>
      <c r="FCW43" s="91"/>
      <c r="FCX43" s="91"/>
      <c r="FCY43" s="91"/>
      <c r="FCZ43" s="91"/>
      <c r="FDA43" s="91"/>
      <c r="FDB43" s="91"/>
      <c r="FDC43" s="91"/>
      <c r="FDD43" s="91"/>
      <c r="FDE43" s="91"/>
      <c r="FDF43" s="91"/>
      <c r="FDG43" s="91"/>
      <c r="FDH43" s="91"/>
      <c r="FDI43" s="91"/>
      <c r="FDJ43" s="91"/>
      <c r="FDK43" s="91"/>
      <c r="FDL43" s="91"/>
      <c r="FDM43" s="91"/>
      <c r="FDN43" s="91"/>
      <c r="FDO43" s="91"/>
      <c r="FDP43" s="91"/>
      <c r="FDQ43" s="91"/>
      <c r="FDR43" s="91"/>
      <c r="FDS43" s="91"/>
      <c r="FDT43" s="91"/>
      <c r="FDU43" s="91"/>
      <c r="FDV43" s="91"/>
      <c r="FDW43" s="91"/>
      <c r="FDX43" s="91"/>
      <c r="FDY43" s="91"/>
      <c r="FDZ43" s="91"/>
      <c r="FEA43" s="91"/>
      <c r="FEB43" s="91"/>
      <c r="FEC43" s="91"/>
      <c r="FED43" s="91"/>
      <c r="FEE43" s="91"/>
      <c r="FEF43" s="91"/>
      <c r="FEG43" s="91"/>
      <c r="FEH43" s="91"/>
      <c r="FEI43" s="91"/>
      <c r="FEJ43" s="91"/>
      <c r="FEK43" s="91"/>
      <c r="FEL43" s="91"/>
      <c r="FEM43" s="91"/>
      <c r="FEN43" s="91"/>
      <c r="FEO43" s="91"/>
      <c r="FEP43" s="91"/>
      <c r="FEQ43" s="91"/>
      <c r="FER43" s="91"/>
      <c r="FES43" s="91"/>
      <c r="FET43" s="91"/>
      <c r="FEU43" s="91"/>
      <c r="FEV43" s="91"/>
      <c r="FEW43" s="91"/>
      <c r="FEX43" s="91"/>
      <c r="FEY43" s="91"/>
      <c r="FEZ43" s="91"/>
      <c r="FFA43" s="91"/>
      <c r="FFB43" s="91"/>
      <c r="FFC43" s="91"/>
      <c r="FFD43" s="91"/>
      <c r="FFE43" s="91"/>
      <c r="FFF43" s="91"/>
      <c r="FFG43" s="91"/>
      <c r="FFH43" s="91"/>
      <c r="FFI43" s="91"/>
      <c r="FFJ43" s="91"/>
      <c r="FFK43" s="91"/>
      <c r="FFL43" s="91"/>
      <c r="FFM43" s="91"/>
      <c r="FFN43" s="91"/>
      <c r="FFO43" s="91"/>
      <c r="FFP43" s="91"/>
      <c r="FFQ43" s="91"/>
      <c r="FFR43" s="91"/>
      <c r="FFS43" s="91"/>
      <c r="FFT43" s="91"/>
      <c r="FFU43" s="91"/>
      <c r="FFV43" s="91"/>
      <c r="FFW43" s="91"/>
      <c r="FFX43" s="91"/>
      <c r="FFY43" s="91"/>
      <c r="FFZ43" s="91"/>
      <c r="FGA43" s="91"/>
      <c r="FGB43" s="91"/>
      <c r="FGC43" s="91"/>
      <c r="FGD43" s="91"/>
      <c r="FGE43" s="91"/>
      <c r="FGF43" s="91"/>
      <c r="FGG43" s="91"/>
      <c r="FGH43" s="91"/>
      <c r="FGI43" s="91"/>
      <c r="FGJ43" s="91"/>
      <c r="FGK43" s="91"/>
      <c r="FGL43" s="91"/>
      <c r="FGM43" s="91"/>
      <c r="FGN43" s="91"/>
      <c r="FGO43" s="91"/>
      <c r="FGP43" s="91"/>
      <c r="FGQ43" s="91"/>
      <c r="FGR43" s="91"/>
      <c r="FGS43" s="91"/>
      <c r="FGT43" s="91"/>
      <c r="FGU43" s="91"/>
      <c r="FGV43" s="91"/>
      <c r="FGW43" s="91"/>
      <c r="FGX43" s="91"/>
      <c r="FGY43" s="91"/>
      <c r="FGZ43" s="91"/>
      <c r="FHA43" s="91"/>
      <c r="FHB43" s="91"/>
      <c r="FHC43" s="91"/>
      <c r="FHD43" s="91"/>
      <c r="FHE43" s="91"/>
      <c r="FHF43" s="91"/>
      <c r="FHG43" s="91"/>
      <c r="FHH43" s="91"/>
      <c r="FHI43" s="91"/>
      <c r="FHJ43" s="91"/>
      <c r="FHK43" s="91"/>
      <c r="FHL43" s="91"/>
      <c r="FHM43" s="91"/>
      <c r="FHN43" s="91"/>
      <c r="FHO43" s="91"/>
      <c r="FHP43" s="91"/>
      <c r="FHQ43" s="91"/>
      <c r="FHR43" s="91"/>
      <c r="FHS43" s="91"/>
      <c r="FHT43" s="91"/>
      <c r="FHU43" s="91"/>
      <c r="FHV43" s="91"/>
      <c r="FHW43" s="91"/>
      <c r="FHX43" s="91"/>
      <c r="FHY43" s="91"/>
      <c r="FHZ43" s="91"/>
      <c r="FIA43" s="91"/>
      <c r="FIB43" s="91"/>
      <c r="FIC43" s="91"/>
      <c r="FID43" s="91"/>
      <c r="FIE43" s="91"/>
      <c r="FIF43" s="91"/>
      <c r="FIG43" s="91"/>
      <c r="FIH43" s="91"/>
      <c r="FII43" s="91"/>
      <c r="FIJ43" s="91"/>
      <c r="FIK43" s="91"/>
      <c r="FIL43" s="91"/>
      <c r="FIM43" s="91"/>
      <c r="FIN43" s="91"/>
      <c r="FIO43" s="91"/>
      <c r="FIP43" s="91"/>
      <c r="FIQ43" s="91"/>
      <c r="FIR43" s="91"/>
      <c r="FIS43" s="91"/>
      <c r="FIT43" s="91"/>
      <c r="FIU43" s="91"/>
      <c r="FIV43" s="91"/>
      <c r="FIW43" s="91"/>
      <c r="FIX43" s="91"/>
      <c r="FIY43" s="91"/>
      <c r="FIZ43" s="91"/>
      <c r="FJA43" s="91"/>
      <c r="FJB43" s="91"/>
      <c r="FJC43" s="91"/>
      <c r="FJD43" s="91"/>
      <c r="FJE43" s="91"/>
      <c r="FJF43" s="91"/>
      <c r="FJG43" s="91"/>
      <c r="FJH43" s="91"/>
      <c r="FJI43" s="91"/>
      <c r="FJJ43" s="91"/>
      <c r="FJK43" s="91"/>
      <c r="FJL43" s="91"/>
      <c r="FJM43" s="91"/>
      <c r="FJN43" s="91"/>
      <c r="FJO43" s="91"/>
      <c r="FJP43" s="91"/>
      <c r="FJQ43" s="91"/>
      <c r="FJR43" s="91"/>
      <c r="FJS43" s="91"/>
      <c r="FJT43" s="91"/>
      <c r="FJU43" s="91"/>
      <c r="FJV43" s="91"/>
      <c r="FJW43" s="91"/>
      <c r="FJX43" s="91"/>
      <c r="FJY43" s="91"/>
      <c r="FJZ43" s="91"/>
      <c r="FKA43" s="91"/>
      <c r="FKB43" s="91"/>
      <c r="FKC43" s="91"/>
      <c r="FKD43" s="91"/>
      <c r="FKE43" s="91"/>
      <c r="FKF43" s="91"/>
      <c r="FKG43" s="91"/>
      <c r="FKH43" s="91"/>
      <c r="FKI43" s="91"/>
      <c r="FKJ43" s="91"/>
      <c r="FKK43" s="91"/>
      <c r="FKL43" s="91"/>
      <c r="FKM43" s="91"/>
      <c r="FKN43" s="91"/>
      <c r="FKO43" s="91"/>
      <c r="FKP43" s="91"/>
      <c r="FKQ43" s="91"/>
      <c r="FKR43" s="91"/>
      <c r="FKS43" s="91"/>
      <c r="FKT43" s="91"/>
      <c r="FKU43" s="91"/>
      <c r="FKV43" s="91"/>
      <c r="FKW43" s="91"/>
      <c r="FKX43" s="91"/>
      <c r="FKY43" s="91"/>
      <c r="FKZ43" s="91"/>
      <c r="FLA43" s="91"/>
      <c r="FLB43" s="91"/>
      <c r="FLC43" s="91"/>
      <c r="FLD43" s="91"/>
      <c r="FLE43" s="91"/>
      <c r="FLF43" s="91"/>
      <c r="FLG43" s="91"/>
      <c r="FLH43" s="91"/>
      <c r="FLI43" s="91"/>
      <c r="FLJ43" s="91"/>
      <c r="FLK43" s="91"/>
      <c r="FLL43" s="91"/>
      <c r="FLM43" s="91"/>
      <c r="FLN43" s="91"/>
      <c r="FLO43" s="91"/>
      <c r="FLP43" s="91"/>
      <c r="FLQ43" s="91"/>
      <c r="FLR43" s="91"/>
      <c r="FLS43" s="91"/>
      <c r="FLT43" s="91"/>
      <c r="FLU43" s="91"/>
      <c r="FLV43" s="91"/>
      <c r="FLW43" s="91"/>
      <c r="FLX43" s="91"/>
      <c r="FLY43" s="91"/>
      <c r="FLZ43" s="91"/>
      <c r="FMA43" s="91"/>
      <c r="FMB43" s="91"/>
      <c r="FMC43" s="91"/>
      <c r="FMD43" s="91"/>
      <c r="FME43" s="91"/>
      <c r="FMF43" s="91"/>
      <c r="FMG43" s="91"/>
      <c r="FMH43" s="91"/>
      <c r="FMI43" s="91"/>
      <c r="FMJ43" s="91"/>
      <c r="FMK43" s="91"/>
      <c r="FML43" s="91"/>
      <c r="FMM43" s="91"/>
      <c r="FMN43" s="91"/>
      <c r="FMO43" s="91"/>
      <c r="FMP43" s="91"/>
      <c r="FMQ43" s="91"/>
      <c r="FMR43" s="91"/>
      <c r="FMS43" s="91"/>
      <c r="FMT43" s="91"/>
      <c r="FMU43" s="91"/>
      <c r="FMV43" s="91"/>
      <c r="FMW43" s="91"/>
      <c r="FMX43" s="91"/>
      <c r="FMY43" s="91"/>
      <c r="FMZ43" s="91"/>
      <c r="FNA43" s="91"/>
      <c r="FNB43" s="91"/>
      <c r="FNC43" s="91"/>
      <c r="FND43" s="91"/>
      <c r="FNE43" s="91"/>
      <c r="FNF43" s="91"/>
      <c r="FNG43" s="91"/>
      <c r="FNH43" s="91"/>
      <c r="FNI43" s="91"/>
      <c r="FNJ43" s="91"/>
      <c r="FNK43" s="91"/>
      <c r="FNL43" s="91"/>
      <c r="FNM43" s="91"/>
      <c r="FNN43" s="91"/>
      <c r="FNO43" s="91"/>
      <c r="FNP43" s="91"/>
      <c r="FNQ43" s="91"/>
      <c r="FNR43" s="91"/>
      <c r="FNS43" s="91"/>
      <c r="FNT43" s="91"/>
      <c r="FNU43" s="91"/>
      <c r="FNV43" s="91"/>
      <c r="FNW43" s="91"/>
      <c r="FNX43" s="91"/>
      <c r="FNY43" s="91"/>
      <c r="FNZ43" s="91"/>
      <c r="FOA43" s="91"/>
      <c r="FOB43" s="91"/>
      <c r="FOC43" s="91"/>
      <c r="FOD43" s="91"/>
      <c r="FOE43" s="91"/>
      <c r="FOF43" s="91"/>
      <c r="FOG43" s="91"/>
      <c r="FOH43" s="91"/>
      <c r="FOI43" s="91"/>
      <c r="FOJ43" s="91"/>
      <c r="FOK43" s="91"/>
      <c r="FOL43" s="91"/>
      <c r="FOM43" s="91"/>
      <c r="FON43" s="91"/>
      <c r="FOO43" s="91"/>
      <c r="FOP43" s="91"/>
      <c r="FOQ43" s="91"/>
      <c r="FOR43" s="91"/>
      <c r="FOS43" s="91"/>
      <c r="FOT43" s="91"/>
      <c r="FOU43" s="91"/>
      <c r="FOV43" s="91"/>
      <c r="FOW43" s="91"/>
      <c r="FOX43" s="91"/>
      <c r="FOY43" s="91"/>
      <c r="FOZ43" s="91"/>
      <c r="FPA43" s="91"/>
      <c r="FPB43" s="91"/>
      <c r="FPC43" s="91"/>
      <c r="FPD43" s="91"/>
      <c r="FPE43" s="91"/>
      <c r="FPF43" s="91"/>
      <c r="FPG43" s="91"/>
      <c r="FPH43" s="91"/>
      <c r="FPI43" s="91"/>
      <c r="FPJ43" s="91"/>
      <c r="FPK43" s="91"/>
      <c r="FPL43" s="91"/>
      <c r="FPM43" s="91"/>
      <c r="FPN43" s="91"/>
      <c r="FPO43" s="91"/>
      <c r="FPP43" s="91"/>
      <c r="FPQ43" s="91"/>
      <c r="FPR43" s="91"/>
      <c r="FPS43" s="91"/>
      <c r="FPT43" s="91"/>
      <c r="FPU43" s="91"/>
      <c r="FPV43" s="91"/>
      <c r="FPW43" s="91"/>
      <c r="FPX43" s="91"/>
      <c r="FPY43" s="91"/>
      <c r="FPZ43" s="91"/>
      <c r="FQA43" s="91"/>
      <c r="FQB43" s="91"/>
      <c r="FQC43" s="91"/>
      <c r="FQD43" s="91"/>
      <c r="FQE43" s="91"/>
      <c r="FQF43" s="91"/>
      <c r="FQG43" s="91"/>
      <c r="FQH43" s="91"/>
      <c r="FQI43" s="91"/>
      <c r="FQJ43" s="91"/>
      <c r="FQK43" s="91"/>
      <c r="FQL43" s="91"/>
      <c r="FQM43" s="91"/>
      <c r="FQN43" s="91"/>
      <c r="FQO43" s="91"/>
      <c r="FQP43" s="91"/>
      <c r="FQQ43" s="91"/>
      <c r="FQR43" s="91"/>
      <c r="FQS43" s="91"/>
      <c r="FQT43" s="91"/>
      <c r="FQU43" s="91"/>
      <c r="FQV43" s="91"/>
      <c r="FQW43" s="91"/>
      <c r="FQX43" s="91"/>
      <c r="FQY43" s="91"/>
      <c r="FQZ43" s="91"/>
      <c r="FRA43" s="91"/>
      <c r="FRB43" s="91"/>
      <c r="FRC43" s="91"/>
      <c r="FRD43" s="91"/>
      <c r="FRE43" s="91"/>
      <c r="FRF43" s="91"/>
      <c r="FRG43" s="91"/>
      <c r="FRH43" s="91"/>
      <c r="FRI43" s="91"/>
      <c r="FRJ43" s="91"/>
      <c r="FRK43" s="91"/>
      <c r="FRL43" s="91"/>
      <c r="FRM43" s="91"/>
      <c r="FRN43" s="91"/>
      <c r="FRO43" s="91"/>
      <c r="FRP43" s="91"/>
      <c r="FRQ43" s="91"/>
      <c r="FRR43" s="91"/>
      <c r="FRS43" s="91"/>
      <c r="FRT43" s="91"/>
      <c r="FRU43" s="91"/>
      <c r="FRV43" s="91"/>
      <c r="FRW43" s="91"/>
      <c r="FRX43" s="91"/>
      <c r="FRY43" s="91"/>
      <c r="FRZ43" s="91"/>
      <c r="FSA43" s="91"/>
      <c r="FSB43" s="91"/>
      <c r="FSC43" s="91"/>
      <c r="FSD43" s="91"/>
      <c r="FSE43" s="91"/>
      <c r="FSF43" s="91"/>
      <c r="FSG43" s="91"/>
      <c r="FSH43" s="91"/>
      <c r="FSI43" s="91"/>
      <c r="FSJ43" s="91"/>
      <c r="FSK43" s="91"/>
      <c r="FSL43" s="91"/>
      <c r="FSM43" s="91"/>
      <c r="FSN43" s="91"/>
      <c r="FSO43" s="91"/>
      <c r="FSP43" s="91"/>
      <c r="FSQ43" s="91"/>
      <c r="FSR43" s="91"/>
      <c r="FSS43" s="91"/>
      <c r="FST43" s="91"/>
      <c r="FSU43" s="91"/>
      <c r="FSV43" s="91"/>
      <c r="FSW43" s="91"/>
      <c r="FSX43" s="91"/>
      <c r="FSY43" s="91"/>
      <c r="FSZ43" s="91"/>
      <c r="FTA43" s="91"/>
      <c r="FTB43" s="91"/>
      <c r="FTC43" s="91"/>
      <c r="FTD43" s="91"/>
      <c r="FTE43" s="91"/>
      <c r="FTF43" s="91"/>
      <c r="FTG43" s="91"/>
      <c r="FTH43" s="91"/>
      <c r="FTI43" s="91"/>
      <c r="FTJ43" s="91"/>
      <c r="FTK43" s="91"/>
      <c r="FTL43" s="91"/>
      <c r="FTM43" s="91"/>
      <c r="FTN43" s="91"/>
      <c r="FTO43" s="91"/>
      <c r="FTP43" s="91"/>
      <c r="FTQ43" s="91"/>
      <c r="FTR43" s="91"/>
      <c r="FTS43" s="91"/>
      <c r="FTT43" s="91"/>
      <c r="FTU43" s="91"/>
      <c r="FTV43" s="91"/>
      <c r="FTW43" s="91"/>
      <c r="FTX43" s="91"/>
      <c r="FTY43" s="91"/>
      <c r="FTZ43" s="91"/>
      <c r="FUA43" s="91"/>
      <c r="FUB43" s="91"/>
      <c r="FUC43" s="91"/>
      <c r="FUD43" s="91"/>
      <c r="FUE43" s="91"/>
      <c r="FUF43" s="91"/>
      <c r="FUG43" s="91"/>
      <c r="FUH43" s="91"/>
      <c r="FUI43" s="91"/>
      <c r="FUJ43" s="91"/>
      <c r="FUK43" s="91"/>
      <c r="FUL43" s="91"/>
      <c r="FUM43" s="91"/>
      <c r="FUN43" s="91"/>
      <c r="FUO43" s="91"/>
      <c r="FUP43" s="91"/>
      <c r="FUQ43" s="91"/>
      <c r="FUR43" s="91"/>
      <c r="FUS43" s="91"/>
      <c r="FUT43" s="91"/>
      <c r="FUU43" s="91"/>
      <c r="FUV43" s="91"/>
      <c r="FUW43" s="91"/>
      <c r="FUX43" s="91"/>
      <c r="FUY43" s="91"/>
      <c r="FUZ43" s="91"/>
      <c r="FVA43" s="91"/>
      <c r="FVB43" s="91"/>
      <c r="FVC43" s="91"/>
      <c r="FVD43" s="91"/>
      <c r="FVE43" s="91"/>
      <c r="FVF43" s="91"/>
      <c r="FVG43" s="91"/>
      <c r="FVH43" s="91"/>
      <c r="FVI43" s="91"/>
      <c r="FVJ43" s="91"/>
      <c r="FVK43" s="91"/>
      <c r="FVL43" s="91"/>
      <c r="FVM43" s="91"/>
      <c r="FVN43" s="91"/>
      <c r="FVO43" s="91"/>
      <c r="FVP43" s="91"/>
      <c r="FVQ43" s="91"/>
      <c r="FVR43" s="91"/>
      <c r="FVS43" s="91"/>
      <c r="FVT43" s="91"/>
      <c r="FVU43" s="91"/>
      <c r="FVV43" s="91"/>
      <c r="FVW43" s="91"/>
      <c r="FVX43" s="91"/>
      <c r="FVY43" s="91"/>
      <c r="FVZ43" s="91"/>
      <c r="FWA43" s="91"/>
      <c r="FWB43" s="91"/>
      <c r="FWC43" s="91"/>
      <c r="FWD43" s="91"/>
      <c r="FWE43" s="91"/>
      <c r="FWF43" s="91"/>
      <c r="FWG43" s="91"/>
      <c r="FWH43" s="91"/>
      <c r="FWI43" s="91"/>
      <c r="FWJ43" s="91"/>
      <c r="FWK43" s="91"/>
      <c r="FWL43" s="91"/>
      <c r="FWM43" s="91"/>
      <c r="FWN43" s="91"/>
      <c r="FWO43" s="91"/>
      <c r="FWP43" s="91"/>
      <c r="FWQ43" s="91"/>
      <c r="FWR43" s="91"/>
      <c r="FWS43" s="91"/>
      <c r="FWT43" s="91"/>
      <c r="FWU43" s="91"/>
      <c r="FWV43" s="91"/>
      <c r="FWW43" s="91"/>
      <c r="FWX43" s="91"/>
      <c r="FWY43" s="91"/>
      <c r="FWZ43" s="91"/>
      <c r="FXA43" s="91"/>
      <c r="FXB43" s="91"/>
      <c r="FXC43" s="91"/>
      <c r="FXD43" s="91"/>
      <c r="FXE43" s="91"/>
      <c r="FXF43" s="91"/>
      <c r="FXG43" s="91"/>
      <c r="FXH43" s="91"/>
      <c r="FXI43" s="91"/>
      <c r="FXJ43" s="91"/>
      <c r="FXK43" s="91"/>
      <c r="FXL43" s="91"/>
      <c r="FXM43" s="91"/>
      <c r="FXN43" s="91"/>
      <c r="FXO43" s="91"/>
      <c r="FXP43" s="91"/>
      <c r="FXQ43" s="91"/>
      <c r="FXR43" s="91"/>
      <c r="FXS43" s="91"/>
      <c r="FXT43" s="91"/>
      <c r="FXU43" s="91"/>
      <c r="FXV43" s="91"/>
      <c r="FXW43" s="91"/>
      <c r="FXX43" s="91"/>
      <c r="FXY43" s="91"/>
      <c r="FXZ43" s="91"/>
      <c r="FYA43" s="91"/>
      <c r="FYB43" s="91"/>
      <c r="FYC43" s="91"/>
      <c r="FYD43" s="91"/>
      <c r="FYE43" s="91"/>
      <c r="FYF43" s="91"/>
      <c r="FYG43" s="91"/>
      <c r="FYH43" s="91"/>
      <c r="FYI43" s="91"/>
      <c r="FYJ43" s="91"/>
      <c r="FYK43" s="91"/>
      <c r="FYL43" s="91"/>
      <c r="FYM43" s="91"/>
      <c r="FYN43" s="91"/>
      <c r="FYO43" s="91"/>
      <c r="FYP43" s="91"/>
      <c r="FYQ43" s="91"/>
      <c r="FYR43" s="91"/>
      <c r="FYS43" s="91"/>
      <c r="FYT43" s="91"/>
      <c r="FYU43" s="91"/>
      <c r="FYV43" s="91"/>
      <c r="FYW43" s="91"/>
      <c r="FYX43" s="91"/>
      <c r="FYY43" s="91"/>
      <c r="FYZ43" s="91"/>
      <c r="FZA43" s="91"/>
      <c r="FZB43" s="91"/>
      <c r="FZC43" s="91"/>
      <c r="FZD43" s="91"/>
      <c r="FZE43" s="91"/>
      <c r="FZF43" s="91"/>
      <c r="FZG43" s="91"/>
      <c r="FZH43" s="91"/>
      <c r="FZI43" s="91"/>
      <c r="FZJ43" s="91"/>
      <c r="FZK43" s="91"/>
      <c r="FZL43" s="91"/>
      <c r="FZM43" s="91"/>
      <c r="FZN43" s="91"/>
      <c r="FZO43" s="91"/>
      <c r="FZP43" s="91"/>
      <c r="FZQ43" s="91"/>
      <c r="FZR43" s="91"/>
      <c r="FZS43" s="91"/>
      <c r="FZT43" s="91"/>
      <c r="FZU43" s="91"/>
      <c r="FZV43" s="91"/>
      <c r="FZW43" s="91"/>
      <c r="FZX43" s="91"/>
      <c r="FZY43" s="91"/>
      <c r="FZZ43" s="91"/>
      <c r="GAA43" s="91"/>
      <c r="GAB43" s="91"/>
      <c r="GAC43" s="91"/>
      <c r="GAD43" s="91"/>
      <c r="GAE43" s="91"/>
      <c r="GAF43" s="91"/>
      <c r="GAG43" s="91"/>
      <c r="GAH43" s="91"/>
      <c r="GAI43" s="91"/>
      <c r="GAJ43" s="91"/>
      <c r="GAK43" s="91"/>
      <c r="GAL43" s="91"/>
      <c r="GAM43" s="91"/>
      <c r="GAN43" s="91"/>
      <c r="GAO43" s="91"/>
      <c r="GAP43" s="91"/>
      <c r="GAQ43" s="91"/>
      <c r="GAR43" s="91"/>
      <c r="GAS43" s="91"/>
      <c r="GAT43" s="91"/>
      <c r="GAU43" s="91"/>
      <c r="GAV43" s="91"/>
      <c r="GAW43" s="91"/>
      <c r="GAX43" s="91"/>
      <c r="GAY43" s="91"/>
      <c r="GAZ43" s="91"/>
      <c r="GBA43" s="91"/>
      <c r="GBB43" s="91"/>
      <c r="GBC43" s="91"/>
      <c r="GBD43" s="91"/>
      <c r="GBE43" s="91"/>
      <c r="GBF43" s="91"/>
      <c r="GBG43" s="91"/>
      <c r="GBH43" s="91"/>
      <c r="GBI43" s="91"/>
      <c r="GBJ43" s="91"/>
      <c r="GBK43" s="91"/>
      <c r="GBL43" s="91"/>
      <c r="GBM43" s="91"/>
      <c r="GBN43" s="91"/>
      <c r="GBO43" s="91"/>
      <c r="GBP43" s="91"/>
      <c r="GBQ43" s="91"/>
      <c r="GBR43" s="91"/>
      <c r="GBS43" s="91"/>
      <c r="GBT43" s="91"/>
      <c r="GBU43" s="91"/>
      <c r="GBV43" s="91"/>
      <c r="GBW43" s="91"/>
      <c r="GBX43" s="91"/>
      <c r="GBY43" s="91"/>
      <c r="GBZ43" s="91"/>
      <c r="GCA43" s="91"/>
      <c r="GCB43" s="91"/>
      <c r="GCC43" s="91"/>
      <c r="GCD43" s="91"/>
      <c r="GCE43" s="91"/>
      <c r="GCF43" s="91"/>
      <c r="GCG43" s="91"/>
      <c r="GCH43" s="91"/>
      <c r="GCI43" s="91"/>
      <c r="GCJ43" s="91"/>
      <c r="GCK43" s="91"/>
      <c r="GCL43" s="91"/>
      <c r="GCM43" s="91"/>
      <c r="GCN43" s="91"/>
      <c r="GCO43" s="91"/>
      <c r="GCP43" s="91"/>
      <c r="GCQ43" s="91"/>
      <c r="GCR43" s="91"/>
      <c r="GCS43" s="91"/>
      <c r="GCT43" s="91"/>
      <c r="GCU43" s="91"/>
      <c r="GCV43" s="91"/>
      <c r="GCW43" s="91"/>
      <c r="GCX43" s="91"/>
      <c r="GCY43" s="91"/>
      <c r="GCZ43" s="91"/>
      <c r="GDA43" s="91"/>
      <c r="GDB43" s="91"/>
      <c r="GDC43" s="91"/>
      <c r="GDD43" s="91"/>
      <c r="GDE43" s="91"/>
      <c r="GDF43" s="91"/>
      <c r="GDG43" s="91"/>
      <c r="GDH43" s="91"/>
      <c r="GDI43" s="91"/>
      <c r="GDJ43" s="91"/>
      <c r="GDK43" s="91"/>
      <c r="GDL43" s="91"/>
      <c r="GDM43" s="91"/>
      <c r="GDN43" s="91"/>
      <c r="GDO43" s="91"/>
      <c r="GDP43" s="91"/>
      <c r="GDQ43" s="91"/>
      <c r="GDR43" s="91"/>
      <c r="GDS43" s="91"/>
      <c r="GDT43" s="91"/>
      <c r="GDU43" s="91"/>
      <c r="GDV43" s="91"/>
      <c r="GDW43" s="91"/>
      <c r="GDX43" s="91"/>
      <c r="GDY43" s="91"/>
      <c r="GDZ43" s="91"/>
      <c r="GEA43" s="91"/>
      <c r="GEB43" s="91"/>
      <c r="GEC43" s="91"/>
      <c r="GED43" s="91"/>
      <c r="GEE43" s="91"/>
      <c r="GEF43" s="91"/>
      <c r="GEG43" s="91"/>
      <c r="GEH43" s="91"/>
      <c r="GEI43" s="91"/>
      <c r="GEJ43" s="91"/>
      <c r="GEK43" s="91"/>
      <c r="GEL43" s="91"/>
      <c r="GEM43" s="91"/>
      <c r="GEN43" s="91"/>
      <c r="GEO43" s="91"/>
      <c r="GEP43" s="91"/>
      <c r="GEQ43" s="91"/>
      <c r="GER43" s="91"/>
      <c r="GES43" s="91"/>
      <c r="GET43" s="91"/>
      <c r="GEU43" s="91"/>
      <c r="GEV43" s="91"/>
      <c r="GEW43" s="91"/>
      <c r="GEX43" s="91"/>
      <c r="GEY43" s="91"/>
      <c r="GEZ43" s="91"/>
      <c r="GFA43" s="91"/>
      <c r="GFB43" s="91"/>
      <c r="GFC43" s="91"/>
      <c r="GFD43" s="91"/>
      <c r="GFE43" s="91"/>
      <c r="GFF43" s="91"/>
      <c r="GFG43" s="91"/>
      <c r="GFH43" s="91"/>
      <c r="GFI43" s="91"/>
      <c r="GFJ43" s="91"/>
      <c r="GFK43" s="91"/>
      <c r="GFL43" s="91"/>
      <c r="GFM43" s="91"/>
      <c r="GFN43" s="91"/>
      <c r="GFO43" s="91"/>
      <c r="GFP43" s="91"/>
      <c r="GFQ43" s="91"/>
      <c r="GFR43" s="91"/>
      <c r="GFS43" s="91"/>
      <c r="GFT43" s="91"/>
      <c r="GFU43" s="91"/>
      <c r="GFV43" s="91"/>
      <c r="GFW43" s="91"/>
      <c r="GFX43" s="91"/>
      <c r="GFY43" s="91"/>
      <c r="GFZ43" s="91"/>
      <c r="GGA43" s="91"/>
      <c r="GGB43" s="91"/>
      <c r="GGC43" s="91"/>
      <c r="GGD43" s="91"/>
      <c r="GGE43" s="91"/>
      <c r="GGF43" s="91"/>
      <c r="GGG43" s="91"/>
      <c r="GGH43" s="91"/>
      <c r="GGI43" s="91"/>
      <c r="GGJ43" s="91"/>
      <c r="GGK43" s="91"/>
      <c r="GGL43" s="91"/>
      <c r="GGM43" s="91"/>
      <c r="GGN43" s="91"/>
      <c r="GGO43" s="91"/>
      <c r="GGP43" s="91"/>
      <c r="GGQ43" s="91"/>
      <c r="GGR43" s="91"/>
      <c r="GGS43" s="91"/>
      <c r="GGT43" s="91"/>
      <c r="GGU43" s="91"/>
      <c r="GGV43" s="91"/>
      <c r="GGW43" s="91"/>
      <c r="GGX43" s="91"/>
      <c r="GGY43" s="91"/>
      <c r="GGZ43" s="91"/>
      <c r="GHA43" s="91"/>
      <c r="GHB43" s="91"/>
      <c r="GHC43" s="91"/>
      <c r="GHD43" s="91"/>
      <c r="GHE43" s="91"/>
      <c r="GHF43" s="91"/>
      <c r="GHG43" s="91"/>
      <c r="GHH43" s="91"/>
      <c r="GHI43" s="91"/>
      <c r="GHJ43" s="91"/>
      <c r="GHK43" s="91"/>
      <c r="GHL43" s="91"/>
      <c r="GHM43" s="91"/>
      <c r="GHN43" s="91"/>
      <c r="GHO43" s="91"/>
      <c r="GHP43" s="91"/>
      <c r="GHQ43" s="91"/>
      <c r="GHR43" s="91"/>
      <c r="GHS43" s="91"/>
      <c r="GHT43" s="91"/>
      <c r="GHU43" s="91"/>
      <c r="GHV43" s="91"/>
      <c r="GHW43" s="91"/>
      <c r="GHX43" s="91"/>
      <c r="GHY43" s="91"/>
      <c r="GHZ43" s="91"/>
      <c r="GIA43" s="91"/>
      <c r="GIB43" s="91"/>
      <c r="GIC43" s="91"/>
      <c r="GID43" s="91"/>
      <c r="GIE43" s="91"/>
      <c r="GIF43" s="91"/>
      <c r="GIG43" s="91"/>
      <c r="GIH43" s="91"/>
      <c r="GII43" s="91"/>
      <c r="GIJ43" s="91"/>
      <c r="GIK43" s="91"/>
      <c r="GIL43" s="91"/>
      <c r="GIM43" s="91"/>
      <c r="GIN43" s="91"/>
      <c r="GIO43" s="91"/>
      <c r="GIP43" s="91"/>
      <c r="GIQ43" s="91"/>
      <c r="GIR43" s="91"/>
      <c r="GIS43" s="91"/>
      <c r="GIT43" s="91"/>
      <c r="GIU43" s="91"/>
      <c r="GIV43" s="91"/>
      <c r="GIW43" s="91"/>
      <c r="GIX43" s="91"/>
      <c r="GIY43" s="91"/>
      <c r="GIZ43" s="91"/>
      <c r="GJA43" s="91"/>
      <c r="GJB43" s="91"/>
      <c r="GJC43" s="91"/>
      <c r="GJD43" s="91"/>
      <c r="GJE43" s="91"/>
      <c r="GJF43" s="91"/>
      <c r="GJG43" s="91"/>
      <c r="GJH43" s="91"/>
      <c r="GJI43" s="91"/>
      <c r="GJJ43" s="91"/>
      <c r="GJK43" s="91"/>
      <c r="GJL43" s="91"/>
      <c r="GJM43" s="91"/>
      <c r="GJN43" s="91"/>
      <c r="GJO43" s="91"/>
      <c r="GJP43" s="91"/>
      <c r="GJQ43" s="91"/>
      <c r="GJR43" s="91"/>
      <c r="GJS43" s="91"/>
      <c r="GJT43" s="91"/>
      <c r="GJU43" s="91"/>
      <c r="GJV43" s="91"/>
      <c r="GJW43" s="91"/>
      <c r="GJX43" s="91"/>
      <c r="GJY43" s="91"/>
      <c r="GJZ43" s="91"/>
      <c r="GKA43" s="91"/>
      <c r="GKB43" s="91"/>
      <c r="GKC43" s="91"/>
      <c r="GKD43" s="91"/>
      <c r="GKE43" s="91"/>
      <c r="GKF43" s="91"/>
      <c r="GKG43" s="91"/>
      <c r="GKH43" s="91"/>
      <c r="GKI43" s="91"/>
      <c r="GKJ43" s="91"/>
      <c r="GKK43" s="91"/>
      <c r="GKL43" s="91"/>
      <c r="GKM43" s="91"/>
      <c r="GKN43" s="91"/>
      <c r="GKO43" s="91"/>
      <c r="GKP43" s="91"/>
      <c r="GKQ43" s="91"/>
      <c r="GKR43" s="91"/>
      <c r="GKS43" s="91"/>
      <c r="GKT43" s="91"/>
      <c r="GKU43" s="91"/>
      <c r="GKV43" s="91"/>
      <c r="GKW43" s="91"/>
      <c r="GKX43" s="91"/>
      <c r="GKY43" s="91"/>
      <c r="GKZ43" s="91"/>
      <c r="GLA43" s="91"/>
      <c r="GLB43" s="91"/>
      <c r="GLC43" s="91"/>
      <c r="GLD43" s="91"/>
      <c r="GLE43" s="91"/>
      <c r="GLF43" s="91"/>
      <c r="GLG43" s="91"/>
      <c r="GLH43" s="91"/>
      <c r="GLI43" s="91"/>
      <c r="GLJ43" s="91"/>
      <c r="GLK43" s="91"/>
      <c r="GLL43" s="91"/>
      <c r="GLM43" s="91"/>
      <c r="GLN43" s="91"/>
      <c r="GLO43" s="91"/>
      <c r="GLP43" s="91"/>
      <c r="GLQ43" s="91"/>
      <c r="GLR43" s="91"/>
      <c r="GLS43" s="91"/>
      <c r="GLT43" s="91"/>
      <c r="GLU43" s="91"/>
      <c r="GLV43" s="91"/>
      <c r="GLW43" s="91"/>
      <c r="GLX43" s="91"/>
      <c r="GLY43" s="91"/>
      <c r="GLZ43" s="91"/>
      <c r="GMA43" s="91"/>
      <c r="GMB43" s="91"/>
      <c r="GMC43" s="91"/>
      <c r="GMD43" s="91"/>
      <c r="GME43" s="91"/>
      <c r="GMF43" s="91"/>
      <c r="GMG43" s="91"/>
      <c r="GMH43" s="91"/>
      <c r="GMI43" s="91"/>
      <c r="GMJ43" s="91"/>
      <c r="GMK43" s="91"/>
      <c r="GML43" s="91"/>
      <c r="GMM43" s="91"/>
      <c r="GMN43" s="91"/>
      <c r="GMO43" s="91"/>
      <c r="GMP43" s="91"/>
      <c r="GMQ43" s="91"/>
      <c r="GMR43" s="91"/>
      <c r="GMS43" s="91"/>
      <c r="GMT43" s="91"/>
      <c r="GMU43" s="91"/>
      <c r="GMV43" s="91"/>
      <c r="GMW43" s="91"/>
      <c r="GMX43" s="91"/>
      <c r="GMY43" s="91"/>
      <c r="GMZ43" s="91"/>
      <c r="GNA43" s="91"/>
      <c r="GNB43" s="91"/>
      <c r="GNC43" s="91"/>
      <c r="GND43" s="91"/>
      <c r="GNE43" s="91"/>
      <c r="GNF43" s="91"/>
      <c r="GNG43" s="91"/>
      <c r="GNH43" s="91"/>
      <c r="GNI43" s="91"/>
      <c r="GNJ43" s="91"/>
      <c r="GNK43" s="91"/>
      <c r="GNL43" s="91"/>
      <c r="GNM43" s="91"/>
      <c r="GNN43" s="91"/>
      <c r="GNO43" s="91"/>
      <c r="GNP43" s="91"/>
      <c r="GNQ43" s="91"/>
      <c r="GNR43" s="91"/>
      <c r="GNS43" s="91"/>
      <c r="GNT43" s="91"/>
      <c r="GNU43" s="91"/>
      <c r="GNV43" s="91"/>
      <c r="GNW43" s="91"/>
      <c r="GNX43" s="91"/>
      <c r="GNY43" s="91"/>
      <c r="GNZ43" s="91"/>
      <c r="GOA43" s="91"/>
      <c r="GOB43" s="91"/>
      <c r="GOC43" s="91"/>
      <c r="GOD43" s="91"/>
      <c r="GOE43" s="91"/>
      <c r="GOF43" s="91"/>
      <c r="GOG43" s="91"/>
      <c r="GOH43" s="91"/>
      <c r="GOI43" s="91"/>
      <c r="GOJ43" s="91"/>
      <c r="GOK43" s="91"/>
      <c r="GOL43" s="91"/>
      <c r="GOM43" s="91"/>
      <c r="GON43" s="91"/>
      <c r="GOO43" s="91"/>
      <c r="GOP43" s="91"/>
      <c r="GOQ43" s="91"/>
      <c r="GOR43" s="91"/>
      <c r="GOS43" s="91"/>
      <c r="GOT43" s="91"/>
      <c r="GOU43" s="91"/>
      <c r="GOV43" s="91"/>
      <c r="GOW43" s="91"/>
      <c r="GOX43" s="91"/>
      <c r="GOY43" s="91"/>
      <c r="GOZ43" s="91"/>
      <c r="GPA43" s="91"/>
      <c r="GPB43" s="91"/>
      <c r="GPC43" s="91"/>
      <c r="GPD43" s="91"/>
      <c r="GPE43" s="91"/>
      <c r="GPF43" s="91"/>
      <c r="GPG43" s="91"/>
      <c r="GPH43" s="91"/>
      <c r="GPI43" s="91"/>
      <c r="GPJ43" s="91"/>
      <c r="GPK43" s="91"/>
      <c r="GPL43" s="91"/>
      <c r="GPM43" s="91"/>
      <c r="GPN43" s="91"/>
      <c r="GPO43" s="91"/>
      <c r="GPP43" s="91"/>
      <c r="GPQ43" s="91"/>
      <c r="GPR43" s="91"/>
      <c r="GPS43" s="91"/>
      <c r="GPT43" s="91"/>
      <c r="GPU43" s="91"/>
      <c r="GPV43" s="91"/>
      <c r="GPW43" s="91"/>
      <c r="GPX43" s="91"/>
      <c r="GPY43" s="91"/>
      <c r="GPZ43" s="91"/>
      <c r="GQA43" s="91"/>
      <c r="GQB43" s="91"/>
      <c r="GQC43" s="91"/>
      <c r="GQD43" s="91"/>
      <c r="GQE43" s="91"/>
      <c r="GQF43" s="91"/>
      <c r="GQG43" s="91"/>
      <c r="GQH43" s="91"/>
      <c r="GQI43" s="91"/>
      <c r="GQJ43" s="91"/>
      <c r="GQK43" s="91"/>
      <c r="GQL43" s="91"/>
      <c r="GQM43" s="91"/>
      <c r="GQN43" s="91"/>
      <c r="GQO43" s="91"/>
      <c r="GQP43" s="91"/>
      <c r="GQQ43" s="91"/>
      <c r="GQR43" s="91"/>
      <c r="GQS43" s="91"/>
      <c r="GQT43" s="91"/>
      <c r="GQU43" s="91"/>
      <c r="GQV43" s="91"/>
      <c r="GQW43" s="91"/>
      <c r="GQX43" s="91"/>
      <c r="GQY43" s="91"/>
      <c r="GQZ43" s="91"/>
      <c r="GRA43" s="91"/>
      <c r="GRB43" s="91"/>
      <c r="GRC43" s="91"/>
      <c r="GRD43" s="91"/>
      <c r="GRE43" s="91"/>
      <c r="GRF43" s="91"/>
      <c r="GRG43" s="91"/>
      <c r="GRH43" s="91"/>
      <c r="GRI43" s="91"/>
      <c r="GRJ43" s="91"/>
      <c r="GRK43" s="91"/>
      <c r="GRL43" s="91"/>
      <c r="GRM43" s="91"/>
      <c r="GRN43" s="91"/>
      <c r="GRO43" s="91"/>
      <c r="GRP43" s="91"/>
      <c r="GRQ43" s="91"/>
      <c r="GRR43" s="91"/>
      <c r="GRS43" s="91"/>
      <c r="GRT43" s="91"/>
      <c r="GRU43" s="91"/>
      <c r="GRV43" s="91"/>
      <c r="GRW43" s="91"/>
      <c r="GRX43" s="91"/>
      <c r="GRY43" s="91"/>
      <c r="GRZ43" s="91"/>
      <c r="GSA43" s="91"/>
      <c r="GSB43" s="91"/>
      <c r="GSC43" s="91"/>
      <c r="GSD43" s="91"/>
      <c r="GSE43" s="91"/>
      <c r="GSF43" s="91"/>
      <c r="GSG43" s="91"/>
      <c r="GSH43" s="91"/>
      <c r="GSI43" s="91"/>
      <c r="GSJ43" s="91"/>
      <c r="GSK43" s="91"/>
      <c r="GSL43" s="91"/>
      <c r="GSM43" s="91"/>
      <c r="GSN43" s="91"/>
      <c r="GSO43" s="91"/>
      <c r="GSP43" s="91"/>
      <c r="GSQ43" s="91"/>
      <c r="GSR43" s="91"/>
      <c r="GSS43" s="91"/>
      <c r="GST43" s="91"/>
      <c r="GSU43" s="91"/>
      <c r="GSV43" s="91"/>
      <c r="GSW43" s="91"/>
      <c r="GSX43" s="91"/>
      <c r="GSY43" s="91"/>
      <c r="GSZ43" s="91"/>
      <c r="GTA43" s="91"/>
      <c r="GTB43" s="91"/>
      <c r="GTC43" s="91"/>
      <c r="GTD43" s="91"/>
      <c r="GTE43" s="91"/>
      <c r="GTF43" s="91"/>
      <c r="GTG43" s="91"/>
      <c r="GTH43" s="91"/>
      <c r="GTI43" s="91"/>
      <c r="GTJ43" s="91"/>
      <c r="GTK43" s="91"/>
      <c r="GTL43" s="91"/>
      <c r="GTM43" s="91"/>
      <c r="GTN43" s="91"/>
      <c r="GTO43" s="91"/>
      <c r="GTP43" s="91"/>
      <c r="GTQ43" s="91"/>
      <c r="GTR43" s="91"/>
      <c r="GTS43" s="91"/>
      <c r="GTT43" s="91"/>
      <c r="GTU43" s="91"/>
      <c r="GTV43" s="91"/>
      <c r="GTW43" s="91"/>
      <c r="GTX43" s="91"/>
      <c r="GTY43" s="91"/>
      <c r="GTZ43" s="91"/>
      <c r="GUA43" s="91"/>
      <c r="GUB43" s="91"/>
      <c r="GUC43" s="91"/>
      <c r="GUD43" s="91"/>
      <c r="GUE43" s="91"/>
      <c r="GUF43" s="91"/>
      <c r="GUG43" s="91"/>
      <c r="GUH43" s="91"/>
      <c r="GUI43" s="91"/>
      <c r="GUJ43" s="91"/>
      <c r="GUK43" s="91"/>
      <c r="GUL43" s="91"/>
      <c r="GUM43" s="91"/>
      <c r="GUN43" s="91"/>
      <c r="GUO43" s="91"/>
      <c r="GUP43" s="91"/>
      <c r="GUQ43" s="91"/>
      <c r="GUR43" s="91"/>
      <c r="GUS43" s="91"/>
      <c r="GUT43" s="91"/>
      <c r="GUU43" s="91"/>
      <c r="GUV43" s="91"/>
      <c r="GUW43" s="91"/>
      <c r="GUX43" s="91"/>
      <c r="GUY43" s="91"/>
      <c r="GUZ43" s="91"/>
      <c r="GVA43" s="91"/>
      <c r="GVB43" s="91"/>
      <c r="GVC43" s="91"/>
      <c r="GVD43" s="91"/>
      <c r="GVE43" s="91"/>
      <c r="GVF43" s="91"/>
      <c r="GVG43" s="91"/>
      <c r="GVH43" s="91"/>
      <c r="GVI43" s="91"/>
      <c r="GVJ43" s="91"/>
      <c r="GVK43" s="91"/>
      <c r="GVL43" s="91"/>
      <c r="GVM43" s="91"/>
      <c r="GVN43" s="91"/>
      <c r="GVO43" s="91"/>
      <c r="GVP43" s="91"/>
      <c r="GVQ43" s="91"/>
      <c r="GVR43" s="91"/>
      <c r="GVS43" s="91"/>
      <c r="GVT43" s="91"/>
      <c r="GVU43" s="91"/>
      <c r="GVV43" s="91"/>
      <c r="GVW43" s="91"/>
      <c r="GVX43" s="91"/>
      <c r="GVY43" s="91"/>
      <c r="GVZ43" s="91"/>
      <c r="GWA43" s="91"/>
      <c r="GWB43" s="91"/>
      <c r="GWC43" s="91"/>
      <c r="GWD43" s="91"/>
      <c r="GWE43" s="91"/>
      <c r="GWF43" s="91"/>
      <c r="GWG43" s="91"/>
      <c r="GWH43" s="91"/>
      <c r="GWI43" s="91"/>
      <c r="GWJ43" s="91"/>
      <c r="GWK43" s="91"/>
      <c r="GWL43" s="91"/>
      <c r="GWM43" s="91"/>
      <c r="GWN43" s="91"/>
      <c r="GWO43" s="91"/>
      <c r="GWP43" s="91"/>
      <c r="GWQ43" s="91"/>
      <c r="GWR43" s="91"/>
      <c r="GWS43" s="91"/>
      <c r="GWT43" s="91"/>
      <c r="GWU43" s="91"/>
      <c r="GWV43" s="91"/>
      <c r="GWW43" s="91"/>
      <c r="GWX43" s="91"/>
      <c r="GWY43" s="91"/>
      <c r="GWZ43" s="91"/>
      <c r="GXA43" s="91"/>
      <c r="GXB43" s="91"/>
      <c r="GXC43" s="91"/>
      <c r="GXD43" s="91"/>
      <c r="GXE43" s="91"/>
      <c r="GXF43" s="91"/>
      <c r="GXG43" s="91"/>
      <c r="GXH43" s="91"/>
      <c r="GXI43" s="91"/>
      <c r="GXJ43" s="91"/>
      <c r="GXK43" s="91"/>
      <c r="GXL43" s="91"/>
      <c r="GXM43" s="91"/>
      <c r="GXN43" s="91"/>
      <c r="GXO43" s="91"/>
      <c r="GXP43" s="91"/>
      <c r="GXQ43" s="91"/>
      <c r="GXR43" s="91"/>
      <c r="GXS43" s="91"/>
      <c r="GXT43" s="91"/>
      <c r="GXU43" s="91"/>
      <c r="GXV43" s="91"/>
      <c r="GXW43" s="91"/>
      <c r="GXX43" s="91"/>
      <c r="GXY43" s="91"/>
      <c r="GXZ43" s="91"/>
      <c r="GYA43" s="91"/>
      <c r="GYB43" s="91"/>
      <c r="GYC43" s="91"/>
      <c r="GYD43" s="91"/>
      <c r="GYE43" s="91"/>
      <c r="GYF43" s="91"/>
      <c r="GYG43" s="91"/>
      <c r="GYH43" s="91"/>
      <c r="GYI43" s="91"/>
      <c r="GYJ43" s="91"/>
      <c r="GYK43" s="91"/>
      <c r="GYL43" s="91"/>
      <c r="GYM43" s="91"/>
      <c r="GYN43" s="91"/>
      <c r="GYO43" s="91"/>
      <c r="GYP43" s="91"/>
      <c r="GYQ43" s="91"/>
      <c r="GYR43" s="91"/>
      <c r="GYS43" s="91"/>
      <c r="GYT43" s="91"/>
      <c r="GYU43" s="91"/>
      <c r="GYV43" s="91"/>
      <c r="GYW43" s="91"/>
      <c r="GYX43" s="91"/>
      <c r="GYY43" s="91"/>
      <c r="GYZ43" s="91"/>
      <c r="GZA43" s="91"/>
      <c r="GZB43" s="91"/>
      <c r="GZC43" s="91"/>
      <c r="GZD43" s="91"/>
      <c r="GZE43" s="91"/>
      <c r="GZF43" s="91"/>
      <c r="GZG43" s="91"/>
      <c r="GZH43" s="91"/>
      <c r="GZI43" s="91"/>
      <c r="GZJ43" s="91"/>
      <c r="GZK43" s="91"/>
      <c r="GZL43" s="91"/>
      <c r="GZM43" s="91"/>
      <c r="GZN43" s="91"/>
      <c r="GZO43" s="91"/>
      <c r="GZP43" s="91"/>
      <c r="GZQ43" s="91"/>
      <c r="GZR43" s="91"/>
      <c r="GZS43" s="91"/>
      <c r="GZT43" s="91"/>
      <c r="GZU43" s="91"/>
      <c r="GZV43" s="91"/>
      <c r="GZW43" s="91"/>
      <c r="GZX43" s="91"/>
      <c r="GZY43" s="91"/>
      <c r="GZZ43" s="91"/>
      <c r="HAA43" s="91"/>
      <c r="HAB43" s="91"/>
      <c r="HAC43" s="91"/>
      <c r="HAD43" s="91"/>
      <c r="HAE43" s="91"/>
      <c r="HAF43" s="91"/>
      <c r="HAG43" s="91"/>
      <c r="HAH43" s="91"/>
      <c r="HAI43" s="91"/>
      <c r="HAJ43" s="91"/>
      <c r="HAK43" s="91"/>
      <c r="HAL43" s="91"/>
      <c r="HAM43" s="91"/>
      <c r="HAN43" s="91"/>
      <c r="HAO43" s="91"/>
      <c r="HAP43" s="91"/>
      <c r="HAQ43" s="91"/>
      <c r="HAR43" s="91"/>
      <c r="HAS43" s="91"/>
      <c r="HAT43" s="91"/>
      <c r="HAU43" s="91"/>
      <c r="HAV43" s="91"/>
      <c r="HAW43" s="91"/>
      <c r="HAX43" s="91"/>
      <c r="HAY43" s="91"/>
      <c r="HAZ43" s="91"/>
      <c r="HBA43" s="91"/>
      <c r="HBB43" s="91"/>
      <c r="HBC43" s="91"/>
      <c r="HBD43" s="91"/>
      <c r="HBE43" s="91"/>
      <c r="HBF43" s="91"/>
      <c r="HBG43" s="91"/>
      <c r="HBH43" s="91"/>
      <c r="HBI43" s="91"/>
      <c r="HBJ43" s="91"/>
      <c r="HBK43" s="91"/>
      <c r="HBL43" s="91"/>
      <c r="HBM43" s="91"/>
      <c r="HBN43" s="91"/>
      <c r="HBO43" s="91"/>
      <c r="HBP43" s="91"/>
      <c r="HBQ43" s="91"/>
      <c r="HBR43" s="91"/>
      <c r="HBS43" s="91"/>
      <c r="HBT43" s="91"/>
      <c r="HBU43" s="91"/>
      <c r="HBV43" s="91"/>
      <c r="HBW43" s="91"/>
      <c r="HBX43" s="91"/>
      <c r="HBY43" s="91"/>
      <c r="HBZ43" s="91"/>
      <c r="HCA43" s="91"/>
      <c r="HCB43" s="91"/>
      <c r="HCC43" s="91"/>
      <c r="HCD43" s="91"/>
      <c r="HCE43" s="91"/>
      <c r="HCF43" s="91"/>
      <c r="HCG43" s="91"/>
      <c r="HCH43" s="91"/>
      <c r="HCI43" s="91"/>
      <c r="HCJ43" s="91"/>
      <c r="HCK43" s="91"/>
      <c r="HCL43" s="91"/>
      <c r="HCM43" s="91"/>
      <c r="HCN43" s="91"/>
      <c r="HCO43" s="91"/>
      <c r="HCP43" s="91"/>
      <c r="HCQ43" s="91"/>
      <c r="HCR43" s="91"/>
      <c r="HCS43" s="91"/>
      <c r="HCT43" s="91"/>
      <c r="HCU43" s="91"/>
      <c r="HCV43" s="91"/>
      <c r="HCW43" s="91"/>
      <c r="HCX43" s="91"/>
      <c r="HCY43" s="91"/>
      <c r="HCZ43" s="91"/>
      <c r="HDA43" s="91"/>
      <c r="HDB43" s="91"/>
      <c r="HDC43" s="91"/>
      <c r="HDD43" s="91"/>
      <c r="HDE43" s="91"/>
      <c r="HDF43" s="91"/>
      <c r="HDG43" s="91"/>
      <c r="HDH43" s="91"/>
      <c r="HDI43" s="91"/>
      <c r="HDJ43" s="91"/>
      <c r="HDK43" s="91"/>
      <c r="HDL43" s="91"/>
      <c r="HDM43" s="91"/>
      <c r="HDN43" s="91"/>
      <c r="HDO43" s="91"/>
      <c r="HDP43" s="91"/>
      <c r="HDQ43" s="91"/>
      <c r="HDR43" s="91"/>
      <c r="HDS43" s="91"/>
      <c r="HDT43" s="91"/>
      <c r="HDU43" s="91"/>
      <c r="HDV43" s="91"/>
      <c r="HDW43" s="91"/>
      <c r="HDX43" s="91"/>
      <c r="HDY43" s="91"/>
      <c r="HDZ43" s="91"/>
      <c r="HEA43" s="91"/>
      <c r="HEB43" s="91"/>
      <c r="HEC43" s="91"/>
      <c r="HED43" s="91"/>
      <c r="HEE43" s="91"/>
      <c r="HEF43" s="91"/>
      <c r="HEG43" s="91"/>
      <c r="HEH43" s="91"/>
      <c r="HEI43" s="91"/>
      <c r="HEJ43" s="91"/>
      <c r="HEK43" s="91"/>
      <c r="HEL43" s="91"/>
      <c r="HEM43" s="91"/>
      <c r="HEN43" s="91"/>
      <c r="HEO43" s="91"/>
      <c r="HEP43" s="91"/>
      <c r="HEQ43" s="91"/>
      <c r="HER43" s="91"/>
      <c r="HES43" s="91"/>
      <c r="HET43" s="91"/>
      <c r="HEU43" s="91"/>
      <c r="HEV43" s="91"/>
      <c r="HEW43" s="91"/>
      <c r="HEX43" s="91"/>
      <c r="HEY43" s="91"/>
      <c r="HEZ43" s="91"/>
      <c r="HFA43" s="91"/>
      <c r="HFB43" s="91"/>
      <c r="HFC43" s="91"/>
      <c r="HFD43" s="91"/>
      <c r="HFE43" s="91"/>
      <c r="HFF43" s="91"/>
      <c r="HFG43" s="91"/>
      <c r="HFH43" s="91"/>
      <c r="HFI43" s="91"/>
      <c r="HFJ43" s="91"/>
      <c r="HFK43" s="91"/>
      <c r="HFL43" s="91"/>
      <c r="HFM43" s="91"/>
      <c r="HFN43" s="91"/>
      <c r="HFO43" s="91"/>
      <c r="HFP43" s="91"/>
      <c r="HFQ43" s="91"/>
      <c r="HFR43" s="91"/>
      <c r="HFS43" s="91"/>
      <c r="HFT43" s="91"/>
      <c r="HFU43" s="91"/>
      <c r="HFV43" s="91"/>
      <c r="HFW43" s="91"/>
      <c r="HFX43" s="91"/>
      <c r="HFY43" s="91"/>
      <c r="HFZ43" s="91"/>
      <c r="HGA43" s="91"/>
      <c r="HGB43" s="91"/>
      <c r="HGC43" s="91"/>
      <c r="HGD43" s="91"/>
      <c r="HGE43" s="91"/>
      <c r="HGF43" s="91"/>
      <c r="HGG43" s="91"/>
      <c r="HGH43" s="91"/>
      <c r="HGI43" s="91"/>
      <c r="HGJ43" s="91"/>
      <c r="HGK43" s="91"/>
      <c r="HGL43" s="91"/>
      <c r="HGM43" s="91"/>
      <c r="HGN43" s="91"/>
      <c r="HGO43" s="91"/>
      <c r="HGP43" s="91"/>
      <c r="HGQ43" s="91"/>
      <c r="HGR43" s="91"/>
      <c r="HGS43" s="91"/>
      <c r="HGT43" s="91"/>
      <c r="HGU43" s="91"/>
      <c r="HGV43" s="91"/>
      <c r="HGW43" s="91"/>
      <c r="HGX43" s="91"/>
      <c r="HGY43" s="91"/>
      <c r="HGZ43" s="91"/>
      <c r="HHA43" s="91"/>
      <c r="HHB43" s="91"/>
      <c r="HHC43" s="91"/>
      <c r="HHD43" s="91"/>
      <c r="HHE43" s="91"/>
      <c r="HHF43" s="91"/>
      <c r="HHG43" s="91"/>
      <c r="HHH43" s="91"/>
      <c r="HHI43" s="91"/>
      <c r="HHJ43" s="91"/>
      <c r="HHK43" s="91"/>
      <c r="HHL43" s="91"/>
      <c r="HHM43" s="91"/>
      <c r="HHN43" s="91"/>
      <c r="HHO43" s="91"/>
      <c r="HHP43" s="91"/>
      <c r="HHQ43" s="91"/>
      <c r="HHR43" s="91"/>
      <c r="HHS43" s="91"/>
      <c r="HHT43" s="91"/>
      <c r="HHU43" s="91"/>
      <c r="HHV43" s="91"/>
      <c r="HHW43" s="91"/>
      <c r="HHX43" s="91"/>
      <c r="HHY43" s="91"/>
      <c r="HHZ43" s="91"/>
      <c r="HIA43" s="91"/>
      <c r="HIB43" s="91"/>
      <c r="HIC43" s="91"/>
      <c r="HID43" s="91"/>
      <c r="HIE43" s="91"/>
      <c r="HIF43" s="91"/>
      <c r="HIG43" s="91"/>
      <c r="HIH43" s="91"/>
      <c r="HII43" s="91"/>
      <c r="HIJ43" s="91"/>
      <c r="HIK43" s="91"/>
      <c r="HIL43" s="91"/>
      <c r="HIM43" s="91"/>
      <c r="HIN43" s="91"/>
      <c r="HIO43" s="91"/>
      <c r="HIP43" s="91"/>
      <c r="HIQ43" s="91"/>
      <c r="HIR43" s="91"/>
      <c r="HIS43" s="91"/>
      <c r="HIT43" s="91"/>
      <c r="HIU43" s="91"/>
      <c r="HIV43" s="91"/>
      <c r="HIW43" s="91"/>
      <c r="HIX43" s="91"/>
      <c r="HIY43" s="91"/>
      <c r="HIZ43" s="91"/>
      <c r="HJA43" s="91"/>
      <c r="HJB43" s="91"/>
      <c r="HJC43" s="91"/>
      <c r="HJD43" s="91"/>
      <c r="HJE43" s="91"/>
      <c r="HJF43" s="91"/>
      <c r="HJG43" s="91"/>
      <c r="HJH43" s="91"/>
      <c r="HJI43" s="91"/>
      <c r="HJJ43" s="91"/>
      <c r="HJK43" s="91"/>
      <c r="HJL43" s="91"/>
      <c r="HJM43" s="91"/>
      <c r="HJN43" s="91"/>
      <c r="HJO43" s="91"/>
      <c r="HJP43" s="91"/>
      <c r="HJQ43" s="91"/>
      <c r="HJR43" s="91"/>
      <c r="HJS43" s="91"/>
      <c r="HJT43" s="91"/>
      <c r="HJU43" s="91"/>
      <c r="HJV43" s="91"/>
      <c r="HJW43" s="91"/>
      <c r="HJX43" s="91"/>
      <c r="HJY43" s="91"/>
      <c r="HJZ43" s="91"/>
      <c r="HKA43" s="91"/>
      <c r="HKB43" s="91"/>
      <c r="HKC43" s="91"/>
      <c r="HKD43" s="91"/>
      <c r="HKE43" s="91"/>
      <c r="HKF43" s="91"/>
      <c r="HKG43" s="91"/>
      <c r="HKH43" s="91"/>
      <c r="HKI43" s="91"/>
      <c r="HKJ43" s="91"/>
      <c r="HKK43" s="91"/>
      <c r="HKL43" s="91"/>
      <c r="HKM43" s="91"/>
      <c r="HKN43" s="91"/>
      <c r="HKO43" s="91"/>
      <c r="HKP43" s="91"/>
      <c r="HKQ43" s="91"/>
      <c r="HKR43" s="91"/>
      <c r="HKS43" s="91"/>
      <c r="HKT43" s="91"/>
      <c r="HKU43" s="91"/>
      <c r="HKV43" s="91"/>
      <c r="HKW43" s="91"/>
      <c r="HKX43" s="91"/>
      <c r="HKY43" s="91"/>
      <c r="HKZ43" s="91"/>
      <c r="HLA43" s="91"/>
      <c r="HLB43" s="91"/>
      <c r="HLC43" s="91"/>
      <c r="HLD43" s="91"/>
      <c r="HLE43" s="91"/>
      <c r="HLF43" s="91"/>
      <c r="HLG43" s="91"/>
      <c r="HLH43" s="91"/>
      <c r="HLI43" s="91"/>
      <c r="HLJ43" s="91"/>
      <c r="HLK43" s="91"/>
      <c r="HLL43" s="91"/>
      <c r="HLM43" s="91"/>
      <c r="HLN43" s="91"/>
      <c r="HLO43" s="91"/>
      <c r="HLP43" s="91"/>
      <c r="HLQ43" s="91"/>
      <c r="HLR43" s="91"/>
      <c r="HLS43" s="91"/>
      <c r="HLT43" s="91"/>
      <c r="HLU43" s="91"/>
      <c r="HLV43" s="91"/>
      <c r="HLW43" s="91"/>
      <c r="HLX43" s="91"/>
      <c r="HLY43" s="91"/>
      <c r="HLZ43" s="91"/>
      <c r="HMA43" s="91"/>
      <c r="HMB43" s="91"/>
      <c r="HMC43" s="91"/>
      <c r="HMD43" s="91"/>
      <c r="HME43" s="91"/>
      <c r="HMF43" s="91"/>
      <c r="HMG43" s="91"/>
      <c r="HMH43" s="91"/>
      <c r="HMI43" s="91"/>
      <c r="HMJ43" s="91"/>
      <c r="HMK43" s="91"/>
      <c r="HML43" s="91"/>
      <c r="HMM43" s="91"/>
      <c r="HMN43" s="91"/>
      <c r="HMO43" s="91"/>
      <c r="HMP43" s="91"/>
      <c r="HMQ43" s="91"/>
      <c r="HMR43" s="91"/>
      <c r="HMS43" s="91"/>
      <c r="HMT43" s="91"/>
      <c r="HMU43" s="91"/>
      <c r="HMV43" s="91"/>
      <c r="HMW43" s="91"/>
      <c r="HMX43" s="91"/>
      <c r="HMY43" s="91"/>
      <c r="HMZ43" s="91"/>
      <c r="HNA43" s="91"/>
      <c r="HNB43" s="91"/>
      <c r="HNC43" s="91"/>
      <c r="HND43" s="91"/>
      <c r="HNE43" s="91"/>
      <c r="HNF43" s="91"/>
      <c r="HNG43" s="91"/>
      <c r="HNH43" s="91"/>
      <c r="HNI43" s="91"/>
      <c r="HNJ43" s="91"/>
      <c r="HNK43" s="91"/>
      <c r="HNL43" s="91"/>
      <c r="HNM43" s="91"/>
      <c r="HNN43" s="91"/>
      <c r="HNO43" s="91"/>
      <c r="HNP43" s="91"/>
      <c r="HNQ43" s="91"/>
      <c r="HNR43" s="91"/>
      <c r="HNS43" s="91"/>
      <c r="HNT43" s="91"/>
      <c r="HNU43" s="91"/>
      <c r="HNV43" s="91"/>
      <c r="HNW43" s="91"/>
      <c r="HNX43" s="91"/>
      <c r="HNY43" s="91"/>
      <c r="HNZ43" s="91"/>
      <c r="HOA43" s="91"/>
      <c r="HOB43" s="91"/>
      <c r="HOC43" s="91"/>
      <c r="HOD43" s="91"/>
      <c r="HOE43" s="91"/>
      <c r="HOF43" s="91"/>
      <c r="HOG43" s="91"/>
      <c r="HOH43" s="91"/>
      <c r="HOI43" s="91"/>
      <c r="HOJ43" s="91"/>
      <c r="HOK43" s="91"/>
      <c r="HOL43" s="91"/>
      <c r="HOM43" s="91"/>
      <c r="HON43" s="91"/>
      <c r="HOO43" s="91"/>
      <c r="HOP43" s="91"/>
      <c r="HOQ43" s="91"/>
      <c r="HOR43" s="91"/>
      <c r="HOS43" s="91"/>
      <c r="HOT43" s="91"/>
      <c r="HOU43" s="91"/>
      <c r="HOV43" s="91"/>
      <c r="HOW43" s="91"/>
      <c r="HOX43" s="91"/>
      <c r="HOY43" s="91"/>
      <c r="HOZ43" s="91"/>
      <c r="HPA43" s="91"/>
      <c r="HPB43" s="91"/>
      <c r="HPC43" s="91"/>
      <c r="HPD43" s="91"/>
      <c r="HPE43" s="91"/>
      <c r="HPF43" s="91"/>
      <c r="HPG43" s="91"/>
      <c r="HPH43" s="91"/>
      <c r="HPI43" s="91"/>
      <c r="HPJ43" s="91"/>
      <c r="HPK43" s="91"/>
      <c r="HPL43" s="91"/>
      <c r="HPM43" s="91"/>
      <c r="HPN43" s="91"/>
      <c r="HPO43" s="91"/>
      <c r="HPP43" s="91"/>
      <c r="HPQ43" s="91"/>
      <c r="HPR43" s="91"/>
      <c r="HPS43" s="91"/>
      <c r="HPT43" s="91"/>
      <c r="HPU43" s="91"/>
      <c r="HPV43" s="91"/>
      <c r="HPW43" s="91"/>
      <c r="HPX43" s="91"/>
      <c r="HPY43" s="91"/>
      <c r="HPZ43" s="91"/>
      <c r="HQA43" s="91"/>
      <c r="HQB43" s="91"/>
      <c r="HQC43" s="91"/>
      <c r="HQD43" s="91"/>
      <c r="HQE43" s="91"/>
      <c r="HQF43" s="91"/>
      <c r="HQG43" s="91"/>
      <c r="HQH43" s="91"/>
      <c r="HQI43" s="91"/>
      <c r="HQJ43" s="91"/>
      <c r="HQK43" s="91"/>
      <c r="HQL43" s="91"/>
      <c r="HQM43" s="91"/>
      <c r="HQN43" s="91"/>
      <c r="HQO43" s="91"/>
      <c r="HQP43" s="91"/>
      <c r="HQQ43" s="91"/>
      <c r="HQR43" s="91"/>
      <c r="HQS43" s="91"/>
      <c r="HQT43" s="91"/>
      <c r="HQU43" s="91"/>
      <c r="HQV43" s="91"/>
      <c r="HQW43" s="91"/>
      <c r="HQX43" s="91"/>
      <c r="HQY43" s="91"/>
      <c r="HQZ43" s="91"/>
      <c r="HRA43" s="91"/>
      <c r="HRB43" s="91"/>
      <c r="HRC43" s="91"/>
      <c r="HRD43" s="91"/>
      <c r="HRE43" s="91"/>
      <c r="HRF43" s="91"/>
      <c r="HRG43" s="91"/>
      <c r="HRH43" s="91"/>
      <c r="HRI43" s="91"/>
      <c r="HRJ43" s="91"/>
      <c r="HRK43" s="91"/>
      <c r="HRL43" s="91"/>
      <c r="HRM43" s="91"/>
      <c r="HRN43" s="91"/>
      <c r="HRO43" s="91"/>
      <c r="HRP43" s="91"/>
      <c r="HRQ43" s="91"/>
      <c r="HRR43" s="91"/>
      <c r="HRS43" s="91"/>
      <c r="HRT43" s="91"/>
      <c r="HRU43" s="91"/>
      <c r="HRV43" s="91"/>
      <c r="HRW43" s="91"/>
      <c r="HRX43" s="91"/>
      <c r="HRY43" s="91"/>
      <c r="HRZ43" s="91"/>
      <c r="HSA43" s="91"/>
      <c r="HSB43" s="91"/>
      <c r="HSC43" s="91"/>
      <c r="HSD43" s="91"/>
      <c r="HSE43" s="91"/>
      <c r="HSF43" s="91"/>
      <c r="HSG43" s="91"/>
      <c r="HSH43" s="91"/>
      <c r="HSI43" s="91"/>
      <c r="HSJ43" s="91"/>
      <c r="HSK43" s="91"/>
      <c r="HSL43" s="91"/>
      <c r="HSM43" s="91"/>
      <c r="HSN43" s="91"/>
      <c r="HSO43" s="91"/>
      <c r="HSP43" s="91"/>
      <c r="HSQ43" s="91"/>
      <c r="HSR43" s="91"/>
      <c r="HSS43" s="91"/>
      <c r="HST43" s="91"/>
      <c r="HSU43" s="91"/>
      <c r="HSV43" s="91"/>
      <c r="HSW43" s="91"/>
      <c r="HSX43" s="91"/>
      <c r="HSY43" s="91"/>
      <c r="HSZ43" s="91"/>
      <c r="HTA43" s="91"/>
      <c r="HTB43" s="91"/>
      <c r="HTC43" s="91"/>
      <c r="HTD43" s="91"/>
      <c r="HTE43" s="91"/>
      <c r="HTF43" s="91"/>
      <c r="HTG43" s="91"/>
      <c r="HTH43" s="91"/>
      <c r="HTI43" s="91"/>
      <c r="HTJ43" s="91"/>
      <c r="HTK43" s="91"/>
      <c r="HTL43" s="91"/>
      <c r="HTM43" s="91"/>
      <c r="HTN43" s="91"/>
      <c r="HTO43" s="91"/>
      <c r="HTP43" s="91"/>
      <c r="HTQ43" s="91"/>
      <c r="HTR43" s="91"/>
      <c r="HTS43" s="91"/>
      <c r="HTT43" s="91"/>
      <c r="HTU43" s="91"/>
      <c r="HTV43" s="91"/>
      <c r="HTW43" s="91"/>
      <c r="HTX43" s="91"/>
      <c r="HTY43" s="91"/>
      <c r="HTZ43" s="91"/>
      <c r="HUA43" s="91"/>
      <c r="HUB43" s="91"/>
      <c r="HUC43" s="91"/>
      <c r="HUD43" s="91"/>
      <c r="HUE43" s="91"/>
      <c r="HUF43" s="91"/>
      <c r="HUG43" s="91"/>
      <c r="HUH43" s="91"/>
      <c r="HUI43" s="91"/>
      <c r="HUJ43" s="91"/>
      <c r="HUK43" s="91"/>
      <c r="HUL43" s="91"/>
      <c r="HUM43" s="91"/>
      <c r="HUN43" s="91"/>
      <c r="HUO43" s="91"/>
      <c r="HUP43" s="91"/>
      <c r="HUQ43" s="91"/>
      <c r="HUR43" s="91"/>
      <c r="HUS43" s="91"/>
      <c r="HUT43" s="91"/>
      <c r="HUU43" s="91"/>
      <c r="HUV43" s="91"/>
      <c r="HUW43" s="91"/>
      <c r="HUX43" s="91"/>
      <c r="HUY43" s="91"/>
      <c r="HUZ43" s="91"/>
      <c r="HVA43" s="91"/>
      <c r="HVB43" s="91"/>
      <c r="HVC43" s="91"/>
      <c r="HVD43" s="91"/>
      <c r="HVE43" s="91"/>
      <c r="HVF43" s="91"/>
      <c r="HVG43" s="91"/>
      <c r="HVH43" s="91"/>
      <c r="HVI43" s="91"/>
      <c r="HVJ43" s="91"/>
      <c r="HVK43" s="91"/>
      <c r="HVL43" s="91"/>
      <c r="HVM43" s="91"/>
      <c r="HVN43" s="91"/>
      <c r="HVO43" s="91"/>
      <c r="HVP43" s="91"/>
      <c r="HVQ43" s="91"/>
      <c r="HVR43" s="91"/>
      <c r="HVS43" s="91"/>
      <c r="HVT43" s="91"/>
      <c r="HVU43" s="91"/>
      <c r="HVV43" s="91"/>
      <c r="HVW43" s="91"/>
      <c r="HVX43" s="91"/>
      <c r="HVY43" s="91"/>
      <c r="HVZ43" s="91"/>
      <c r="HWA43" s="91"/>
      <c r="HWB43" s="91"/>
      <c r="HWC43" s="91"/>
      <c r="HWD43" s="91"/>
      <c r="HWE43" s="91"/>
      <c r="HWF43" s="91"/>
      <c r="HWG43" s="91"/>
      <c r="HWH43" s="91"/>
      <c r="HWI43" s="91"/>
      <c r="HWJ43" s="91"/>
      <c r="HWK43" s="91"/>
      <c r="HWL43" s="91"/>
      <c r="HWM43" s="91"/>
      <c r="HWN43" s="91"/>
      <c r="HWO43" s="91"/>
      <c r="HWP43" s="91"/>
      <c r="HWQ43" s="91"/>
      <c r="HWR43" s="91"/>
      <c r="HWS43" s="91"/>
      <c r="HWT43" s="91"/>
      <c r="HWU43" s="91"/>
      <c r="HWV43" s="91"/>
      <c r="HWW43" s="91"/>
      <c r="HWX43" s="91"/>
      <c r="HWY43" s="91"/>
      <c r="HWZ43" s="91"/>
      <c r="HXA43" s="91"/>
      <c r="HXB43" s="91"/>
      <c r="HXC43" s="91"/>
      <c r="HXD43" s="91"/>
      <c r="HXE43" s="91"/>
      <c r="HXF43" s="91"/>
      <c r="HXG43" s="91"/>
      <c r="HXH43" s="91"/>
      <c r="HXI43" s="91"/>
      <c r="HXJ43" s="91"/>
      <c r="HXK43" s="91"/>
      <c r="HXL43" s="91"/>
      <c r="HXM43" s="91"/>
      <c r="HXN43" s="91"/>
      <c r="HXO43" s="91"/>
      <c r="HXP43" s="91"/>
      <c r="HXQ43" s="91"/>
      <c r="HXR43" s="91"/>
      <c r="HXS43" s="91"/>
      <c r="HXT43" s="91"/>
      <c r="HXU43" s="91"/>
      <c r="HXV43" s="91"/>
      <c r="HXW43" s="91"/>
      <c r="HXX43" s="91"/>
      <c r="HXY43" s="91"/>
      <c r="HXZ43" s="91"/>
      <c r="HYA43" s="91"/>
      <c r="HYB43" s="91"/>
      <c r="HYC43" s="91"/>
      <c r="HYD43" s="91"/>
      <c r="HYE43" s="91"/>
      <c r="HYF43" s="91"/>
      <c r="HYG43" s="91"/>
      <c r="HYH43" s="91"/>
      <c r="HYI43" s="91"/>
      <c r="HYJ43" s="91"/>
      <c r="HYK43" s="91"/>
      <c r="HYL43" s="91"/>
      <c r="HYM43" s="91"/>
      <c r="HYN43" s="91"/>
      <c r="HYO43" s="91"/>
      <c r="HYP43" s="91"/>
      <c r="HYQ43" s="91"/>
      <c r="HYR43" s="91"/>
      <c r="HYS43" s="91"/>
      <c r="HYT43" s="91"/>
      <c r="HYU43" s="91"/>
      <c r="HYV43" s="91"/>
      <c r="HYW43" s="91"/>
      <c r="HYX43" s="91"/>
      <c r="HYY43" s="91"/>
      <c r="HYZ43" s="91"/>
      <c r="HZA43" s="91"/>
      <c r="HZB43" s="91"/>
      <c r="HZC43" s="91"/>
      <c r="HZD43" s="91"/>
      <c r="HZE43" s="91"/>
      <c r="HZF43" s="91"/>
      <c r="HZG43" s="91"/>
      <c r="HZH43" s="91"/>
      <c r="HZI43" s="91"/>
      <c r="HZJ43" s="91"/>
      <c r="HZK43" s="91"/>
      <c r="HZL43" s="91"/>
      <c r="HZM43" s="91"/>
      <c r="HZN43" s="91"/>
      <c r="HZO43" s="91"/>
      <c r="HZP43" s="91"/>
      <c r="HZQ43" s="91"/>
      <c r="HZR43" s="91"/>
      <c r="HZS43" s="91"/>
      <c r="HZT43" s="91"/>
      <c r="HZU43" s="91"/>
      <c r="HZV43" s="91"/>
      <c r="HZW43" s="91"/>
      <c r="HZX43" s="91"/>
      <c r="HZY43" s="91"/>
      <c r="HZZ43" s="91"/>
      <c r="IAA43" s="91"/>
      <c r="IAB43" s="91"/>
      <c r="IAC43" s="91"/>
      <c r="IAD43" s="91"/>
      <c r="IAE43" s="91"/>
      <c r="IAF43" s="91"/>
      <c r="IAG43" s="91"/>
      <c r="IAH43" s="91"/>
      <c r="IAI43" s="91"/>
      <c r="IAJ43" s="91"/>
      <c r="IAK43" s="91"/>
      <c r="IAL43" s="91"/>
      <c r="IAM43" s="91"/>
      <c r="IAN43" s="91"/>
      <c r="IAO43" s="91"/>
      <c r="IAP43" s="91"/>
      <c r="IAQ43" s="91"/>
      <c r="IAR43" s="91"/>
      <c r="IAS43" s="91"/>
      <c r="IAT43" s="91"/>
      <c r="IAU43" s="91"/>
      <c r="IAV43" s="91"/>
      <c r="IAW43" s="91"/>
      <c r="IAX43" s="91"/>
      <c r="IAY43" s="91"/>
      <c r="IAZ43" s="91"/>
      <c r="IBA43" s="91"/>
      <c r="IBB43" s="91"/>
      <c r="IBC43" s="91"/>
      <c r="IBD43" s="91"/>
      <c r="IBE43" s="91"/>
      <c r="IBF43" s="91"/>
      <c r="IBG43" s="91"/>
      <c r="IBH43" s="91"/>
      <c r="IBI43" s="91"/>
      <c r="IBJ43" s="91"/>
      <c r="IBK43" s="91"/>
      <c r="IBL43" s="91"/>
      <c r="IBM43" s="91"/>
      <c r="IBN43" s="91"/>
      <c r="IBO43" s="91"/>
      <c r="IBP43" s="91"/>
      <c r="IBQ43" s="91"/>
      <c r="IBR43" s="91"/>
      <c r="IBS43" s="91"/>
      <c r="IBT43" s="91"/>
      <c r="IBU43" s="91"/>
      <c r="IBV43" s="91"/>
      <c r="IBW43" s="91"/>
      <c r="IBX43" s="91"/>
      <c r="IBY43" s="91"/>
      <c r="IBZ43" s="91"/>
      <c r="ICA43" s="91"/>
      <c r="ICB43" s="91"/>
      <c r="ICC43" s="91"/>
      <c r="ICD43" s="91"/>
      <c r="ICE43" s="91"/>
      <c r="ICF43" s="91"/>
      <c r="ICG43" s="91"/>
      <c r="ICH43" s="91"/>
      <c r="ICI43" s="91"/>
      <c r="ICJ43" s="91"/>
      <c r="ICK43" s="91"/>
      <c r="ICL43" s="91"/>
      <c r="ICM43" s="91"/>
      <c r="ICN43" s="91"/>
      <c r="ICO43" s="91"/>
      <c r="ICP43" s="91"/>
      <c r="ICQ43" s="91"/>
      <c r="ICR43" s="91"/>
      <c r="ICS43" s="91"/>
      <c r="ICT43" s="91"/>
      <c r="ICU43" s="91"/>
      <c r="ICV43" s="91"/>
      <c r="ICW43" s="91"/>
      <c r="ICX43" s="91"/>
      <c r="ICY43" s="91"/>
      <c r="ICZ43" s="91"/>
      <c r="IDA43" s="91"/>
      <c r="IDB43" s="91"/>
      <c r="IDC43" s="91"/>
      <c r="IDD43" s="91"/>
      <c r="IDE43" s="91"/>
      <c r="IDF43" s="91"/>
      <c r="IDG43" s="91"/>
      <c r="IDH43" s="91"/>
      <c r="IDI43" s="91"/>
      <c r="IDJ43" s="91"/>
      <c r="IDK43" s="91"/>
      <c r="IDL43" s="91"/>
      <c r="IDM43" s="91"/>
      <c r="IDN43" s="91"/>
      <c r="IDO43" s="91"/>
      <c r="IDP43" s="91"/>
      <c r="IDQ43" s="91"/>
      <c r="IDR43" s="91"/>
      <c r="IDS43" s="91"/>
      <c r="IDT43" s="91"/>
      <c r="IDU43" s="91"/>
      <c r="IDV43" s="91"/>
      <c r="IDW43" s="91"/>
      <c r="IDX43" s="91"/>
      <c r="IDY43" s="91"/>
      <c r="IDZ43" s="91"/>
      <c r="IEA43" s="91"/>
      <c r="IEB43" s="91"/>
      <c r="IEC43" s="91"/>
      <c r="IED43" s="91"/>
      <c r="IEE43" s="91"/>
      <c r="IEF43" s="91"/>
      <c r="IEG43" s="91"/>
      <c r="IEH43" s="91"/>
      <c r="IEI43" s="91"/>
      <c r="IEJ43" s="91"/>
      <c r="IEK43" s="91"/>
      <c r="IEL43" s="91"/>
      <c r="IEM43" s="91"/>
      <c r="IEN43" s="91"/>
      <c r="IEO43" s="91"/>
      <c r="IEP43" s="91"/>
      <c r="IEQ43" s="91"/>
      <c r="IER43" s="91"/>
      <c r="IES43" s="91"/>
      <c r="IET43" s="91"/>
      <c r="IEU43" s="91"/>
      <c r="IEV43" s="91"/>
      <c r="IEW43" s="91"/>
      <c r="IEX43" s="91"/>
      <c r="IEY43" s="91"/>
      <c r="IEZ43" s="91"/>
      <c r="IFA43" s="91"/>
      <c r="IFB43" s="91"/>
      <c r="IFC43" s="91"/>
      <c r="IFD43" s="91"/>
      <c r="IFE43" s="91"/>
      <c r="IFF43" s="91"/>
      <c r="IFG43" s="91"/>
      <c r="IFH43" s="91"/>
      <c r="IFI43" s="91"/>
      <c r="IFJ43" s="91"/>
      <c r="IFK43" s="91"/>
      <c r="IFL43" s="91"/>
      <c r="IFM43" s="91"/>
      <c r="IFN43" s="91"/>
      <c r="IFO43" s="91"/>
      <c r="IFP43" s="91"/>
      <c r="IFQ43" s="91"/>
      <c r="IFR43" s="91"/>
      <c r="IFS43" s="91"/>
      <c r="IFT43" s="91"/>
      <c r="IFU43" s="91"/>
      <c r="IFV43" s="91"/>
      <c r="IFW43" s="91"/>
      <c r="IFX43" s="91"/>
      <c r="IFY43" s="91"/>
      <c r="IFZ43" s="91"/>
      <c r="IGA43" s="91"/>
      <c r="IGB43" s="91"/>
      <c r="IGC43" s="91"/>
      <c r="IGD43" s="91"/>
      <c r="IGE43" s="91"/>
      <c r="IGF43" s="91"/>
      <c r="IGG43" s="91"/>
      <c r="IGH43" s="91"/>
      <c r="IGI43" s="91"/>
      <c r="IGJ43" s="91"/>
      <c r="IGK43" s="91"/>
      <c r="IGL43" s="91"/>
      <c r="IGM43" s="91"/>
      <c r="IGN43" s="91"/>
      <c r="IGO43" s="91"/>
      <c r="IGP43" s="91"/>
      <c r="IGQ43" s="91"/>
      <c r="IGR43" s="91"/>
      <c r="IGS43" s="91"/>
      <c r="IGT43" s="91"/>
      <c r="IGU43" s="91"/>
      <c r="IGV43" s="91"/>
      <c r="IGW43" s="91"/>
      <c r="IGX43" s="91"/>
      <c r="IGY43" s="91"/>
      <c r="IGZ43" s="91"/>
      <c r="IHA43" s="91"/>
      <c r="IHB43" s="91"/>
      <c r="IHC43" s="91"/>
      <c r="IHD43" s="91"/>
      <c r="IHE43" s="91"/>
      <c r="IHF43" s="91"/>
      <c r="IHG43" s="91"/>
      <c r="IHH43" s="91"/>
      <c r="IHI43" s="91"/>
      <c r="IHJ43" s="91"/>
      <c r="IHK43" s="91"/>
      <c r="IHL43" s="91"/>
      <c r="IHM43" s="91"/>
      <c r="IHN43" s="91"/>
      <c r="IHO43" s="91"/>
      <c r="IHP43" s="91"/>
      <c r="IHQ43" s="91"/>
      <c r="IHR43" s="91"/>
      <c r="IHS43" s="91"/>
      <c r="IHT43" s="91"/>
      <c r="IHU43" s="91"/>
      <c r="IHV43" s="91"/>
      <c r="IHW43" s="91"/>
      <c r="IHX43" s="91"/>
      <c r="IHY43" s="91"/>
      <c r="IHZ43" s="91"/>
      <c r="IIA43" s="91"/>
      <c r="IIB43" s="91"/>
      <c r="IIC43" s="91"/>
      <c r="IID43" s="91"/>
      <c r="IIE43" s="91"/>
      <c r="IIF43" s="91"/>
      <c r="IIG43" s="91"/>
      <c r="IIH43" s="91"/>
      <c r="III43" s="91"/>
      <c r="IIJ43" s="91"/>
      <c r="IIK43" s="91"/>
      <c r="IIL43" s="91"/>
      <c r="IIM43" s="91"/>
      <c r="IIN43" s="91"/>
      <c r="IIO43" s="91"/>
      <c r="IIP43" s="91"/>
      <c r="IIQ43" s="91"/>
      <c r="IIR43" s="91"/>
      <c r="IIS43" s="91"/>
      <c r="IIT43" s="91"/>
      <c r="IIU43" s="91"/>
      <c r="IIV43" s="91"/>
      <c r="IIW43" s="91"/>
      <c r="IIX43" s="91"/>
      <c r="IIY43" s="91"/>
      <c r="IIZ43" s="91"/>
      <c r="IJA43" s="91"/>
      <c r="IJB43" s="91"/>
      <c r="IJC43" s="91"/>
      <c r="IJD43" s="91"/>
      <c r="IJE43" s="91"/>
      <c r="IJF43" s="91"/>
      <c r="IJG43" s="91"/>
      <c r="IJH43" s="91"/>
      <c r="IJI43" s="91"/>
      <c r="IJJ43" s="91"/>
      <c r="IJK43" s="91"/>
      <c r="IJL43" s="91"/>
      <c r="IJM43" s="91"/>
      <c r="IJN43" s="91"/>
      <c r="IJO43" s="91"/>
      <c r="IJP43" s="91"/>
      <c r="IJQ43" s="91"/>
      <c r="IJR43" s="91"/>
      <c r="IJS43" s="91"/>
      <c r="IJT43" s="91"/>
      <c r="IJU43" s="91"/>
      <c r="IJV43" s="91"/>
      <c r="IJW43" s="91"/>
      <c r="IJX43" s="91"/>
      <c r="IJY43" s="91"/>
      <c r="IJZ43" s="91"/>
      <c r="IKA43" s="91"/>
      <c r="IKB43" s="91"/>
      <c r="IKC43" s="91"/>
      <c r="IKD43" s="91"/>
      <c r="IKE43" s="91"/>
      <c r="IKF43" s="91"/>
      <c r="IKG43" s="91"/>
      <c r="IKH43" s="91"/>
      <c r="IKI43" s="91"/>
      <c r="IKJ43" s="91"/>
      <c r="IKK43" s="91"/>
      <c r="IKL43" s="91"/>
      <c r="IKM43" s="91"/>
      <c r="IKN43" s="91"/>
      <c r="IKO43" s="91"/>
      <c r="IKP43" s="91"/>
      <c r="IKQ43" s="91"/>
      <c r="IKR43" s="91"/>
      <c r="IKS43" s="91"/>
      <c r="IKT43" s="91"/>
      <c r="IKU43" s="91"/>
      <c r="IKV43" s="91"/>
      <c r="IKW43" s="91"/>
      <c r="IKX43" s="91"/>
      <c r="IKY43" s="91"/>
      <c r="IKZ43" s="91"/>
      <c r="ILA43" s="91"/>
      <c r="ILB43" s="91"/>
      <c r="ILC43" s="91"/>
      <c r="ILD43" s="91"/>
      <c r="ILE43" s="91"/>
      <c r="ILF43" s="91"/>
      <c r="ILG43" s="91"/>
      <c r="ILH43" s="91"/>
      <c r="ILI43" s="91"/>
      <c r="ILJ43" s="91"/>
      <c r="ILK43" s="91"/>
      <c r="ILL43" s="91"/>
      <c r="ILM43" s="91"/>
      <c r="ILN43" s="91"/>
      <c r="ILO43" s="91"/>
      <c r="ILP43" s="91"/>
      <c r="ILQ43" s="91"/>
      <c r="ILR43" s="91"/>
      <c r="ILS43" s="91"/>
      <c r="ILT43" s="91"/>
      <c r="ILU43" s="91"/>
      <c r="ILV43" s="91"/>
      <c r="ILW43" s="91"/>
      <c r="ILX43" s="91"/>
      <c r="ILY43" s="91"/>
      <c r="ILZ43" s="91"/>
      <c r="IMA43" s="91"/>
      <c r="IMB43" s="91"/>
      <c r="IMC43" s="91"/>
      <c r="IMD43" s="91"/>
      <c r="IME43" s="91"/>
      <c r="IMF43" s="91"/>
      <c r="IMG43" s="91"/>
      <c r="IMH43" s="91"/>
      <c r="IMI43" s="91"/>
      <c r="IMJ43" s="91"/>
      <c r="IMK43" s="91"/>
      <c r="IML43" s="91"/>
      <c r="IMM43" s="91"/>
      <c r="IMN43" s="91"/>
      <c r="IMO43" s="91"/>
      <c r="IMP43" s="91"/>
      <c r="IMQ43" s="91"/>
      <c r="IMR43" s="91"/>
      <c r="IMS43" s="91"/>
      <c r="IMT43" s="91"/>
      <c r="IMU43" s="91"/>
      <c r="IMV43" s="91"/>
      <c r="IMW43" s="91"/>
      <c r="IMX43" s="91"/>
      <c r="IMY43" s="91"/>
      <c r="IMZ43" s="91"/>
      <c r="INA43" s="91"/>
      <c r="INB43" s="91"/>
      <c r="INC43" s="91"/>
      <c r="IND43" s="91"/>
      <c r="INE43" s="91"/>
      <c r="INF43" s="91"/>
      <c r="ING43" s="91"/>
      <c r="INH43" s="91"/>
      <c r="INI43" s="91"/>
      <c r="INJ43" s="91"/>
      <c r="INK43" s="91"/>
      <c r="INL43" s="91"/>
      <c r="INM43" s="91"/>
      <c r="INN43" s="91"/>
      <c r="INO43" s="91"/>
      <c r="INP43" s="91"/>
      <c r="INQ43" s="91"/>
      <c r="INR43" s="91"/>
      <c r="INS43" s="91"/>
      <c r="INT43" s="91"/>
      <c r="INU43" s="91"/>
      <c r="INV43" s="91"/>
      <c r="INW43" s="91"/>
      <c r="INX43" s="91"/>
      <c r="INY43" s="91"/>
      <c r="INZ43" s="91"/>
      <c r="IOA43" s="91"/>
      <c r="IOB43" s="91"/>
      <c r="IOC43" s="91"/>
      <c r="IOD43" s="91"/>
      <c r="IOE43" s="91"/>
      <c r="IOF43" s="91"/>
      <c r="IOG43" s="91"/>
      <c r="IOH43" s="91"/>
      <c r="IOI43" s="91"/>
      <c r="IOJ43" s="91"/>
      <c r="IOK43" s="91"/>
      <c r="IOL43" s="91"/>
      <c r="IOM43" s="91"/>
      <c r="ION43" s="91"/>
      <c r="IOO43" s="91"/>
      <c r="IOP43" s="91"/>
      <c r="IOQ43" s="91"/>
      <c r="IOR43" s="91"/>
      <c r="IOS43" s="91"/>
      <c r="IOT43" s="91"/>
      <c r="IOU43" s="91"/>
      <c r="IOV43" s="91"/>
      <c r="IOW43" s="91"/>
      <c r="IOX43" s="91"/>
      <c r="IOY43" s="91"/>
      <c r="IOZ43" s="91"/>
      <c r="IPA43" s="91"/>
      <c r="IPB43" s="91"/>
      <c r="IPC43" s="91"/>
      <c r="IPD43" s="91"/>
      <c r="IPE43" s="91"/>
      <c r="IPF43" s="91"/>
      <c r="IPG43" s="91"/>
      <c r="IPH43" s="91"/>
      <c r="IPI43" s="91"/>
      <c r="IPJ43" s="91"/>
      <c r="IPK43" s="91"/>
      <c r="IPL43" s="91"/>
      <c r="IPM43" s="91"/>
      <c r="IPN43" s="91"/>
      <c r="IPO43" s="91"/>
      <c r="IPP43" s="91"/>
      <c r="IPQ43" s="91"/>
      <c r="IPR43" s="91"/>
      <c r="IPS43" s="91"/>
      <c r="IPT43" s="91"/>
      <c r="IPU43" s="91"/>
      <c r="IPV43" s="91"/>
      <c r="IPW43" s="91"/>
      <c r="IPX43" s="91"/>
      <c r="IPY43" s="91"/>
      <c r="IPZ43" s="91"/>
      <c r="IQA43" s="91"/>
      <c r="IQB43" s="91"/>
      <c r="IQC43" s="91"/>
      <c r="IQD43" s="91"/>
      <c r="IQE43" s="91"/>
      <c r="IQF43" s="91"/>
      <c r="IQG43" s="91"/>
      <c r="IQH43" s="91"/>
      <c r="IQI43" s="91"/>
      <c r="IQJ43" s="91"/>
      <c r="IQK43" s="91"/>
      <c r="IQL43" s="91"/>
      <c r="IQM43" s="91"/>
      <c r="IQN43" s="91"/>
      <c r="IQO43" s="91"/>
      <c r="IQP43" s="91"/>
      <c r="IQQ43" s="91"/>
      <c r="IQR43" s="91"/>
      <c r="IQS43" s="91"/>
      <c r="IQT43" s="91"/>
      <c r="IQU43" s="91"/>
      <c r="IQV43" s="91"/>
      <c r="IQW43" s="91"/>
      <c r="IQX43" s="91"/>
      <c r="IQY43" s="91"/>
      <c r="IQZ43" s="91"/>
      <c r="IRA43" s="91"/>
      <c r="IRB43" s="91"/>
      <c r="IRC43" s="91"/>
      <c r="IRD43" s="91"/>
      <c r="IRE43" s="91"/>
      <c r="IRF43" s="91"/>
      <c r="IRG43" s="91"/>
      <c r="IRH43" s="91"/>
      <c r="IRI43" s="91"/>
      <c r="IRJ43" s="91"/>
      <c r="IRK43" s="91"/>
      <c r="IRL43" s="91"/>
      <c r="IRM43" s="91"/>
      <c r="IRN43" s="91"/>
      <c r="IRO43" s="91"/>
      <c r="IRP43" s="91"/>
      <c r="IRQ43" s="91"/>
      <c r="IRR43" s="91"/>
      <c r="IRS43" s="91"/>
      <c r="IRT43" s="91"/>
      <c r="IRU43" s="91"/>
      <c r="IRV43" s="91"/>
      <c r="IRW43" s="91"/>
      <c r="IRX43" s="91"/>
      <c r="IRY43" s="91"/>
      <c r="IRZ43" s="91"/>
      <c r="ISA43" s="91"/>
      <c r="ISB43" s="91"/>
      <c r="ISC43" s="91"/>
      <c r="ISD43" s="91"/>
      <c r="ISE43" s="91"/>
      <c r="ISF43" s="91"/>
      <c r="ISG43" s="91"/>
      <c r="ISH43" s="91"/>
      <c r="ISI43" s="91"/>
      <c r="ISJ43" s="91"/>
      <c r="ISK43" s="91"/>
      <c r="ISL43" s="91"/>
      <c r="ISM43" s="91"/>
      <c r="ISN43" s="91"/>
      <c r="ISO43" s="91"/>
      <c r="ISP43" s="91"/>
      <c r="ISQ43" s="91"/>
      <c r="ISR43" s="91"/>
      <c r="ISS43" s="91"/>
      <c r="IST43" s="91"/>
      <c r="ISU43" s="91"/>
      <c r="ISV43" s="91"/>
      <c r="ISW43" s="91"/>
      <c r="ISX43" s="91"/>
      <c r="ISY43" s="91"/>
      <c r="ISZ43" s="91"/>
      <c r="ITA43" s="91"/>
      <c r="ITB43" s="91"/>
      <c r="ITC43" s="91"/>
      <c r="ITD43" s="91"/>
      <c r="ITE43" s="91"/>
      <c r="ITF43" s="91"/>
      <c r="ITG43" s="91"/>
      <c r="ITH43" s="91"/>
      <c r="ITI43" s="91"/>
      <c r="ITJ43" s="91"/>
      <c r="ITK43" s="91"/>
      <c r="ITL43" s="91"/>
      <c r="ITM43" s="91"/>
      <c r="ITN43" s="91"/>
      <c r="ITO43" s="91"/>
      <c r="ITP43" s="91"/>
      <c r="ITQ43" s="91"/>
      <c r="ITR43" s="91"/>
      <c r="ITS43" s="91"/>
      <c r="ITT43" s="91"/>
      <c r="ITU43" s="91"/>
      <c r="ITV43" s="91"/>
      <c r="ITW43" s="91"/>
      <c r="ITX43" s="91"/>
      <c r="ITY43" s="91"/>
      <c r="ITZ43" s="91"/>
      <c r="IUA43" s="91"/>
      <c r="IUB43" s="91"/>
      <c r="IUC43" s="91"/>
      <c r="IUD43" s="91"/>
      <c r="IUE43" s="91"/>
      <c r="IUF43" s="91"/>
      <c r="IUG43" s="91"/>
      <c r="IUH43" s="91"/>
      <c r="IUI43" s="91"/>
      <c r="IUJ43" s="91"/>
      <c r="IUK43" s="91"/>
      <c r="IUL43" s="91"/>
      <c r="IUM43" s="91"/>
      <c r="IUN43" s="91"/>
      <c r="IUO43" s="91"/>
      <c r="IUP43" s="91"/>
      <c r="IUQ43" s="91"/>
      <c r="IUR43" s="91"/>
      <c r="IUS43" s="91"/>
      <c r="IUT43" s="91"/>
      <c r="IUU43" s="91"/>
      <c r="IUV43" s="91"/>
      <c r="IUW43" s="91"/>
      <c r="IUX43" s="91"/>
      <c r="IUY43" s="91"/>
      <c r="IUZ43" s="91"/>
      <c r="IVA43" s="91"/>
      <c r="IVB43" s="91"/>
      <c r="IVC43" s="91"/>
      <c r="IVD43" s="91"/>
      <c r="IVE43" s="91"/>
      <c r="IVF43" s="91"/>
      <c r="IVG43" s="91"/>
      <c r="IVH43" s="91"/>
      <c r="IVI43" s="91"/>
      <c r="IVJ43" s="91"/>
      <c r="IVK43" s="91"/>
      <c r="IVL43" s="91"/>
      <c r="IVM43" s="91"/>
      <c r="IVN43" s="91"/>
      <c r="IVO43" s="91"/>
      <c r="IVP43" s="91"/>
      <c r="IVQ43" s="91"/>
      <c r="IVR43" s="91"/>
      <c r="IVS43" s="91"/>
      <c r="IVT43" s="91"/>
      <c r="IVU43" s="91"/>
      <c r="IVV43" s="91"/>
      <c r="IVW43" s="91"/>
      <c r="IVX43" s="91"/>
      <c r="IVY43" s="91"/>
      <c r="IVZ43" s="91"/>
      <c r="IWA43" s="91"/>
      <c r="IWB43" s="91"/>
      <c r="IWC43" s="91"/>
      <c r="IWD43" s="91"/>
      <c r="IWE43" s="91"/>
      <c r="IWF43" s="91"/>
      <c r="IWG43" s="91"/>
      <c r="IWH43" s="91"/>
      <c r="IWI43" s="91"/>
      <c r="IWJ43" s="91"/>
      <c r="IWK43" s="91"/>
      <c r="IWL43" s="91"/>
      <c r="IWM43" s="91"/>
      <c r="IWN43" s="91"/>
      <c r="IWO43" s="91"/>
      <c r="IWP43" s="91"/>
      <c r="IWQ43" s="91"/>
      <c r="IWR43" s="91"/>
      <c r="IWS43" s="91"/>
      <c r="IWT43" s="91"/>
      <c r="IWU43" s="91"/>
      <c r="IWV43" s="91"/>
      <c r="IWW43" s="91"/>
      <c r="IWX43" s="91"/>
      <c r="IWY43" s="91"/>
      <c r="IWZ43" s="91"/>
      <c r="IXA43" s="91"/>
      <c r="IXB43" s="91"/>
      <c r="IXC43" s="91"/>
      <c r="IXD43" s="91"/>
      <c r="IXE43" s="91"/>
      <c r="IXF43" s="91"/>
      <c r="IXG43" s="91"/>
      <c r="IXH43" s="91"/>
      <c r="IXI43" s="91"/>
      <c r="IXJ43" s="91"/>
      <c r="IXK43" s="91"/>
      <c r="IXL43" s="91"/>
      <c r="IXM43" s="91"/>
      <c r="IXN43" s="91"/>
      <c r="IXO43" s="91"/>
      <c r="IXP43" s="91"/>
      <c r="IXQ43" s="91"/>
      <c r="IXR43" s="91"/>
      <c r="IXS43" s="91"/>
      <c r="IXT43" s="91"/>
      <c r="IXU43" s="91"/>
      <c r="IXV43" s="91"/>
      <c r="IXW43" s="91"/>
      <c r="IXX43" s="91"/>
      <c r="IXY43" s="91"/>
      <c r="IXZ43" s="91"/>
      <c r="IYA43" s="91"/>
      <c r="IYB43" s="91"/>
      <c r="IYC43" s="91"/>
      <c r="IYD43" s="91"/>
      <c r="IYE43" s="91"/>
      <c r="IYF43" s="91"/>
      <c r="IYG43" s="91"/>
      <c r="IYH43" s="91"/>
      <c r="IYI43" s="91"/>
      <c r="IYJ43" s="91"/>
      <c r="IYK43" s="91"/>
      <c r="IYL43" s="91"/>
      <c r="IYM43" s="91"/>
      <c r="IYN43" s="91"/>
      <c r="IYO43" s="91"/>
      <c r="IYP43" s="91"/>
      <c r="IYQ43" s="91"/>
      <c r="IYR43" s="91"/>
      <c r="IYS43" s="91"/>
      <c r="IYT43" s="91"/>
      <c r="IYU43" s="91"/>
      <c r="IYV43" s="91"/>
      <c r="IYW43" s="91"/>
      <c r="IYX43" s="91"/>
      <c r="IYY43" s="91"/>
      <c r="IYZ43" s="91"/>
      <c r="IZA43" s="91"/>
      <c r="IZB43" s="91"/>
      <c r="IZC43" s="91"/>
      <c r="IZD43" s="91"/>
      <c r="IZE43" s="91"/>
      <c r="IZF43" s="91"/>
      <c r="IZG43" s="91"/>
      <c r="IZH43" s="91"/>
      <c r="IZI43" s="91"/>
      <c r="IZJ43" s="91"/>
      <c r="IZK43" s="91"/>
      <c r="IZL43" s="91"/>
      <c r="IZM43" s="91"/>
      <c r="IZN43" s="91"/>
      <c r="IZO43" s="91"/>
      <c r="IZP43" s="91"/>
      <c r="IZQ43" s="91"/>
      <c r="IZR43" s="91"/>
      <c r="IZS43" s="91"/>
      <c r="IZT43" s="91"/>
      <c r="IZU43" s="91"/>
      <c r="IZV43" s="91"/>
      <c r="IZW43" s="91"/>
      <c r="IZX43" s="91"/>
      <c r="IZY43" s="91"/>
      <c r="IZZ43" s="91"/>
      <c r="JAA43" s="91"/>
      <c r="JAB43" s="91"/>
      <c r="JAC43" s="91"/>
      <c r="JAD43" s="91"/>
      <c r="JAE43" s="91"/>
      <c r="JAF43" s="91"/>
      <c r="JAG43" s="91"/>
      <c r="JAH43" s="91"/>
      <c r="JAI43" s="91"/>
      <c r="JAJ43" s="91"/>
      <c r="JAK43" s="91"/>
      <c r="JAL43" s="91"/>
      <c r="JAM43" s="91"/>
      <c r="JAN43" s="91"/>
      <c r="JAO43" s="91"/>
      <c r="JAP43" s="91"/>
      <c r="JAQ43" s="91"/>
      <c r="JAR43" s="91"/>
      <c r="JAS43" s="91"/>
      <c r="JAT43" s="91"/>
      <c r="JAU43" s="91"/>
      <c r="JAV43" s="91"/>
      <c r="JAW43" s="91"/>
      <c r="JAX43" s="91"/>
      <c r="JAY43" s="91"/>
      <c r="JAZ43" s="91"/>
      <c r="JBA43" s="91"/>
      <c r="JBB43" s="91"/>
      <c r="JBC43" s="91"/>
      <c r="JBD43" s="91"/>
      <c r="JBE43" s="91"/>
      <c r="JBF43" s="91"/>
      <c r="JBG43" s="91"/>
      <c r="JBH43" s="91"/>
      <c r="JBI43" s="91"/>
      <c r="JBJ43" s="91"/>
      <c r="JBK43" s="91"/>
      <c r="JBL43" s="91"/>
      <c r="JBM43" s="91"/>
      <c r="JBN43" s="91"/>
      <c r="JBO43" s="91"/>
      <c r="JBP43" s="91"/>
      <c r="JBQ43" s="91"/>
      <c r="JBR43" s="91"/>
      <c r="JBS43" s="91"/>
      <c r="JBT43" s="91"/>
      <c r="JBU43" s="91"/>
      <c r="JBV43" s="91"/>
      <c r="JBW43" s="91"/>
      <c r="JBX43" s="91"/>
      <c r="JBY43" s="91"/>
      <c r="JBZ43" s="91"/>
      <c r="JCA43" s="91"/>
      <c r="JCB43" s="91"/>
      <c r="JCC43" s="91"/>
      <c r="JCD43" s="91"/>
      <c r="JCE43" s="91"/>
      <c r="JCF43" s="91"/>
      <c r="JCG43" s="91"/>
      <c r="JCH43" s="91"/>
      <c r="JCI43" s="91"/>
      <c r="JCJ43" s="91"/>
      <c r="JCK43" s="91"/>
      <c r="JCL43" s="91"/>
      <c r="JCM43" s="91"/>
      <c r="JCN43" s="91"/>
      <c r="JCO43" s="91"/>
      <c r="JCP43" s="91"/>
      <c r="JCQ43" s="91"/>
      <c r="JCR43" s="91"/>
      <c r="JCS43" s="91"/>
      <c r="JCT43" s="91"/>
      <c r="JCU43" s="91"/>
      <c r="JCV43" s="91"/>
      <c r="JCW43" s="91"/>
      <c r="JCX43" s="91"/>
      <c r="JCY43" s="91"/>
      <c r="JCZ43" s="91"/>
      <c r="JDA43" s="91"/>
      <c r="JDB43" s="91"/>
      <c r="JDC43" s="91"/>
      <c r="JDD43" s="91"/>
      <c r="JDE43" s="91"/>
      <c r="JDF43" s="91"/>
      <c r="JDG43" s="91"/>
      <c r="JDH43" s="91"/>
      <c r="JDI43" s="91"/>
      <c r="JDJ43" s="91"/>
      <c r="JDK43" s="91"/>
      <c r="JDL43" s="91"/>
      <c r="JDM43" s="91"/>
      <c r="JDN43" s="91"/>
      <c r="JDO43" s="91"/>
      <c r="JDP43" s="91"/>
      <c r="JDQ43" s="91"/>
      <c r="JDR43" s="91"/>
      <c r="JDS43" s="91"/>
      <c r="JDT43" s="91"/>
      <c r="JDU43" s="91"/>
      <c r="JDV43" s="91"/>
      <c r="JDW43" s="91"/>
      <c r="JDX43" s="91"/>
      <c r="JDY43" s="91"/>
      <c r="JDZ43" s="91"/>
      <c r="JEA43" s="91"/>
      <c r="JEB43" s="91"/>
      <c r="JEC43" s="91"/>
      <c r="JED43" s="91"/>
      <c r="JEE43" s="91"/>
      <c r="JEF43" s="91"/>
      <c r="JEG43" s="91"/>
      <c r="JEH43" s="91"/>
      <c r="JEI43" s="91"/>
      <c r="JEJ43" s="91"/>
      <c r="JEK43" s="91"/>
      <c r="JEL43" s="91"/>
      <c r="JEM43" s="91"/>
      <c r="JEN43" s="91"/>
      <c r="JEO43" s="91"/>
      <c r="JEP43" s="91"/>
      <c r="JEQ43" s="91"/>
      <c r="JER43" s="91"/>
      <c r="JES43" s="91"/>
      <c r="JET43" s="91"/>
      <c r="JEU43" s="91"/>
      <c r="JEV43" s="91"/>
      <c r="JEW43" s="91"/>
      <c r="JEX43" s="91"/>
      <c r="JEY43" s="91"/>
      <c r="JEZ43" s="91"/>
      <c r="JFA43" s="91"/>
      <c r="JFB43" s="91"/>
      <c r="JFC43" s="91"/>
      <c r="JFD43" s="91"/>
      <c r="JFE43" s="91"/>
      <c r="JFF43" s="91"/>
      <c r="JFG43" s="91"/>
      <c r="JFH43" s="91"/>
      <c r="JFI43" s="91"/>
      <c r="JFJ43" s="91"/>
      <c r="JFK43" s="91"/>
      <c r="JFL43" s="91"/>
      <c r="JFM43" s="91"/>
      <c r="JFN43" s="91"/>
      <c r="JFO43" s="91"/>
      <c r="JFP43" s="91"/>
      <c r="JFQ43" s="91"/>
      <c r="JFR43" s="91"/>
      <c r="JFS43" s="91"/>
      <c r="JFT43" s="91"/>
      <c r="JFU43" s="91"/>
      <c r="JFV43" s="91"/>
      <c r="JFW43" s="91"/>
      <c r="JFX43" s="91"/>
      <c r="JFY43" s="91"/>
      <c r="JFZ43" s="91"/>
      <c r="JGA43" s="91"/>
      <c r="JGB43" s="91"/>
      <c r="JGC43" s="91"/>
      <c r="JGD43" s="91"/>
      <c r="JGE43" s="91"/>
      <c r="JGF43" s="91"/>
      <c r="JGG43" s="91"/>
      <c r="JGH43" s="91"/>
      <c r="JGI43" s="91"/>
      <c r="JGJ43" s="91"/>
      <c r="JGK43" s="91"/>
      <c r="JGL43" s="91"/>
      <c r="JGM43" s="91"/>
      <c r="JGN43" s="91"/>
      <c r="JGO43" s="91"/>
      <c r="JGP43" s="91"/>
      <c r="JGQ43" s="91"/>
      <c r="JGR43" s="91"/>
      <c r="JGS43" s="91"/>
      <c r="JGT43" s="91"/>
      <c r="JGU43" s="91"/>
      <c r="JGV43" s="91"/>
      <c r="JGW43" s="91"/>
      <c r="JGX43" s="91"/>
      <c r="JGY43" s="91"/>
      <c r="JGZ43" s="91"/>
      <c r="JHA43" s="91"/>
      <c r="JHB43" s="91"/>
      <c r="JHC43" s="91"/>
      <c r="JHD43" s="91"/>
      <c r="JHE43" s="91"/>
      <c r="JHF43" s="91"/>
      <c r="JHG43" s="91"/>
      <c r="JHH43" s="91"/>
      <c r="JHI43" s="91"/>
      <c r="JHJ43" s="91"/>
      <c r="JHK43" s="91"/>
      <c r="JHL43" s="91"/>
      <c r="JHM43" s="91"/>
      <c r="JHN43" s="91"/>
      <c r="JHO43" s="91"/>
      <c r="JHP43" s="91"/>
      <c r="JHQ43" s="91"/>
      <c r="JHR43" s="91"/>
      <c r="JHS43" s="91"/>
      <c r="JHT43" s="91"/>
      <c r="JHU43" s="91"/>
      <c r="JHV43" s="91"/>
      <c r="JHW43" s="91"/>
      <c r="JHX43" s="91"/>
      <c r="JHY43" s="91"/>
      <c r="JHZ43" s="91"/>
      <c r="JIA43" s="91"/>
      <c r="JIB43" s="91"/>
      <c r="JIC43" s="91"/>
      <c r="JID43" s="91"/>
      <c r="JIE43" s="91"/>
      <c r="JIF43" s="91"/>
      <c r="JIG43" s="91"/>
      <c r="JIH43" s="91"/>
      <c r="JII43" s="91"/>
      <c r="JIJ43" s="91"/>
      <c r="JIK43" s="91"/>
      <c r="JIL43" s="91"/>
      <c r="JIM43" s="91"/>
      <c r="JIN43" s="91"/>
      <c r="JIO43" s="91"/>
      <c r="JIP43" s="91"/>
      <c r="JIQ43" s="91"/>
      <c r="JIR43" s="91"/>
      <c r="JIS43" s="91"/>
      <c r="JIT43" s="91"/>
      <c r="JIU43" s="91"/>
      <c r="JIV43" s="91"/>
      <c r="JIW43" s="91"/>
      <c r="JIX43" s="91"/>
      <c r="JIY43" s="91"/>
      <c r="JIZ43" s="91"/>
      <c r="JJA43" s="91"/>
      <c r="JJB43" s="91"/>
      <c r="JJC43" s="91"/>
      <c r="JJD43" s="91"/>
      <c r="JJE43" s="91"/>
      <c r="JJF43" s="91"/>
      <c r="JJG43" s="91"/>
      <c r="JJH43" s="91"/>
      <c r="JJI43" s="91"/>
      <c r="JJJ43" s="91"/>
      <c r="JJK43" s="91"/>
      <c r="JJL43" s="91"/>
      <c r="JJM43" s="91"/>
      <c r="JJN43" s="91"/>
      <c r="JJO43" s="91"/>
      <c r="JJP43" s="91"/>
      <c r="JJQ43" s="91"/>
      <c r="JJR43" s="91"/>
      <c r="JJS43" s="91"/>
      <c r="JJT43" s="91"/>
      <c r="JJU43" s="91"/>
      <c r="JJV43" s="91"/>
      <c r="JJW43" s="91"/>
      <c r="JJX43" s="91"/>
      <c r="JJY43" s="91"/>
      <c r="JJZ43" s="91"/>
      <c r="JKA43" s="91"/>
      <c r="JKB43" s="91"/>
      <c r="JKC43" s="91"/>
      <c r="JKD43" s="91"/>
      <c r="JKE43" s="91"/>
      <c r="JKF43" s="91"/>
      <c r="JKG43" s="91"/>
      <c r="JKH43" s="91"/>
      <c r="JKI43" s="91"/>
      <c r="JKJ43" s="91"/>
      <c r="JKK43" s="91"/>
      <c r="JKL43" s="91"/>
      <c r="JKM43" s="91"/>
      <c r="JKN43" s="91"/>
      <c r="JKO43" s="91"/>
      <c r="JKP43" s="91"/>
      <c r="JKQ43" s="91"/>
      <c r="JKR43" s="91"/>
      <c r="JKS43" s="91"/>
      <c r="JKT43" s="91"/>
      <c r="JKU43" s="91"/>
      <c r="JKV43" s="91"/>
      <c r="JKW43" s="91"/>
      <c r="JKX43" s="91"/>
      <c r="JKY43" s="91"/>
      <c r="JKZ43" s="91"/>
      <c r="JLA43" s="91"/>
      <c r="JLB43" s="91"/>
      <c r="JLC43" s="91"/>
      <c r="JLD43" s="91"/>
      <c r="JLE43" s="91"/>
      <c r="JLF43" s="91"/>
      <c r="JLG43" s="91"/>
      <c r="JLH43" s="91"/>
      <c r="JLI43" s="91"/>
      <c r="JLJ43" s="91"/>
      <c r="JLK43" s="91"/>
      <c r="JLL43" s="91"/>
      <c r="JLM43" s="91"/>
      <c r="JLN43" s="91"/>
      <c r="JLO43" s="91"/>
      <c r="JLP43" s="91"/>
      <c r="JLQ43" s="91"/>
      <c r="JLR43" s="91"/>
      <c r="JLS43" s="91"/>
      <c r="JLT43" s="91"/>
      <c r="JLU43" s="91"/>
      <c r="JLV43" s="91"/>
      <c r="JLW43" s="91"/>
      <c r="JLX43" s="91"/>
      <c r="JLY43" s="91"/>
      <c r="JLZ43" s="91"/>
      <c r="JMA43" s="91"/>
      <c r="JMB43" s="91"/>
      <c r="JMC43" s="91"/>
      <c r="JMD43" s="91"/>
      <c r="JME43" s="91"/>
      <c r="JMF43" s="91"/>
      <c r="JMG43" s="91"/>
      <c r="JMH43" s="91"/>
      <c r="JMI43" s="91"/>
      <c r="JMJ43" s="91"/>
      <c r="JMK43" s="91"/>
      <c r="JML43" s="91"/>
      <c r="JMM43" s="91"/>
      <c r="JMN43" s="91"/>
      <c r="JMO43" s="91"/>
      <c r="JMP43" s="91"/>
      <c r="JMQ43" s="91"/>
      <c r="JMR43" s="91"/>
      <c r="JMS43" s="91"/>
      <c r="JMT43" s="91"/>
      <c r="JMU43" s="91"/>
      <c r="JMV43" s="91"/>
      <c r="JMW43" s="91"/>
      <c r="JMX43" s="91"/>
      <c r="JMY43" s="91"/>
      <c r="JMZ43" s="91"/>
      <c r="JNA43" s="91"/>
      <c r="JNB43" s="91"/>
      <c r="JNC43" s="91"/>
      <c r="JND43" s="91"/>
      <c r="JNE43" s="91"/>
      <c r="JNF43" s="91"/>
      <c r="JNG43" s="91"/>
      <c r="JNH43" s="91"/>
      <c r="JNI43" s="91"/>
      <c r="JNJ43" s="91"/>
      <c r="JNK43" s="91"/>
      <c r="JNL43" s="91"/>
      <c r="JNM43" s="91"/>
      <c r="JNN43" s="91"/>
      <c r="JNO43" s="91"/>
      <c r="JNP43" s="91"/>
      <c r="JNQ43" s="91"/>
      <c r="JNR43" s="91"/>
      <c r="JNS43" s="91"/>
      <c r="JNT43" s="91"/>
      <c r="JNU43" s="91"/>
      <c r="JNV43" s="91"/>
      <c r="JNW43" s="91"/>
      <c r="JNX43" s="91"/>
      <c r="JNY43" s="91"/>
      <c r="JNZ43" s="91"/>
      <c r="JOA43" s="91"/>
      <c r="JOB43" s="91"/>
      <c r="JOC43" s="91"/>
      <c r="JOD43" s="91"/>
      <c r="JOE43" s="91"/>
      <c r="JOF43" s="91"/>
      <c r="JOG43" s="91"/>
      <c r="JOH43" s="91"/>
      <c r="JOI43" s="91"/>
      <c r="JOJ43" s="91"/>
      <c r="JOK43" s="91"/>
      <c r="JOL43" s="91"/>
      <c r="JOM43" s="91"/>
      <c r="JON43" s="91"/>
      <c r="JOO43" s="91"/>
      <c r="JOP43" s="91"/>
      <c r="JOQ43" s="91"/>
      <c r="JOR43" s="91"/>
      <c r="JOS43" s="91"/>
      <c r="JOT43" s="91"/>
      <c r="JOU43" s="91"/>
      <c r="JOV43" s="91"/>
      <c r="JOW43" s="91"/>
      <c r="JOX43" s="91"/>
      <c r="JOY43" s="91"/>
      <c r="JOZ43" s="91"/>
      <c r="JPA43" s="91"/>
      <c r="JPB43" s="91"/>
      <c r="JPC43" s="91"/>
      <c r="JPD43" s="91"/>
      <c r="JPE43" s="91"/>
      <c r="JPF43" s="91"/>
      <c r="JPG43" s="91"/>
      <c r="JPH43" s="91"/>
      <c r="JPI43" s="91"/>
      <c r="JPJ43" s="91"/>
      <c r="JPK43" s="91"/>
      <c r="JPL43" s="91"/>
      <c r="JPM43" s="91"/>
      <c r="JPN43" s="91"/>
      <c r="JPO43" s="91"/>
      <c r="JPP43" s="91"/>
      <c r="JPQ43" s="91"/>
      <c r="JPR43" s="91"/>
      <c r="JPS43" s="91"/>
      <c r="JPT43" s="91"/>
      <c r="JPU43" s="91"/>
      <c r="JPV43" s="91"/>
      <c r="JPW43" s="91"/>
      <c r="JPX43" s="91"/>
      <c r="JPY43" s="91"/>
      <c r="JPZ43" s="91"/>
      <c r="JQA43" s="91"/>
      <c r="JQB43" s="91"/>
      <c r="JQC43" s="91"/>
      <c r="JQD43" s="91"/>
      <c r="JQE43" s="91"/>
      <c r="JQF43" s="91"/>
      <c r="JQG43" s="91"/>
      <c r="JQH43" s="91"/>
      <c r="JQI43" s="91"/>
      <c r="JQJ43" s="91"/>
      <c r="JQK43" s="91"/>
      <c r="JQL43" s="91"/>
      <c r="JQM43" s="91"/>
      <c r="JQN43" s="91"/>
      <c r="JQO43" s="91"/>
      <c r="JQP43" s="91"/>
      <c r="JQQ43" s="91"/>
      <c r="JQR43" s="91"/>
      <c r="JQS43" s="91"/>
      <c r="JQT43" s="91"/>
      <c r="JQU43" s="91"/>
      <c r="JQV43" s="91"/>
      <c r="JQW43" s="91"/>
      <c r="JQX43" s="91"/>
      <c r="JQY43" s="91"/>
      <c r="JQZ43" s="91"/>
      <c r="JRA43" s="91"/>
      <c r="JRB43" s="91"/>
      <c r="JRC43" s="91"/>
      <c r="JRD43" s="91"/>
      <c r="JRE43" s="91"/>
      <c r="JRF43" s="91"/>
      <c r="JRG43" s="91"/>
      <c r="JRH43" s="91"/>
      <c r="JRI43" s="91"/>
      <c r="JRJ43" s="91"/>
      <c r="JRK43" s="91"/>
      <c r="JRL43" s="91"/>
      <c r="JRM43" s="91"/>
      <c r="JRN43" s="91"/>
      <c r="JRO43" s="91"/>
      <c r="JRP43" s="91"/>
      <c r="JRQ43" s="91"/>
      <c r="JRR43" s="91"/>
      <c r="JRS43" s="91"/>
      <c r="JRT43" s="91"/>
      <c r="JRU43" s="91"/>
      <c r="JRV43" s="91"/>
      <c r="JRW43" s="91"/>
      <c r="JRX43" s="91"/>
      <c r="JRY43" s="91"/>
      <c r="JRZ43" s="91"/>
      <c r="JSA43" s="91"/>
      <c r="JSB43" s="91"/>
      <c r="JSC43" s="91"/>
      <c r="JSD43" s="91"/>
      <c r="JSE43" s="91"/>
      <c r="JSF43" s="91"/>
      <c r="JSG43" s="91"/>
      <c r="JSH43" s="91"/>
      <c r="JSI43" s="91"/>
      <c r="JSJ43" s="91"/>
      <c r="JSK43" s="91"/>
      <c r="JSL43" s="91"/>
      <c r="JSM43" s="91"/>
      <c r="JSN43" s="91"/>
      <c r="JSO43" s="91"/>
      <c r="JSP43" s="91"/>
      <c r="JSQ43" s="91"/>
      <c r="JSR43" s="91"/>
      <c r="JSS43" s="91"/>
      <c r="JST43" s="91"/>
      <c r="JSU43" s="91"/>
      <c r="JSV43" s="91"/>
      <c r="JSW43" s="91"/>
      <c r="JSX43" s="91"/>
      <c r="JSY43" s="91"/>
      <c r="JSZ43" s="91"/>
      <c r="JTA43" s="91"/>
      <c r="JTB43" s="91"/>
      <c r="JTC43" s="91"/>
      <c r="JTD43" s="91"/>
      <c r="JTE43" s="91"/>
      <c r="JTF43" s="91"/>
      <c r="JTG43" s="91"/>
      <c r="JTH43" s="91"/>
      <c r="JTI43" s="91"/>
      <c r="JTJ43" s="91"/>
      <c r="JTK43" s="91"/>
      <c r="JTL43" s="91"/>
      <c r="JTM43" s="91"/>
      <c r="JTN43" s="91"/>
      <c r="JTO43" s="91"/>
      <c r="JTP43" s="91"/>
      <c r="JTQ43" s="91"/>
      <c r="JTR43" s="91"/>
      <c r="JTS43" s="91"/>
      <c r="JTT43" s="91"/>
      <c r="JTU43" s="91"/>
      <c r="JTV43" s="91"/>
      <c r="JTW43" s="91"/>
      <c r="JTX43" s="91"/>
      <c r="JTY43" s="91"/>
      <c r="JTZ43" s="91"/>
      <c r="JUA43" s="91"/>
      <c r="JUB43" s="91"/>
      <c r="JUC43" s="91"/>
      <c r="JUD43" s="91"/>
      <c r="JUE43" s="91"/>
      <c r="JUF43" s="91"/>
      <c r="JUG43" s="91"/>
      <c r="JUH43" s="91"/>
      <c r="JUI43" s="91"/>
      <c r="JUJ43" s="91"/>
      <c r="JUK43" s="91"/>
      <c r="JUL43" s="91"/>
      <c r="JUM43" s="91"/>
      <c r="JUN43" s="91"/>
      <c r="JUO43" s="91"/>
      <c r="JUP43" s="91"/>
      <c r="JUQ43" s="91"/>
      <c r="JUR43" s="91"/>
      <c r="JUS43" s="91"/>
      <c r="JUT43" s="91"/>
      <c r="JUU43" s="91"/>
      <c r="JUV43" s="91"/>
      <c r="JUW43" s="91"/>
      <c r="JUX43" s="91"/>
      <c r="JUY43" s="91"/>
      <c r="JUZ43" s="91"/>
      <c r="JVA43" s="91"/>
      <c r="JVB43" s="91"/>
      <c r="JVC43" s="91"/>
      <c r="JVD43" s="91"/>
      <c r="JVE43" s="91"/>
      <c r="JVF43" s="91"/>
      <c r="JVG43" s="91"/>
      <c r="JVH43" s="91"/>
      <c r="JVI43" s="91"/>
      <c r="JVJ43" s="91"/>
      <c r="JVK43" s="91"/>
      <c r="JVL43" s="91"/>
      <c r="JVM43" s="91"/>
      <c r="JVN43" s="91"/>
      <c r="JVO43" s="91"/>
      <c r="JVP43" s="91"/>
      <c r="JVQ43" s="91"/>
      <c r="JVR43" s="91"/>
      <c r="JVS43" s="91"/>
      <c r="JVT43" s="91"/>
      <c r="JVU43" s="91"/>
      <c r="JVV43" s="91"/>
      <c r="JVW43" s="91"/>
      <c r="JVX43" s="91"/>
      <c r="JVY43" s="91"/>
      <c r="JVZ43" s="91"/>
      <c r="JWA43" s="91"/>
      <c r="JWB43" s="91"/>
      <c r="JWC43" s="91"/>
      <c r="JWD43" s="91"/>
      <c r="JWE43" s="91"/>
      <c r="JWF43" s="91"/>
      <c r="JWG43" s="91"/>
      <c r="JWH43" s="91"/>
      <c r="JWI43" s="91"/>
      <c r="JWJ43" s="91"/>
      <c r="JWK43" s="91"/>
      <c r="JWL43" s="91"/>
      <c r="JWM43" s="91"/>
      <c r="JWN43" s="91"/>
      <c r="JWO43" s="91"/>
      <c r="JWP43" s="91"/>
      <c r="JWQ43" s="91"/>
      <c r="JWR43" s="91"/>
      <c r="JWS43" s="91"/>
      <c r="JWT43" s="91"/>
      <c r="JWU43" s="91"/>
      <c r="JWV43" s="91"/>
      <c r="JWW43" s="91"/>
      <c r="JWX43" s="91"/>
      <c r="JWY43" s="91"/>
      <c r="JWZ43" s="91"/>
      <c r="JXA43" s="91"/>
      <c r="JXB43" s="91"/>
      <c r="JXC43" s="91"/>
      <c r="JXD43" s="91"/>
      <c r="JXE43" s="91"/>
      <c r="JXF43" s="91"/>
      <c r="JXG43" s="91"/>
      <c r="JXH43" s="91"/>
      <c r="JXI43" s="91"/>
      <c r="JXJ43" s="91"/>
      <c r="JXK43" s="91"/>
      <c r="JXL43" s="91"/>
      <c r="JXM43" s="91"/>
      <c r="JXN43" s="91"/>
      <c r="JXO43" s="91"/>
      <c r="JXP43" s="91"/>
      <c r="JXQ43" s="91"/>
      <c r="JXR43" s="91"/>
      <c r="JXS43" s="91"/>
      <c r="JXT43" s="91"/>
      <c r="JXU43" s="91"/>
      <c r="JXV43" s="91"/>
      <c r="JXW43" s="91"/>
      <c r="JXX43" s="91"/>
      <c r="JXY43" s="91"/>
      <c r="JXZ43" s="91"/>
      <c r="JYA43" s="91"/>
      <c r="JYB43" s="91"/>
      <c r="JYC43" s="91"/>
      <c r="JYD43" s="91"/>
      <c r="JYE43" s="91"/>
      <c r="JYF43" s="91"/>
      <c r="JYG43" s="91"/>
      <c r="JYH43" s="91"/>
      <c r="JYI43" s="91"/>
      <c r="JYJ43" s="91"/>
      <c r="JYK43" s="91"/>
      <c r="JYL43" s="91"/>
      <c r="JYM43" s="91"/>
      <c r="JYN43" s="91"/>
      <c r="JYO43" s="91"/>
      <c r="JYP43" s="91"/>
      <c r="JYQ43" s="91"/>
      <c r="JYR43" s="91"/>
      <c r="JYS43" s="91"/>
      <c r="JYT43" s="91"/>
      <c r="JYU43" s="91"/>
      <c r="JYV43" s="91"/>
      <c r="JYW43" s="91"/>
      <c r="JYX43" s="91"/>
      <c r="JYY43" s="91"/>
      <c r="JYZ43" s="91"/>
      <c r="JZA43" s="91"/>
      <c r="JZB43" s="91"/>
      <c r="JZC43" s="91"/>
      <c r="JZD43" s="91"/>
      <c r="JZE43" s="91"/>
      <c r="JZF43" s="91"/>
      <c r="JZG43" s="91"/>
      <c r="JZH43" s="91"/>
      <c r="JZI43" s="91"/>
      <c r="JZJ43" s="91"/>
      <c r="JZK43" s="91"/>
      <c r="JZL43" s="91"/>
      <c r="JZM43" s="91"/>
      <c r="JZN43" s="91"/>
      <c r="JZO43" s="91"/>
      <c r="JZP43" s="91"/>
      <c r="JZQ43" s="91"/>
      <c r="JZR43" s="91"/>
      <c r="JZS43" s="91"/>
      <c r="JZT43" s="91"/>
      <c r="JZU43" s="91"/>
      <c r="JZV43" s="91"/>
      <c r="JZW43" s="91"/>
      <c r="JZX43" s="91"/>
      <c r="JZY43" s="91"/>
      <c r="JZZ43" s="91"/>
      <c r="KAA43" s="91"/>
      <c r="KAB43" s="91"/>
      <c r="KAC43" s="91"/>
      <c r="KAD43" s="91"/>
      <c r="KAE43" s="91"/>
      <c r="KAF43" s="91"/>
      <c r="KAG43" s="91"/>
      <c r="KAH43" s="91"/>
      <c r="KAI43" s="91"/>
      <c r="KAJ43" s="91"/>
      <c r="KAK43" s="91"/>
      <c r="KAL43" s="91"/>
      <c r="KAM43" s="91"/>
      <c r="KAN43" s="91"/>
      <c r="KAO43" s="91"/>
      <c r="KAP43" s="91"/>
      <c r="KAQ43" s="91"/>
      <c r="KAR43" s="91"/>
      <c r="KAS43" s="91"/>
      <c r="KAT43" s="91"/>
      <c r="KAU43" s="91"/>
      <c r="KAV43" s="91"/>
      <c r="KAW43" s="91"/>
      <c r="KAX43" s="91"/>
      <c r="KAY43" s="91"/>
      <c r="KAZ43" s="91"/>
      <c r="KBA43" s="91"/>
      <c r="KBB43" s="91"/>
      <c r="KBC43" s="91"/>
      <c r="KBD43" s="91"/>
      <c r="KBE43" s="91"/>
      <c r="KBF43" s="91"/>
      <c r="KBG43" s="91"/>
      <c r="KBH43" s="91"/>
      <c r="KBI43" s="91"/>
      <c r="KBJ43" s="91"/>
      <c r="KBK43" s="91"/>
      <c r="KBL43" s="91"/>
      <c r="KBM43" s="91"/>
      <c r="KBN43" s="91"/>
      <c r="KBO43" s="91"/>
      <c r="KBP43" s="91"/>
      <c r="KBQ43" s="91"/>
      <c r="KBR43" s="91"/>
      <c r="KBS43" s="91"/>
      <c r="KBT43" s="91"/>
      <c r="KBU43" s="91"/>
      <c r="KBV43" s="91"/>
      <c r="KBW43" s="91"/>
      <c r="KBX43" s="91"/>
      <c r="KBY43" s="91"/>
      <c r="KBZ43" s="91"/>
      <c r="KCA43" s="91"/>
      <c r="KCB43" s="91"/>
      <c r="KCC43" s="91"/>
      <c r="KCD43" s="91"/>
      <c r="KCE43" s="91"/>
      <c r="KCF43" s="91"/>
      <c r="KCG43" s="91"/>
      <c r="KCH43" s="91"/>
      <c r="KCI43" s="91"/>
      <c r="KCJ43" s="91"/>
      <c r="KCK43" s="91"/>
      <c r="KCL43" s="91"/>
      <c r="KCM43" s="91"/>
      <c r="KCN43" s="91"/>
      <c r="KCO43" s="91"/>
      <c r="KCP43" s="91"/>
      <c r="KCQ43" s="91"/>
      <c r="KCR43" s="91"/>
      <c r="KCS43" s="91"/>
      <c r="KCT43" s="91"/>
      <c r="KCU43" s="91"/>
      <c r="KCV43" s="91"/>
      <c r="KCW43" s="91"/>
      <c r="KCX43" s="91"/>
      <c r="KCY43" s="91"/>
      <c r="KCZ43" s="91"/>
      <c r="KDA43" s="91"/>
      <c r="KDB43" s="91"/>
      <c r="KDC43" s="91"/>
      <c r="KDD43" s="91"/>
      <c r="KDE43" s="91"/>
      <c r="KDF43" s="91"/>
      <c r="KDG43" s="91"/>
      <c r="KDH43" s="91"/>
      <c r="KDI43" s="91"/>
      <c r="KDJ43" s="91"/>
      <c r="KDK43" s="91"/>
      <c r="KDL43" s="91"/>
      <c r="KDM43" s="91"/>
      <c r="KDN43" s="91"/>
      <c r="KDO43" s="91"/>
      <c r="KDP43" s="91"/>
      <c r="KDQ43" s="91"/>
      <c r="KDR43" s="91"/>
      <c r="KDS43" s="91"/>
      <c r="KDT43" s="91"/>
      <c r="KDU43" s="91"/>
      <c r="KDV43" s="91"/>
      <c r="KDW43" s="91"/>
      <c r="KDX43" s="91"/>
      <c r="KDY43" s="91"/>
      <c r="KDZ43" s="91"/>
      <c r="KEA43" s="91"/>
      <c r="KEB43" s="91"/>
      <c r="KEC43" s="91"/>
      <c r="KED43" s="91"/>
      <c r="KEE43" s="91"/>
      <c r="KEF43" s="91"/>
      <c r="KEG43" s="91"/>
      <c r="KEH43" s="91"/>
      <c r="KEI43" s="91"/>
      <c r="KEJ43" s="91"/>
      <c r="KEK43" s="91"/>
      <c r="KEL43" s="91"/>
      <c r="KEM43" s="91"/>
      <c r="KEN43" s="91"/>
      <c r="KEO43" s="91"/>
      <c r="KEP43" s="91"/>
      <c r="KEQ43" s="91"/>
      <c r="KER43" s="91"/>
      <c r="KES43" s="91"/>
      <c r="KET43" s="91"/>
      <c r="KEU43" s="91"/>
      <c r="KEV43" s="91"/>
      <c r="KEW43" s="91"/>
      <c r="KEX43" s="91"/>
      <c r="KEY43" s="91"/>
      <c r="KEZ43" s="91"/>
      <c r="KFA43" s="91"/>
      <c r="KFB43" s="91"/>
      <c r="KFC43" s="91"/>
      <c r="KFD43" s="91"/>
      <c r="KFE43" s="91"/>
      <c r="KFF43" s="91"/>
      <c r="KFG43" s="91"/>
      <c r="KFH43" s="91"/>
      <c r="KFI43" s="91"/>
      <c r="KFJ43" s="91"/>
      <c r="KFK43" s="91"/>
      <c r="KFL43" s="91"/>
      <c r="KFM43" s="91"/>
      <c r="KFN43" s="91"/>
      <c r="KFO43" s="91"/>
      <c r="KFP43" s="91"/>
      <c r="KFQ43" s="91"/>
      <c r="KFR43" s="91"/>
      <c r="KFS43" s="91"/>
      <c r="KFT43" s="91"/>
      <c r="KFU43" s="91"/>
      <c r="KFV43" s="91"/>
      <c r="KFW43" s="91"/>
      <c r="KFX43" s="91"/>
      <c r="KFY43" s="91"/>
      <c r="KFZ43" s="91"/>
      <c r="KGA43" s="91"/>
      <c r="KGB43" s="91"/>
      <c r="KGC43" s="91"/>
      <c r="KGD43" s="91"/>
      <c r="KGE43" s="91"/>
      <c r="KGF43" s="91"/>
      <c r="KGG43" s="91"/>
      <c r="KGH43" s="91"/>
      <c r="KGI43" s="91"/>
      <c r="KGJ43" s="91"/>
      <c r="KGK43" s="91"/>
      <c r="KGL43" s="91"/>
      <c r="KGM43" s="91"/>
      <c r="KGN43" s="91"/>
      <c r="KGO43" s="91"/>
      <c r="KGP43" s="91"/>
      <c r="KGQ43" s="91"/>
      <c r="KGR43" s="91"/>
      <c r="KGS43" s="91"/>
      <c r="KGT43" s="91"/>
      <c r="KGU43" s="91"/>
      <c r="KGV43" s="91"/>
      <c r="KGW43" s="91"/>
      <c r="KGX43" s="91"/>
      <c r="KGY43" s="91"/>
      <c r="KGZ43" s="91"/>
      <c r="KHA43" s="91"/>
      <c r="KHB43" s="91"/>
      <c r="KHC43" s="91"/>
      <c r="KHD43" s="91"/>
      <c r="KHE43" s="91"/>
      <c r="KHF43" s="91"/>
      <c r="KHG43" s="91"/>
      <c r="KHH43" s="91"/>
      <c r="KHI43" s="91"/>
      <c r="KHJ43" s="91"/>
      <c r="KHK43" s="91"/>
      <c r="KHL43" s="91"/>
      <c r="KHM43" s="91"/>
      <c r="KHN43" s="91"/>
      <c r="KHO43" s="91"/>
      <c r="KHP43" s="91"/>
      <c r="KHQ43" s="91"/>
      <c r="KHR43" s="91"/>
      <c r="KHS43" s="91"/>
      <c r="KHT43" s="91"/>
      <c r="KHU43" s="91"/>
      <c r="KHV43" s="91"/>
      <c r="KHW43" s="91"/>
      <c r="KHX43" s="91"/>
      <c r="KHY43" s="91"/>
      <c r="KHZ43" s="91"/>
      <c r="KIA43" s="91"/>
      <c r="KIB43" s="91"/>
      <c r="KIC43" s="91"/>
      <c r="KID43" s="91"/>
      <c r="KIE43" s="91"/>
      <c r="KIF43" s="91"/>
      <c r="KIG43" s="91"/>
      <c r="KIH43" s="91"/>
      <c r="KII43" s="91"/>
      <c r="KIJ43" s="91"/>
      <c r="KIK43" s="91"/>
      <c r="KIL43" s="91"/>
      <c r="KIM43" s="91"/>
      <c r="KIN43" s="91"/>
      <c r="KIO43" s="91"/>
      <c r="KIP43" s="91"/>
      <c r="KIQ43" s="91"/>
      <c r="KIR43" s="91"/>
      <c r="KIS43" s="91"/>
      <c r="KIT43" s="91"/>
      <c r="KIU43" s="91"/>
      <c r="KIV43" s="91"/>
      <c r="KIW43" s="91"/>
      <c r="KIX43" s="91"/>
      <c r="KIY43" s="91"/>
      <c r="KIZ43" s="91"/>
      <c r="KJA43" s="91"/>
      <c r="KJB43" s="91"/>
      <c r="KJC43" s="91"/>
      <c r="KJD43" s="91"/>
      <c r="KJE43" s="91"/>
      <c r="KJF43" s="91"/>
      <c r="KJG43" s="91"/>
      <c r="KJH43" s="91"/>
      <c r="KJI43" s="91"/>
      <c r="KJJ43" s="91"/>
      <c r="KJK43" s="91"/>
      <c r="KJL43" s="91"/>
      <c r="KJM43" s="91"/>
      <c r="KJN43" s="91"/>
      <c r="KJO43" s="91"/>
      <c r="KJP43" s="91"/>
      <c r="KJQ43" s="91"/>
      <c r="KJR43" s="91"/>
      <c r="KJS43" s="91"/>
      <c r="KJT43" s="91"/>
      <c r="KJU43" s="91"/>
      <c r="KJV43" s="91"/>
      <c r="KJW43" s="91"/>
      <c r="KJX43" s="91"/>
      <c r="KJY43" s="91"/>
      <c r="KJZ43" s="91"/>
      <c r="KKA43" s="91"/>
      <c r="KKB43" s="91"/>
      <c r="KKC43" s="91"/>
      <c r="KKD43" s="91"/>
      <c r="KKE43" s="91"/>
      <c r="KKF43" s="91"/>
      <c r="KKG43" s="91"/>
      <c r="KKH43" s="91"/>
      <c r="KKI43" s="91"/>
      <c r="KKJ43" s="91"/>
      <c r="KKK43" s="91"/>
      <c r="KKL43" s="91"/>
      <c r="KKM43" s="91"/>
      <c r="KKN43" s="91"/>
      <c r="KKO43" s="91"/>
      <c r="KKP43" s="91"/>
      <c r="KKQ43" s="91"/>
      <c r="KKR43" s="91"/>
      <c r="KKS43" s="91"/>
      <c r="KKT43" s="91"/>
      <c r="KKU43" s="91"/>
      <c r="KKV43" s="91"/>
      <c r="KKW43" s="91"/>
      <c r="KKX43" s="91"/>
      <c r="KKY43" s="91"/>
      <c r="KKZ43" s="91"/>
      <c r="KLA43" s="91"/>
      <c r="KLB43" s="91"/>
      <c r="KLC43" s="91"/>
      <c r="KLD43" s="91"/>
      <c r="KLE43" s="91"/>
      <c r="KLF43" s="91"/>
      <c r="KLG43" s="91"/>
      <c r="KLH43" s="91"/>
      <c r="KLI43" s="91"/>
      <c r="KLJ43" s="91"/>
      <c r="KLK43" s="91"/>
      <c r="KLL43" s="91"/>
      <c r="KLM43" s="91"/>
      <c r="KLN43" s="91"/>
      <c r="KLO43" s="91"/>
      <c r="KLP43" s="91"/>
      <c r="KLQ43" s="91"/>
      <c r="KLR43" s="91"/>
      <c r="KLS43" s="91"/>
      <c r="KLT43" s="91"/>
      <c r="KLU43" s="91"/>
      <c r="KLV43" s="91"/>
      <c r="KLW43" s="91"/>
      <c r="KLX43" s="91"/>
      <c r="KLY43" s="91"/>
      <c r="KLZ43" s="91"/>
      <c r="KMA43" s="91"/>
      <c r="KMB43" s="91"/>
      <c r="KMC43" s="91"/>
      <c r="KMD43" s="91"/>
      <c r="KME43" s="91"/>
      <c r="KMF43" s="91"/>
      <c r="KMG43" s="91"/>
      <c r="KMH43" s="91"/>
      <c r="KMI43" s="91"/>
      <c r="KMJ43" s="91"/>
      <c r="KMK43" s="91"/>
      <c r="KML43" s="91"/>
      <c r="KMM43" s="91"/>
      <c r="KMN43" s="91"/>
      <c r="KMO43" s="91"/>
      <c r="KMP43" s="91"/>
      <c r="KMQ43" s="91"/>
      <c r="KMR43" s="91"/>
      <c r="KMS43" s="91"/>
      <c r="KMT43" s="91"/>
      <c r="KMU43" s="91"/>
      <c r="KMV43" s="91"/>
      <c r="KMW43" s="91"/>
      <c r="KMX43" s="91"/>
      <c r="KMY43" s="91"/>
      <c r="KMZ43" s="91"/>
      <c r="KNA43" s="91"/>
      <c r="KNB43" s="91"/>
      <c r="KNC43" s="91"/>
      <c r="KND43" s="91"/>
      <c r="KNE43" s="91"/>
      <c r="KNF43" s="91"/>
      <c r="KNG43" s="91"/>
      <c r="KNH43" s="91"/>
      <c r="KNI43" s="91"/>
      <c r="KNJ43" s="91"/>
      <c r="KNK43" s="91"/>
      <c r="KNL43" s="91"/>
      <c r="KNM43" s="91"/>
      <c r="KNN43" s="91"/>
      <c r="KNO43" s="91"/>
      <c r="KNP43" s="91"/>
      <c r="KNQ43" s="91"/>
      <c r="KNR43" s="91"/>
      <c r="KNS43" s="91"/>
      <c r="KNT43" s="91"/>
      <c r="KNU43" s="91"/>
      <c r="KNV43" s="91"/>
      <c r="KNW43" s="91"/>
      <c r="KNX43" s="91"/>
      <c r="KNY43" s="91"/>
      <c r="KNZ43" s="91"/>
      <c r="KOA43" s="91"/>
      <c r="KOB43" s="91"/>
      <c r="KOC43" s="91"/>
      <c r="KOD43" s="91"/>
      <c r="KOE43" s="91"/>
      <c r="KOF43" s="91"/>
      <c r="KOG43" s="91"/>
      <c r="KOH43" s="91"/>
      <c r="KOI43" s="91"/>
      <c r="KOJ43" s="91"/>
      <c r="KOK43" s="91"/>
      <c r="KOL43" s="91"/>
      <c r="KOM43" s="91"/>
      <c r="KON43" s="91"/>
      <c r="KOO43" s="91"/>
      <c r="KOP43" s="91"/>
      <c r="KOQ43" s="91"/>
      <c r="KOR43" s="91"/>
      <c r="KOS43" s="91"/>
      <c r="KOT43" s="91"/>
      <c r="KOU43" s="91"/>
      <c r="KOV43" s="91"/>
      <c r="KOW43" s="91"/>
      <c r="KOX43" s="91"/>
      <c r="KOY43" s="91"/>
      <c r="KOZ43" s="91"/>
      <c r="KPA43" s="91"/>
      <c r="KPB43" s="91"/>
      <c r="KPC43" s="91"/>
      <c r="KPD43" s="91"/>
      <c r="KPE43" s="91"/>
      <c r="KPF43" s="91"/>
      <c r="KPG43" s="91"/>
      <c r="KPH43" s="91"/>
      <c r="KPI43" s="91"/>
      <c r="KPJ43" s="91"/>
      <c r="KPK43" s="91"/>
      <c r="KPL43" s="91"/>
      <c r="KPM43" s="91"/>
      <c r="KPN43" s="91"/>
      <c r="KPO43" s="91"/>
      <c r="KPP43" s="91"/>
      <c r="KPQ43" s="91"/>
      <c r="KPR43" s="91"/>
      <c r="KPS43" s="91"/>
      <c r="KPT43" s="91"/>
      <c r="KPU43" s="91"/>
      <c r="KPV43" s="91"/>
      <c r="KPW43" s="91"/>
      <c r="KPX43" s="91"/>
      <c r="KPY43" s="91"/>
      <c r="KPZ43" s="91"/>
      <c r="KQA43" s="91"/>
      <c r="KQB43" s="91"/>
      <c r="KQC43" s="91"/>
      <c r="KQD43" s="91"/>
      <c r="KQE43" s="91"/>
      <c r="KQF43" s="91"/>
      <c r="KQG43" s="91"/>
      <c r="KQH43" s="91"/>
      <c r="KQI43" s="91"/>
      <c r="KQJ43" s="91"/>
      <c r="KQK43" s="91"/>
      <c r="KQL43" s="91"/>
      <c r="KQM43" s="91"/>
      <c r="KQN43" s="91"/>
      <c r="KQO43" s="91"/>
      <c r="KQP43" s="91"/>
      <c r="KQQ43" s="91"/>
      <c r="KQR43" s="91"/>
      <c r="KQS43" s="91"/>
      <c r="KQT43" s="91"/>
      <c r="KQU43" s="91"/>
      <c r="KQV43" s="91"/>
      <c r="KQW43" s="91"/>
      <c r="KQX43" s="91"/>
      <c r="KQY43" s="91"/>
      <c r="KQZ43" s="91"/>
      <c r="KRA43" s="91"/>
      <c r="KRB43" s="91"/>
      <c r="KRC43" s="91"/>
      <c r="KRD43" s="91"/>
      <c r="KRE43" s="91"/>
      <c r="KRF43" s="91"/>
      <c r="KRG43" s="91"/>
      <c r="KRH43" s="91"/>
      <c r="KRI43" s="91"/>
      <c r="KRJ43" s="91"/>
      <c r="KRK43" s="91"/>
      <c r="KRL43" s="91"/>
      <c r="KRM43" s="91"/>
      <c r="KRN43" s="91"/>
      <c r="KRO43" s="91"/>
      <c r="KRP43" s="91"/>
      <c r="KRQ43" s="91"/>
      <c r="KRR43" s="91"/>
      <c r="KRS43" s="91"/>
      <c r="KRT43" s="91"/>
      <c r="KRU43" s="91"/>
      <c r="KRV43" s="91"/>
      <c r="KRW43" s="91"/>
      <c r="KRX43" s="91"/>
      <c r="KRY43" s="91"/>
      <c r="KRZ43" s="91"/>
      <c r="KSA43" s="91"/>
      <c r="KSB43" s="91"/>
      <c r="KSC43" s="91"/>
      <c r="KSD43" s="91"/>
      <c r="KSE43" s="91"/>
      <c r="KSF43" s="91"/>
      <c r="KSG43" s="91"/>
      <c r="KSH43" s="91"/>
      <c r="KSI43" s="91"/>
      <c r="KSJ43" s="91"/>
      <c r="KSK43" s="91"/>
      <c r="KSL43" s="91"/>
      <c r="KSM43" s="91"/>
      <c r="KSN43" s="91"/>
      <c r="KSO43" s="91"/>
      <c r="KSP43" s="91"/>
      <c r="KSQ43" s="91"/>
      <c r="KSR43" s="91"/>
      <c r="KSS43" s="91"/>
      <c r="KST43" s="91"/>
      <c r="KSU43" s="91"/>
      <c r="KSV43" s="91"/>
      <c r="KSW43" s="91"/>
      <c r="KSX43" s="91"/>
      <c r="KSY43" s="91"/>
      <c r="KSZ43" s="91"/>
      <c r="KTA43" s="91"/>
      <c r="KTB43" s="91"/>
      <c r="KTC43" s="91"/>
      <c r="KTD43" s="91"/>
      <c r="KTE43" s="91"/>
      <c r="KTF43" s="91"/>
      <c r="KTG43" s="91"/>
      <c r="KTH43" s="91"/>
      <c r="KTI43" s="91"/>
      <c r="KTJ43" s="91"/>
      <c r="KTK43" s="91"/>
      <c r="KTL43" s="91"/>
      <c r="KTM43" s="91"/>
      <c r="KTN43" s="91"/>
      <c r="KTO43" s="91"/>
      <c r="KTP43" s="91"/>
      <c r="KTQ43" s="91"/>
      <c r="KTR43" s="91"/>
      <c r="KTS43" s="91"/>
      <c r="KTT43" s="91"/>
      <c r="KTU43" s="91"/>
      <c r="KTV43" s="91"/>
      <c r="KTW43" s="91"/>
      <c r="KTX43" s="91"/>
      <c r="KTY43" s="91"/>
      <c r="KTZ43" s="91"/>
      <c r="KUA43" s="91"/>
      <c r="KUB43" s="91"/>
      <c r="KUC43" s="91"/>
      <c r="KUD43" s="91"/>
      <c r="KUE43" s="91"/>
      <c r="KUF43" s="91"/>
      <c r="KUG43" s="91"/>
      <c r="KUH43" s="91"/>
      <c r="KUI43" s="91"/>
      <c r="KUJ43" s="91"/>
      <c r="KUK43" s="91"/>
      <c r="KUL43" s="91"/>
      <c r="KUM43" s="91"/>
      <c r="KUN43" s="91"/>
      <c r="KUO43" s="91"/>
      <c r="KUP43" s="91"/>
      <c r="KUQ43" s="91"/>
      <c r="KUR43" s="91"/>
      <c r="KUS43" s="91"/>
      <c r="KUT43" s="91"/>
      <c r="KUU43" s="91"/>
      <c r="KUV43" s="91"/>
      <c r="KUW43" s="91"/>
      <c r="KUX43" s="91"/>
      <c r="KUY43" s="91"/>
      <c r="KUZ43" s="91"/>
      <c r="KVA43" s="91"/>
      <c r="KVB43" s="91"/>
      <c r="KVC43" s="91"/>
      <c r="KVD43" s="91"/>
      <c r="KVE43" s="91"/>
      <c r="KVF43" s="91"/>
      <c r="KVG43" s="91"/>
      <c r="KVH43" s="91"/>
      <c r="KVI43" s="91"/>
      <c r="KVJ43" s="91"/>
      <c r="KVK43" s="91"/>
      <c r="KVL43" s="91"/>
      <c r="KVM43" s="91"/>
      <c r="KVN43" s="91"/>
      <c r="KVO43" s="91"/>
      <c r="KVP43" s="91"/>
      <c r="KVQ43" s="91"/>
      <c r="KVR43" s="91"/>
      <c r="KVS43" s="91"/>
      <c r="KVT43" s="91"/>
      <c r="KVU43" s="91"/>
      <c r="KVV43" s="91"/>
      <c r="KVW43" s="91"/>
      <c r="KVX43" s="91"/>
      <c r="KVY43" s="91"/>
      <c r="KVZ43" s="91"/>
      <c r="KWA43" s="91"/>
      <c r="KWB43" s="91"/>
      <c r="KWC43" s="91"/>
      <c r="KWD43" s="91"/>
      <c r="KWE43" s="91"/>
      <c r="KWF43" s="91"/>
      <c r="KWG43" s="91"/>
      <c r="KWH43" s="91"/>
      <c r="KWI43" s="91"/>
      <c r="KWJ43" s="91"/>
      <c r="KWK43" s="91"/>
      <c r="KWL43" s="91"/>
      <c r="KWM43" s="91"/>
      <c r="KWN43" s="91"/>
      <c r="KWO43" s="91"/>
      <c r="KWP43" s="91"/>
      <c r="KWQ43" s="91"/>
      <c r="KWR43" s="91"/>
      <c r="KWS43" s="91"/>
      <c r="KWT43" s="91"/>
      <c r="KWU43" s="91"/>
      <c r="KWV43" s="91"/>
      <c r="KWW43" s="91"/>
      <c r="KWX43" s="91"/>
      <c r="KWY43" s="91"/>
      <c r="KWZ43" s="91"/>
      <c r="KXA43" s="91"/>
      <c r="KXB43" s="91"/>
      <c r="KXC43" s="91"/>
      <c r="KXD43" s="91"/>
      <c r="KXE43" s="91"/>
      <c r="KXF43" s="91"/>
      <c r="KXG43" s="91"/>
      <c r="KXH43" s="91"/>
      <c r="KXI43" s="91"/>
      <c r="KXJ43" s="91"/>
      <c r="KXK43" s="91"/>
      <c r="KXL43" s="91"/>
      <c r="KXM43" s="91"/>
      <c r="KXN43" s="91"/>
      <c r="KXO43" s="91"/>
      <c r="KXP43" s="91"/>
      <c r="KXQ43" s="91"/>
      <c r="KXR43" s="91"/>
      <c r="KXS43" s="91"/>
      <c r="KXT43" s="91"/>
      <c r="KXU43" s="91"/>
      <c r="KXV43" s="91"/>
      <c r="KXW43" s="91"/>
      <c r="KXX43" s="91"/>
      <c r="KXY43" s="91"/>
      <c r="KXZ43" s="91"/>
      <c r="KYA43" s="91"/>
      <c r="KYB43" s="91"/>
      <c r="KYC43" s="91"/>
      <c r="KYD43" s="91"/>
      <c r="KYE43" s="91"/>
      <c r="KYF43" s="91"/>
      <c r="KYG43" s="91"/>
      <c r="KYH43" s="91"/>
      <c r="KYI43" s="91"/>
      <c r="KYJ43" s="91"/>
      <c r="KYK43" s="91"/>
      <c r="KYL43" s="91"/>
      <c r="KYM43" s="91"/>
      <c r="KYN43" s="91"/>
      <c r="KYO43" s="91"/>
      <c r="KYP43" s="91"/>
      <c r="KYQ43" s="91"/>
      <c r="KYR43" s="91"/>
      <c r="KYS43" s="91"/>
      <c r="KYT43" s="91"/>
      <c r="KYU43" s="91"/>
      <c r="KYV43" s="91"/>
      <c r="KYW43" s="91"/>
      <c r="KYX43" s="91"/>
      <c r="KYY43" s="91"/>
      <c r="KYZ43" s="91"/>
      <c r="KZA43" s="91"/>
      <c r="KZB43" s="91"/>
      <c r="KZC43" s="91"/>
      <c r="KZD43" s="91"/>
      <c r="KZE43" s="91"/>
      <c r="KZF43" s="91"/>
      <c r="KZG43" s="91"/>
      <c r="KZH43" s="91"/>
      <c r="KZI43" s="91"/>
      <c r="KZJ43" s="91"/>
      <c r="KZK43" s="91"/>
      <c r="KZL43" s="91"/>
      <c r="KZM43" s="91"/>
      <c r="KZN43" s="91"/>
      <c r="KZO43" s="91"/>
      <c r="KZP43" s="91"/>
      <c r="KZQ43" s="91"/>
      <c r="KZR43" s="91"/>
      <c r="KZS43" s="91"/>
      <c r="KZT43" s="91"/>
      <c r="KZU43" s="91"/>
      <c r="KZV43" s="91"/>
      <c r="KZW43" s="91"/>
      <c r="KZX43" s="91"/>
      <c r="KZY43" s="91"/>
      <c r="KZZ43" s="91"/>
      <c r="LAA43" s="91"/>
      <c r="LAB43" s="91"/>
      <c r="LAC43" s="91"/>
      <c r="LAD43" s="91"/>
      <c r="LAE43" s="91"/>
      <c r="LAF43" s="91"/>
      <c r="LAG43" s="91"/>
      <c r="LAH43" s="91"/>
      <c r="LAI43" s="91"/>
      <c r="LAJ43" s="91"/>
      <c r="LAK43" s="91"/>
      <c r="LAL43" s="91"/>
      <c r="LAM43" s="91"/>
      <c r="LAN43" s="91"/>
      <c r="LAO43" s="91"/>
      <c r="LAP43" s="91"/>
      <c r="LAQ43" s="91"/>
      <c r="LAR43" s="91"/>
      <c r="LAS43" s="91"/>
      <c r="LAT43" s="91"/>
      <c r="LAU43" s="91"/>
      <c r="LAV43" s="91"/>
      <c r="LAW43" s="91"/>
      <c r="LAX43" s="91"/>
      <c r="LAY43" s="91"/>
      <c r="LAZ43" s="91"/>
      <c r="LBA43" s="91"/>
      <c r="LBB43" s="91"/>
      <c r="LBC43" s="91"/>
      <c r="LBD43" s="91"/>
      <c r="LBE43" s="91"/>
      <c r="LBF43" s="91"/>
      <c r="LBG43" s="91"/>
      <c r="LBH43" s="91"/>
      <c r="LBI43" s="91"/>
      <c r="LBJ43" s="91"/>
      <c r="LBK43" s="91"/>
      <c r="LBL43" s="91"/>
      <c r="LBM43" s="91"/>
      <c r="LBN43" s="91"/>
      <c r="LBO43" s="91"/>
      <c r="LBP43" s="91"/>
      <c r="LBQ43" s="91"/>
      <c r="LBR43" s="91"/>
      <c r="LBS43" s="91"/>
      <c r="LBT43" s="91"/>
      <c r="LBU43" s="91"/>
      <c r="LBV43" s="91"/>
      <c r="LBW43" s="91"/>
      <c r="LBX43" s="91"/>
      <c r="LBY43" s="91"/>
      <c r="LBZ43" s="91"/>
      <c r="LCA43" s="91"/>
      <c r="LCB43" s="91"/>
      <c r="LCC43" s="91"/>
      <c r="LCD43" s="91"/>
      <c r="LCE43" s="91"/>
      <c r="LCF43" s="91"/>
      <c r="LCG43" s="91"/>
      <c r="LCH43" s="91"/>
      <c r="LCI43" s="91"/>
      <c r="LCJ43" s="91"/>
      <c r="LCK43" s="91"/>
      <c r="LCL43" s="91"/>
      <c r="LCM43" s="91"/>
      <c r="LCN43" s="91"/>
      <c r="LCO43" s="91"/>
      <c r="LCP43" s="91"/>
      <c r="LCQ43" s="91"/>
      <c r="LCR43" s="91"/>
      <c r="LCS43" s="91"/>
      <c r="LCT43" s="91"/>
      <c r="LCU43" s="91"/>
      <c r="LCV43" s="91"/>
      <c r="LCW43" s="91"/>
      <c r="LCX43" s="91"/>
      <c r="LCY43" s="91"/>
      <c r="LCZ43" s="91"/>
      <c r="LDA43" s="91"/>
      <c r="LDB43" s="91"/>
      <c r="LDC43" s="91"/>
      <c r="LDD43" s="91"/>
      <c r="LDE43" s="91"/>
      <c r="LDF43" s="91"/>
      <c r="LDG43" s="91"/>
      <c r="LDH43" s="91"/>
      <c r="LDI43" s="91"/>
      <c r="LDJ43" s="91"/>
      <c r="LDK43" s="91"/>
      <c r="LDL43" s="91"/>
      <c r="LDM43" s="91"/>
      <c r="LDN43" s="91"/>
      <c r="LDO43" s="91"/>
      <c r="LDP43" s="91"/>
      <c r="LDQ43" s="91"/>
      <c r="LDR43" s="91"/>
      <c r="LDS43" s="91"/>
      <c r="LDT43" s="91"/>
      <c r="LDU43" s="91"/>
      <c r="LDV43" s="91"/>
      <c r="LDW43" s="91"/>
      <c r="LDX43" s="91"/>
      <c r="LDY43" s="91"/>
      <c r="LDZ43" s="91"/>
      <c r="LEA43" s="91"/>
      <c r="LEB43" s="91"/>
      <c r="LEC43" s="91"/>
      <c r="LED43" s="91"/>
      <c r="LEE43" s="91"/>
      <c r="LEF43" s="91"/>
      <c r="LEG43" s="91"/>
      <c r="LEH43" s="91"/>
      <c r="LEI43" s="91"/>
      <c r="LEJ43" s="91"/>
      <c r="LEK43" s="91"/>
      <c r="LEL43" s="91"/>
      <c r="LEM43" s="91"/>
      <c r="LEN43" s="91"/>
      <c r="LEO43" s="91"/>
      <c r="LEP43" s="91"/>
      <c r="LEQ43" s="91"/>
      <c r="LER43" s="91"/>
      <c r="LES43" s="91"/>
      <c r="LET43" s="91"/>
      <c r="LEU43" s="91"/>
      <c r="LEV43" s="91"/>
      <c r="LEW43" s="91"/>
      <c r="LEX43" s="91"/>
      <c r="LEY43" s="91"/>
      <c r="LEZ43" s="91"/>
      <c r="LFA43" s="91"/>
      <c r="LFB43" s="91"/>
      <c r="LFC43" s="91"/>
      <c r="LFD43" s="91"/>
      <c r="LFE43" s="91"/>
      <c r="LFF43" s="91"/>
      <c r="LFG43" s="91"/>
      <c r="LFH43" s="91"/>
      <c r="LFI43" s="91"/>
      <c r="LFJ43" s="91"/>
      <c r="LFK43" s="91"/>
      <c r="LFL43" s="91"/>
      <c r="LFM43" s="91"/>
      <c r="LFN43" s="91"/>
      <c r="LFO43" s="91"/>
      <c r="LFP43" s="91"/>
      <c r="LFQ43" s="91"/>
      <c r="LFR43" s="91"/>
      <c r="LFS43" s="91"/>
      <c r="LFT43" s="91"/>
      <c r="LFU43" s="91"/>
      <c r="LFV43" s="91"/>
      <c r="LFW43" s="91"/>
      <c r="LFX43" s="91"/>
      <c r="LFY43" s="91"/>
      <c r="LFZ43" s="91"/>
      <c r="LGA43" s="91"/>
      <c r="LGB43" s="91"/>
      <c r="LGC43" s="91"/>
      <c r="LGD43" s="91"/>
      <c r="LGE43" s="91"/>
      <c r="LGF43" s="91"/>
      <c r="LGG43" s="91"/>
      <c r="LGH43" s="91"/>
      <c r="LGI43" s="91"/>
      <c r="LGJ43" s="91"/>
      <c r="LGK43" s="91"/>
      <c r="LGL43" s="91"/>
      <c r="LGM43" s="91"/>
      <c r="LGN43" s="91"/>
      <c r="LGO43" s="91"/>
      <c r="LGP43" s="91"/>
      <c r="LGQ43" s="91"/>
      <c r="LGR43" s="91"/>
      <c r="LGS43" s="91"/>
      <c r="LGT43" s="91"/>
      <c r="LGU43" s="91"/>
      <c r="LGV43" s="91"/>
      <c r="LGW43" s="91"/>
      <c r="LGX43" s="91"/>
      <c r="LGY43" s="91"/>
      <c r="LGZ43" s="91"/>
      <c r="LHA43" s="91"/>
      <c r="LHB43" s="91"/>
      <c r="LHC43" s="91"/>
      <c r="LHD43" s="91"/>
      <c r="LHE43" s="91"/>
      <c r="LHF43" s="91"/>
      <c r="LHG43" s="91"/>
      <c r="LHH43" s="91"/>
      <c r="LHI43" s="91"/>
      <c r="LHJ43" s="91"/>
      <c r="LHK43" s="91"/>
      <c r="LHL43" s="91"/>
      <c r="LHM43" s="91"/>
      <c r="LHN43" s="91"/>
      <c r="LHO43" s="91"/>
      <c r="LHP43" s="91"/>
      <c r="LHQ43" s="91"/>
      <c r="LHR43" s="91"/>
      <c r="LHS43" s="91"/>
      <c r="LHT43" s="91"/>
      <c r="LHU43" s="91"/>
      <c r="LHV43" s="91"/>
      <c r="LHW43" s="91"/>
      <c r="LHX43" s="91"/>
      <c r="LHY43" s="91"/>
      <c r="LHZ43" s="91"/>
      <c r="LIA43" s="91"/>
      <c r="LIB43" s="91"/>
      <c r="LIC43" s="91"/>
      <c r="LID43" s="91"/>
      <c r="LIE43" s="91"/>
      <c r="LIF43" s="91"/>
      <c r="LIG43" s="91"/>
      <c r="LIH43" s="91"/>
      <c r="LII43" s="91"/>
      <c r="LIJ43" s="91"/>
      <c r="LIK43" s="91"/>
      <c r="LIL43" s="91"/>
      <c r="LIM43" s="91"/>
      <c r="LIN43" s="91"/>
      <c r="LIO43" s="91"/>
      <c r="LIP43" s="91"/>
      <c r="LIQ43" s="91"/>
      <c r="LIR43" s="91"/>
      <c r="LIS43" s="91"/>
      <c r="LIT43" s="91"/>
      <c r="LIU43" s="91"/>
      <c r="LIV43" s="91"/>
      <c r="LIW43" s="91"/>
      <c r="LIX43" s="91"/>
      <c r="LIY43" s="91"/>
      <c r="LIZ43" s="91"/>
      <c r="LJA43" s="91"/>
      <c r="LJB43" s="91"/>
      <c r="LJC43" s="91"/>
      <c r="LJD43" s="91"/>
      <c r="LJE43" s="91"/>
      <c r="LJF43" s="91"/>
      <c r="LJG43" s="91"/>
      <c r="LJH43" s="91"/>
      <c r="LJI43" s="91"/>
      <c r="LJJ43" s="91"/>
      <c r="LJK43" s="91"/>
      <c r="LJL43" s="91"/>
      <c r="LJM43" s="91"/>
      <c r="LJN43" s="91"/>
      <c r="LJO43" s="91"/>
      <c r="LJP43" s="91"/>
      <c r="LJQ43" s="91"/>
      <c r="LJR43" s="91"/>
      <c r="LJS43" s="91"/>
      <c r="LJT43" s="91"/>
      <c r="LJU43" s="91"/>
      <c r="LJV43" s="91"/>
      <c r="LJW43" s="91"/>
      <c r="LJX43" s="91"/>
      <c r="LJY43" s="91"/>
      <c r="LJZ43" s="91"/>
      <c r="LKA43" s="91"/>
      <c r="LKB43" s="91"/>
      <c r="LKC43" s="91"/>
      <c r="LKD43" s="91"/>
      <c r="LKE43" s="91"/>
      <c r="LKF43" s="91"/>
      <c r="LKG43" s="91"/>
      <c r="LKH43" s="91"/>
      <c r="LKI43" s="91"/>
      <c r="LKJ43" s="91"/>
      <c r="LKK43" s="91"/>
      <c r="LKL43" s="91"/>
      <c r="LKM43" s="91"/>
      <c r="LKN43" s="91"/>
      <c r="LKO43" s="91"/>
      <c r="LKP43" s="91"/>
      <c r="LKQ43" s="91"/>
      <c r="LKR43" s="91"/>
      <c r="LKS43" s="91"/>
      <c r="LKT43" s="91"/>
      <c r="LKU43" s="91"/>
      <c r="LKV43" s="91"/>
      <c r="LKW43" s="91"/>
      <c r="LKX43" s="91"/>
      <c r="LKY43" s="91"/>
      <c r="LKZ43" s="91"/>
      <c r="LLA43" s="91"/>
      <c r="LLB43" s="91"/>
      <c r="LLC43" s="91"/>
      <c r="LLD43" s="91"/>
      <c r="LLE43" s="91"/>
      <c r="LLF43" s="91"/>
      <c r="LLG43" s="91"/>
      <c r="LLH43" s="91"/>
      <c r="LLI43" s="91"/>
      <c r="LLJ43" s="91"/>
      <c r="LLK43" s="91"/>
      <c r="LLL43" s="91"/>
      <c r="LLM43" s="91"/>
      <c r="LLN43" s="91"/>
      <c r="LLO43" s="91"/>
      <c r="LLP43" s="91"/>
      <c r="LLQ43" s="91"/>
      <c r="LLR43" s="91"/>
      <c r="LLS43" s="91"/>
      <c r="LLT43" s="91"/>
      <c r="LLU43" s="91"/>
      <c r="LLV43" s="91"/>
      <c r="LLW43" s="91"/>
      <c r="LLX43" s="91"/>
      <c r="LLY43" s="91"/>
      <c r="LLZ43" s="91"/>
      <c r="LMA43" s="91"/>
      <c r="LMB43" s="91"/>
      <c r="LMC43" s="91"/>
      <c r="LMD43" s="91"/>
      <c r="LME43" s="91"/>
      <c r="LMF43" s="91"/>
      <c r="LMG43" s="91"/>
      <c r="LMH43" s="91"/>
      <c r="LMI43" s="91"/>
      <c r="LMJ43" s="91"/>
      <c r="LMK43" s="91"/>
      <c r="LML43" s="91"/>
      <c r="LMM43" s="91"/>
      <c r="LMN43" s="91"/>
      <c r="LMO43" s="91"/>
      <c r="LMP43" s="91"/>
      <c r="LMQ43" s="91"/>
      <c r="LMR43" s="91"/>
      <c r="LMS43" s="91"/>
      <c r="LMT43" s="91"/>
      <c r="LMU43" s="91"/>
      <c r="LMV43" s="91"/>
      <c r="LMW43" s="91"/>
      <c r="LMX43" s="91"/>
      <c r="LMY43" s="91"/>
      <c r="LMZ43" s="91"/>
      <c r="LNA43" s="91"/>
      <c r="LNB43" s="91"/>
      <c r="LNC43" s="91"/>
      <c r="LND43" s="91"/>
      <c r="LNE43" s="91"/>
      <c r="LNF43" s="91"/>
      <c r="LNG43" s="91"/>
      <c r="LNH43" s="91"/>
      <c r="LNI43" s="91"/>
      <c r="LNJ43" s="91"/>
      <c r="LNK43" s="91"/>
      <c r="LNL43" s="91"/>
      <c r="LNM43" s="91"/>
      <c r="LNN43" s="91"/>
      <c r="LNO43" s="91"/>
      <c r="LNP43" s="91"/>
      <c r="LNQ43" s="91"/>
      <c r="LNR43" s="91"/>
      <c r="LNS43" s="91"/>
      <c r="LNT43" s="91"/>
      <c r="LNU43" s="91"/>
      <c r="LNV43" s="91"/>
      <c r="LNW43" s="91"/>
      <c r="LNX43" s="91"/>
      <c r="LNY43" s="91"/>
      <c r="LNZ43" s="91"/>
      <c r="LOA43" s="91"/>
      <c r="LOB43" s="91"/>
      <c r="LOC43" s="91"/>
      <c r="LOD43" s="91"/>
      <c r="LOE43" s="91"/>
      <c r="LOF43" s="91"/>
      <c r="LOG43" s="91"/>
      <c r="LOH43" s="91"/>
      <c r="LOI43" s="91"/>
      <c r="LOJ43" s="91"/>
      <c r="LOK43" s="91"/>
      <c r="LOL43" s="91"/>
      <c r="LOM43" s="91"/>
      <c r="LON43" s="91"/>
      <c r="LOO43" s="91"/>
      <c r="LOP43" s="91"/>
      <c r="LOQ43" s="91"/>
      <c r="LOR43" s="91"/>
      <c r="LOS43" s="91"/>
      <c r="LOT43" s="91"/>
      <c r="LOU43" s="91"/>
      <c r="LOV43" s="91"/>
      <c r="LOW43" s="91"/>
      <c r="LOX43" s="91"/>
      <c r="LOY43" s="91"/>
      <c r="LOZ43" s="91"/>
      <c r="LPA43" s="91"/>
      <c r="LPB43" s="91"/>
      <c r="LPC43" s="91"/>
      <c r="LPD43" s="91"/>
      <c r="LPE43" s="91"/>
      <c r="LPF43" s="91"/>
      <c r="LPG43" s="91"/>
      <c r="LPH43" s="91"/>
      <c r="LPI43" s="91"/>
      <c r="LPJ43" s="91"/>
      <c r="LPK43" s="91"/>
      <c r="LPL43" s="91"/>
      <c r="LPM43" s="91"/>
      <c r="LPN43" s="91"/>
      <c r="LPO43" s="91"/>
      <c r="LPP43" s="91"/>
      <c r="LPQ43" s="91"/>
      <c r="LPR43" s="91"/>
      <c r="LPS43" s="91"/>
      <c r="LPT43" s="91"/>
      <c r="LPU43" s="91"/>
      <c r="LPV43" s="91"/>
      <c r="LPW43" s="91"/>
      <c r="LPX43" s="91"/>
      <c r="LPY43" s="91"/>
      <c r="LPZ43" s="91"/>
      <c r="LQA43" s="91"/>
      <c r="LQB43" s="91"/>
      <c r="LQC43" s="91"/>
      <c r="LQD43" s="91"/>
      <c r="LQE43" s="91"/>
      <c r="LQF43" s="91"/>
      <c r="LQG43" s="91"/>
      <c r="LQH43" s="91"/>
      <c r="LQI43" s="91"/>
      <c r="LQJ43" s="91"/>
      <c r="LQK43" s="91"/>
      <c r="LQL43" s="91"/>
      <c r="LQM43" s="91"/>
      <c r="LQN43" s="91"/>
      <c r="LQO43" s="91"/>
      <c r="LQP43" s="91"/>
      <c r="LQQ43" s="91"/>
      <c r="LQR43" s="91"/>
      <c r="LQS43" s="91"/>
      <c r="LQT43" s="91"/>
      <c r="LQU43" s="91"/>
      <c r="LQV43" s="91"/>
      <c r="LQW43" s="91"/>
      <c r="LQX43" s="91"/>
      <c r="LQY43" s="91"/>
      <c r="LQZ43" s="91"/>
      <c r="LRA43" s="91"/>
      <c r="LRB43" s="91"/>
      <c r="LRC43" s="91"/>
      <c r="LRD43" s="91"/>
      <c r="LRE43" s="91"/>
      <c r="LRF43" s="91"/>
      <c r="LRG43" s="91"/>
      <c r="LRH43" s="91"/>
      <c r="LRI43" s="91"/>
      <c r="LRJ43" s="91"/>
      <c r="LRK43" s="91"/>
      <c r="LRL43" s="91"/>
      <c r="LRM43" s="91"/>
      <c r="LRN43" s="91"/>
      <c r="LRO43" s="91"/>
      <c r="LRP43" s="91"/>
      <c r="LRQ43" s="91"/>
      <c r="LRR43" s="91"/>
      <c r="LRS43" s="91"/>
      <c r="LRT43" s="91"/>
      <c r="LRU43" s="91"/>
      <c r="LRV43" s="91"/>
      <c r="LRW43" s="91"/>
      <c r="LRX43" s="91"/>
      <c r="LRY43" s="91"/>
      <c r="LRZ43" s="91"/>
      <c r="LSA43" s="91"/>
      <c r="LSB43" s="91"/>
      <c r="LSC43" s="91"/>
      <c r="LSD43" s="91"/>
      <c r="LSE43" s="91"/>
      <c r="LSF43" s="91"/>
      <c r="LSG43" s="91"/>
      <c r="LSH43" s="91"/>
      <c r="LSI43" s="91"/>
      <c r="LSJ43" s="91"/>
      <c r="LSK43" s="91"/>
      <c r="LSL43" s="91"/>
      <c r="LSM43" s="91"/>
      <c r="LSN43" s="91"/>
      <c r="LSO43" s="91"/>
      <c r="LSP43" s="91"/>
      <c r="LSQ43" s="91"/>
      <c r="LSR43" s="91"/>
      <c r="LSS43" s="91"/>
      <c r="LST43" s="91"/>
      <c r="LSU43" s="91"/>
      <c r="LSV43" s="91"/>
      <c r="LSW43" s="91"/>
      <c r="LSX43" s="91"/>
      <c r="LSY43" s="91"/>
      <c r="LSZ43" s="91"/>
      <c r="LTA43" s="91"/>
      <c r="LTB43" s="91"/>
      <c r="LTC43" s="91"/>
      <c r="LTD43" s="91"/>
      <c r="LTE43" s="91"/>
      <c r="LTF43" s="91"/>
      <c r="LTG43" s="91"/>
      <c r="LTH43" s="91"/>
      <c r="LTI43" s="91"/>
      <c r="LTJ43" s="91"/>
      <c r="LTK43" s="91"/>
      <c r="LTL43" s="91"/>
      <c r="LTM43" s="91"/>
      <c r="LTN43" s="91"/>
      <c r="LTO43" s="91"/>
      <c r="LTP43" s="91"/>
      <c r="LTQ43" s="91"/>
      <c r="LTR43" s="91"/>
      <c r="LTS43" s="91"/>
      <c r="LTT43" s="91"/>
      <c r="LTU43" s="91"/>
      <c r="LTV43" s="91"/>
      <c r="LTW43" s="91"/>
      <c r="LTX43" s="91"/>
      <c r="LTY43" s="91"/>
      <c r="LTZ43" s="91"/>
      <c r="LUA43" s="91"/>
      <c r="LUB43" s="91"/>
      <c r="LUC43" s="91"/>
      <c r="LUD43" s="91"/>
      <c r="LUE43" s="91"/>
      <c r="LUF43" s="91"/>
      <c r="LUG43" s="91"/>
      <c r="LUH43" s="91"/>
      <c r="LUI43" s="91"/>
      <c r="LUJ43" s="91"/>
      <c r="LUK43" s="91"/>
      <c r="LUL43" s="91"/>
      <c r="LUM43" s="91"/>
      <c r="LUN43" s="91"/>
      <c r="LUO43" s="91"/>
      <c r="LUP43" s="91"/>
      <c r="LUQ43" s="91"/>
      <c r="LUR43" s="91"/>
      <c r="LUS43" s="91"/>
      <c r="LUT43" s="91"/>
      <c r="LUU43" s="91"/>
      <c r="LUV43" s="91"/>
      <c r="LUW43" s="91"/>
      <c r="LUX43" s="91"/>
      <c r="LUY43" s="91"/>
      <c r="LUZ43" s="91"/>
      <c r="LVA43" s="91"/>
      <c r="LVB43" s="91"/>
      <c r="LVC43" s="91"/>
      <c r="LVD43" s="91"/>
      <c r="LVE43" s="91"/>
      <c r="LVF43" s="91"/>
      <c r="LVG43" s="91"/>
      <c r="LVH43" s="91"/>
      <c r="LVI43" s="91"/>
      <c r="LVJ43" s="91"/>
      <c r="LVK43" s="91"/>
      <c r="LVL43" s="91"/>
      <c r="LVM43" s="91"/>
      <c r="LVN43" s="91"/>
      <c r="LVO43" s="91"/>
      <c r="LVP43" s="91"/>
      <c r="LVQ43" s="91"/>
      <c r="LVR43" s="91"/>
      <c r="LVS43" s="91"/>
      <c r="LVT43" s="91"/>
      <c r="LVU43" s="91"/>
      <c r="LVV43" s="91"/>
      <c r="LVW43" s="91"/>
      <c r="LVX43" s="91"/>
      <c r="LVY43" s="91"/>
      <c r="LVZ43" s="91"/>
      <c r="LWA43" s="91"/>
      <c r="LWB43" s="91"/>
      <c r="LWC43" s="91"/>
      <c r="LWD43" s="91"/>
      <c r="LWE43" s="91"/>
      <c r="LWF43" s="91"/>
      <c r="LWG43" s="91"/>
      <c r="LWH43" s="91"/>
      <c r="LWI43" s="91"/>
      <c r="LWJ43" s="91"/>
      <c r="LWK43" s="91"/>
      <c r="LWL43" s="91"/>
      <c r="LWM43" s="91"/>
      <c r="LWN43" s="91"/>
      <c r="LWO43" s="91"/>
      <c r="LWP43" s="91"/>
      <c r="LWQ43" s="91"/>
      <c r="LWR43" s="91"/>
      <c r="LWS43" s="91"/>
      <c r="LWT43" s="91"/>
      <c r="LWU43" s="91"/>
      <c r="LWV43" s="91"/>
      <c r="LWW43" s="91"/>
      <c r="LWX43" s="91"/>
      <c r="LWY43" s="91"/>
      <c r="LWZ43" s="91"/>
      <c r="LXA43" s="91"/>
      <c r="LXB43" s="91"/>
      <c r="LXC43" s="91"/>
      <c r="LXD43" s="91"/>
      <c r="LXE43" s="91"/>
      <c r="LXF43" s="91"/>
      <c r="LXG43" s="91"/>
      <c r="LXH43" s="91"/>
      <c r="LXI43" s="91"/>
      <c r="LXJ43" s="91"/>
      <c r="LXK43" s="91"/>
      <c r="LXL43" s="91"/>
      <c r="LXM43" s="91"/>
      <c r="LXN43" s="91"/>
      <c r="LXO43" s="91"/>
      <c r="LXP43" s="91"/>
      <c r="LXQ43" s="91"/>
      <c r="LXR43" s="91"/>
      <c r="LXS43" s="91"/>
      <c r="LXT43" s="91"/>
      <c r="LXU43" s="91"/>
      <c r="LXV43" s="91"/>
      <c r="LXW43" s="91"/>
      <c r="LXX43" s="91"/>
      <c r="LXY43" s="91"/>
      <c r="LXZ43" s="91"/>
      <c r="LYA43" s="91"/>
      <c r="LYB43" s="91"/>
      <c r="LYC43" s="91"/>
      <c r="LYD43" s="91"/>
      <c r="LYE43" s="91"/>
      <c r="LYF43" s="91"/>
      <c r="LYG43" s="91"/>
      <c r="LYH43" s="91"/>
      <c r="LYI43" s="91"/>
      <c r="LYJ43" s="91"/>
      <c r="LYK43" s="91"/>
      <c r="LYL43" s="91"/>
      <c r="LYM43" s="91"/>
      <c r="LYN43" s="91"/>
      <c r="LYO43" s="91"/>
      <c r="LYP43" s="91"/>
      <c r="LYQ43" s="91"/>
      <c r="LYR43" s="91"/>
      <c r="LYS43" s="91"/>
      <c r="LYT43" s="91"/>
      <c r="LYU43" s="91"/>
      <c r="LYV43" s="91"/>
      <c r="LYW43" s="91"/>
      <c r="LYX43" s="91"/>
      <c r="LYY43" s="91"/>
      <c r="LYZ43" s="91"/>
      <c r="LZA43" s="91"/>
      <c r="LZB43" s="91"/>
      <c r="LZC43" s="91"/>
      <c r="LZD43" s="91"/>
      <c r="LZE43" s="91"/>
      <c r="LZF43" s="91"/>
      <c r="LZG43" s="91"/>
      <c r="LZH43" s="91"/>
      <c r="LZI43" s="91"/>
      <c r="LZJ43" s="91"/>
      <c r="LZK43" s="91"/>
      <c r="LZL43" s="91"/>
      <c r="LZM43" s="91"/>
      <c r="LZN43" s="91"/>
      <c r="LZO43" s="91"/>
      <c r="LZP43" s="91"/>
      <c r="LZQ43" s="91"/>
      <c r="LZR43" s="91"/>
      <c r="LZS43" s="91"/>
      <c r="LZT43" s="91"/>
      <c r="LZU43" s="91"/>
      <c r="LZV43" s="91"/>
      <c r="LZW43" s="91"/>
      <c r="LZX43" s="91"/>
      <c r="LZY43" s="91"/>
      <c r="LZZ43" s="91"/>
      <c r="MAA43" s="91"/>
      <c r="MAB43" s="91"/>
      <c r="MAC43" s="91"/>
      <c r="MAD43" s="91"/>
      <c r="MAE43" s="91"/>
      <c r="MAF43" s="91"/>
      <c r="MAG43" s="91"/>
      <c r="MAH43" s="91"/>
      <c r="MAI43" s="91"/>
      <c r="MAJ43" s="91"/>
      <c r="MAK43" s="91"/>
      <c r="MAL43" s="91"/>
      <c r="MAM43" s="91"/>
      <c r="MAN43" s="91"/>
      <c r="MAO43" s="91"/>
      <c r="MAP43" s="91"/>
      <c r="MAQ43" s="91"/>
      <c r="MAR43" s="91"/>
      <c r="MAS43" s="91"/>
      <c r="MAT43" s="91"/>
      <c r="MAU43" s="91"/>
      <c r="MAV43" s="91"/>
      <c r="MAW43" s="91"/>
      <c r="MAX43" s="91"/>
      <c r="MAY43" s="91"/>
      <c r="MAZ43" s="91"/>
      <c r="MBA43" s="91"/>
      <c r="MBB43" s="91"/>
      <c r="MBC43" s="91"/>
      <c r="MBD43" s="91"/>
      <c r="MBE43" s="91"/>
      <c r="MBF43" s="91"/>
      <c r="MBG43" s="91"/>
      <c r="MBH43" s="91"/>
      <c r="MBI43" s="91"/>
      <c r="MBJ43" s="91"/>
      <c r="MBK43" s="91"/>
      <c r="MBL43" s="91"/>
      <c r="MBM43" s="91"/>
      <c r="MBN43" s="91"/>
      <c r="MBO43" s="91"/>
      <c r="MBP43" s="91"/>
      <c r="MBQ43" s="91"/>
      <c r="MBR43" s="91"/>
      <c r="MBS43" s="91"/>
      <c r="MBT43" s="91"/>
      <c r="MBU43" s="91"/>
      <c r="MBV43" s="91"/>
      <c r="MBW43" s="91"/>
      <c r="MBX43" s="91"/>
      <c r="MBY43" s="91"/>
      <c r="MBZ43" s="91"/>
      <c r="MCA43" s="91"/>
      <c r="MCB43" s="91"/>
      <c r="MCC43" s="91"/>
      <c r="MCD43" s="91"/>
      <c r="MCE43" s="91"/>
      <c r="MCF43" s="91"/>
      <c r="MCG43" s="91"/>
      <c r="MCH43" s="91"/>
      <c r="MCI43" s="91"/>
      <c r="MCJ43" s="91"/>
      <c r="MCK43" s="91"/>
      <c r="MCL43" s="91"/>
      <c r="MCM43" s="91"/>
      <c r="MCN43" s="91"/>
      <c r="MCO43" s="91"/>
      <c r="MCP43" s="91"/>
      <c r="MCQ43" s="91"/>
      <c r="MCR43" s="91"/>
      <c r="MCS43" s="91"/>
      <c r="MCT43" s="91"/>
      <c r="MCU43" s="91"/>
      <c r="MCV43" s="91"/>
      <c r="MCW43" s="91"/>
      <c r="MCX43" s="91"/>
      <c r="MCY43" s="91"/>
      <c r="MCZ43" s="91"/>
      <c r="MDA43" s="91"/>
      <c r="MDB43" s="91"/>
      <c r="MDC43" s="91"/>
      <c r="MDD43" s="91"/>
      <c r="MDE43" s="91"/>
      <c r="MDF43" s="91"/>
      <c r="MDG43" s="91"/>
      <c r="MDH43" s="91"/>
      <c r="MDI43" s="91"/>
      <c r="MDJ43" s="91"/>
      <c r="MDK43" s="91"/>
      <c r="MDL43" s="91"/>
      <c r="MDM43" s="91"/>
      <c r="MDN43" s="91"/>
      <c r="MDO43" s="91"/>
      <c r="MDP43" s="91"/>
      <c r="MDQ43" s="91"/>
      <c r="MDR43" s="91"/>
      <c r="MDS43" s="91"/>
      <c r="MDT43" s="91"/>
      <c r="MDU43" s="91"/>
      <c r="MDV43" s="91"/>
      <c r="MDW43" s="91"/>
      <c r="MDX43" s="91"/>
      <c r="MDY43" s="91"/>
      <c r="MDZ43" s="91"/>
      <c r="MEA43" s="91"/>
      <c r="MEB43" s="91"/>
      <c r="MEC43" s="91"/>
      <c r="MED43" s="91"/>
      <c r="MEE43" s="91"/>
      <c r="MEF43" s="91"/>
      <c r="MEG43" s="91"/>
      <c r="MEH43" s="91"/>
      <c r="MEI43" s="91"/>
      <c r="MEJ43" s="91"/>
      <c r="MEK43" s="91"/>
      <c r="MEL43" s="91"/>
      <c r="MEM43" s="91"/>
      <c r="MEN43" s="91"/>
      <c r="MEO43" s="91"/>
      <c r="MEP43" s="91"/>
      <c r="MEQ43" s="91"/>
      <c r="MER43" s="91"/>
      <c r="MES43" s="91"/>
      <c r="MET43" s="91"/>
      <c r="MEU43" s="91"/>
      <c r="MEV43" s="91"/>
      <c r="MEW43" s="91"/>
      <c r="MEX43" s="91"/>
      <c r="MEY43" s="91"/>
      <c r="MEZ43" s="91"/>
      <c r="MFA43" s="91"/>
      <c r="MFB43" s="91"/>
      <c r="MFC43" s="91"/>
      <c r="MFD43" s="91"/>
      <c r="MFE43" s="91"/>
      <c r="MFF43" s="91"/>
      <c r="MFG43" s="91"/>
      <c r="MFH43" s="91"/>
      <c r="MFI43" s="91"/>
      <c r="MFJ43" s="91"/>
      <c r="MFK43" s="91"/>
      <c r="MFL43" s="91"/>
      <c r="MFM43" s="91"/>
      <c r="MFN43" s="91"/>
      <c r="MFO43" s="91"/>
      <c r="MFP43" s="91"/>
      <c r="MFQ43" s="91"/>
      <c r="MFR43" s="91"/>
      <c r="MFS43" s="91"/>
      <c r="MFT43" s="91"/>
      <c r="MFU43" s="91"/>
      <c r="MFV43" s="91"/>
      <c r="MFW43" s="91"/>
      <c r="MFX43" s="91"/>
      <c r="MFY43" s="91"/>
      <c r="MFZ43" s="91"/>
      <c r="MGA43" s="91"/>
      <c r="MGB43" s="91"/>
      <c r="MGC43" s="91"/>
      <c r="MGD43" s="91"/>
      <c r="MGE43" s="91"/>
      <c r="MGF43" s="91"/>
      <c r="MGG43" s="91"/>
      <c r="MGH43" s="91"/>
      <c r="MGI43" s="91"/>
      <c r="MGJ43" s="91"/>
      <c r="MGK43" s="91"/>
      <c r="MGL43" s="91"/>
      <c r="MGM43" s="91"/>
      <c r="MGN43" s="91"/>
      <c r="MGO43" s="91"/>
      <c r="MGP43" s="91"/>
      <c r="MGQ43" s="91"/>
      <c r="MGR43" s="91"/>
      <c r="MGS43" s="91"/>
      <c r="MGT43" s="91"/>
      <c r="MGU43" s="91"/>
      <c r="MGV43" s="91"/>
      <c r="MGW43" s="91"/>
      <c r="MGX43" s="91"/>
      <c r="MGY43" s="91"/>
      <c r="MGZ43" s="91"/>
      <c r="MHA43" s="91"/>
      <c r="MHB43" s="91"/>
      <c r="MHC43" s="91"/>
      <c r="MHD43" s="91"/>
      <c r="MHE43" s="91"/>
      <c r="MHF43" s="91"/>
      <c r="MHG43" s="91"/>
      <c r="MHH43" s="91"/>
      <c r="MHI43" s="91"/>
      <c r="MHJ43" s="91"/>
      <c r="MHK43" s="91"/>
      <c r="MHL43" s="91"/>
      <c r="MHM43" s="91"/>
      <c r="MHN43" s="91"/>
      <c r="MHO43" s="91"/>
      <c r="MHP43" s="91"/>
      <c r="MHQ43" s="91"/>
      <c r="MHR43" s="91"/>
      <c r="MHS43" s="91"/>
      <c r="MHT43" s="91"/>
      <c r="MHU43" s="91"/>
      <c r="MHV43" s="91"/>
      <c r="MHW43" s="91"/>
      <c r="MHX43" s="91"/>
      <c r="MHY43" s="91"/>
      <c r="MHZ43" s="91"/>
      <c r="MIA43" s="91"/>
      <c r="MIB43" s="91"/>
      <c r="MIC43" s="91"/>
      <c r="MID43" s="91"/>
      <c r="MIE43" s="91"/>
      <c r="MIF43" s="91"/>
      <c r="MIG43" s="91"/>
      <c r="MIH43" s="91"/>
      <c r="MII43" s="91"/>
      <c r="MIJ43" s="91"/>
      <c r="MIK43" s="91"/>
      <c r="MIL43" s="91"/>
      <c r="MIM43" s="91"/>
      <c r="MIN43" s="91"/>
      <c r="MIO43" s="91"/>
      <c r="MIP43" s="91"/>
      <c r="MIQ43" s="91"/>
      <c r="MIR43" s="91"/>
      <c r="MIS43" s="91"/>
      <c r="MIT43" s="91"/>
      <c r="MIU43" s="91"/>
      <c r="MIV43" s="91"/>
      <c r="MIW43" s="91"/>
      <c r="MIX43" s="91"/>
      <c r="MIY43" s="91"/>
      <c r="MIZ43" s="91"/>
      <c r="MJA43" s="91"/>
      <c r="MJB43" s="91"/>
      <c r="MJC43" s="91"/>
      <c r="MJD43" s="91"/>
      <c r="MJE43" s="91"/>
      <c r="MJF43" s="91"/>
      <c r="MJG43" s="91"/>
      <c r="MJH43" s="91"/>
      <c r="MJI43" s="91"/>
      <c r="MJJ43" s="91"/>
      <c r="MJK43" s="91"/>
      <c r="MJL43" s="91"/>
      <c r="MJM43" s="91"/>
      <c r="MJN43" s="91"/>
      <c r="MJO43" s="91"/>
      <c r="MJP43" s="91"/>
      <c r="MJQ43" s="91"/>
      <c r="MJR43" s="91"/>
      <c r="MJS43" s="91"/>
      <c r="MJT43" s="91"/>
      <c r="MJU43" s="91"/>
      <c r="MJV43" s="91"/>
      <c r="MJW43" s="91"/>
      <c r="MJX43" s="91"/>
      <c r="MJY43" s="91"/>
      <c r="MJZ43" s="91"/>
      <c r="MKA43" s="91"/>
      <c r="MKB43" s="91"/>
      <c r="MKC43" s="91"/>
      <c r="MKD43" s="91"/>
      <c r="MKE43" s="91"/>
      <c r="MKF43" s="91"/>
      <c r="MKG43" s="91"/>
      <c r="MKH43" s="91"/>
      <c r="MKI43" s="91"/>
      <c r="MKJ43" s="91"/>
      <c r="MKK43" s="91"/>
      <c r="MKL43" s="91"/>
      <c r="MKM43" s="91"/>
      <c r="MKN43" s="91"/>
      <c r="MKO43" s="91"/>
      <c r="MKP43" s="91"/>
      <c r="MKQ43" s="91"/>
      <c r="MKR43" s="91"/>
      <c r="MKS43" s="91"/>
      <c r="MKT43" s="91"/>
      <c r="MKU43" s="91"/>
      <c r="MKV43" s="91"/>
      <c r="MKW43" s="91"/>
      <c r="MKX43" s="91"/>
      <c r="MKY43" s="91"/>
      <c r="MKZ43" s="91"/>
      <c r="MLA43" s="91"/>
      <c r="MLB43" s="91"/>
      <c r="MLC43" s="91"/>
      <c r="MLD43" s="91"/>
      <c r="MLE43" s="91"/>
      <c r="MLF43" s="91"/>
      <c r="MLG43" s="91"/>
      <c r="MLH43" s="91"/>
      <c r="MLI43" s="91"/>
      <c r="MLJ43" s="91"/>
      <c r="MLK43" s="91"/>
      <c r="MLL43" s="91"/>
      <c r="MLM43" s="91"/>
      <c r="MLN43" s="91"/>
      <c r="MLO43" s="91"/>
      <c r="MLP43" s="91"/>
      <c r="MLQ43" s="91"/>
      <c r="MLR43" s="91"/>
      <c r="MLS43" s="91"/>
      <c r="MLT43" s="91"/>
      <c r="MLU43" s="91"/>
      <c r="MLV43" s="91"/>
      <c r="MLW43" s="91"/>
      <c r="MLX43" s="91"/>
      <c r="MLY43" s="91"/>
      <c r="MLZ43" s="91"/>
      <c r="MMA43" s="91"/>
      <c r="MMB43" s="91"/>
      <c r="MMC43" s="91"/>
      <c r="MMD43" s="91"/>
      <c r="MME43" s="91"/>
      <c r="MMF43" s="91"/>
      <c r="MMG43" s="91"/>
      <c r="MMH43" s="91"/>
      <c r="MMI43" s="91"/>
      <c r="MMJ43" s="91"/>
      <c r="MMK43" s="91"/>
      <c r="MML43" s="91"/>
      <c r="MMM43" s="91"/>
      <c r="MMN43" s="91"/>
      <c r="MMO43" s="91"/>
      <c r="MMP43" s="91"/>
      <c r="MMQ43" s="91"/>
      <c r="MMR43" s="91"/>
      <c r="MMS43" s="91"/>
      <c r="MMT43" s="91"/>
      <c r="MMU43" s="91"/>
      <c r="MMV43" s="91"/>
      <c r="MMW43" s="91"/>
      <c r="MMX43" s="91"/>
      <c r="MMY43" s="91"/>
      <c r="MMZ43" s="91"/>
      <c r="MNA43" s="91"/>
      <c r="MNB43" s="91"/>
      <c r="MNC43" s="91"/>
      <c r="MND43" s="91"/>
      <c r="MNE43" s="91"/>
      <c r="MNF43" s="91"/>
      <c r="MNG43" s="91"/>
      <c r="MNH43" s="91"/>
      <c r="MNI43" s="91"/>
      <c r="MNJ43" s="91"/>
      <c r="MNK43" s="91"/>
      <c r="MNL43" s="91"/>
      <c r="MNM43" s="91"/>
      <c r="MNN43" s="91"/>
      <c r="MNO43" s="91"/>
      <c r="MNP43" s="91"/>
      <c r="MNQ43" s="91"/>
      <c r="MNR43" s="91"/>
      <c r="MNS43" s="91"/>
      <c r="MNT43" s="91"/>
      <c r="MNU43" s="91"/>
      <c r="MNV43" s="91"/>
      <c r="MNW43" s="91"/>
      <c r="MNX43" s="91"/>
      <c r="MNY43" s="91"/>
      <c r="MNZ43" s="91"/>
      <c r="MOA43" s="91"/>
      <c r="MOB43" s="91"/>
      <c r="MOC43" s="91"/>
      <c r="MOD43" s="91"/>
      <c r="MOE43" s="91"/>
      <c r="MOF43" s="91"/>
      <c r="MOG43" s="91"/>
      <c r="MOH43" s="91"/>
      <c r="MOI43" s="91"/>
      <c r="MOJ43" s="91"/>
      <c r="MOK43" s="91"/>
      <c r="MOL43" s="91"/>
      <c r="MOM43" s="91"/>
      <c r="MON43" s="91"/>
      <c r="MOO43" s="91"/>
      <c r="MOP43" s="91"/>
      <c r="MOQ43" s="91"/>
      <c r="MOR43" s="91"/>
      <c r="MOS43" s="91"/>
      <c r="MOT43" s="91"/>
      <c r="MOU43" s="91"/>
      <c r="MOV43" s="91"/>
      <c r="MOW43" s="91"/>
      <c r="MOX43" s="91"/>
      <c r="MOY43" s="91"/>
      <c r="MOZ43" s="91"/>
      <c r="MPA43" s="91"/>
      <c r="MPB43" s="91"/>
      <c r="MPC43" s="91"/>
      <c r="MPD43" s="91"/>
      <c r="MPE43" s="91"/>
      <c r="MPF43" s="91"/>
      <c r="MPG43" s="91"/>
      <c r="MPH43" s="91"/>
      <c r="MPI43" s="91"/>
      <c r="MPJ43" s="91"/>
      <c r="MPK43" s="91"/>
      <c r="MPL43" s="91"/>
      <c r="MPM43" s="91"/>
      <c r="MPN43" s="91"/>
      <c r="MPO43" s="91"/>
      <c r="MPP43" s="91"/>
      <c r="MPQ43" s="91"/>
      <c r="MPR43" s="91"/>
      <c r="MPS43" s="91"/>
      <c r="MPT43" s="91"/>
      <c r="MPU43" s="91"/>
      <c r="MPV43" s="91"/>
      <c r="MPW43" s="91"/>
      <c r="MPX43" s="91"/>
      <c r="MPY43" s="91"/>
      <c r="MPZ43" s="91"/>
      <c r="MQA43" s="91"/>
      <c r="MQB43" s="91"/>
      <c r="MQC43" s="91"/>
      <c r="MQD43" s="91"/>
      <c r="MQE43" s="91"/>
      <c r="MQF43" s="91"/>
      <c r="MQG43" s="91"/>
      <c r="MQH43" s="91"/>
      <c r="MQI43" s="91"/>
      <c r="MQJ43" s="91"/>
      <c r="MQK43" s="91"/>
      <c r="MQL43" s="91"/>
      <c r="MQM43" s="91"/>
      <c r="MQN43" s="91"/>
      <c r="MQO43" s="91"/>
      <c r="MQP43" s="91"/>
      <c r="MQQ43" s="91"/>
      <c r="MQR43" s="91"/>
      <c r="MQS43" s="91"/>
      <c r="MQT43" s="91"/>
      <c r="MQU43" s="91"/>
      <c r="MQV43" s="91"/>
      <c r="MQW43" s="91"/>
      <c r="MQX43" s="91"/>
      <c r="MQY43" s="91"/>
      <c r="MQZ43" s="91"/>
      <c r="MRA43" s="91"/>
      <c r="MRB43" s="91"/>
      <c r="MRC43" s="91"/>
      <c r="MRD43" s="91"/>
      <c r="MRE43" s="91"/>
      <c r="MRF43" s="91"/>
      <c r="MRG43" s="91"/>
      <c r="MRH43" s="91"/>
      <c r="MRI43" s="91"/>
      <c r="MRJ43" s="91"/>
      <c r="MRK43" s="91"/>
      <c r="MRL43" s="91"/>
      <c r="MRM43" s="91"/>
      <c r="MRN43" s="91"/>
      <c r="MRO43" s="91"/>
      <c r="MRP43" s="91"/>
      <c r="MRQ43" s="91"/>
      <c r="MRR43" s="91"/>
      <c r="MRS43" s="91"/>
      <c r="MRT43" s="91"/>
      <c r="MRU43" s="91"/>
      <c r="MRV43" s="91"/>
      <c r="MRW43" s="91"/>
      <c r="MRX43" s="91"/>
      <c r="MRY43" s="91"/>
      <c r="MRZ43" s="91"/>
      <c r="MSA43" s="91"/>
      <c r="MSB43" s="91"/>
      <c r="MSC43" s="91"/>
      <c r="MSD43" s="91"/>
      <c r="MSE43" s="91"/>
      <c r="MSF43" s="91"/>
      <c r="MSG43" s="91"/>
      <c r="MSH43" s="91"/>
      <c r="MSI43" s="91"/>
      <c r="MSJ43" s="91"/>
      <c r="MSK43" s="91"/>
      <c r="MSL43" s="91"/>
      <c r="MSM43" s="91"/>
      <c r="MSN43" s="91"/>
      <c r="MSO43" s="91"/>
      <c r="MSP43" s="91"/>
      <c r="MSQ43" s="91"/>
      <c r="MSR43" s="91"/>
      <c r="MSS43" s="91"/>
      <c r="MST43" s="91"/>
      <c r="MSU43" s="91"/>
      <c r="MSV43" s="91"/>
      <c r="MSW43" s="91"/>
      <c r="MSX43" s="91"/>
      <c r="MSY43" s="91"/>
      <c r="MSZ43" s="91"/>
      <c r="MTA43" s="91"/>
      <c r="MTB43" s="91"/>
      <c r="MTC43" s="91"/>
      <c r="MTD43" s="91"/>
      <c r="MTE43" s="91"/>
      <c r="MTF43" s="91"/>
      <c r="MTG43" s="91"/>
      <c r="MTH43" s="91"/>
      <c r="MTI43" s="91"/>
      <c r="MTJ43" s="91"/>
      <c r="MTK43" s="91"/>
      <c r="MTL43" s="91"/>
      <c r="MTM43" s="91"/>
      <c r="MTN43" s="91"/>
      <c r="MTO43" s="91"/>
      <c r="MTP43" s="91"/>
      <c r="MTQ43" s="91"/>
      <c r="MTR43" s="91"/>
      <c r="MTS43" s="91"/>
      <c r="MTT43" s="91"/>
      <c r="MTU43" s="91"/>
      <c r="MTV43" s="91"/>
      <c r="MTW43" s="91"/>
      <c r="MTX43" s="91"/>
      <c r="MTY43" s="91"/>
      <c r="MTZ43" s="91"/>
      <c r="MUA43" s="91"/>
      <c r="MUB43" s="91"/>
      <c r="MUC43" s="91"/>
      <c r="MUD43" s="91"/>
      <c r="MUE43" s="91"/>
      <c r="MUF43" s="91"/>
      <c r="MUG43" s="91"/>
      <c r="MUH43" s="91"/>
      <c r="MUI43" s="91"/>
      <c r="MUJ43" s="91"/>
      <c r="MUK43" s="91"/>
      <c r="MUL43" s="91"/>
      <c r="MUM43" s="91"/>
      <c r="MUN43" s="91"/>
      <c r="MUO43" s="91"/>
      <c r="MUP43" s="91"/>
      <c r="MUQ43" s="91"/>
      <c r="MUR43" s="91"/>
      <c r="MUS43" s="91"/>
      <c r="MUT43" s="91"/>
      <c r="MUU43" s="91"/>
      <c r="MUV43" s="91"/>
      <c r="MUW43" s="91"/>
      <c r="MUX43" s="91"/>
      <c r="MUY43" s="91"/>
      <c r="MUZ43" s="91"/>
      <c r="MVA43" s="91"/>
      <c r="MVB43" s="91"/>
      <c r="MVC43" s="91"/>
      <c r="MVD43" s="91"/>
      <c r="MVE43" s="91"/>
      <c r="MVF43" s="91"/>
      <c r="MVG43" s="91"/>
      <c r="MVH43" s="91"/>
      <c r="MVI43" s="91"/>
      <c r="MVJ43" s="91"/>
      <c r="MVK43" s="91"/>
      <c r="MVL43" s="91"/>
      <c r="MVM43" s="91"/>
      <c r="MVN43" s="91"/>
      <c r="MVO43" s="91"/>
      <c r="MVP43" s="91"/>
      <c r="MVQ43" s="91"/>
      <c r="MVR43" s="91"/>
      <c r="MVS43" s="91"/>
      <c r="MVT43" s="91"/>
      <c r="MVU43" s="91"/>
      <c r="MVV43" s="91"/>
      <c r="MVW43" s="91"/>
      <c r="MVX43" s="91"/>
      <c r="MVY43" s="91"/>
      <c r="MVZ43" s="91"/>
      <c r="MWA43" s="91"/>
      <c r="MWB43" s="91"/>
      <c r="MWC43" s="91"/>
      <c r="MWD43" s="91"/>
      <c r="MWE43" s="91"/>
      <c r="MWF43" s="91"/>
      <c r="MWG43" s="91"/>
      <c r="MWH43" s="91"/>
      <c r="MWI43" s="91"/>
      <c r="MWJ43" s="91"/>
      <c r="MWK43" s="91"/>
      <c r="MWL43" s="91"/>
      <c r="MWM43" s="91"/>
      <c r="MWN43" s="91"/>
      <c r="MWO43" s="91"/>
      <c r="MWP43" s="91"/>
      <c r="MWQ43" s="91"/>
      <c r="MWR43" s="91"/>
      <c r="MWS43" s="91"/>
      <c r="MWT43" s="91"/>
      <c r="MWU43" s="91"/>
      <c r="MWV43" s="91"/>
      <c r="MWW43" s="91"/>
      <c r="MWX43" s="91"/>
      <c r="MWY43" s="91"/>
      <c r="MWZ43" s="91"/>
      <c r="MXA43" s="91"/>
      <c r="MXB43" s="91"/>
      <c r="MXC43" s="91"/>
      <c r="MXD43" s="91"/>
      <c r="MXE43" s="91"/>
      <c r="MXF43" s="91"/>
      <c r="MXG43" s="91"/>
      <c r="MXH43" s="91"/>
      <c r="MXI43" s="91"/>
      <c r="MXJ43" s="91"/>
      <c r="MXK43" s="91"/>
      <c r="MXL43" s="91"/>
      <c r="MXM43" s="91"/>
      <c r="MXN43" s="91"/>
      <c r="MXO43" s="91"/>
      <c r="MXP43" s="91"/>
      <c r="MXQ43" s="91"/>
      <c r="MXR43" s="91"/>
      <c r="MXS43" s="91"/>
      <c r="MXT43" s="91"/>
      <c r="MXU43" s="91"/>
      <c r="MXV43" s="91"/>
      <c r="MXW43" s="91"/>
      <c r="MXX43" s="91"/>
      <c r="MXY43" s="91"/>
      <c r="MXZ43" s="91"/>
      <c r="MYA43" s="91"/>
      <c r="MYB43" s="91"/>
      <c r="MYC43" s="91"/>
      <c r="MYD43" s="91"/>
      <c r="MYE43" s="91"/>
      <c r="MYF43" s="91"/>
      <c r="MYG43" s="91"/>
      <c r="MYH43" s="91"/>
      <c r="MYI43" s="91"/>
      <c r="MYJ43" s="91"/>
      <c r="MYK43" s="91"/>
      <c r="MYL43" s="91"/>
      <c r="MYM43" s="91"/>
      <c r="MYN43" s="91"/>
      <c r="MYO43" s="91"/>
      <c r="MYP43" s="91"/>
      <c r="MYQ43" s="91"/>
      <c r="MYR43" s="91"/>
      <c r="MYS43" s="91"/>
      <c r="MYT43" s="91"/>
      <c r="MYU43" s="91"/>
      <c r="MYV43" s="91"/>
      <c r="MYW43" s="91"/>
      <c r="MYX43" s="91"/>
      <c r="MYY43" s="91"/>
      <c r="MYZ43" s="91"/>
      <c r="MZA43" s="91"/>
      <c r="MZB43" s="91"/>
      <c r="MZC43" s="91"/>
      <c r="MZD43" s="91"/>
      <c r="MZE43" s="91"/>
      <c r="MZF43" s="91"/>
      <c r="MZG43" s="91"/>
      <c r="MZH43" s="91"/>
      <c r="MZI43" s="91"/>
      <c r="MZJ43" s="91"/>
      <c r="MZK43" s="91"/>
      <c r="MZL43" s="91"/>
      <c r="MZM43" s="91"/>
      <c r="MZN43" s="91"/>
      <c r="MZO43" s="91"/>
      <c r="MZP43" s="91"/>
      <c r="MZQ43" s="91"/>
      <c r="MZR43" s="91"/>
      <c r="MZS43" s="91"/>
      <c r="MZT43" s="91"/>
      <c r="MZU43" s="91"/>
      <c r="MZV43" s="91"/>
      <c r="MZW43" s="91"/>
      <c r="MZX43" s="91"/>
      <c r="MZY43" s="91"/>
      <c r="MZZ43" s="91"/>
      <c r="NAA43" s="91"/>
      <c r="NAB43" s="91"/>
      <c r="NAC43" s="91"/>
      <c r="NAD43" s="91"/>
      <c r="NAE43" s="91"/>
      <c r="NAF43" s="91"/>
      <c r="NAG43" s="91"/>
      <c r="NAH43" s="91"/>
      <c r="NAI43" s="91"/>
      <c r="NAJ43" s="91"/>
      <c r="NAK43" s="91"/>
      <c r="NAL43" s="91"/>
      <c r="NAM43" s="91"/>
      <c r="NAN43" s="91"/>
      <c r="NAO43" s="91"/>
      <c r="NAP43" s="91"/>
      <c r="NAQ43" s="91"/>
      <c r="NAR43" s="91"/>
      <c r="NAS43" s="91"/>
      <c r="NAT43" s="91"/>
      <c r="NAU43" s="91"/>
      <c r="NAV43" s="91"/>
      <c r="NAW43" s="91"/>
      <c r="NAX43" s="91"/>
      <c r="NAY43" s="91"/>
      <c r="NAZ43" s="91"/>
      <c r="NBA43" s="91"/>
      <c r="NBB43" s="91"/>
      <c r="NBC43" s="91"/>
      <c r="NBD43" s="91"/>
      <c r="NBE43" s="91"/>
      <c r="NBF43" s="91"/>
      <c r="NBG43" s="91"/>
      <c r="NBH43" s="91"/>
      <c r="NBI43" s="91"/>
      <c r="NBJ43" s="91"/>
      <c r="NBK43" s="91"/>
      <c r="NBL43" s="91"/>
      <c r="NBM43" s="91"/>
      <c r="NBN43" s="91"/>
      <c r="NBO43" s="91"/>
      <c r="NBP43" s="91"/>
      <c r="NBQ43" s="91"/>
      <c r="NBR43" s="91"/>
      <c r="NBS43" s="91"/>
      <c r="NBT43" s="91"/>
      <c r="NBU43" s="91"/>
      <c r="NBV43" s="91"/>
      <c r="NBW43" s="91"/>
      <c r="NBX43" s="91"/>
      <c r="NBY43" s="91"/>
      <c r="NBZ43" s="91"/>
      <c r="NCA43" s="91"/>
      <c r="NCB43" s="91"/>
      <c r="NCC43" s="91"/>
      <c r="NCD43" s="91"/>
      <c r="NCE43" s="91"/>
      <c r="NCF43" s="91"/>
      <c r="NCG43" s="91"/>
      <c r="NCH43" s="91"/>
      <c r="NCI43" s="91"/>
      <c r="NCJ43" s="91"/>
      <c r="NCK43" s="91"/>
      <c r="NCL43" s="91"/>
      <c r="NCM43" s="91"/>
      <c r="NCN43" s="91"/>
      <c r="NCO43" s="91"/>
      <c r="NCP43" s="91"/>
      <c r="NCQ43" s="91"/>
      <c r="NCR43" s="91"/>
      <c r="NCS43" s="91"/>
      <c r="NCT43" s="91"/>
      <c r="NCU43" s="91"/>
      <c r="NCV43" s="91"/>
      <c r="NCW43" s="91"/>
      <c r="NCX43" s="91"/>
      <c r="NCY43" s="91"/>
      <c r="NCZ43" s="91"/>
      <c r="NDA43" s="91"/>
      <c r="NDB43" s="91"/>
      <c r="NDC43" s="91"/>
      <c r="NDD43" s="91"/>
      <c r="NDE43" s="91"/>
      <c r="NDF43" s="91"/>
      <c r="NDG43" s="91"/>
      <c r="NDH43" s="91"/>
      <c r="NDI43" s="91"/>
      <c r="NDJ43" s="91"/>
      <c r="NDK43" s="91"/>
      <c r="NDL43" s="91"/>
      <c r="NDM43" s="91"/>
      <c r="NDN43" s="91"/>
      <c r="NDO43" s="91"/>
      <c r="NDP43" s="91"/>
      <c r="NDQ43" s="91"/>
      <c r="NDR43" s="91"/>
      <c r="NDS43" s="91"/>
      <c r="NDT43" s="91"/>
      <c r="NDU43" s="91"/>
      <c r="NDV43" s="91"/>
      <c r="NDW43" s="91"/>
      <c r="NDX43" s="91"/>
      <c r="NDY43" s="91"/>
      <c r="NDZ43" s="91"/>
      <c r="NEA43" s="91"/>
      <c r="NEB43" s="91"/>
      <c r="NEC43" s="91"/>
      <c r="NED43" s="91"/>
      <c r="NEE43" s="91"/>
      <c r="NEF43" s="91"/>
      <c r="NEG43" s="91"/>
      <c r="NEH43" s="91"/>
      <c r="NEI43" s="91"/>
      <c r="NEJ43" s="91"/>
      <c r="NEK43" s="91"/>
      <c r="NEL43" s="91"/>
      <c r="NEM43" s="91"/>
      <c r="NEN43" s="91"/>
      <c r="NEO43" s="91"/>
      <c r="NEP43" s="91"/>
      <c r="NEQ43" s="91"/>
      <c r="NER43" s="91"/>
      <c r="NES43" s="91"/>
      <c r="NET43" s="91"/>
      <c r="NEU43" s="91"/>
      <c r="NEV43" s="91"/>
      <c r="NEW43" s="91"/>
      <c r="NEX43" s="91"/>
      <c r="NEY43" s="91"/>
      <c r="NEZ43" s="91"/>
      <c r="NFA43" s="91"/>
      <c r="NFB43" s="91"/>
      <c r="NFC43" s="91"/>
      <c r="NFD43" s="91"/>
      <c r="NFE43" s="91"/>
      <c r="NFF43" s="91"/>
      <c r="NFG43" s="91"/>
      <c r="NFH43" s="91"/>
      <c r="NFI43" s="91"/>
      <c r="NFJ43" s="91"/>
      <c r="NFK43" s="91"/>
      <c r="NFL43" s="91"/>
      <c r="NFM43" s="91"/>
      <c r="NFN43" s="91"/>
      <c r="NFO43" s="91"/>
      <c r="NFP43" s="91"/>
      <c r="NFQ43" s="91"/>
      <c r="NFR43" s="91"/>
      <c r="NFS43" s="91"/>
      <c r="NFT43" s="91"/>
      <c r="NFU43" s="91"/>
      <c r="NFV43" s="91"/>
      <c r="NFW43" s="91"/>
      <c r="NFX43" s="91"/>
      <c r="NFY43" s="91"/>
      <c r="NFZ43" s="91"/>
      <c r="NGA43" s="91"/>
      <c r="NGB43" s="91"/>
      <c r="NGC43" s="91"/>
      <c r="NGD43" s="91"/>
      <c r="NGE43" s="91"/>
      <c r="NGF43" s="91"/>
      <c r="NGG43" s="91"/>
      <c r="NGH43" s="91"/>
      <c r="NGI43" s="91"/>
      <c r="NGJ43" s="91"/>
      <c r="NGK43" s="91"/>
      <c r="NGL43" s="91"/>
      <c r="NGM43" s="91"/>
      <c r="NGN43" s="91"/>
      <c r="NGO43" s="91"/>
      <c r="NGP43" s="91"/>
      <c r="NGQ43" s="91"/>
      <c r="NGR43" s="91"/>
      <c r="NGS43" s="91"/>
      <c r="NGT43" s="91"/>
      <c r="NGU43" s="91"/>
      <c r="NGV43" s="91"/>
      <c r="NGW43" s="91"/>
      <c r="NGX43" s="91"/>
      <c r="NGY43" s="91"/>
      <c r="NGZ43" s="91"/>
      <c r="NHA43" s="91"/>
      <c r="NHB43" s="91"/>
      <c r="NHC43" s="91"/>
      <c r="NHD43" s="91"/>
      <c r="NHE43" s="91"/>
      <c r="NHF43" s="91"/>
      <c r="NHG43" s="91"/>
      <c r="NHH43" s="91"/>
      <c r="NHI43" s="91"/>
      <c r="NHJ43" s="91"/>
      <c r="NHK43" s="91"/>
      <c r="NHL43" s="91"/>
      <c r="NHM43" s="91"/>
      <c r="NHN43" s="91"/>
      <c r="NHO43" s="91"/>
      <c r="NHP43" s="91"/>
      <c r="NHQ43" s="91"/>
      <c r="NHR43" s="91"/>
      <c r="NHS43" s="91"/>
      <c r="NHT43" s="91"/>
      <c r="NHU43" s="91"/>
      <c r="NHV43" s="91"/>
      <c r="NHW43" s="91"/>
      <c r="NHX43" s="91"/>
      <c r="NHY43" s="91"/>
      <c r="NHZ43" s="91"/>
      <c r="NIA43" s="91"/>
      <c r="NIB43" s="91"/>
      <c r="NIC43" s="91"/>
      <c r="NID43" s="91"/>
      <c r="NIE43" s="91"/>
      <c r="NIF43" s="91"/>
      <c r="NIG43" s="91"/>
      <c r="NIH43" s="91"/>
      <c r="NII43" s="91"/>
      <c r="NIJ43" s="91"/>
      <c r="NIK43" s="91"/>
      <c r="NIL43" s="91"/>
      <c r="NIM43" s="91"/>
      <c r="NIN43" s="91"/>
      <c r="NIO43" s="91"/>
      <c r="NIP43" s="91"/>
      <c r="NIQ43" s="91"/>
      <c r="NIR43" s="91"/>
      <c r="NIS43" s="91"/>
      <c r="NIT43" s="91"/>
      <c r="NIU43" s="91"/>
      <c r="NIV43" s="91"/>
      <c r="NIW43" s="91"/>
      <c r="NIX43" s="91"/>
      <c r="NIY43" s="91"/>
      <c r="NIZ43" s="91"/>
      <c r="NJA43" s="91"/>
      <c r="NJB43" s="91"/>
      <c r="NJC43" s="91"/>
      <c r="NJD43" s="91"/>
      <c r="NJE43" s="91"/>
      <c r="NJF43" s="91"/>
      <c r="NJG43" s="91"/>
      <c r="NJH43" s="91"/>
      <c r="NJI43" s="91"/>
      <c r="NJJ43" s="91"/>
      <c r="NJK43" s="91"/>
      <c r="NJL43" s="91"/>
      <c r="NJM43" s="91"/>
      <c r="NJN43" s="91"/>
      <c r="NJO43" s="91"/>
      <c r="NJP43" s="91"/>
      <c r="NJQ43" s="91"/>
      <c r="NJR43" s="91"/>
      <c r="NJS43" s="91"/>
      <c r="NJT43" s="91"/>
      <c r="NJU43" s="91"/>
      <c r="NJV43" s="91"/>
      <c r="NJW43" s="91"/>
      <c r="NJX43" s="91"/>
      <c r="NJY43" s="91"/>
      <c r="NJZ43" s="91"/>
      <c r="NKA43" s="91"/>
      <c r="NKB43" s="91"/>
      <c r="NKC43" s="91"/>
      <c r="NKD43" s="91"/>
      <c r="NKE43" s="91"/>
      <c r="NKF43" s="91"/>
      <c r="NKG43" s="91"/>
      <c r="NKH43" s="91"/>
      <c r="NKI43" s="91"/>
      <c r="NKJ43" s="91"/>
      <c r="NKK43" s="91"/>
      <c r="NKL43" s="91"/>
      <c r="NKM43" s="91"/>
      <c r="NKN43" s="91"/>
      <c r="NKO43" s="91"/>
      <c r="NKP43" s="91"/>
      <c r="NKQ43" s="91"/>
      <c r="NKR43" s="91"/>
      <c r="NKS43" s="91"/>
      <c r="NKT43" s="91"/>
      <c r="NKU43" s="91"/>
      <c r="NKV43" s="91"/>
      <c r="NKW43" s="91"/>
      <c r="NKX43" s="91"/>
      <c r="NKY43" s="91"/>
      <c r="NKZ43" s="91"/>
      <c r="NLA43" s="91"/>
      <c r="NLB43" s="91"/>
      <c r="NLC43" s="91"/>
      <c r="NLD43" s="91"/>
      <c r="NLE43" s="91"/>
      <c r="NLF43" s="91"/>
      <c r="NLG43" s="91"/>
      <c r="NLH43" s="91"/>
      <c r="NLI43" s="91"/>
      <c r="NLJ43" s="91"/>
      <c r="NLK43" s="91"/>
      <c r="NLL43" s="91"/>
      <c r="NLM43" s="91"/>
      <c r="NLN43" s="91"/>
      <c r="NLO43" s="91"/>
      <c r="NLP43" s="91"/>
      <c r="NLQ43" s="91"/>
      <c r="NLR43" s="91"/>
      <c r="NLS43" s="91"/>
      <c r="NLT43" s="91"/>
      <c r="NLU43" s="91"/>
      <c r="NLV43" s="91"/>
      <c r="NLW43" s="91"/>
      <c r="NLX43" s="91"/>
      <c r="NLY43" s="91"/>
      <c r="NLZ43" s="91"/>
      <c r="NMA43" s="91"/>
      <c r="NMB43" s="91"/>
      <c r="NMC43" s="91"/>
      <c r="NMD43" s="91"/>
      <c r="NME43" s="91"/>
      <c r="NMF43" s="91"/>
      <c r="NMG43" s="91"/>
      <c r="NMH43" s="91"/>
      <c r="NMI43" s="91"/>
      <c r="NMJ43" s="91"/>
      <c r="NMK43" s="91"/>
      <c r="NML43" s="91"/>
      <c r="NMM43" s="91"/>
      <c r="NMN43" s="91"/>
      <c r="NMO43" s="91"/>
      <c r="NMP43" s="91"/>
      <c r="NMQ43" s="91"/>
      <c r="NMR43" s="91"/>
      <c r="NMS43" s="91"/>
      <c r="NMT43" s="91"/>
      <c r="NMU43" s="91"/>
      <c r="NMV43" s="91"/>
      <c r="NMW43" s="91"/>
      <c r="NMX43" s="91"/>
      <c r="NMY43" s="91"/>
      <c r="NMZ43" s="91"/>
      <c r="NNA43" s="91"/>
      <c r="NNB43" s="91"/>
      <c r="NNC43" s="91"/>
      <c r="NND43" s="91"/>
      <c r="NNE43" s="91"/>
      <c r="NNF43" s="91"/>
      <c r="NNG43" s="91"/>
      <c r="NNH43" s="91"/>
      <c r="NNI43" s="91"/>
      <c r="NNJ43" s="91"/>
      <c r="NNK43" s="91"/>
      <c r="NNL43" s="91"/>
      <c r="NNM43" s="91"/>
      <c r="NNN43" s="91"/>
      <c r="NNO43" s="91"/>
      <c r="NNP43" s="91"/>
      <c r="NNQ43" s="91"/>
      <c r="NNR43" s="91"/>
      <c r="NNS43" s="91"/>
      <c r="NNT43" s="91"/>
      <c r="NNU43" s="91"/>
      <c r="NNV43" s="91"/>
      <c r="NNW43" s="91"/>
      <c r="NNX43" s="91"/>
      <c r="NNY43" s="91"/>
      <c r="NNZ43" s="91"/>
      <c r="NOA43" s="91"/>
      <c r="NOB43" s="91"/>
      <c r="NOC43" s="91"/>
      <c r="NOD43" s="91"/>
      <c r="NOE43" s="91"/>
      <c r="NOF43" s="91"/>
      <c r="NOG43" s="91"/>
      <c r="NOH43" s="91"/>
      <c r="NOI43" s="91"/>
      <c r="NOJ43" s="91"/>
      <c r="NOK43" s="91"/>
      <c r="NOL43" s="91"/>
      <c r="NOM43" s="91"/>
      <c r="NON43" s="91"/>
      <c r="NOO43" s="91"/>
      <c r="NOP43" s="91"/>
      <c r="NOQ43" s="91"/>
      <c r="NOR43" s="91"/>
      <c r="NOS43" s="91"/>
      <c r="NOT43" s="91"/>
      <c r="NOU43" s="91"/>
      <c r="NOV43" s="91"/>
      <c r="NOW43" s="91"/>
      <c r="NOX43" s="91"/>
      <c r="NOY43" s="91"/>
      <c r="NOZ43" s="91"/>
      <c r="NPA43" s="91"/>
      <c r="NPB43" s="91"/>
      <c r="NPC43" s="91"/>
      <c r="NPD43" s="91"/>
      <c r="NPE43" s="91"/>
      <c r="NPF43" s="91"/>
      <c r="NPG43" s="91"/>
      <c r="NPH43" s="91"/>
      <c r="NPI43" s="91"/>
      <c r="NPJ43" s="91"/>
      <c r="NPK43" s="91"/>
      <c r="NPL43" s="91"/>
      <c r="NPM43" s="91"/>
      <c r="NPN43" s="91"/>
      <c r="NPO43" s="91"/>
      <c r="NPP43" s="91"/>
      <c r="NPQ43" s="91"/>
      <c r="NPR43" s="91"/>
      <c r="NPS43" s="91"/>
      <c r="NPT43" s="91"/>
      <c r="NPU43" s="91"/>
      <c r="NPV43" s="91"/>
      <c r="NPW43" s="91"/>
      <c r="NPX43" s="91"/>
      <c r="NPY43" s="91"/>
      <c r="NPZ43" s="91"/>
      <c r="NQA43" s="91"/>
      <c r="NQB43" s="91"/>
      <c r="NQC43" s="91"/>
      <c r="NQD43" s="91"/>
      <c r="NQE43" s="91"/>
      <c r="NQF43" s="91"/>
      <c r="NQG43" s="91"/>
      <c r="NQH43" s="91"/>
      <c r="NQI43" s="91"/>
      <c r="NQJ43" s="91"/>
      <c r="NQK43" s="91"/>
      <c r="NQL43" s="91"/>
      <c r="NQM43" s="91"/>
      <c r="NQN43" s="91"/>
      <c r="NQO43" s="91"/>
      <c r="NQP43" s="91"/>
      <c r="NQQ43" s="91"/>
      <c r="NQR43" s="91"/>
      <c r="NQS43" s="91"/>
      <c r="NQT43" s="91"/>
      <c r="NQU43" s="91"/>
      <c r="NQV43" s="91"/>
      <c r="NQW43" s="91"/>
      <c r="NQX43" s="91"/>
      <c r="NQY43" s="91"/>
      <c r="NQZ43" s="91"/>
      <c r="NRA43" s="91"/>
      <c r="NRB43" s="91"/>
      <c r="NRC43" s="91"/>
      <c r="NRD43" s="91"/>
      <c r="NRE43" s="91"/>
      <c r="NRF43" s="91"/>
      <c r="NRG43" s="91"/>
      <c r="NRH43" s="91"/>
      <c r="NRI43" s="91"/>
      <c r="NRJ43" s="91"/>
      <c r="NRK43" s="91"/>
      <c r="NRL43" s="91"/>
      <c r="NRM43" s="91"/>
      <c r="NRN43" s="91"/>
      <c r="NRO43" s="91"/>
      <c r="NRP43" s="91"/>
      <c r="NRQ43" s="91"/>
      <c r="NRR43" s="91"/>
      <c r="NRS43" s="91"/>
      <c r="NRT43" s="91"/>
      <c r="NRU43" s="91"/>
      <c r="NRV43" s="91"/>
      <c r="NRW43" s="91"/>
      <c r="NRX43" s="91"/>
      <c r="NRY43" s="91"/>
      <c r="NRZ43" s="91"/>
      <c r="NSA43" s="91"/>
      <c r="NSB43" s="91"/>
      <c r="NSC43" s="91"/>
      <c r="NSD43" s="91"/>
      <c r="NSE43" s="91"/>
      <c r="NSF43" s="91"/>
      <c r="NSG43" s="91"/>
      <c r="NSH43" s="91"/>
      <c r="NSI43" s="91"/>
      <c r="NSJ43" s="91"/>
      <c r="NSK43" s="91"/>
      <c r="NSL43" s="91"/>
      <c r="NSM43" s="91"/>
      <c r="NSN43" s="91"/>
      <c r="NSO43" s="91"/>
      <c r="NSP43" s="91"/>
      <c r="NSQ43" s="91"/>
      <c r="NSR43" s="91"/>
      <c r="NSS43" s="91"/>
      <c r="NST43" s="91"/>
      <c r="NSU43" s="91"/>
      <c r="NSV43" s="91"/>
      <c r="NSW43" s="91"/>
      <c r="NSX43" s="91"/>
      <c r="NSY43" s="91"/>
      <c r="NSZ43" s="91"/>
      <c r="NTA43" s="91"/>
      <c r="NTB43" s="91"/>
      <c r="NTC43" s="91"/>
      <c r="NTD43" s="91"/>
      <c r="NTE43" s="91"/>
      <c r="NTF43" s="91"/>
      <c r="NTG43" s="91"/>
      <c r="NTH43" s="91"/>
      <c r="NTI43" s="91"/>
      <c r="NTJ43" s="91"/>
      <c r="NTK43" s="91"/>
      <c r="NTL43" s="91"/>
      <c r="NTM43" s="91"/>
      <c r="NTN43" s="91"/>
      <c r="NTO43" s="91"/>
      <c r="NTP43" s="91"/>
      <c r="NTQ43" s="91"/>
      <c r="NTR43" s="91"/>
      <c r="NTS43" s="91"/>
      <c r="NTT43" s="91"/>
      <c r="NTU43" s="91"/>
      <c r="NTV43" s="91"/>
      <c r="NTW43" s="91"/>
      <c r="NTX43" s="91"/>
      <c r="NTY43" s="91"/>
      <c r="NTZ43" s="91"/>
      <c r="NUA43" s="91"/>
      <c r="NUB43" s="91"/>
      <c r="NUC43" s="91"/>
      <c r="NUD43" s="91"/>
      <c r="NUE43" s="91"/>
      <c r="NUF43" s="91"/>
      <c r="NUG43" s="91"/>
      <c r="NUH43" s="91"/>
      <c r="NUI43" s="91"/>
      <c r="NUJ43" s="91"/>
      <c r="NUK43" s="91"/>
      <c r="NUL43" s="91"/>
      <c r="NUM43" s="91"/>
      <c r="NUN43" s="91"/>
      <c r="NUO43" s="91"/>
      <c r="NUP43" s="91"/>
      <c r="NUQ43" s="91"/>
      <c r="NUR43" s="91"/>
      <c r="NUS43" s="91"/>
      <c r="NUT43" s="91"/>
      <c r="NUU43" s="91"/>
      <c r="NUV43" s="91"/>
      <c r="NUW43" s="91"/>
      <c r="NUX43" s="91"/>
      <c r="NUY43" s="91"/>
      <c r="NUZ43" s="91"/>
      <c r="NVA43" s="91"/>
      <c r="NVB43" s="91"/>
      <c r="NVC43" s="91"/>
      <c r="NVD43" s="91"/>
      <c r="NVE43" s="91"/>
      <c r="NVF43" s="91"/>
      <c r="NVG43" s="91"/>
      <c r="NVH43" s="91"/>
      <c r="NVI43" s="91"/>
      <c r="NVJ43" s="91"/>
      <c r="NVK43" s="91"/>
      <c r="NVL43" s="91"/>
      <c r="NVM43" s="91"/>
      <c r="NVN43" s="91"/>
      <c r="NVO43" s="91"/>
      <c r="NVP43" s="91"/>
      <c r="NVQ43" s="91"/>
      <c r="NVR43" s="91"/>
      <c r="NVS43" s="91"/>
      <c r="NVT43" s="91"/>
      <c r="NVU43" s="91"/>
      <c r="NVV43" s="91"/>
      <c r="NVW43" s="91"/>
      <c r="NVX43" s="91"/>
      <c r="NVY43" s="91"/>
      <c r="NVZ43" s="91"/>
      <c r="NWA43" s="91"/>
      <c r="NWB43" s="91"/>
      <c r="NWC43" s="91"/>
      <c r="NWD43" s="91"/>
      <c r="NWE43" s="91"/>
      <c r="NWF43" s="91"/>
      <c r="NWG43" s="91"/>
      <c r="NWH43" s="91"/>
      <c r="NWI43" s="91"/>
      <c r="NWJ43" s="91"/>
      <c r="NWK43" s="91"/>
      <c r="NWL43" s="91"/>
      <c r="NWM43" s="91"/>
      <c r="NWN43" s="91"/>
      <c r="NWO43" s="91"/>
      <c r="NWP43" s="91"/>
      <c r="NWQ43" s="91"/>
      <c r="NWR43" s="91"/>
      <c r="NWS43" s="91"/>
      <c r="NWT43" s="91"/>
      <c r="NWU43" s="91"/>
      <c r="NWV43" s="91"/>
      <c r="NWW43" s="91"/>
      <c r="NWX43" s="91"/>
      <c r="NWY43" s="91"/>
      <c r="NWZ43" s="91"/>
      <c r="NXA43" s="91"/>
      <c r="NXB43" s="91"/>
      <c r="NXC43" s="91"/>
      <c r="NXD43" s="91"/>
      <c r="NXE43" s="91"/>
      <c r="NXF43" s="91"/>
      <c r="NXG43" s="91"/>
      <c r="NXH43" s="91"/>
      <c r="NXI43" s="91"/>
      <c r="NXJ43" s="91"/>
      <c r="NXK43" s="91"/>
      <c r="NXL43" s="91"/>
      <c r="NXM43" s="91"/>
      <c r="NXN43" s="91"/>
      <c r="NXO43" s="91"/>
      <c r="NXP43" s="91"/>
      <c r="NXQ43" s="91"/>
      <c r="NXR43" s="91"/>
      <c r="NXS43" s="91"/>
      <c r="NXT43" s="91"/>
      <c r="NXU43" s="91"/>
      <c r="NXV43" s="91"/>
      <c r="NXW43" s="91"/>
      <c r="NXX43" s="91"/>
      <c r="NXY43" s="91"/>
      <c r="NXZ43" s="91"/>
      <c r="NYA43" s="91"/>
      <c r="NYB43" s="91"/>
      <c r="NYC43" s="91"/>
      <c r="NYD43" s="91"/>
      <c r="NYE43" s="91"/>
      <c r="NYF43" s="91"/>
      <c r="NYG43" s="91"/>
      <c r="NYH43" s="91"/>
      <c r="NYI43" s="91"/>
      <c r="NYJ43" s="91"/>
      <c r="NYK43" s="91"/>
      <c r="NYL43" s="91"/>
      <c r="NYM43" s="91"/>
      <c r="NYN43" s="91"/>
      <c r="NYO43" s="91"/>
      <c r="NYP43" s="91"/>
      <c r="NYQ43" s="91"/>
      <c r="NYR43" s="91"/>
      <c r="NYS43" s="91"/>
      <c r="NYT43" s="91"/>
      <c r="NYU43" s="91"/>
      <c r="NYV43" s="91"/>
      <c r="NYW43" s="91"/>
      <c r="NYX43" s="91"/>
      <c r="NYY43" s="91"/>
      <c r="NYZ43" s="91"/>
      <c r="NZA43" s="91"/>
      <c r="NZB43" s="91"/>
      <c r="NZC43" s="91"/>
      <c r="NZD43" s="91"/>
      <c r="NZE43" s="91"/>
      <c r="NZF43" s="91"/>
      <c r="NZG43" s="91"/>
      <c r="NZH43" s="91"/>
      <c r="NZI43" s="91"/>
      <c r="NZJ43" s="91"/>
      <c r="NZK43" s="91"/>
      <c r="NZL43" s="91"/>
      <c r="NZM43" s="91"/>
      <c r="NZN43" s="91"/>
      <c r="NZO43" s="91"/>
      <c r="NZP43" s="91"/>
      <c r="NZQ43" s="91"/>
      <c r="NZR43" s="91"/>
      <c r="NZS43" s="91"/>
      <c r="NZT43" s="91"/>
      <c r="NZU43" s="91"/>
      <c r="NZV43" s="91"/>
      <c r="NZW43" s="91"/>
      <c r="NZX43" s="91"/>
      <c r="NZY43" s="91"/>
      <c r="NZZ43" s="91"/>
      <c r="OAA43" s="91"/>
      <c r="OAB43" s="91"/>
      <c r="OAC43" s="91"/>
      <c r="OAD43" s="91"/>
      <c r="OAE43" s="91"/>
      <c r="OAF43" s="91"/>
      <c r="OAG43" s="91"/>
      <c r="OAH43" s="91"/>
      <c r="OAI43" s="91"/>
      <c r="OAJ43" s="91"/>
      <c r="OAK43" s="91"/>
      <c r="OAL43" s="91"/>
      <c r="OAM43" s="91"/>
      <c r="OAN43" s="91"/>
      <c r="OAO43" s="91"/>
      <c r="OAP43" s="91"/>
      <c r="OAQ43" s="91"/>
      <c r="OAR43" s="91"/>
      <c r="OAS43" s="91"/>
      <c r="OAT43" s="91"/>
      <c r="OAU43" s="91"/>
      <c r="OAV43" s="91"/>
      <c r="OAW43" s="91"/>
      <c r="OAX43" s="91"/>
      <c r="OAY43" s="91"/>
      <c r="OAZ43" s="91"/>
      <c r="OBA43" s="91"/>
      <c r="OBB43" s="91"/>
      <c r="OBC43" s="91"/>
      <c r="OBD43" s="91"/>
      <c r="OBE43" s="91"/>
      <c r="OBF43" s="91"/>
      <c r="OBG43" s="91"/>
      <c r="OBH43" s="91"/>
      <c r="OBI43" s="91"/>
      <c r="OBJ43" s="91"/>
      <c r="OBK43" s="91"/>
      <c r="OBL43" s="91"/>
      <c r="OBM43" s="91"/>
      <c r="OBN43" s="91"/>
      <c r="OBO43" s="91"/>
      <c r="OBP43" s="91"/>
      <c r="OBQ43" s="91"/>
      <c r="OBR43" s="91"/>
      <c r="OBS43" s="91"/>
      <c r="OBT43" s="91"/>
      <c r="OBU43" s="91"/>
      <c r="OBV43" s="91"/>
      <c r="OBW43" s="91"/>
      <c r="OBX43" s="91"/>
      <c r="OBY43" s="91"/>
      <c r="OBZ43" s="91"/>
      <c r="OCA43" s="91"/>
      <c r="OCB43" s="91"/>
      <c r="OCC43" s="91"/>
      <c r="OCD43" s="91"/>
      <c r="OCE43" s="91"/>
      <c r="OCF43" s="91"/>
      <c r="OCG43" s="91"/>
      <c r="OCH43" s="91"/>
      <c r="OCI43" s="91"/>
      <c r="OCJ43" s="91"/>
      <c r="OCK43" s="91"/>
      <c r="OCL43" s="91"/>
      <c r="OCM43" s="91"/>
      <c r="OCN43" s="91"/>
      <c r="OCO43" s="91"/>
      <c r="OCP43" s="91"/>
      <c r="OCQ43" s="91"/>
      <c r="OCR43" s="91"/>
      <c r="OCS43" s="91"/>
      <c r="OCT43" s="91"/>
      <c r="OCU43" s="91"/>
      <c r="OCV43" s="91"/>
      <c r="OCW43" s="91"/>
      <c r="OCX43" s="91"/>
      <c r="OCY43" s="91"/>
      <c r="OCZ43" s="91"/>
      <c r="ODA43" s="91"/>
      <c r="ODB43" s="91"/>
      <c r="ODC43" s="91"/>
      <c r="ODD43" s="91"/>
      <c r="ODE43" s="91"/>
      <c r="ODF43" s="91"/>
      <c r="ODG43" s="91"/>
      <c r="ODH43" s="91"/>
      <c r="ODI43" s="91"/>
      <c r="ODJ43" s="91"/>
      <c r="ODK43" s="91"/>
      <c r="ODL43" s="91"/>
      <c r="ODM43" s="91"/>
      <c r="ODN43" s="91"/>
      <c r="ODO43" s="91"/>
      <c r="ODP43" s="91"/>
      <c r="ODQ43" s="91"/>
      <c r="ODR43" s="91"/>
      <c r="ODS43" s="91"/>
      <c r="ODT43" s="91"/>
      <c r="ODU43" s="91"/>
      <c r="ODV43" s="91"/>
      <c r="ODW43" s="91"/>
      <c r="ODX43" s="91"/>
      <c r="ODY43" s="91"/>
      <c r="ODZ43" s="91"/>
      <c r="OEA43" s="91"/>
      <c r="OEB43" s="91"/>
      <c r="OEC43" s="91"/>
      <c r="OED43" s="91"/>
      <c r="OEE43" s="91"/>
      <c r="OEF43" s="91"/>
      <c r="OEG43" s="91"/>
      <c r="OEH43" s="91"/>
      <c r="OEI43" s="91"/>
      <c r="OEJ43" s="91"/>
      <c r="OEK43" s="91"/>
      <c r="OEL43" s="91"/>
      <c r="OEM43" s="91"/>
      <c r="OEN43" s="91"/>
      <c r="OEO43" s="91"/>
      <c r="OEP43" s="91"/>
      <c r="OEQ43" s="91"/>
      <c r="OER43" s="91"/>
      <c r="OES43" s="91"/>
      <c r="OET43" s="91"/>
      <c r="OEU43" s="91"/>
      <c r="OEV43" s="91"/>
      <c r="OEW43" s="91"/>
      <c r="OEX43" s="91"/>
      <c r="OEY43" s="91"/>
      <c r="OEZ43" s="91"/>
      <c r="OFA43" s="91"/>
      <c r="OFB43" s="91"/>
      <c r="OFC43" s="91"/>
      <c r="OFD43" s="91"/>
      <c r="OFE43" s="91"/>
      <c r="OFF43" s="91"/>
      <c r="OFG43" s="91"/>
      <c r="OFH43" s="91"/>
      <c r="OFI43" s="91"/>
      <c r="OFJ43" s="91"/>
      <c r="OFK43" s="91"/>
      <c r="OFL43" s="91"/>
      <c r="OFM43" s="91"/>
      <c r="OFN43" s="91"/>
      <c r="OFO43" s="91"/>
      <c r="OFP43" s="91"/>
      <c r="OFQ43" s="91"/>
      <c r="OFR43" s="91"/>
      <c r="OFS43" s="91"/>
      <c r="OFT43" s="91"/>
      <c r="OFU43" s="91"/>
      <c r="OFV43" s="91"/>
      <c r="OFW43" s="91"/>
      <c r="OFX43" s="91"/>
      <c r="OFY43" s="91"/>
      <c r="OFZ43" s="91"/>
      <c r="OGA43" s="91"/>
      <c r="OGB43" s="91"/>
      <c r="OGC43" s="91"/>
      <c r="OGD43" s="91"/>
      <c r="OGE43" s="91"/>
      <c r="OGF43" s="91"/>
      <c r="OGG43" s="91"/>
      <c r="OGH43" s="91"/>
      <c r="OGI43" s="91"/>
      <c r="OGJ43" s="91"/>
      <c r="OGK43" s="91"/>
      <c r="OGL43" s="91"/>
      <c r="OGM43" s="91"/>
      <c r="OGN43" s="91"/>
      <c r="OGO43" s="91"/>
      <c r="OGP43" s="91"/>
      <c r="OGQ43" s="91"/>
      <c r="OGR43" s="91"/>
      <c r="OGS43" s="91"/>
      <c r="OGT43" s="91"/>
      <c r="OGU43" s="91"/>
      <c r="OGV43" s="91"/>
      <c r="OGW43" s="91"/>
      <c r="OGX43" s="91"/>
      <c r="OGY43" s="91"/>
      <c r="OGZ43" s="91"/>
      <c r="OHA43" s="91"/>
      <c r="OHB43" s="91"/>
      <c r="OHC43" s="91"/>
      <c r="OHD43" s="91"/>
      <c r="OHE43" s="91"/>
      <c r="OHF43" s="91"/>
      <c r="OHG43" s="91"/>
      <c r="OHH43" s="91"/>
      <c r="OHI43" s="91"/>
      <c r="OHJ43" s="91"/>
      <c r="OHK43" s="91"/>
      <c r="OHL43" s="91"/>
      <c r="OHM43" s="91"/>
      <c r="OHN43" s="91"/>
      <c r="OHO43" s="91"/>
      <c r="OHP43" s="91"/>
      <c r="OHQ43" s="91"/>
      <c r="OHR43" s="91"/>
      <c r="OHS43" s="91"/>
      <c r="OHT43" s="91"/>
      <c r="OHU43" s="91"/>
      <c r="OHV43" s="91"/>
      <c r="OHW43" s="91"/>
      <c r="OHX43" s="91"/>
      <c r="OHY43" s="91"/>
      <c r="OHZ43" s="91"/>
      <c r="OIA43" s="91"/>
      <c r="OIB43" s="91"/>
      <c r="OIC43" s="91"/>
      <c r="OID43" s="91"/>
      <c r="OIE43" s="91"/>
      <c r="OIF43" s="91"/>
      <c r="OIG43" s="91"/>
      <c r="OIH43" s="91"/>
      <c r="OII43" s="91"/>
      <c r="OIJ43" s="91"/>
      <c r="OIK43" s="91"/>
      <c r="OIL43" s="91"/>
      <c r="OIM43" s="91"/>
      <c r="OIN43" s="91"/>
      <c r="OIO43" s="91"/>
      <c r="OIP43" s="91"/>
      <c r="OIQ43" s="91"/>
      <c r="OIR43" s="91"/>
      <c r="OIS43" s="91"/>
      <c r="OIT43" s="91"/>
      <c r="OIU43" s="91"/>
      <c r="OIV43" s="91"/>
      <c r="OIW43" s="91"/>
      <c r="OIX43" s="91"/>
      <c r="OIY43" s="91"/>
      <c r="OIZ43" s="91"/>
      <c r="OJA43" s="91"/>
      <c r="OJB43" s="91"/>
      <c r="OJC43" s="91"/>
      <c r="OJD43" s="91"/>
      <c r="OJE43" s="91"/>
      <c r="OJF43" s="91"/>
      <c r="OJG43" s="91"/>
      <c r="OJH43" s="91"/>
      <c r="OJI43" s="91"/>
      <c r="OJJ43" s="91"/>
      <c r="OJK43" s="91"/>
      <c r="OJL43" s="91"/>
      <c r="OJM43" s="91"/>
      <c r="OJN43" s="91"/>
      <c r="OJO43" s="91"/>
      <c r="OJP43" s="91"/>
      <c r="OJQ43" s="91"/>
      <c r="OJR43" s="91"/>
      <c r="OJS43" s="91"/>
      <c r="OJT43" s="91"/>
      <c r="OJU43" s="91"/>
      <c r="OJV43" s="91"/>
      <c r="OJW43" s="91"/>
      <c r="OJX43" s="91"/>
      <c r="OJY43" s="91"/>
      <c r="OJZ43" s="91"/>
      <c r="OKA43" s="91"/>
      <c r="OKB43" s="91"/>
      <c r="OKC43" s="91"/>
      <c r="OKD43" s="91"/>
      <c r="OKE43" s="91"/>
      <c r="OKF43" s="91"/>
      <c r="OKG43" s="91"/>
      <c r="OKH43" s="91"/>
      <c r="OKI43" s="91"/>
      <c r="OKJ43" s="91"/>
      <c r="OKK43" s="91"/>
      <c r="OKL43" s="91"/>
      <c r="OKM43" s="91"/>
      <c r="OKN43" s="91"/>
      <c r="OKO43" s="91"/>
      <c r="OKP43" s="91"/>
      <c r="OKQ43" s="91"/>
      <c r="OKR43" s="91"/>
      <c r="OKS43" s="91"/>
      <c r="OKT43" s="91"/>
      <c r="OKU43" s="91"/>
      <c r="OKV43" s="91"/>
      <c r="OKW43" s="91"/>
      <c r="OKX43" s="91"/>
      <c r="OKY43" s="91"/>
      <c r="OKZ43" s="91"/>
      <c r="OLA43" s="91"/>
      <c r="OLB43" s="91"/>
      <c r="OLC43" s="91"/>
      <c r="OLD43" s="91"/>
      <c r="OLE43" s="91"/>
      <c r="OLF43" s="91"/>
      <c r="OLG43" s="91"/>
      <c r="OLH43" s="91"/>
      <c r="OLI43" s="91"/>
      <c r="OLJ43" s="91"/>
      <c r="OLK43" s="91"/>
      <c r="OLL43" s="91"/>
      <c r="OLM43" s="91"/>
      <c r="OLN43" s="91"/>
      <c r="OLO43" s="91"/>
      <c r="OLP43" s="91"/>
      <c r="OLQ43" s="91"/>
      <c r="OLR43" s="91"/>
      <c r="OLS43" s="91"/>
      <c r="OLT43" s="91"/>
      <c r="OLU43" s="91"/>
      <c r="OLV43" s="91"/>
      <c r="OLW43" s="91"/>
      <c r="OLX43" s="91"/>
      <c r="OLY43" s="91"/>
      <c r="OLZ43" s="91"/>
      <c r="OMA43" s="91"/>
      <c r="OMB43" s="91"/>
      <c r="OMC43" s="91"/>
      <c r="OMD43" s="91"/>
      <c r="OME43" s="91"/>
      <c r="OMF43" s="91"/>
      <c r="OMG43" s="91"/>
      <c r="OMH43" s="91"/>
      <c r="OMI43" s="91"/>
      <c r="OMJ43" s="91"/>
      <c r="OMK43" s="91"/>
      <c r="OML43" s="91"/>
      <c r="OMM43" s="91"/>
      <c r="OMN43" s="91"/>
      <c r="OMO43" s="91"/>
      <c r="OMP43" s="91"/>
      <c r="OMQ43" s="91"/>
      <c r="OMR43" s="91"/>
      <c r="OMS43" s="91"/>
      <c r="OMT43" s="91"/>
      <c r="OMU43" s="91"/>
      <c r="OMV43" s="91"/>
      <c r="OMW43" s="91"/>
      <c r="OMX43" s="91"/>
      <c r="OMY43" s="91"/>
      <c r="OMZ43" s="91"/>
      <c r="ONA43" s="91"/>
      <c r="ONB43" s="91"/>
      <c r="ONC43" s="91"/>
      <c r="OND43" s="91"/>
      <c r="ONE43" s="91"/>
      <c r="ONF43" s="91"/>
      <c r="ONG43" s="91"/>
      <c r="ONH43" s="91"/>
      <c r="ONI43" s="91"/>
      <c r="ONJ43" s="91"/>
      <c r="ONK43" s="91"/>
      <c r="ONL43" s="91"/>
      <c r="ONM43" s="91"/>
      <c r="ONN43" s="91"/>
      <c r="ONO43" s="91"/>
      <c r="ONP43" s="91"/>
      <c r="ONQ43" s="91"/>
      <c r="ONR43" s="91"/>
      <c r="ONS43" s="91"/>
      <c r="ONT43" s="91"/>
      <c r="ONU43" s="91"/>
      <c r="ONV43" s="91"/>
      <c r="ONW43" s="91"/>
      <c r="ONX43" s="91"/>
      <c r="ONY43" s="91"/>
      <c r="ONZ43" s="91"/>
      <c r="OOA43" s="91"/>
      <c r="OOB43" s="91"/>
      <c r="OOC43" s="91"/>
      <c r="OOD43" s="91"/>
      <c r="OOE43" s="91"/>
      <c r="OOF43" s="91"/>
      <c r="OOG43" s="91"/>
      <c r="OOH43" s="91"/>
      <c r="OOI43" s="91"/>
      <c r="OOJ43" s="91"/>
      <c r="OOK43" s="91"/>
      <c r="OOL43" s="91"/>
      <c r="OOM43" s="91"/>
      <c r="OON43" s="91"/>
      <c r="OOO43" s="91"/>
      <c r="OOP43" s="91"/>
      <c r="OOQ43" s="91"/>
      <c r="OOR43" s="91"/>
      <c r="OOS43" s="91"/>
      <c r="OOT43" s="91"/>
      <c r="OOU43" s="91"/>
      <c r="OOV43" s="91"/>
      <c r="OOW43" s="91"/>
      <c r="OOX43" s="91"/>
      <c r="OOY43" s="91"/>
      <c r="OOZ43" s="91"/>
      <c r="OPA43" s="91"/>
      <c r="OPB43" s="91"/>
      <c r="OPC43" s="91"/>
      <c r="OPD43" s="91"/>
      <c r="OPE43" s="91"/>
      <c r="OPF43" s="91"/>
      <c r="OPG43" s="91"/>
      <c r="OPH43" s="91"/>
      <c r="OPI43" s="91"/>
      <c r="OPJ43" s="91"/>
      <c r="OPK43" s="91"/>
      <c r="OPL43" s="91"/>
      <c r="OPM43" s="91"/>
      <c r="OPN43" s="91"/>
      <c r="OPO43" s="91"/>
      <c r="OPP43" s="91"/>
      <c r="OPQ43" s="91"/>
      <c r="OPR43" s="91"/>
      <c r="OPS43" s="91"/>
      <c r="OPT43" s="91"/>
      <c r="OPU43" s="91"/>
      <c r="OPV43" s="91"/>
      <c r="OPW43" s="91"/>
      <c r="OPX43" s="91"/>
      <c r="OPY43" s="91"/>
      <c r="OPZ43" s="91"/>
      <c r="OQA43" s="91"/>
      <c r="OQB43" s="91"/>
      <c r="OQC43" s="91"/>
      <c r="OQD43" s="91"/>
      <c r="OQE43" s="91"/>
      <c r="OQF43" s="91"/>
      <c r="OQG43" s="91"/>
      <c r="OQH43" s="91"/>
      <c r="OQI43" s="91"/>
      <c r="OQJ43" s="91"/>
      <c r="OQK43" s="91"/>
      <c r="OQL43" s="91"/>
      <c r="OQM43" s="91"/>
      <c r="OQN43" s="91"/>
      <c r="OQO43" s="91"/>
      <c r="OQP43" s="91"/>
      <c r="OQQ43" s="91"/>
      <c r="OQR43" s="91"/>
      <c r="OQS43" s="91"/>
      <c r="OQT43" s="91"/>
      <c r="OQU43" s="91"/>
      <c r="OQV43" s="91"/>
      <c r="OQW43" s="91"/>
      <c r="OQX43" s="91"/>
      <c r="OQY43" s="91"/>
      <c r="OQZ43" s="91"/>
      <c r="ORA43" s="91"/>
      <c r="ORB43" s="91"/>
      <c r="ORC43" s="91"/>
      <c r="ORD43" s="91"/>
      <c r="ORE43" s="91"/>
      <c r="ORF43" s="91"/>
      <c r="ORG43" s="91"/>
      <c r="ORH43" s="91"/>
      <c r="ORI43" s="91"/>
      <c r="ORJ43" s="91"/>
      <c r="ORK43" s="91"/>
      <c r="ORL43" s="91"/>
      <c r="ORM43" s="91"/>
      <c r="ORN43" s="91"/>
      <c r="ORO43" s="91"/>
      <c r="ORP43" s="91"/>
      <c r="ORQ43" s="91"/>
      <c r="ORR43" s="91"/>
      <c r="ORS43" s="91"/>
      <c r="ORT43" s="91"/>
      <c r="ORU43" s="91"/>
      <c r="ORV43" s="91"/>
      <c r="ORW43" s="91"/>
      <c r="ORX43" s="91"/>
      <c r="ORY43" s="91"/>
      <c r="ORZ43" s="91"/>
      <c r="OSA43" s="91"/>
      <c r="OSB43" s="91"/>
      <c r="OSC43" s="91"/>
      <c r="OSD43" s="91"/>
      <c r="OSE43" s="91"/>
      <c r="OSF43" s="91"/>
      <c r="OSG43" s="91"/>
      <c r="OSH43" s="91"/>
      <c r="OSI43" s="91"/>
      <c r="OSJ43" s="91"/>
      <c r="OSK43" s="91"/>
      <c r="OSL43" s="91"/>
      <c r="OSM43" s="91"/>
      <c r="OSN43" s="91"/>
      <c r="OSO43" s="91"/>
      <c r="OSP43" s="91"/>
      <c r="OSQ43" s="91"/>
      <c r="OSR43" s="91"/>
      <c r="OSS43" s="91"/>
      <c r="OST43" s="91"/>
      <c r="OSU43" s="91"/>
      <c r="OSV43" s="91"/>
      <c r="OSW43" s="91"/>
      <c r="OSX43" s="91"/>
      <c r="OSY43" s="91"/>
      <c r="OSZ43" s="91"/>
      <c r="OTA43" s="91"/>
      <c r="OTB43" s="91"/>
      <c r="OTC43" s="91"/>
      <c r="OTD43" s="91"/>
      <c r="OTE43" s="91"/>
      <c r="OTF43" s="91"/>
      <c r="OTG43" s="91"/>
      <c r="OTH43" s="91"/>
      <c r="OTI43" s="91"/>
      <c r="OTJ43" s="91"/>
      <c r="OTK43" s="91"/>
      <c r="OTL43" s="91"/>
      <c r="OTM43" s="91"/>
      <c r="OTN43" s="91"/>
      <c r="OTO43" s="91"/>
      <c r="OTP43" s="91"/>
      <c r="OTQ43" s="91"/>
      <c r="OTR43" s="91"/>
      <c r="OTS43" s="91"/>
      <c r="OTT43" s="91"/>
      <c r="OTU43" s="91"/>
      <c r="OTV43" s="91"/>
      <c r="OTW43" s="91"/>
      <c r="OTX43" s="91"/>
      <c r="OTY43" s="91"/>
      <c r="OTZ43" s="91"/>
      <c r="OUA43" s="91"/>
      <c r="OUB43" s="91"/>
      <c r="OUC43" s="91"/>
      <c r="OUD43" s="91"/>
      <c r="OUE43" s="91"/>
      <c r="OUF43" s="91"/>
      <c r="OUG43" s="91"/>
      <c r="OUH43" s="91"/>
      <c r="OUI43" s="91"/>
      <c r="OUJ43" s="91"/>
      <c r="OUK43" s="91"/>
      <c r="OUL43" s="91"/>
      <c r="OUM43" s="91"/>
      <c r="OUN43" s="91"/>
      <c r="OUO43" s="91"/>
      <c r="OUP43" s="91"/>
      <c r="OUQ43" s="91"/>
      <c r="OUR43" s="91"/>
      <c r="OUS43" s="91"/>
      <c r="OUT43" s="91"/>
      <c r="OUU43" s="91"/>
      <c r="OUV43" s="91"/>
      <c r="OUW43" s="91"/>
      <c r="OUX43" s="91"/>
      <c r="OUY43" s="91"/>
      <c r="OUZ43" s="91"/>
      <c r="OVA43" s="91"/>
      <c r="OVB43" s="91"/>
      <c r="OVC43" s="91"/>
      <c r="OVD43" s="91"/>
      <c r="OVE43" s="91"/>
      <c r="OVF43" s="91"/>
      <c r="OVG43" s="91"/>
      <c r="OVH43" s="91"/>
      <c r="OVI43" s="91"/>
      <c r="OVJ43" s="91"/>
      <c r="OVK43" s="91"/>
      <c r="OVL43" s="91"/>
      <c r="OVM43" s="91"/>
      <c r="OVN43" s="91"/>
      <c r="OVO43" s="91"/>
      <c r="OVP43" s="91"/>
      <c r="OVQ43" s="91"/>
      <c r="OVR43" s="91"/>
      <c r="OVS43" s="91"/>
      <c r="OVT43" s="91"/>
      <c r="OVU43" s="91"/>
      <c r="OVV43" s="91"/>
      <c r="OVW43" s="91"/>
      <c r="OVX43" s="91"/>
      <c r="OVY43" s="91"/>
      <c r="OVZ43" s="91"/>
      <c r="OWA43" s="91"/>
      <c r="OWB43" s="91"/>
      <c r="OWC43" s="91"/>
      <c r="OWD43" s="91"/>
      <c r="OWE43" s="91"/>
      <c r="OWF43" s="91"/>
      <c r="OWG43" s="91"/>
      <c r="OWH43" s="91"/>
      <c r="OWI43" s="91"/>
      <c r="OWJ43" s="91"/>
      <c r="OWK43" s="91"/>
      <c r="OWL43" s="91"/>
      <c r="OWM43" s="91"/>
      <c r="OWN43" s="91"/>
      <c r="OWO43" s="91"/>
      <c r="OWP43" s="91"/>
      <c r="OWQ43" s="91"/>
      <c r="OWR43" s="91"/>
      <c r="OWS43" s="91"/>
      <c r="OWT43" s="91"/>
      <c r="OWU43" s="91"/>
      <c r="OWV43" s="91"/>
      <c r="OWW43" s="91"/>
      <c r="OWX43" s="91"/>
      <c r="OWY43" s="91"/>
      <c r="OWZ43" s="91"/>
      <c r="OXA43" s="91"/>
      <c r="OXB43" s="91"/>
      <c r="OXC43" s="91"/>
      <c r="OXD43" s="91"/>
      <c r="OXE43" s="91"/>
      <c r="OXF43" s="91"/>
      <c r="OXG43" s="91"/>
      <c r="OXH43" s="91"/>
      <c r="OXI43" s="91"/>
      <c r="OXJ43" s="91"/>
      <c r="OXK43" s="91"/>
      <c r="OXL43" s="91"/>
      <c r="OXM43" s="91"/>
      <c r="OXN43" s="91"/>
      <c r="OXO43" s="91"/>
      <c r="OXP43" s="91"/>
      <c r="OXQ43" s="91"/>
      <c r="OXR43" s="91"/>
      <c r="OXS43" s="91"/>
      <c r="OXT43" s="91"/>
      <c r="OXU43" s="91"/>
      <c r="OXV43" s="91"/>
      <c r="OXW43" s="91"/>
      <c r="OXX43" s="91"/>
      <c r="OXY43" s="91"/>
      <c r="OXZ43" s="91"/>
      <c r="OYA43" s="91"/>
      <c r="OYB43" s="91"/>
      <c r="OYC43" s="91"/>
      <c r="OYD43" s="91"/>
      <c r="OYE43" s="91"/>
      <c r="OYF43" s="91"/>
      <c r="OYG43" s="91"/>
      <c r="OYH43" s="91"/>
      <c r="OYI43" s="91"/>
      <c r="OYJ43" s="91"/>
      <c r="OYK43" s="91"/>
      <c r="OYL43" s="91"/>
      <c r="OYM43" s="91"/>
      <c r="OYN43" s="91"/>
      <c r="OYO43" s="91"/>
      <c r="OYP43" s="91"/>
      <c r="OYQ43" s="91"/>
      <c r="OYR43" s="91"/>
      <c r="OYS43" s="91"/>
      <c r="OYT43" s="91"/>
      <c r="OYU43" s="91"/>
      <c r="OYV43" s="91"/>
      <c r="OYW43" s="91"/>
      <c r="OYX43" s="91"/>
      <c r="OYY43" s="91"/>
      <c r="OYZ43" s="91"/>
      <c r="OZA43" s="91"/>
      <c r="OZB43" s="91"/>
      <c r="OZC43" s="91"/>
      <c r="OZD43" s="91"/>
      <c r="OZE43" s="91"/>
      <c r="OZF43" s="91"/>
      <c r="OZG43" s="91"/>
      <c r="OZH43" s="91"/>
      <c r="OZI43" s="91"/>
      <c r="OZJ43" s="91"/>
      <c r="OZK43" s="91"/>
      <c r="OZL43" s="91"/>
      <c r="OZM43" s="91"/>
      <c r="OZN43" s="91"/>
      <c r="OZO43" s="91"/>
      <c r="OZP43" s="91"/>
      <c r="OZQ43" s="91"/>
      <c r="OZR43" s="91"/>
      <c r="OZS43" s="91"/>
      <c r="OZT43" s="91"/>
      <c r="OZU43" s="91"/>
      <c r="OZV43" s="91"/>
      <c r="OZW43" s="91"/>
      <c r="OZX43" s="91"/>
      <c r="OZY43" s="91"/>
      <c r="OZZ43" s="91"/>
      <c r="PAA43" s="91"/>
      <c r="PAB43" s="91"/>
      <c r="PAC43" s="91"/>
      <c r="PAD43" s="91"/>
      <c r="PAE43" s="91"/>
      <c r="PAF43" s="91"/>
      <c r="PAG43" s="91"/>
      <c r="PAH43" s="91"/>
      <c r="PAI43" s="91"/>
      <c r="PAJ43" s="91"/>
      <c r="PAK43" s="91"/>
      <c r="PAL43" s="91"/>
      <c r="PAM43" s="91"/>
      <c r="PAN43" s="91"/>
      <c r="PAO43" s="91"/>
      <c r="PAP43" s="91"/>
      <c r="PAQ43" s="91"/>
      <c r="PAR43" s="91"/>
      <c r="PAS43" s="91"/>
      <c r="PAT43" s="91"/>
      <c r="PAU43" s="91"/>
      <c r="PAV43" s="91"/>
      <c r="PAW43" s="91"/>
      <c r="PAX43" s="91"/>
      <c r="PAY43" s="91"/>
      <c r="PAZ43" s="91"/>
      <c r="PBA43" s="91"/>
      <c r="PBB43" s="91"/>
      <c r="PBC43" s="91"/>
      <c r="PBD43" s="91"/>
      <c r="PBE43" s="91"/>
      <c r="PBF43" s="91"/>
      <c r="PBG43" s="91"/>
      <c r="PBH43" s="91"/>
      <c r="PBI43" s="91"/>
      <c r="PBJ43" s="91"/>
      <c r="PBK43" s="91"/>
      <c r="PBL43" s="91"/>
      <c r="PBM43" s="91"/>
      <c r="PBN43" s="91"/>
      <c r="PBO43" s="91"/>
      <c r="PBP43" s="91"/>
      <c r="PBQ43" s="91"/>
      <c r="PBR43" s="91"/>
      <c r="PBS43" s="91"/>
      <c r="PBT43" s="91"/>
      <c r="PBU43" s="91"/>
      <c r="PBV43" s="91"/>
      <c r="PBW43" s="91"/>
      <c r="PBX43" s="91"/>
      <c r="PBY43" s="91"/>
      <c r="PBZ43" s="91"/>
      <c r="PCA43" s="91"/>
      <c r="PCB43" s="91"/>
      <c r="PCC43" s="91"/>
      <c r="PCD43" s="91"/>
      <c r="PCE43" s="91"/>
      <c r="PCF43" s="91"/>
      <c r="PCG43" s="91"/>
      <c r="PCH43" s="91"/>
      <c r="PCI43" s="91"/>
      <c r="PCJ43" s="91"/>
      <c r="PCK43" s="91"/>
      <c r="PCL43" s="91"/>
      <c r="PCM43" s="91"/>
      <c r="PCN43" s="91"/>
      <c r="PCO43" s="91"/>
      <c r="PCP43" s="91"/>
      <c r="PCQ43" s="91"/>
      <c r="PCR43" s="91"/>
      <c r="PCS43" s="91"/>
      <c r="PCT43" s="91"/>
      <c r="PCU43" s="91"/>
      <c r="PCV43" s="91"/>
      <c r="PCW43" s="91"/>
      <c r="PCX43" s="91"/>
      <c r="PCY43" s="91"/>
      <c r="PCZ43" s="91"/>
      <c r="PDA43" s="91"/>
      <c r="PDB43" s="91"/>
      <c r="PDC43" s="91"/>
      <c r="PDD43" s="91"/>
      <c r="PDE43" s="91"/>
      <c r="PDF43" s="91"/>
      <c r="PDG43" s="91"/>
      <c r="PDH43" s="91"/>
      <c r="PDI43" s="91"/>
      <c r="PDJ43" s="91"/>
      <c r="PDK43" s="91"/>
      <c r="PDL43" s="91"/>
      <c r="PDM43" s="91"/>
      <c r="PDN43" s="91"/>
      <c r="PDO43" s="91"/>
      <c r="PDP43" s="91"/>
      <c r="PDQ43" s="91"/>
      <c r="PDR43" s="91"/>
      <c r="PDS43" s="91"/>
      <c r="PDT43" s="91"/>
      <c r="PDU43" s="91"/>
      <c r="PDV43" s="91"/>
      <c r="PDW43" s="91"/>
      <c r="PDX43" s="91"/>
      <c r="PDY43" s="91"/>
      <c r="PDZ43" s="91"/>
      <c r="PEA43" s="91"/>
      <c r="PEB43" s="91"/>
      <c r="PEC43" s="91"/>
      <c r="PED43" s="91"/>
      <c r="PEE43" s="91"/>
      <c r="PEF43" s="91"/>
      <c r="PEG43" s="91"/>
      <c r="PEH43" s="91"/>
      <c r="PEI43" s="91"/>
      <c r="PEJ43" s="91"/>
      <c r="PEK43" s="91"/>
      <c r="PEL43" s="91"/>
      <c r="PEM43" s="91"/>
      <c r="PEN43" s="91"/>
      <c r="PEO43" s="91"/>
      <c r="PEP43" s="91"/>
      <c r="PEQ43" s="91"/>
      <c r="PER43" s="91"/>
      <c r="PES43" s="91"/>
      <c r="PET43" s="91"/>
      <c r="PEU43" s="91"/>
      <c r="PEV43" s="91"/>
      <c r="PEW43" s="91"/>
      <c r="PEX43" s="91"/>
      <c r="PEY43" s="91"/>
      <c r="PEZ43" s="91"/>
      <c r="PFA43" s="91"/>
      <c r="PFB43" s="91"/>
      <c r="PFC43" s="91"/>
      <c r="PFD43" s="91"/>
      <c r="PFE43" s="91"/>
      <c r="PFF43" s="91"/>
      <c r="PFG43" s="91"/>
      <c r="PFH43" s="91"/>
      <c r="PFI43" s="91"/>
      <c r="PFJ43" s="91"/>
      <c r="PFK43" s="91"/>
      <c r="PFL43" s="91"/>
      <c r="PFM43" s="91"/>
      <c r="PFN43" s="91"/>
      <c r="PFO43" s="91"/>
      <c r="PFP43" s="91"/>
      <c r="PFQ43" s="91"/>
      <c r="PFR43" s="91"/>
      <c r="PFS43" s="91"/>
      <c r="PFT43" s="91"/>
      <c r="PFU43" s="91"/>
      <c r="PFV43" s="91"/>
      <c r="PFW43" s="91"/>
      <c r="PFX43" s="91"/>
      <c r="PFY43" s="91"/>
      <c r="PFZ43" s="91"/>
      <c r="PGA43" s="91"/>
      <c r="PGB43" s="91"/>
      <c r="PGC43" s="91"/>
      <c r="PGD43" s="91"/>
      <c r="PGE43" s="91"/>
      <c r="PGF43" s="91"/>
      <c r="PGG43" s="91"/>
      <c r="PGH43" s="91"/>
      <c r="PGI43" s="91"/>
      <c r="PGJ43" s="91"/>
      <c r="PGK43" s="91"/>
      <c r="PGL43" s="91"/>
      <c r="PGM43" s="91"/>
      <c r="PGN43" s="91"/>
      <c r="PGO43" s="91"/>
      <c r="PGP43" s="91"/>
      <c r="PGQ43" s="91"/>
      <c r="PGR43" s="91"/>
      <c r="PGS43" s="91"/>
      <c r="PGT43" s="91"/>
      <c r="PGU43" s="91"/>
      <c r="PGV43" s="91"/>
      <c r="PGW43" s="91"/>
      <c r="PGX43" s="91"/>
      <c r="PGY43" s="91"/>
      <c r="PGZ43" s="91"/>
      <c r="PHA43" s="91"/>
      <c r="PHB43" s="91"/>
      <c r="PHC43" s="91"/>
      <c r="PHD43" s="91"/>
      <c r="PHE43" s="91"/>
      <c r="PHF43" s="91"/>
      <c r="PHG43" s="91"/>
      <c r="PHH43" s="91"/>
      <c r="PHI43" s="91"/>
      <c r="PHJ43" s="91"/>
      <c r="PHK43" s="91"/>
      <c r="PHL43" s="91"/>
      <c r="PHM43" s="91"/>
      <c r="PHN43" s="91"/>
      <c r="PHO43" s="91"/>
      <c r="PHP43" s="91"/>
      <c r="PHQ43" s="91"/>
      <c r="PHR43" s="91"/>
      <c r="PHS43" s="91"/>
      <c r="PHT43" s="91"/>
      <c r="PHU43" s="91"/>
      <c r="PHV43" s="91"/>
      <c r="PHW43" s="91"/>
      <c r="PHX43" s="91"/>
      <c r="PHY43" s="91"/>
      <c r="PHZ43" s="91"/>
      <c r="PIA43" s="91"/>
      <c r="PIB43" s="91"/>
      <c r="PIC43" s="91"/>
      <c r="PID43" s="91"/>
      <c r="PIE43" s="91"/>
      <c r="PIF43" s="91"/>
      <c r="PIG43" s="91"/>
      <c r="PIH43" s="91"/>
      <c r="PII43" s="91"/>
      <c r="PIJ43" s="91"/>
      <c r="PIK43" s="91"/>
      <c r="PIL43" s="91"/>
      <c r="PIM43" s="91"/>
      <c r="PIN43" s="91"/>
      <c r="PIO43" s="91"/>
      <c r="PIP43" s="91"/>
      <c r="PIQ43" s="91"/>
      <c r="PIR43" s="91"/>
      <c r="PIS43" s="91"/>
      <c r="PIT43" s="91"/>
      <c r="PIU43" s="91"/>
      <c r="PIV43" s="91"/>
      <c r="PIW43" s="91"/>
      <c r="PIX43" s="91"/>
      <c r="PIY43" s="91"/>
      <c r="PIZ43" s="91"/>
      <c r="PJA43" s="91"/>
      <c r="PJB43" s="91"/>
      <c r="PJC43" s="91"/>
      <c r="PJD43" s="91"/>
      <c r="PJE43" s="91"/>
      <c r="PJF43" s="91"/>
      <c r="PJG43" s="91"/>
      <c r="PJH43" s="91"/>
      <c r="PJI43" s="91"/>
      <c r="PJJ43" s="91"/>
      <c r="PJK43" s="91"/>
      <c r="PJL43" s="91"/>
      <c r="PJM43" s="91"/>
      <c r="PJN43" s="91"/>
      <c r="PJO43" s="91"/>
      <c r="PJP43" s="91"/>
      <c r="PJQ43" s="91"/>
      <c r="PJR43" s="91"/>
      <c r="PJS43" s="91"/>
      <c r="PJT43" s="91"/>
      <c r="PJU43" s="91"/>
      <c r="PJV43" s="91"/>
      <c r="PJW43" s="91"/>
      <c r="PJX43" s="91"/>
      <c r="PJY43" s="91"/>
      <c r="PJZ43" s="91"/>
      <c r="PKA43" s="91"/>
      <c r="PKB43" s="91"/>
      <c r="PKC43" s="91"/>
      <c r="PKD43" s="91"/>
      <c r="PKE43" s="91"/>
      <c r="PKF43" s="91"/>
      <c r="PKG43" s="91"/>
      <c r="PKH43" s="91"/>
      <c r="PKI43" s="91"/>
      <c r="PKJ43" s="91"/>
      <c r="PKK43" s="91"/>
      <c r="PKL43" s="91"/>
      <c r="PKM43" s="91"/>
      <c r="PKN43" s="91"/>
      <c r="PKO43" s="91"/>
      <c r="PKP43" s="91"/>
      <c r="PKQ43" s="91"/>
      <c r="PKR43" s="91"/>
      <c r="PKS43" s="91"/>
      <c r="PKT43" s="91"/>
      <c r="PKU43" s="91"/>
      <c r="PKV43" s="91"/>
      <c r="PKW43" s="91"/>
      <c r="PKX43" s="91"/>
      <c r="PKY43" s="91"/>
      <c r="PKZ43" s="91"/>
      <c r="PLA43" s="91"/>
      <c r="PLB43" s="91"/>
      <c r="PLC43" s="91"/>
      <c r="PLD43" s="91"/>
      <c r="PLE43" s="91"/>
      <c r="PLF43" s="91"/>
      <c r="PLG43" s="91"/>
      <c r="PLH43" s="91"/>
      <c r="PLI43" s="91"/>
      <c r="PLJ43" s="91"/>
      <c r="PLK43" s="91"/>
      <c r="PLL43" s="91"/>
      <c r="PLM43" s="91"/>
      <c r="PLN43" s="91"/>
      <c r="PLO43" s="91"/>
      <c r="PLP43" s="91"/>
      <c r="PLQ43" s="91"/>
      <c r="PLR43" s="91"/>
      <c r="PLS43" s="91"/>
      <c r="PLT43" s="91"/>
      <c r="PLU43" s="91"/>
      <c r="PLV43" s="91"/>
      <c r="PLW43" s="91"/>
      <c r="PLX43" s="91"/>
      <c r="PLY43" s="91"/>
      <c r="PLZ43" s="91"/>
      <c r="PMA43" s="91"/>
      <c r="PMB43" s="91"/>
      <c r="PMC43" s="91"/>
      <c r="PMD43" s="91"/>
      <c r="PME43" s="91"/>
      <c r="PMF43" s="91"/>
      <c r="PMG43" s="91"/>
      <c r="PMH43" s="91"/>
      <c r="PMI43" s="91"/>
      <c r="PMJ43" s="91"/>
      <c r="PMK43" s="91"/>
      <c r="PML43" s="91"/>
      <c r="PMM43" s="91"/>
      <c r="PMN43" s="91"/>
      <c r="PMO43" s="91"/>
      <c r="PMP43" s="91"/>
      <c r="PMQ43" s="91"/>
      <c r="PMR43" s="91"/>
      <c r="PMS43" s="91"/>
      <c r="PMT43" s="91"/>
      <c r="PMU43" s="91"/>
      <c r="PMV43" s="91"/>
      <c r="PMW43" s="91"/>
      <c r="PMX43" s="91"/>
      <c r="PMY43" s="91"/>
      <c r="PMZ43" s="91"/>
      <c r="PNA43" s="91"/>
      <c r="PNB43" s="91"/>
      <c r="PNC43" s="91"/>
      <c r="PND43" s="91"/>
      <c r="PNE43" s="91"/>
      <c r="PNF43" s="91"/>
      <c r="PNG43" s="91"/>
      <c r="PNH43" s="91"/>
      <c r="PNI43" s="91"/>
      <c r="PNJ43" s="91"/>
      <c r="PNK43" s="91"/>
      <c r="PNL43" s="91"/>
      <c r="PNM43" s="91"/>
      <c r="PNN43" s="91"/>
      <c r="PNO43" s="91"/>
      <c r="PNP43" s="91"/>
      <c r="PNQ43" s="91"/>
      <c r="PNR43" s="91"/>
      <c r="PNS43" s="91"/>
      <c r="PNT43" s="91"/>
      <c r="PNU43" s="91"/>
      <c r="PNV43" s="91"/>
      <c r="PNW43" s="91"/>
      <c r="PNX43" s="91"/>
      <c r="PNY43" s="91"/>
      <c r="PNZ43" s="91"/>
      <c r="POA43" s="91"/>
      <c r="POB43" s="91"/>
      <c r="POC43" s="91"/>
      <c r="POD43" s="91"/>
      <c r="POE43" s="91"/>
      <c r="POF43" s="91"/>
      <c r="POG43" s="91"/>
      <c r="POH43" s="91"/>
      <c r="POI43" s="91"/>
      <c r="POJ43" s="91"/>
      <c r="POK43" s="91"/>
      <c r="POL43" s="91"/>
      <c r="POM43" s="91"/>
      <c r="PON43" s="91"/>
      <c r="POO43" s="91"/>
      <c r="POP43" s="91"/>
      <c r="POQ43" s="91"/>
      <c r="POR43" s="91"/>
      <c r="POS43" s="91"/>
      <c r="POT43" s="91"/>
      <c r="POU43" s="91"/>
      <c r="POV43" s="91"/>
      <c r="POW43" s="91"/>
      <c r="POX43" s="91"/>
      <c r="POY43" s="91"/>
      <c r="POZ43" s="91"/>
      <c r="PPA43" s="91"/>
      <c r="PPB43" s="91"/>
      <c r="PPC43" s="91"/>
      <c r="PPD43" s="91"/>
      <c r="PPE43" s="91"/>
      <c r="PPF43" s="91"/>
      <c r="PPG43" s="91"/>
      <c r="PPH43" s="91"/>
      <c r="PPI43" s="91"/>
      <c r="PPJ43" s="91"/>
      <c r="PPK43" s="91"/>
      <c r="PPL43" s="91"/>
      <c r="PPM43" s="91"/>
      <c r="PPN43" s="91"/>
      <c r="PPO43" s="91"/>
      <c r="PPP43" s="91"/>
      <c r="PPQ43" s="91"/>
      <c r="PPR43" s="91"/>
      <c r="PPS43" s="91"/>
      <c r="PPT43" s="91"/>
      <c r="PPU43" s="91"/>
      <c r="PPV43" s="91"/>
      <c r="PPW43" s="91"/>
      <c r="PPX43" s="91"/>
      <c r="PPY43" s="91"/>
      <c r="PPZ43" s="91"/>
      <c r="PQA43" s="91"/>
      <c r="PQB43" s="91"/>
      <c r="PQC43" s="91"/>
      <c r="PQD43" s="91"/>
      <c r="PQE43" s="91"/>
      <c r="PQF43" s="91"/>
      <c r="PQG43" s="91"/>
      <c r="PQH43" s="91"/>
      <c r="PQI43" s="91"/>
      <c r="PQJ43" s="91"/>
      <c r="PQK43" s="91"/>
      <c r="PQL43" s="91"/>
      <c r="PQM43" s="91"/>
      <c r="PQN43" s="91"/>
      <c r="PQO43" s="91"/>
      <c r="PQP43" s="91"/>
      <c r="PQQ43" s="91"/>
      <c r="PQR43" s="91"/>
      <c r="PQS43" s="91"/>
      <c r="PQT43" s="91"/>
      <c r="PQU43" s="91"/>
      <c r="PQV43" s="91"/>
      <c r="PQW43" s="91"/>
      <c r="PQX43" s="91"/>
      <c r="PQY43" s="91"/>
      <c r="PQZ43" s="91"/>
      <c r="PRA43" s="91"/>
      <c r="PRB43" s="91"/>
      <c r="PRC43" s="91"/>
      <c r="PRD43" s="91"/>
      <c r="PRE43" s="91"/>
      <c r="PRF43" s="91"/>
      <c r="PRG43" s="91"/>
      <c r="PRH43" s="91"/>
      <c r="PRI43" s="91"/>
      <c r="PRJ43" s="91"/>
      <c r="PRK43" s="91"/>
      <c r="PRL43" s="91"/>
      <c r="PRM43" s="91"/>
      <c r="PRN43" s="91"/>
      <c r="PRO43" s="91"/>
      <c r="PRP43" s="91"/>
      <c r="PRQ43" s="91"/>
      <c r="PRR43" s="91"/>
      <c r="PRS43" s="91"/>
      <c r="PRT43" s="91"/>
      <c r="PRU43" s="91"/>
      <c r="PRV43" s="91"/>
      <c r="PRW43" s="91"/>
      <c r="PRX43" s="91"/>
      <c r="PRY43" s="91"/>
      <c r="PRZ43" s="91"/>
      <c r="PSA43" s="91"/>
      <c r="PSB43" s="91"/>
      <c r="PSC43" s="91"/>
      <c r="PSD43" s="91"/>
      <c r="PSE43" s="91"/>
      <c r="PSF43" s="91"/>
      <c r="PSG43" s="91"/>
      <c r="PSH43" s="91"/>
      <c r="PSI43" s="91"/>
      <c r="PSJ43" s="91"/>
      <c r="PSK43" s="91"/>
      <c r="PSL43" s="91"/>
      <c r="PSM43" s="91"/>
      <c r="PSN43" s="91"/>
      <c r="PSO43" s="91"/>
      <c r="PSP43" s="91"/>
      <c r="PSQ43" s="91"/>
      <c r="PSR43" s="91"/>
      <c r="PSS43" s="91"/>
      <c r="PST43" s="91"/>
      <c r="PSU43" s="91"/>
      <c r="PSV43" s="91"/>
      <c r="PSW43" s="91"/>
      <c r="PSX43" s="91"/>
      <c r="PSY43" s="91"/>
      <c r="PSZ43" s="91"/>
      <c r="PTA43" s="91"/>
      <c r="PTB43" s="91"/>
      <c r="PTC43" s="91"/>
      <c r="PTD43" s="91"/>
      <c r="PTE43" s="91"/>
      <c r="PTF43" s="91"/>
      <c r="PTG43" s="91"/>
      <c r="PTH43" s="91"/>
      <c r="PTI43" s="91"/>
      <c r="PTJ43" s="91"/>
      <c r="PTK43" s="91"/>
      <c r="PTL43" s="91"/>
      <c r="PTM43" s="91"/>
      <c r="PTN43" s="91"/>
      <c r="PTO43" s="91"/>
      <c r="PTP43" s="91"/>
      <c r="PTQ43" s="91"/>
      <c r="PTR43" s="91"/>
      <c r="PTS43" s="91"/>
      <c r="PTT43" s="91"/>
      <c r="PTU43" s="91"/>
      <c r="PTV43" s="91"/>
      <c r="PTW43" s="91"/>
      <c r="PTX43" s="91"/>
      <c r="PTY43" s="91"/>
      <c r="PTZ43" s="91"/>
      <c r="PUA43" s="91"/>
      <c r="PUB43" s="91"/>
      <c r="PUC43" s="91"/>
      <c r="PUD43" s="91"/>
      <c r="PUE43" s="91"/>
      <c r="PUF43" s="91"/>
      <c r="PUG43" s="91"/>
      <c r="PUH43" s="91"/>
      <c r="PUI43" s="91"/>
      <c r="PUJ43" s="91"/>
      <c r="PUK43" s="91"/>
      <c r="PUL43" s="91"/>
      <c r="PUM43" s="91"/>
      <c r="PUN43" s="91"/>
      <c r="PUO43" s="91"/>
      <c r="PUP43" s="91"/>
      <c r="PUQ43" s="91"/>
      <c r="PUR43" s="91"/>
      <c r="PUS43" s="91"/>
      <c r="PUT43" s="91"/>
      <c r="PUU43" s="91"/>
      <c r="PUV43" s="91"/>
      <c r="PUW43" s="91"/>
      <c r="PUX43" s="91"/>
      <c r="PUY43" s="91"/>
      <c r="PUZ43" s="91"/>
      <c r="PVA43" s="91"/>
      <c r="PVB43" s="91"/>
      <c r="PVC43" s="91"/>
      <c r="PVD43" s="91"/>
      <c r="PVE43" s="91"/>
      <c r="PVF43" s="91"/>
      <c r="PVG43" s="91"/>
      <c r="PVH43" s="91"/>
      <c r="PVI43" s="91"/>
      <c r="PVJ43" s="91"/>
      <c r="PVK43" s="91"/>
      <c r="PVL43" s="91"/>
      <c r="PVM43" s="91"/>
      <c r="PVN43" s="91"/>
      <c r="PVO43" s="91"/>
      <c r="PVP43" s="91"/>
      <c r="PVQ43" s="91"/>
      <c r="PVR43" s="91"/>
      <c r="PVS43" s="91"/>
      <c r="PVT43" s="91"/>
      <c r="PVU43" s="91"/>
      <c r="PVV43" s="91"/>
      <c r="PVW43" s="91"/>
      <c r="PVX43" s="91"/>
      <c r="PVY43" s="91"/>
      <c r="PVZ43" s="91"/>
      <c r="PWA43" s="91"/>
      <c r="PWB43" s="91"/>
      <c r="PWC43" s="91"/>
      <c r="PWD43" s="91"/>
      <c r="PWE43" s="91"/>
      <c r="PWF43" s="91"/>
      <c r="PWG43" s="91"/>
      <c r="PWH43" s="91"/>
      <c r="PWI43" s="91"/>
      <c r="PWJ43" s="91"/>
      <c r="PWK43" s="91"/>
      <c r="PWL43" s="91"/>
      <c r="PWM43" s="91"/>
      <c r="PWN43" s="91"/>
      <c r="PWO43" s="91"/>
      <c r="PWP43" s="91"/>
      <c r="PWQ43" s="91"/>
      <c r="PWR43" s="91"/>
      <c r="PWS43" s="91"/>
      <c r="PWT43" s="91"/>
      <c r="PWU43" s="91"/>
      <c r="PWV43" s="91"/>
      <c r="PWW43" s="91"/>
      <c r="PWX43" s="91"/>
      <c r="PWY43" s="91"/>
      <c r="PWZ43" s="91"/>
      <c r="PXA43" s="91"/>
      <c r="PXB43" s="91"/>
      <c r="PXC43" s="91"/>
      <c r="PXD43" s="91"/>
      <c r="PXE43" s="91"/>
      <c r="PXF43" s="91"/>
      <c r="PXG43" s="91"/>
      <c r="PXH43" s="91"/>
      <c r="PXI43" s="91"/>
      <c r="PXJ43" s="91"/>
      <c r="PXK43" s="91"/>
      <c r="PXL43" s="91"/>
      <c r="PXM43" s="91"/>
      <c r="PXN43" s="91"/>
      <c r="PXO43" s="91"/>
      <c r="PXP43" s="91"/>
      <c r="PXQ43" s="91"/>
      <c r="PXR43" s="91"/>
      <c r="PXS43" s="91"/>
      <c r="PXT43" s="91"/>
      <c r="PXU43" s="91"/>
      <c r="PXV43" s="91"/>
      <c r="PXW43" s="91"/>
      <c r="PXX43" s="91"/>
      <c r="PXY43" s="91"/>
      <c r="PXZ43" s="91"/>
      <c r="PYA43" s="91"/>
      <c r="PYB43" s="91"/>
      <c r="PYC43" s="91"/>
      <c r="PYD43" s="91"/>
      <c r="PYE43" s="91"/>
      <c r="PYF43" s="91"/>
      <c r="PYG43" s="91"/>
      <c r="PYH43" s="91"/>
      <c r="PYI43" s="91"/>
      <c r="PYJ43" s="91"/>
      <c r="PYK43" s="91"/>
      <c r="PYL43" s="91"/>
      <c r="PYM43" s="91"/>
      <c r="PYN43" s="91"/>
      <c r="PYO43" s="91"/>
      <c r="PYP43" s="91"/>
      <c r="PYQ43" s="91"/>
      <c r="PYR43" s="91"/>
      <c r="PYS43" s="91"/>
      <c r="PYT43" s="91"/>
      <c r="PYU43" s="91"/>
      <c r="PYV43" s="91"/>
      <c r="PYW43" s="91"/>
      <c r="PYX43" s="91"/>
      <c r="PYY43" s="91"/>
      <c r="PYZ43" s="91"/>
      <c r="PZA43" s="91"/>
      <c r="PZB43" s="91"/>
      <c r="PZC43" s="91"/>
      <c r="PZD43" s="91"/>
      <c r="PZE43" s="91"/>
      <c r="PZF43" s="91"/>
      <c r="PZG43" s="91"/>
      <c r="PZH43" s="91"/>
      <c r="PZI43" s="91"/>
      <c r="PZJ43" s="91"/>
      <c r="PZK43" s="91"/>
      <c r="PZL43" s="91"/>
      <c r="PZM43" s="91"/>
      <c r="PZN43" s="91"/>
      <c r="PZO43" s="91"/>
      <c r="PZP43" s="91"/>
      <c r="PZQ43" s="91"/>
      <c r="PZR43" s="91"/>
      <c r="PZS43" s="91"/>
      <c r="PZT43" s="91"/>
      <c r="PZU43" s="91"/>
      <c r="PZV43" s="91"/>
      <c r="PZW43" s="91"/>
      <c r="PZX43" s="91"/>
      <c r="PZY43" s="91"/>
      <c r="PZZ43" s="91"/>
      <c r="QAA43" s="91"/>
      <c r="QAB43" s="91"/>
      <c r="QAC43" s="91"/>
      <c r="QAD43" s="91"/>
      <c r="QAE43" s="91"/>
      <c r="QAF43" s="91"/>
      <c r="QAG43" s="91"/>
      <c r="QAH43" s="91"/>
      <c r="QAI43" s="91"/>
      <c r="QAJ43" s="91"/>
      <c r="QAK43" s="91"/>
      <c r="QAL43" s="91"/>
      <c r="QAM43" s="91"/>
      <c r="QAN43" s="91"/>
      <c r="QAO43" s="91"/>
      <c r="QAP43" s="91"/>
      <c r="QAQ43" s="91"/>
      <c r="QAR43" s="91"/>
      <c r="QAS43" s="91"/>
      <c r="QAT43" s="91"/>
      <c r="QAU43" s="91"/>
      <c r="QAV43" s="91"/>
      <c r="QAW43" s="91"/>
      <c r="QAX43" s="91"/>
      <c r="QAY43" s="91"/>
      <c r="QAZ43" s="91"/>
      <c r="QBA43" s="91"/>
      <c r="QBB43" s="91"/>
      <c r="QBC43" s="91"/>
      <c r="QBD43" s="91"/>
      <c r="QBE43" s="91"/>
      <c r="QBF43" s="91"/>
      <c r="QBG43" s="91"/>
      <c r="QBH43" s="91"/>
      <c r="QBI43" s="91"/>
      <c r="QBJ43" s="91"/>
      <c r="QBK43" s="91"/>
      <c r="QBL43" s="91"/>
      <c r="QBM43" s="91"/>
      <c r="QBN43" s="91"/>
      <c r="QBO43" s="91"/>
      <c r="QBP43" s="91"/>
      <c r="QBQ43" s="91"/>
      <c r="QBR43" s="91"/>
      <c r="QBS43" s="91"/>
      <c r="QBT43" s="91"/>
      <c r="QBU43" s="91"/>
      <c r="QBV43" s="91"/>
      <c r="QBW43" s="91"/>
      <c r="QBX43" s="91"/>
      <c r="QBY43" s="91"/>
      <c r="QBZ43" s="91"/>
      <c r="QCA43" s="91"/>
      <c r="QCB43" s="91"/>
      <c r="QCC43" s="91"/>
      <c r="QCD43" s="91"/>
      <c r="QCE43" s="91"/>
      <c r="QCF43" s="91"/>
      <c r="QCG43" s="91"/>
      <c r="QCH43" s="91"/>
      <c r="QCI43" s="91"/>
      <c r="QCJ43" s="91"/>
      <c r="QCK43" s="91"/>
      <c r="QCL43" s="91"/>
      <c r="QCM43" s="91"/>
      <c r="QCN43" s="91"/>
      <c r="QCO43" s="91"/>
      <c r="QCP43" s="91"/>
      <c r="QCQ43" s="91"/>
      <c r="QCR43" s="91"/>
      <c r="QCS43" s="91"/>
      <c r="QCT43" s="91"/>
      <c r="QCU43" s="91"/>
      <c r="QCV43" s="91"/>
      <c r="QCW43" s="91"/>
      <c r="QCX43" s="91"/>
      <c r="QCY43" s="91"/>
      <c r="QCZ43" s="91"/>
      <c r="QDA43" s="91"/>
      <c r="QDB43" s="91"/>
      <c r="QDC43" s="91"/>
      <c r="QDD43" s="91"/>
      <c r="QDE43" s="91"/>
      <c r="QDF43" s="91"/>
      <c r="QDG43" s="91"/>
      <c r="QDH43" s="91"/>
      <c r="QDI43" s="91"/>
      <c r="QDJ43" s="91"/>
      <c r="QDK43" s="91"/>
      <c r="QDL43" s="91"/>
      <c r="QDM43" s="91"/>
      <c r="QDN43" s="91"/>
      <c r="QDO43" s="91"/>
      <c r="QDP43" s="91"/>
      <c r="QDQ43" s="91"/>
      <c r="QDR43" s="91"/>
      <c r="QDS43" s="91"/>
      <c r="QDT43" s="91"/>
      <c r="QDU43" s="91"/>
      <c r="QDV43" s="91"/>
      <c r="QDW43" s="91"/>
      <c r="QDX43" s="91"/>
      <c r="QDY43" s="91"/>
      <c r="QDZ43" s="91"/>
      <c r="QEA43" s="91"/>
      <c r="QEB43" s="91"/>
      <c r="QEC43" s="91"/>
      <c r="QED43" s="91"/>
      <c r="QEE43" s="91"/>
      <c r="QEF43" s="91"/>
      <c r="QEG43" s="91"/>
      <c r="QEH43" s="91"/>
      <c r="QEI43" s="91"/>
      <c r="QEJ43" s="91"/>
      <c r="QEK43" s="91"/>
      <c r="QEL43" s="91"/>
      <c r="QEM43" s="91"/>
      <c r="QEN43" s="91"/>
      <c r="QEO43" s="91"/>
      <c r="QEP43" s="91"/>
      <c r="QEQ43" s="91"/>
      <c r="QER43" s="91"/>
      <c r="QES43" s="91"/>
      <c r="QET43" s="91"/>
      <c r="QEU43" s="91"/>
      <c r="QEV43" s="91"/>
      <c r="QEW43" s="91"/>
      <c r="QEX43" s="91"/>
      <c r="QEY43" s="91"/>
      <c r="QEZ43" s="91"/>
      <c r="QFA43" s="91"/>
      <c r="QFB43" s="91"/>
      <c r="QFC43" s="91"/>
      <c r="QFD43" s="91"/>
      <c r="QFE43" s="91"/>
      <c r="QFF43" s="91"/>
      <c r="QFG43" s="91"/>
      <c r="QFH43" s="91"/>
      <c r="QFI43" s="91"/>
      <c r="QFJ43" s="91"/>
      <c r="QFK43" s="91"/>
      <c r="QFL43" s="91"/>
      <c r="QFM43" s="91"/>
      <c r="QFN43" s="91"/>
      <c r="QFO43" s="91"/>
      <c r="QFP43" s="91"/>
      <c r="QFQ43" s="91"/>
      <c r="QFR43" s="91"/>
      <c r="QFS43" s="91"/>
      <c r="QFT43" s="91"/>
      <c r="QFU43" s="91"/>
      <c r="QFV43" s="91"/>
      <c r="QFW43" s="91"/>
      <c r="QFX43" s="91"/>
      <c r="QFY43" s="91"/>
      <c r="QFZ43" s="91"/>
      <c r="QGA43" s="91"/>
      <c r="QGB43" s="91"/>
      <c r="QGC43" s="91"/>
      <c r="QGD43" s="91"/>
      <c r="QGE43" s="91"/>
      <c r="QGF43" s="91"/>
      <c r="QGG43" s="91"/>
      <c r="QGH43" s="91"/>
      <c r="QGI43" s="91"/>
      <c r="QGJ43" s="91"/>
      <c r="QGK43" s="91"/>
      <c r="QGL43" s="91"/>
      <c r="QGM43" s="91"/>
      <c r="QGN43" s="91"/>
      <c r="QGO43" s="91"/>
      <c r="QGP43" s="91"/>
      <c r="QGQ43" s="91"/>
      <c r="QGR43" s="91"/>
      <c r="QGS43" s="91"/>
      <c r="QGT43" s="91"/>
      <c r="QGU43" s="91"/>
      <c r="QGV43" s="91"/>
      <c r="QGW43" s="91"/>
      <c r="QGX43" s="91"/>
      <c r="QGY43" s="91"/>
      <c r="QGZ43" s="91"/>
      <c r="QHA43" s="91"/>
      <c r="QHB43" s="91"/>
      <c r="QHC43" s="91"/>
      <c r="QHD43" s="91"/>
      <c r="QHE43" s="91"/>
      <c r="QHF43" s="91"/>
      <c r="QHG43" s="91"/>
      <c r="QHH43" s="91"/>
      <c r="QHI43" s="91"/>
      <c r="QHJ43" s="91"/>
      <c r="QHK43" s="91"/>
      <c r="QHL43" s="91"/>
      <c r="QHM43" s="91"/>
      <c r="QHN43" s="91"/>
      <c r="QHO43" s="91"/>
      <c r="QHP43" s="91"/>
      <c r="QHQ43" s="91"/>
      <c r="QHR43" s="91"/>
      <c r="QHS43" s="91"/>
      <c r="QHT43" s="91"/>
      <c r="QHU43" s="91"/>
      <c r="QHV43" s="91"/>
      <c r="QHW43" s="91"/>
      <c r="QHX43" s="91"/>
      <c r="QHY43" s="91"/>
      <c r="QHZ43" s="91"/>
      <c r="QIA43" s="91"/>
      <c r="QIB43" s="91"/>
      <c r="QIC43" s="91"/>
      <c r="QID43" s="91"/>
      <c r="QIE43" s="91"/>
      <c r="QIF43" s="91"/>
      <c r="QIG43" s="91"/>
      <c r="QIH43" s="91"/>
      <c r="QII43" s="91"/>
      <c r="QIJ43" s="91"/>
      <c r="QIK43" s="91"/>
      <c r="QIL43" s="91"/>
      <c r="QIM43" s="91"/>
      <c r="QIN43" s="91"/>
      <c r="QIO43" s="91"/>
      <c r="QIP43" s="91"/>
      <c r="QIQ43" s="91"/>
      <c r="QIR43" s="91"/>
      <c r="QIS43" s="91"/>
      <c r="QIT43" s="91"/>
      <c r="QIU43" s="91"/>
      <c r="QIV43" s="91"/>
      <c r="QIW43" s="91"/>
      <c r="QIX43" s="91"/>
      <c r="QIY43" s="91"/>
      <c r="QIZ43" s="91"/>
      <c r="QJA43" s="91"/>
      <c r="QJB43" s="91"/>
      <c r="QJC43" s="91"/>
      <c r="QJD43" s="91"/>
      <c r="QJE43" s="91"/>
      <c r="QJF43" s="91"/>
      <c r="QJG43" s="91"/>
      <c r="QJH43" s="91"/>
      <c r="QJI43" s="91"/>
      <c r="QJJ43" s="91"/>
      <c r="QJK43" s="91"/>
      <c r="QJL43" s="91"/>
      <c r="QJM43" s="91"/>
      <c r="QJN43" s="91"/>
      <c r="QJO43" s="91"/>
      <c r="QJP43" s="91"/>
      <c r="QJQ43" s="91"/>
      <c r="QJR43" s="91"/>
      <c r="QJS43" s="91"/>
      <c r="QJT43" s="91"/>
      <c r="QJU43" s="91"/>
      <c r="QJV43" s="91"/>
      <c r="QJW43" s="91"/>
      <c r="QJX43" s="91"/>
      <c r="QJY43" s="91"/>
      <c r="QJZ43" s="91"/>
      <c r="QKA43" s="91"/>
      <c r="QKB43" s="91"/>
      <c r="QKC43" s="91"/>
      <c r="QKD43" s="91"/>
      <c r="QKE43" s="91"/>
      <c r="QKF43" s="91"/>
      <c r="QKG43" s="91"/>
      <c r="QKH43" s="91"/>
      <c r="QKI43" s="91"/>
      <c r="QKJ43" s="91"/>
      <c r="QKK43" s="91"/>
      <c r="QKL43" s="91"/>
      <c r="QKM43" s="91"/>
      <c r="QKN43" s="91"/>
      <c r="QKO43" s="91"/>
      <c r="QKP43" s="91"/>
      <c r="QKQ43" s="91"/>
      <c r="QKR43" s="91"/>
      <c r="QKS43" s="91"/>
      <c r="QKT43" s="91"/>
      <c r="QKU43" s="91"/>
      <c r="QKV43" s="91"/>
      <c r="QKW43" s="91"/>
      <c r="QKX43" s="91"/>
      <c r="QKY43" s="91"/>
      <c r="QKZ43" s="91"/>
      <c r="QLA43" s="91"/>
      <c r="QLB43" s="91"/>
      <c r="QLC43" s="91"/>
      <c r="QLD43" s="91"/>
      <c r="QLE43" s="91"/>
      <c r="QLF43" s="91"/>
      <c r="QLG43" s="91"/>
      <c r="QLH43" s="91"/>
      <c r="QLI43" s="91"/>
      <c r="QLJ43" s="91"/>
      <c r="QLK43" s="91"/>
      <c r="QLL43" s="91"/>
      <c r="QLM43" s="91"/>
      <c r="QLN43" s="91"/>
      <c r="QLO43" s="91"/>
      <c r="QLP43" s="91"/>
      <c r="QLQ43" s="91"/>
      <c r="QLR43" s="91"/>
      <c r="QLS43" s="91"/>
      <c r="QLT43" s="91"/>
      <c r="QLU43" s="91"/>
      <c r="QLV43" s="91"/>
      <c r="QLW43" s="91"/>
      <c r="QLX43" s="91"/>
      <c r="QLY43" s="91"/>
      <c r="QLZ43" s="91"/>
      <c r="QMA43" s="91"/>
      <c r="QMB43" s="91"/>
      <c r="QMC43" s="91"/>
      <c r="QMD43" s="91"/>
      <c r="QME43" s="91"/>
      <c r="QMF43" s="91"/>
      <c r="QMG43" s="91"/>
      <c r="QMH43" s="91"/>
      <c r="QMI43" s="91"/>
      <c r="QMJ43" s="91"/>
      <c r="QMK43" s="91"/>
      <c r="QML43" s="91"/>
      <c r="QMM43" s="91"/>
      <c r="QMN43" s="91"/>
      <c r="QMO43" s="91"/>
      <c r="QMP43" s="91"/>
      <c r="QMQ43" s="91"/>
      <c r="QMR43" s="91"/>
      <c r="QMS43" s="91"/>
      <c r="QMT43" s="91"/>
      <c r="QMU43" s="91"/>
      <c r="QMV43" s="91"/>
      <c r="QMW43" s="91"/>
      <c r="QMX43" s="91"/>
      <c r="QMY43" s="91"/>
      <c r="QMZ43" s="91"/>
      <c r="QNA43" s="91"/>
      <c r="QNB43" s="91"/>
      <c r="QNC43" s="91"/>
      <c r="QND43" s="91"/>
      <c r="QNE43" s="91"/>
      <c r="QNF43" s="91"/>
      <c r="QNG43" s="91"/>
      <c r="QNH43" s="91"/>
      <c r="QNI43" s="91"/>
      <c r="QNJ43" s="91"/>
      <c r="QNK43" s="91"/>
      <c r="QNL43" s="91"/>
      <c r="QNM43" s="91"/>
      <c r="QNN43" s="91"/>
      <c r="QNO43" s="91"/>
      <c r="QNP43" s="91"/>
      <c r="QNQ43" s="91"/>
      <c r="QNR43" s="91"/>
      <c r="QNS43" s="91"/>
      <c r="QNT43" s="91"/>
      <c r="QNU43" s="91"/>
      <c r="QNV43" s="91"/>
      <c r="QNW43" s="91"/>
      <c r="QNX43" s="91"/>
      <c r="QNY43" s="91"/>
      <c r="QNZ43" s="91"/>
      <c r="QOA43" s="91"/>
      <c r="QOB43" s="91"/>
      <c r="QOC43" s="91"/>
      <c r="QOD43" s="91"/>
      <c r="QOE43" s="91"/>
      <c r="QOF43" s="91"/>
      <c r="QOG43" s="91"/>
      <c r="QOH43" s="91"/>
      <c r="QOI43" s="91"/>
      <c r="QOJ43" s="91"/>
      <c r="QOK43" s="91"/>
      <c r="QOL43" s="91"/>
      <c r="QOM43" s="91"/>
      <c r="QON43" s="91"/>
      <c r="QOO43" s="91"/>
      <c r="QOP43" s="91"/>
      <c r="QOQ43" s="91"/>
      <c r="QOR43" s="91"/>
      <c r="QOS43" s="91"/>
      <c r="QOT43" s="91"/>
      <c r="QOU43" s="91"/>
      <c r="QOV43" s="91"/>
      <c r="QOW43" s="91"/>
      <c r="QOX43" s="91"/>
      <c r="QOY43" s="91"/>
      <c r="QOZ43" s="91"/>
      <c r="QPA43" s="91"/>
      <c r="QPB43" s="91"/>
      <c r="QPC43" s="91"/>
      <c r="QPD43" s="91"/>
      <c r="QPE43" s="91"/>
      <c r="QPF43" s="91"/>
      <c r="QPG43" s="91"/>
      <c r="QPH43" s="91"/>
      <c r="QPI43" s="91"/>
      <c r="QPJ43" s="91"/>
      <c r="QPK43" s="91"/>
      <c r="QPL43" s="91"/>
      <c r="QPM43" s="91"/>
      <c r="QPN43" s="91"/>
      <c r="QPO43" s="91"/>
      <c r="QPP43" s="91"/>
      <c r="QPQ43" s="91"/>
      <c r="QPR43" s="91"/>
      <c r="QPS43" s="91"/>
      <c r="QPT43" s="91"/>
      <c r="QPU43" s="91"/>
      <c r="QPV43" s="91"/>
      <c r="QPW43" s="91"/>
      <c r="QPX43" s="91"/>
      <c r="QPY43" s="91"/>
      <c r="QPZ43" s="91"/>
      <c r="QQA43" s="91"/>
      <c r="QQB43" s="91"/>
      <c r="QQC43" s="91"/>
      <c r="QQD43" s="91"/>
      <c r="QQE43" s="91"/>
      <c r="QQF43" s="91"/>
      <c r="QQG43" s="91"/>
      <c r="QQH43" s="91"/>
      <c r="QQI43" s="91"/>
      <c r="QQJ43" s="91"/>
      <c r="QQK43" s="91"/>
      <c r="QQL43" s="91"/>
      <c r="QQM43" s="91"/>
      <c r="QQN43" s="91"/>
      <c r="QQO43" s="91"/>
      <c r="QQP43" s="91"/>
      <c r="QQQ43" s="91"/>
      <c r="QQR43" s="91"/>
      <c r="QQS43" s="91"/>
      <c r="QQT43" s="91"/>
      <c r="QQU43" s="91"/>
      <c r="QQV43" s="91"/>
      <c r="QQW43" s="91"/>
      <c r="QQX43" s="91"/>
      <c r="QQY43" s="91"/>
      <c r="QQZ43" s="91"/>
      <c r="QRA43" s="91"/>
      <c r="QRB43" s="91"/>
      <c r="QRC43" s="91"/>
      <c r="QRD43" s="91"/>
      <c r="QRE43" s="91"/>
      <c r="QRF43" s="91"/>
      <c r="QRG43" s="91"/>
      <c r="QRH43" s="91"/>
      <c r="QRI43" s="91"/>
      <c r="QRJ43" s="91"/>
      <c r="QRK43" s="91"/>
      <c r="QRL43" s="91"/>
      <c r="QRM43" s="91"/>
      <c r="QRN43" s="91"/>
      <c r="QRO43" s="91"/>
      <c r="QRP43" s="91"/>
      <c r="QRQ43" s="91"/>
      <c r="QRR43" s="91"/>
      <c r="QRS43" s="91"/>
      <c r="QRT43" s="91"/>
      <c r="QRU43" s="91"/>
      <c r="QRV43" s="91"/>
      <c r="QRW43" s="91"/>
      <c r="QRX43" s="91"/>
      <c r="QRY43" s="91"/>
      <c r="QRZ43" s="91"/>
      <c r="QSA43" s="91"/>
      <c r="QSB43" s="91"/>
      <c r="QSC43" s="91"/>
      <c r="QSD43" s="91"/>
      <c r="QSE43" s="91"/>
      <c r="QSF43" s="91"/>
      <c r="QSG43" s="91"/>
      <c r="QSH43" s="91"/>
      <c r="QSI43" s="91"/>
      <c r="QSJ43" s="91"/>
      <c r="QSK43" s="91"/>
      <c r="QSL43" s="91"/>
      <c r="QSM43" s="91"/>
      <c r="QSN43" s="91"/>
      <c r="QSO43" s="91"/>
      <c r="QSP43" s="91"/>
      <c r="QSQ43" s="91"/>
      <c r="QSR43" s="91"/>
      <c r="QSS43" s="91"/>
      <c r="QST43" s="91"/>
      <c r="QSU43" s="91"/>
      <c r="QSV43" s="91"/>
      <c r="QSW43" s="91"/>
      <c r="QSX43" s="91"/>
      <c r="QSY43" s="91"/>
      <c r="QSZ43" s="91"/>
      <c r="QTA43" s="91"/>
      <c r="QTB43" s="91"/>
      <c r="QTC43" s="91"/>
      <c r="QTD43" s="91"/>
      <c r="QTE43" s="91"/>
      <c r="QTF43" s="91"/>
      <c r="QTG43" s="91"/>
      <c r="QTH43" s="91"/>
      <c r="QTI43" s="91"/>
      <c r="QTJ43" s="91"/>
      <c r="QTK43" s="91"/>
      <c r="QTL43" s="91"/>
      <c r="QTM43" s="91"/>
      <c r="QTN43" s="91"/>
      <c r="QTO43" s="91"/>
      <c r="QTP43" s="91"/>
      <c r="QTQ43" s="91"/>
      <c r="QTR43" s="91"/>
      <c r="QTS43" s="91"/>
      <c r="QTT43" s="91"/>
      <c r="QTU43" s="91"/>
      <c r="QTV43" s="91"/>
      <c r="QTW43" s="91"/>
      <c r="QTX43" s="91"/>
      <c r="QTY43" s="91"/>
      <c r="QTZ43" s="91"/>
      <c r="QUA43" s="91"/>
      <c r="QUB43" s="91"/>
      <c r="QUC43" s="91"/>
      <c r="QUD43" s="91"/>
      <c r="QUE43" s="91"/>
      <c r="QUF43" s="91"/>
      <c r="QUG43" s="91"/>
      <c r="QUH43" s="91"/>
      <c r="QUI43" s="91"/>
      <c r="QUJ43" s="91"/>
      <c r="QUK43" s="91"/>
      <c r="QUL43" s="91"/>
      <c r="QUM43" s="91"/>
      <c r="QUN43" s="91"/>
      <c r="QUO43" s="91"/>
      <c r="QUP43" s="91"/>
      <c r="QUQ43" s="91"/>
      <c r="QUR43" s="91"/>
      <c r="QUS43" s="91"/>
      <c r="QUT43" s="91"/>
      <c r="QUU43" s="91"/>
      <c r="QUV43" s="91"/>
      <c r="QUW43" s="91"/>
      <c r="QUX43" s="91"/>
      <c r="QUY43" s="91"/>
      <c r="QUZ43" s="91"/>
      <c r="QVA43" s="91"/>
      <c r="QVB43" s="91"/>
      <c r="QVC43" s="91"/>
      <c r="QVD43" s="91"/>
      <c r="QVE43" s="91"/>
      <c r="QVF43" s="91"/>
      <c r="QVG43" s="91"/>
      <c r="QVH43" s="91"/>
      <c r="QVI43" s="91"/>
      <c r="QVJ43" s="91"/>
      <c r="QVK43" s="91"/>
      <c r="QVL43" s="91"/>
      <c r="QVM43" s="91"/>
      <c r="QVN43" s="91"/>
      <c r="QVO43" s="91"/>
      <c r="QVP43" s="91"/>
      <c r="QVQ43" s="91"/>
      <c r="QVR43" s="91"/>
      <c r="QVS43" s="91"/>
      <c r="QVT43" s="91"/>
      <c r="QVU43" s="91"/>
      <c r="QVV43" s="91"/>
      <c r="QVW43" s="91"/>
      <c r="QVX43" s="91"/>
      <c r="QVY43" s="91"/>
      <c r="QVZ43" s="91"/>
      <c r="QWA43" s="91"/>
      <c r="QWB43" s="91"/>
      <c r="QWC43" s="91"/>
      <c r="QWD43" s="91"/>
      <c r="QWE43" s="91"/>
      <c r="QWF43" s="91"/>
      <c r="QWG43" s="91"/>
      <c r="QWH43" s="91"/>
      <c r="QWI43" s="91"/>
      <c r="QWJ43" s="91"/>
      <c r="QWK43" s="91"/>
      <c r="QWL43" s="91"/>
      <c r="QWM43" s="91"/>
      <c r="QWN43" s="91"/>
      <c r="QWO43" s="91"/>
      <c r="QWP43" s="91"/>
      <c r="QWQ43" s="91"/>
      <c r="QWR43" s="91"/>
      <c r="QWS43" s="91"/>
      <c r="QWT43" s="91"/>
      <c r="QWU43" s="91"/>
      <c r="QWV43" s="91"/>
      <c r="QWW43" s="91"/>
      <c r="QWX43" s="91"/>
      <c r="QWY43" s="91"/>
      <c r="QWZ43" s="91"/>
      <c r="QXA43" s="91"/>
      <c r="QXB43" s="91"/>
      <c r="QXC43" s="91"/>
      <c r="QXD43" s="91"/>
      <c r="QXE43" s="91"/>
      <c r="QXF43" s="91"/>
      <c r="QXG43" s="91"/>
      <c r="QXH43" s="91"/>
      <c r="QXI43" s="91"/>
      <c r="QXJ43" s="91"/>
      <c r="QXK43" s="91"/>
      <c r="QXL43" s="91"/>
      <c r="QXM43" s="91"/>
      <c r="QXN43" s="91"/>
      <c r="QXO43" s="91"/>
      <c r="QXP43" s="91"/>
      <c r="QXQ43" s="91"/>
      <c r="QXR43" s="91"/>
      <c r="QXS43" s="91"/>
      <c r="QXT43" s="91"/>
      <c r="QXU43" s="91"/>
      <c r="QXV43" s="91"/>
      <c r="QXW43" s="91"/>
      <c r="QXX43" s="91"/>
      <c r="QXY43" s="91"/>
      <c r="QXZ43" s="91"/>
      <c r="QYA43" s="91"/>
      <c r="QYB43" s="91"/>
      <c r="QYC43" s="91"/>
      <c r="QYD43" s="91"/>
      <c r="QYE43" s="91"/>
      <c r="QYF43" s="91"/>
      <c r="QYG43" s="91"/>
      <c r="QYH43" s="91"/>
      <c r="QYI43" s="91"/>
      <c r="QYJ43" s="91"/>
      <c r="QYK43" s="91"/>
      <c r="QYL43" s="91"/>
      <c r="QYM43" s="91"/>
      <c r="QYN43" s="91"/>
      <c r="QYO43" s="91"/>
      <c r="QYP43" s="91"/>
      <c r="QYQ43" s="91"/>
      <c r="QYR43" s="91"/>
      <c r="QYS43" s="91"/>
      <c r="QYT43" s="91"/>
      <c r="QYU43" s="91"/>
      <c r="QYV43" s="91"/>
      <c r="QYW43" s="91"/>
      <c r="QYX43" s="91"/>
      <c r="QYY43" s="91"/>
      <c r="QYZ43" s="91"/>
      <c r="QZA43" s="91"/>
      <c r="QZB43" s="91"/>
      <c r="QZC43" s="91"/>
      <c r="QZD43" s="91"/>
      <c r="QZE43" s="91"/>
      <c r="QZF43" s="91"/>
      <c r="QZG43" s="91"/>
      <c r="QZH43" s="91"/>
      <c r="QZI43" s="91"/>
      <c r="QZJ43" s="91"/>
      <c r="QZK43" s="91"/>
      <c r="QZL43" s="91"/>
      <c r="QZM43" s="91"/>
      <c r="QZN43" s="91"/>
      <c r="QZO43" s="91"/>
      <c r="QZP43" s="91"/>
      <c r="QZQ43" s="91"/>
      <c r="QZR43" s="91"/>
      <c r="QZS43" s="91"/>
      <c r="QZT43" s="91"/>
      <c r="QZU43" s="91"/>
      <c r="QZV43" s="91"/>
      <c r="QZW43" s="91"/>
      <c r="QZX43" s="91"/>
      <c r="QZY43" s="91"/>
      <c r="QZZ43" s="91"/>
      <c r="RAA43" s="91"/>
      <c r="RAB43" s="91"/>
      <c r="RAC43" s="91"/>
      <c r="RAD43" s="91"/>
      <c r="RAE43" s="91"/>
      <c r="RAF43" s="91"/>
      <c r="RAG43" s="91"/>
      <c r="RAH43" s="91"/>
      <c r="RAI43" s="91"/>
      <c r="RAJ43" s="91"/>
      <c r="RAK43" s="91"/>
      <c r="RAL43" s="91"/>
      <c r="RAM43" s="91"/>
      <c r="RAN43" s="91"/>
      <c r="RAO43" s="91"/>
      <c r="RAP43" s="91"/>
      <c r="RAQ43" s="91"/>
      <c r="RAR43" s="91"/>
      <c r="RAS43" s="91"/>
      <c r="RAT43" s="91"/>
      <c r="RAU43" s="91"/>
      <c r="RAV43" s="91"/>
      <c r="RAW43" s="91"/>
      <c r="RAX43" s="91"/>
      <c r="RAY43" s="91"/>
      <c r="RAZ43" s="91"/>
      <c r="RBA43" s="91"/>
      <c r="RBB43" s="91"/>
      <c r="RBC43" s="91"/>
      <c r="RBD43" s="91"/>
      <c r="RBE43" s="91"/>
      <c r="RBF43" s="91"/>
      <c r="RBG43" s="91"/>
      <c r="RBH43" s="91"/>
      <c r="RBI43" s="91"/>
      <c r="RBJ43" s="91"/>
      <c r="RBK43" s="91"/>
      <c r="RBL43" s="91"/>
      <c r="RBM43" s="91"/>
      <c r="RBN43" s="91"/>
      <c r="RBO43" s="91"/>
      <c r="RBP43" s="91"/>
      <c r="RBQ43" s="91"/>
      <c r="RBR43" s="91"/>
      <c r="RBS43" s="91"/>
      <c r="RBT43" s="91"/>
      <c r="RBU43" s="91"/>
      <c r="RBV43" s="91"/>
      <c r="RBW43" s="91"/>
      <c r="RBX43" s="91"/>
      <c r="RBY43" s="91"/>
      <c r="RBZ43" s="91"/>
      <c r="RCA43" s="91"/>
      <c r="RCB43" s="91"/>
      <c r="RCC43" s="91"/>
      <c r="RCD43" s="91"/>
      <c r="RCE43" s="91"/>
      <c r="RCF43" s="91"/>
      <c r="RCG43" s="91"/>
      <c r="RCH43" s="91"/>
      <c r="RCI43" s="91"/>
      <c r="RCJ43" s="91"/>
      <c r="RCK43" s="91"/>
      <c r="RCL43" s="91"/>
      <c r="RCM43" s="91"/>
      <c r="RCN43" s="91"/>
      <c r="RCO43" s="91"/>
      <c r="RCP43" s="91"/>
      <c r="RCQ43" s="91"/>
      <c r="RCR43" s="91"/>
      <c r="RCS43" s="91"/>
      <c r="RCT43" s="91"/>
      <c r="RCU43" s="91"/>
      <c r="RCV43" s="91"/>
      <c r="RCW43" s="91"/>
      <c r="RCX43" s="91"/>
      <c r="RCY43" s="91"/>
      <c r="RCZ43" s="91"/>
      <c r="RDA43" s="91"/>
      <c r="RDB43" s="91"/>
      <c r="RDC43" s="91"/>
      <c r="RDD43" s="91"/>
      <c r="RDE43" s="91"/>
      <c r="RDF43" s="91"/>
      <c r="RDG43" s="91"/>
      <c r="RDH43" s="91"/>
      <c r="RDI43" s="91"/>
      <c r="RDJ43" s="91"/>
      <c r="RDK43" s="91"/>
      <c r="RDL43" s="91"/>
      <c r="RDM43" s="91"/>
      <c r="RDN43" s="91"/>
      <c r="RDO43" s="91"/>
      <c r="RDP43" s="91"/>
      <c r="RDQ43" s="91"/>
      <c r="RDR43" s="91"/>
      <c r="RDS43" s="91"/>
      <c r="RDT43" s="91"/>
      <c r="RDU43" s="91"/>
      <c r="RDV43" s="91"/>
      <c r="RDW43" s="91"/>
      <c r="RDX43" s="91"/>
      <c r="RDY43" s="91"/>
      <c r="RDZ43" s="91"/>
      <c r="REA43" s="91"/>
      <c r="REB43" s="91"/>
      <c r="REC43" s="91"/>
      <c r="RED43" s="91"/>
      <c r="REE43" s="91"/>
      <c r="REF43" s="91"/>
      <c r="REG43" s="91"/>
      <c r="REH43" s="91"/>
      <c r="REI43" s="91"/>
      <c r="REJ43" s="91"/>
      <c r="REK43" s="91"/>
      <c r="REL43" s="91"/>
      <c r="REM43" s="91"/>
      <c r="REN43" s="91"/>
      <c r="REO43" s="91"/>
      <c r="REP43" s="91"/>
      <c r="REQ43" s="91"/>
      <c r="RER43" s="91"/>
      <c r="RES43" s="91"/>
      <c r="RET43" s="91"/>
      <c r="REU43" s="91"/>
      <c r="REV43" s="91"/>
      <c r="REW43" s="91"/>
      <c r="REX43" s="91"/>
      <c r="REY43" s="91"/>
      <c r="REZ43" s="91"/>
      <c r="RFA43" s="91"/>
      <c r="RFB43" s="91"/>
      <c r="RFC43" s="91"/>
      <c r="RFD43" s="91"/>
      <c r="RFE43" s="91"/>
      <c r="RFF43" s="91"/>
      <c r="RFG43" s="91"/>
      <c r="RFH43" s="91"/>
      <c r="RFI43" s="91"/>
      <c r="RFJ43" s="91"/>
      <c r="RFK43" s="91"/>
      <c r="RFL43" s="91"/>
      <c r="RFM43" s="91"/>
      <c r="RFN43" s="91"/>
      <c r="RFO43" s="91"/>
      <c r="RFP43" s="91"/>
      <c r="RFQ43" s="91"/>
      <c r="RFR43" s="91"/>
      <c r="RFS43" s="91"/>
      <c r="RFT43" s="91"/>
      <c r="RFU43" s="91"/>
      <c r="RFV43" s="91"/>
      <c r="RFW43" s="91"/>
      <c r="RFX43" s="91"/>
      <c r="RFY43" s="91"/>
      <c r="RFZ43" s="91"/>
      <c r="RGA43" s="91"/>
      <c r="RGB43" s="91"/>
      <c r="RGC43" s="91"/>
      <c r="RGD43" s="91"/>
      <c r="RGE43" s="91"/>
      <c r="RGF43" s="91"/>
      <c r="RGG43" s="91"/>
      <c r="RGH43" s="91"/>
      <c r="RGI43" s="91"/>
      <c r="RGJ43" s="91"/>
      <c r="RGK43" s="91"/>
      <c r="RGL43" s="91"/>
      <c r="RGM43" s="91"/>
      <c r="RGN43" s="91"/>
      <c r="RGO43" s="91"/>
      <c r="RGP43" s="91"/>
      <c r="RGQ43" s="91"/>
      <c r="RGR43" s="91"/>
      <c r="RGS43" s="91"/>
      <c r="RGT43" s="91"/>
      <c r="RGU43" s="91"/>
      <c r="RGV43" s="91"/>
      <c r="RGW43" s="91"/>
      <c r="RGX43" s="91"/>
      <c r="RGY43" s="91"/>
      <c r="RGZ43" s="91"/>
      <c r="RHA43" s="91"/>
      <c r="RHB43" s="91"/>
      <c r="RHC43" s="91"/>
      <c r="RHD43" s="91"/>
      <c r="RHE43" s="91"/>
      <c r="RHF43" s="91"/>
      <c r="RHG43" s="91"/>
      <c r="RHH43" s="91"/>
      <c r="RHI43" s="91"/>
      <c r="RHJ43" s="91"/>
      <c r="RHK43" s="91"/>
      <c r="RHL43" s="91"/>
      <c r="RHM43" s="91"/>
      <c r="RHN43" s="91"/>
      <c r="RHO43" s="91"/>
      <c r="RHP43" s="91"/>
      <c r="RHQ43" s="91"/>
      <c r="RHR43" s="91"/>
      <c r="RHS43" s="91"/>
      <c r="RHT43" s="91"/>
      <c r="RHU43" s="91"/>
      <c r="RHV43" s="91"/>
      <c r="RHW43" s="91"/>
      <c r="RHX43" s="91"/>
      <c r="RHY43" s="91"/>
      <c r="RHZ43" s="91"/>
      <c r="RIA43" s="91"/>
      <c r="RIB43" s="91"/>
      <c r="RIC43" s="91"/>
      <c r="RID43" s="91"/>
      <c r="RIE43" s="91"/>
      <c r="RIF43" s="91"/>
      <c r="RIG43" s="91"/>
      <c r="RIH43" s="91"/>
      <c r="RII43" s="91"/>
      <c r="RIJ43" s="91"/>
      <c r="RIK43" s="91"/>
      <c r="RIL43" s="91"/>
      <c r="RIM43" s="91"/>
      <c r="RIN43" s="91"/>
      <c r="RIO43" s="91"/>
      <c r="RIP43" s="91"/>
      <c r="RIQ43" s="91"/>
      <c r="RIR43" s="91"/>
      <c r="RIS43" s="91"/>
      <c r="RIT43" s="91"/>
      <c r="RIU43" s="91"/>
      <c r="RIV43" s="91"/>
      <c r="RIW43" s="91"/>
      <c r="RIX43" s="91"/>
      <c r="RIY43" s="91"/>
      <c r="RIZ43" s="91"/>
      <c r="RJA43" s="91"/>
      <c r="RJB43" s="91"/>
      <c r="RJC43" s="91"/>
      <c r="RJD43" s="91"/>
      <c r="RJE43" s="91"/>
      <c r="RJF43" s="91"/>
      <c r="RJG43" s="91"/>
      <c r="RJH43" s="91"/>
      <c r="RJI43" s="91"/>
      <c r="RJJ43" s="91"/>
      <c r="RJK43" s="91"/>
      <c r="RJL43" s="91"/>
      <c r="RJM43" s="91"/>
      <c r="RJN43" s="91"/>
      <c r="RJO43" s="91"/>
      <c r="RJP43" s="91"/>
      <c r="RJQ43" s="91"/>
      <c r="RJR43" s="91"/>
      <c r="RJS43" s="91"/>
      <c r="RJT43" s="91"/>
      <c r="RJU43" s="91"/>
      <c r="RJV43" s="91"/>
      <c r="RJW43" s="91"/>
      <c r="RJX43" s="91"/>
      <c r="RJY43" s="91"/>
      <c r="RJZ43" s="91"/>
      <c r="RKA43" s="91"/>
      <c r="RKB43" s="91"/>
      <c r="RKC43" s="91"/>
      <c r="RKD43" s="91"/>
      <c r="RKE43" s="91"/>
      <c r="RKF43" s="91"/>
      <c r="RKG43" s="91"/>
      <c r="RKH43" s="91"/>
      <c r="RKI43" s="91"/>
      <c r="RKJ43" s="91"/>
      <c r="RKK43" s="91"/>
      <c r="RKL43" s="91"/>
      <c r="RKM43" s="91"/>
      <c r="RKN43" s="91"/>
      <c r="RKO43" s="91"/>
      <c r="RKP43" s="91"/>
      <c r="RKQ43" s="91"/>
      <c r="RKR43" s="91"/>
      <c r="RKS43" s="91"/>
      <c r="RKT43" s="91"/>
      <c r="RKU43" s="91"/>
      <c r="RKV43" s="91"/>
      <c r="RKW43" s="91"/>
      <c r="RKX43" s="91"/>
      <c r="RKY43" s="91"/>
      <c r="RKZ43" s="91"/>
      <c r="RLA43" s="91"/>
      <c r="RLB43" s="91"/>
      <c r="RLC43" s="91"/>
      <c r="RLD43" s="91"/>
      <c r="RLE43" s="91"/>
      <c r="RLF43" s="91"/>
      <c r="RLG43" s="91"/>
      <c r="RLH43" s="91"/>
      <c r="RLI43" s="91"/>
      <c r="RLJ43" s="91"/>
      <c r="RLK43" s="91"/>
      <c r="RLL43" s="91"/>
      <c r="RLM43" s="91"/>
      <c r="RLN43" s="91"/>
      <c r="RLO43" s="91"/>
      <c r="RLP43" s="91"/>
      <c r="RLQ43" s="91"/>
      <c r="RLR43" s="91"/>
      <c r="RLS43" s="91"/>
      <c r="RLT43" s="91"/>
      <c r="RLU43" s="91"/>
      <c r="RLV43" s="91"/>
      <c r="RLW43" s="91"/>
      <c r="RLX43" s="91"/>
      <c r="RLY43" s="91"/>
      <c r="RLZ43" s="91"/>
      <c r="RMA43" s="91"/>
      <c r="RMB43" s="91"/>
      <c r="RMC43" s="91"/>
      <c r="RMD43" s="91"/>
      <c r="RME43" s="91"/>
      <c r="RMF43" s="91"/>
      <c r="RMG43" s="91"/>
      <c r="RMH43" s="91"/>
      <c r="RMI43" s="91"/>
      <c r="RMJ43" s="91"/>
      <c r="RMK43" s="91"/>
      <c r="RML43" s="91"/>
      <c r="RMM43" s="91"/>
      <c r="RMN43" s="91"/>
      <c r="RMO43" s="91"/>
      <c r="RMP43" s="91"/>
      <c r="RMQ43" s="91"/>
      <c r="RMR43" s="91"/>
      <c r="RMS43" s="91"/>
      <c r="RMT43" s="91"/>
      <c r="RMU43" s="91"/>
      <c r="RMV43" s="91"/>
      <c r="RMW43" s="91"/>
      <c r="RMX43" s="91"/>
      <c r="RMY43" s="91"/>
      <c r="RMZ43" s="91"/>
      <c r="RNA43" s="91"/>
      <c r="RNB43" s="91"/>
      <c r="RNC43" s="91"/>
      <c r="RND43" s="91"/>
      <c r="RNE43" s="91"/>
      <c r="RNF43" s="91"/>
      <c r="RNG43" s="91"/>
      <c r="RNH43" s="91"/>
      <c r="RNI43" s="91"/>
      <c r="RNJ43" s="91"/>
      <c r="RNK43" s="91"/>
      <c r="RNL43" s="91"/>
      <c r="RNM43" s="91"/>
      <c r="RNN43" s="91"/>
      <c r="RNO43" s="91"/>
      <c r="RNP43" s="91"/>
      <c r="RNQ43" s="91"/>
      <c r="RNR43" s="91"/>
      <c r="RNS43" s="91"/>
      <c r="RNT43" s="91"/>
      <c r="RNU43" s="91"/>
      <c r="RNV43" s="91"/>
      <c r="RNW43" s="91"/>
      <c r="RNX43" s="91"/>
      <c r="RNY43" s="91"/>
      <c r="RNZ43" s="91"/>
      <c r="ROA43" s="91"/>
      <c r="ROB43" s="91"/>
      <c r="ROC43" s="91"/>
      <c r="ROD43" s="91"/>
      <c r="ROE43" s="91"/>
      <c r="ROF43" s="91"/>
      <c r="ROG43" s="91"/>
      <c r="ROH43" s="91"/>
      <c r="ROI43" s="91"/>
      <c r="ROJ43" s="91"/>
      <c r="ROK43" s="91"/>
      <c r="ROL43" s="91"/>
      <c r="ROM43" s="91"/>
      <c r="RON43" s="91"/>
      <c r="ROO43" s="91"/>
      <c r="ROP43" s="91"/>
      <c r="ROQ43" s="91"/>
      <c r="ROR43" s="91"/>
      <c r="ROS43" s="91"/>
      <c r="ROT43" s="91"/>
      <c r="ROU43" s="91"/>
      <c r="ROV43" s="91"/>
      <c r="ROW43" s="91"/>
      <c r="ROX43" s="91"/>
      <c r="ROY43" s="91"/>
      <c r="ROZ43" s="91"/>
      <c r="RPA43" s="91"/>
      <c r="RPB43" s="91"/>
      <c r="RPC43" s="91"/>
      <c r="RPD43" s="91"/>
      <c r="RPE43" s="91"/>
      <c r="RPF43" s="91"/>
      <c r="RPG43" s="91"/>
      <c r="RPH43" s="91"/>
      <c r="RPI43" s="91"/>
      <c r="RPJ43" s="91"/>
      <c r="RPK43" s="91"/>
      <c r="RPL43" s="91"/>
      <c r="RPM43" s="91"/>
      <c r="RPN43" s="91"/>
      <c r="RPO43" s="91"/>
      <c r="RPP43" s="91"/>
      <c r="RPQ43" s="91"/>
      <c r="RPR43" s="91"/>
      <c r="RPS43" s="91"/>
      <c r="RPT43" s="91"/>
      <c r="RPU43" s="91"/>
      <c r="RPV43" s="91"/>
      <c r="RPW43" s="91"/>
      <c r="RPX43" s="91"/>
      <c r="RPY43" s="91"/>
      <c r="RPZ43" s="91"/>
      <c r="RQA43" s="91"/>
      <c r="RQB43" s="91"/>
      <c r="RQC43" s="91"/>
      <c r="RQD43" s="91"/>
      <c r="RQE43" s="91"/>
      <c r="RQF43" s="91"/>
      <c r="RQG43" s="91"/>
      <c r="RQH43" s="91"/>
      <c r="RQI43" s="91"/>
      <c r="RQJ43" s="91"/>
      <c r="RQK43" s="91"/>
      <c r="RQL43" s="91"/>
      <c r="RQM43" s="91"/>
      <c r="RQN43" s="91"/>
      <c r="RQO43" s="91"/>
      <c r="RQP43" s="91"/>
      <c r="RQQ43" s="91"/>
      <c r="RQR43" s="91"/>
      <c r="RQS43" s="91"/>
      <c r="RQT43" s="91"/>
      <c r="RQU43" s="91"/>
      <c r="RQV43" s="91"/>
      <c r="RQW43" s="91"/>
      <c r="RQX43" s="91"/>
      <c r="RQY43" s="91"/>
      <c r="RQZ43" s="91"/>
      <c r="RRA43" s="91"/>
      <c r="RRB43" s="91"/>
      <c r="RRC43" s="91"/>
      <c r="RRD43" s="91"/>
      <c r="RRE43" s="91"/>
      <c r="RRF43" s="91"/>
      <c r="RRG43" s="91"/>
      <c r="RRH43" s="91"/>
      <c r="RRI43" s="91"/>
      <c r="RRJ43" s="91"/>
      <c r="RRK43" s="91"/>
      <c r="RRL43" s="91"/>
      <c r="RRM43" s="91"/>
      <c r="RRN43" s="91"/>
      <c r="RRO43" s="91"/>
      <c r="RRP43" s="91"/>
      <c r="RRQ43" s="91"/>
      <c r="RRR43" s="91"/>
      <c r="RRS43" s="91"/>
      <c r="RRT43" s="91"/>
      <c r="RRU43" s="91"/>
      <c r="RRV43" s="91"/>
      <c r="RRW43" s="91"/>
      <c r="RRX43" s="91"/>
      <c r="RRY43" s="91"/>
      <c r="RRZ43" s="91"/>
      <c r="RSA43" s="91"/>
      <c r="RSB43" s="91"/>
      <c r="RSC43" s="91"/>
      <c r="RSD43" s="91"/>
      <c r="RSE43" s="91"/>
      <c r="RSF43" s="91"/>
      <c r="RSG43" s="91"/>
      <c r="RSH43" s="91"/>
      <c r="RSI43" s="91"/>
      <c r="RSJ43" s="91"/>
      <c r="RSK43" s="91"/>
      <c r="RSL43" s="91"/>
      <c r="RSM43" s="91"/>
      <c r="RSN43" s="91"/>
      <c r="RSO43" s="91"/>
      <c r="RSP43" s="91"/>
      <c r="RSQ43" s="91"/>
      <c r="RSR43" s="91"/>
      <c r="RSS43" s="91"/>
      <c r="RST43" s="91"/>
      <c r="RSU43" s="91"/>
      <c r="RSV43" s="91"/>
      <c r="RSW43" s="91"/>
      <c r="RSX43" s="91"/>
      <c r="RSY43" s="91"/>
      <c r="RSZ43" s="91"/>
      <c r="RTA43" s="91"/>
      <c r="RTB43" s="91"/>
      <c r="RTC43" s="91"/>
      <c r="RTD43" s="91"/>
      <c r="RTE43" s="91"/>
      <c r="RTF43" s="91"/>
      <c r="RTG43" s="91"/>
      <c r="RTH43" s="91"/>
      <c r="RTI43" s="91"/>
      <c r="RTJ43" s="91"/>
      <c r="RTK43" s="91"/>
      <c r="RTL43" s="91"/>
      <c r="RTM43" s="91"/>
      <c r="RTN43" s="91"/>
      <c r="RTO43" s="91"/>
      <c r="RTP43" s="91"/>
      <c r="RTQ43" s="91"/>
      <c r="RTR43" s="91"/>
      <c r="RTS43" s="91"/>
      <c r="RTT43" s="91"/>
      <c r="RTU43" s="91"/>
      <c r="RTV43" s="91"/>
      <c r="RTW43" s="91"/>
      <c r="RTX43" s="91"/>
      <c r="RTY43" s="91"/>
      <c r="RTZ43" s="91"/>
      <c r="RUA43" s="91"/>
      <c r="RUB43" s="91"/>
      <c r="RUC43" s="91"/>
      <c r="RUD43" s="91"/>
      <c r="RUE43" s="91"/>
      <c r="RUF43" s="91"/>
      <c r="RUG43" s="91"/>
      <c r="RUH43" s="91"/>
      <c r="RUI43" s="91"/>
      <c r="RUJ43" s="91"/>
      <c r="RUK43" s="91"/>
      <c r="RUL43" s="91"/>
      <c r="RUM43" s="91"/>
      <c r="RUN43" s="91"/>
      <c r="RUO43" s="91"/>
      <c r="RUP43" s="91"/>
      <c r="RUQ43" s="91"/>
      <c r="RUR43" s="91"/>
      <c r="RUS43" s="91"/>
      <c r="RUT43" s="91"/>
      <c r="RUU43" s="91"/>
      <c r="RUV43" s="91"/>
      <c r="RUW43" s="91"/>
      <c r="RUX43" s="91"/>
      <c r="RUY43" s="91"/>
      <c r="RUZ43" s="91"/>
      <c r="RVA43" s="91"/>
      <c r="RVB43" s="91"/>
      <c r="RVC43" s="91"/>
      <c r="RVD43" s="91"/>
      <c r="RVE43" s="91"/>
      <c r="RVF43" s="91"/>
      <c r="RVG43" s="91"/>
      <c r="RVH43" s="91"/>
      <c r="RVI43" s="91"/>
      <c r="RVJ43" s="91"/>
      <c r="RVK43" s="91"/>
      <c r="RVL43" s="91"/>
      <c r="RVM43" s="91"/>
      <c r="RVN43" s="91"/>
      <c r="RVO43" s="91"/>
      <c r="RVP43" s="91"/>
      <c r="RVQ43" s="91"/>
      <c r="RVR43" s="91"/>
      <c r="RVS43" s="91"/>
      <c r="RVT43" s="91"/>
      <c r="RVU43" s="91"/>
      <c r="RVV43" s="91"/>
      <c r="RVW43" s="91"/>
      <c r="RVX43" s="91"/>
      <c r="RVY43" s="91"/>
      <c r="RVZ43" s="91"/>
      <c r="RWA43" s="91"/>
      <c r="RWB43" s="91"/>
      <c r="RWC43" s="91"/>
      <c r="RWD43" s="91"/>
      <c r="RWE43" s="91"/>
      <c r="RWF43" s="91"/>
      <c r="RWG43" s="91"/>
      <c r="RWH43" s="91"/>
      <c r="RWI43" s="91"/>
      <c r="RWJ43" s="91"/>
      <c r="RWK43" s="91"/>
      <c r="RWL43" s="91"/>
      <c r="RWM43" s="91"/>
      <c r="RWN43" s="91"/>
      <c r="RWO43" s="91"/>
      <c r="RWP43" s="91"/>
      <c r="RWQ43" s="91"/>
      <c r="RWR43" s="91"/>
      <c r="RWS43" s="91"/>
      <c r="RWT43" s="91"/>
      <c r="RWU43" s="91"/>
      <c r="RWV43" s="91"/>
      <c r="RWW43" s="91"/>
      <c r="RWX43" s="91"/>
      <c r="RWY43" s="91"/>
      <c r="RWZ43" s="91"/>
      <c r="RXA43" s="91"/>
      <c r="RXB43" s="91"/>
      <c r="RXC43" s="91"/>
      <c r="RXD43" s="91"/>
      <c r="RXE43" s="91"/>
      <c r="RXF43" s="91"/>
      <c r="RXG43" s="91"/>
      <c r="RXH43" s="91"/>
      <c r="RXI43" s="91"/>
      <c r="RXJ43" s="91"/>
      <c r="RXK43" s="91"/>
      <c r="RXL43" s="91"/>
      <c r="RXM43" s="91"/>
      <c r="RXN43" s="91"/>
      <c r="RXO43" s="91"/>
      <c r="RXP43" s="91"/>
      <c r="RXQ43" s="91"/>
      <c r="RXR43" s="91"/>
      <c r="RXS43" s="91"/>
      <c r="RXT43" s="91"/>
      <c r="RXU43" s="91"/>
      <c r="RXV43" s="91"/>
      <c r="RXW43" s="91"/>
      <c r="RXX43" s="91"/>
      <c r="RXY43" s="91"/>
      <c r="RXZ43" s="91"/>
      <c r="RYA43" s="91"/>
      <c r="RYB43" s="91"/>
      <c r="RYC43" s="91"/>
      <c r="RYD43" s="91"/>
      <c r="RYE43" s="91"/>
      <c r="RYF43" s="91"/>
      <c r="RYG43" s="91"/>
      <c r="RYH43" s="91"/>
      <c r="RYI43" s="91"/>
      <c r="RYJ43" s="91"/>
      <c r="RYK43" s="91"/>
      <c r="RYL43" s="91"/>
      <c r="RYM43" s="91"/>
      <c r="RYN43" s="91"/>
      <c r="RYO43" s="91"/>
      <c r="RYP43" s="91"/>
      <c r="RYQ43" s="91"/>
      <c r="RYR43" s="91"/>
      <c r="RYS43" s="91"/>
      <c r="RYT43" s="91"/>
      <c r="RYU43" s="91"/>
      <c r="RYV43" s="91"/>
      <c r="RYW43" s="91"/>
      <c r="RYX43" s="91"/>
      <c r="RYY43" s="91"/>
      <c r="RYZ43" s="91"/>
      <c r="RZA43" s="91"/>
      <c r="RZB43" s="91"/>
      <c r="RZC43" s="91"/>
      <c r="RZD43" s="91"/>
      <c r="RZE43" s="91"/>
      <c r="RZF43" s="91"/>
      <c r="RZG43" s="91"/>
      <c r="RZH43" s="91"/>
      <c r="RZI43" s="91"/>
      <c r="RZJ43" s="91"/>
      <c r="RZK43" s="91"/>
      <c r="RZL43" s="91"/>
      <c r="RZM43" s="91"/>
      <c r="RZN43" s="91"/>
      <c r="RZO43" s="91"/>
      <c r="RZP43" s="91"/>
      <c r="RZQ43" s="91"/>
      <c r="RZR43" s="91"/>
      <c r="RZS43" s="91"/>
      <c r="RZT43" s="91"/>
      <c r="RZU43" s="91"/>
      <c r="RZV43" s="91"/>
      <c r="RZW43" s="91"/>
      <c r="RZX43" s="91"/>
      <c r="RZY43" s="91"/>
      <c r="RZZ43" s="91"/>
      <c r="SAA43" s="91"/>
      <c r="SAB43" s="91"/>
      <c r="SAC43" s="91"/>
      <c r="SAD43" s="91"/>
      <c r="SAE43" s="91"/>
      <c r="SAF43" s="91"/>
      <c r="SAG43" s="91"/>
      <c r="SAH43" s="91"/>
      <c r="SAI43" s="91"/>
      <c r="SAJ43" s="91"/>
      <c r="SAK43" s="91"/>
      <c r="SAL43" s="91"/>
      <c r="SAM43" s="91"/>
      <c r="SAN43" s="91"/>
      <c r="SAO43" s="91"/>
      <c r="SAP43" s="91"/>
      <c r="SAQ43" s="91"/>
      <c r="SAR43" s="91"/>
      <c r="SAS43" s="91"/>
      <c r="SAT43" s="91"/>
      <c r="SAU43" s="91"/>
      <c r="SAV43" s="91"/>
      <c r="SAW43" s="91"/>
      <c r="SAX43" s="91"/>
      <c r="SAY43" s="91"/>
      <c r="SAZ43" s="91"/>
      <c r="SBA43" s="91"/>
      <c r="SBB43" s="91"/>
      <c r="SBC43" s="91"/>
      <c r="SBD43" s="91"/>
      <c r="SBE43" s="91"/>
      <c r="SBF43" s="91"/>
      <c r="SBG43" s="91"/>
      <c r="SBH43" s="91"/>
      <c r="SBI43" s="91"/>
      <c r="SBJ43" s="91"/>
      <c r="SBK43" s="91"/>
      <c r="SBL43" s="91"/>
      <c r="SBM43" s="91"/>
      <c r="SBN43" s="91"/>
      <c r="SBO43" s="91"/>
      <c r="SBP43" s="91"/>
      <c r="SBQ43" s="91"/>
      <c r="SBR43" s="91"/>
      <c r="SBS43" s="91"/>
      <c r="SBT43" s="91"/>
      <c r="SBU43" s="91"/>
      <c r="SBV43" s="91"/>
      <c r="SBW43" s="91"/>
      <c r="SBX43" s="91"/>
      <c r="SBY43" s="91"/>
      <c r="SBZ43" s="91"/>
      <c r="SCA43" s="91"/>
      <c r="SCB43" s="91"/>
      <c r="SCC43" s="91"/>
      <c r="SCD43" s="91"/>
      <c r="SCE43" s="91"/>
      <c r="SCF43" s="91"/>
      <c r="SCG43" s="91"/>
      <c r="SCH43" s="91"/>
      <c r="SCI43" s="91"/>
      <c r="SCJ43" s="91"/>
      <c r="SCK43" s="91"/>
      <c r="SCL43" s="91"/>
      <c r="SCM43" s="91"/>
      <c r="SCN43" s="91"/>
      <c r="SCO43" s="91"/>
      <c r="SCP43" s="91"/>
      <c r="SCQ43" s="91"/>
      <c r="SCR43" s="91"/>
      <c r="SCS43" s="91"/>
      <c r="SCT43" s="91"/>
      <c r="SCU43" s="91"/>
      <c r="SCV43" s="91"/>
      <c r="SCW43" s="91"/>
      <c r="SCX43" s="91"/>
      <c r="SCY43" s="91"/>
      <c r="SCZ43" s="91"/>
      <c r="SDA43" s="91"/>
      <c r="SDB43" s="91"/>
      <c r="SDC43" s="91"/>
      <c r="SDD43" s="91"/>
      <c r="SDE43" s="91"/>
      <c r="SDF43" s="91"/>
      <c r="SDG43" s="91"/>
      <c r="SDH43" s="91"/>
      <c r="SDI43" s="91"/>
      <c r="SDJ43" s="91"/>
      <c r="SDK43" s="91"/>
      <c r="SDL43" s="91"/>
      <c r="SDM43" s="91"/>
      <c r="SDN43" s="91"/>
      <c r="SDO43" s="91"/>
      <c r="SDP43" s="91"/>
      <c r="SDQ43" s="91"/>
      <c r="SDR43" s="91"/>
      <c r="SDS43" s="91"/>
      <c r="SDT43" s="91"/>
      <c r="SDU43" s="91"/>
      <c r="SDV43" s="91"/>
      <c r="SDW43" s="91"/>
      <c r="SDX43" s="91"/>
      <c r="SDY43" s="91"/>
      <c r="SDZ43" s="91"/>
      <c r="SEA43" s="91"/>
      <c r="SEB43" s="91"/>
      <c r="SEC43" s="91"/>
      <c r="SED43" s="91"/>
      <c r="SEE43" s="91"/>
      <c r="SEF43" s="91"/>
      <c r="SEG43" s="91"/>
      <c r="SEH43" s="91"/>
      <c r="SEI43" s="91"/>
      <c r="SEJ43" s="91"/>
      <c r="SEK43" s="91"/>
      <c r="SEL43" s="91"/>
      <c r="SEM43" s="91"/>
      <c r="SEN43" s="91"/>
      <c r="SEO43" s="91"/>
      <c r="SEP43" s="91"/>
      <c r="SEQ43" s="91"/>
      <c r="SER43" s="91"/>
      <c r="SES43" s="91"/>
      <c r="SET43" s="91"/>
      <c r="SEU43" s="91"/>
      <c r="SEV43" s="91"/>
      <c r="SEW43" s="91"/>
      <c r="SEX43" s="91"/>
      <c r="SEY43" s="91"/>
      <c r="SEZ43" s="91"/>
      <c r="SFA43" s="91"/>
      <c r="SFB43" s="91"/>
      <c r="SFC43" s="91"/>
      <c r="SFD43" s="91"/>
      <c r="SFE43" s="91"/>
      <c r="SFF43" s="91"/>
      <c r="SFG43" s="91"/>
      <c r="SFH43" s="91"/>
      <c r="SFI43" s="91"/>
      <c r="SFJ43" s="91"/>
      <c r="SFK43" s="91"/>
      <c r="SFL43" s="91"/>
      <c r="SFM43" s="91"/>
      <c r="SFN43" s="91"/>
      <c r="SFO43" s="91"/>
      <c r="SFP43" s="91"/>
      <c r="SFQ43" s="91"/>
      <c r="SFR43" s="91"/>
      <c r="SFS43" s="91"/>
      <c r="SFT43" s="91"/>
      <c r="SFU43" s="91"/>
      <c r="SFV43" s="91"/>
      <c r="SFW43" s="91"/>
      <c r="SFX43" s="91"/>
      <c r="SFY43" s="91"/>
      <c r="SFZ43" s="91"/>
      <c r="SGA43" s="91"/>
      <c r="SGB43" s="91"/>
      <c r="SGC43" s="91"/>
      <c r="SGD43" s="91"/>
      <c r="SGE43" s="91"/>
      <c r="SGF43" s="91"/>
      <c r="SGG43" s="91"/>
      <c r="SGH43" s="91"/>
      <c r="SGI43" s="91"/>
      <c r="SGJ43" s="91"/>
      <c r="SGK43" s="91"/>
      <c r="SGL43" s="91"/>
      <c r="SGM43" s="91"/>
      <c r="SGN43" s="91"/>
      <c r="SGO43" s="91"/>
      <c r="SGP43" s="91"/>
      <c r="SGQ43" s="91"/>
      <c r="SGR43" s="91"/>
      <c r="SGS43" s="91"/>
      <c r="SGT43" s="91"/>
      <c r="SGU43" s="91"/>
      <c r="SGV43" s="91"/>
      <c r="SGW43" s="91"/>
      <c r="SGX43" s="91"/>
      <c r="SGY43" s="91"/>
      <c r="SGZ43" s="91"/>
      <c r="SHA43" s="91"/>
      <c r="SHB43" s="91"/>
      <c r="SHC43" s="91"/>
      <c r="SHD43" s="91"/>
      <c r="SHE43" s="91"/>
      <c r="SHF43" s="91"/>
      <c r="SHG43" s="91"/>
      <c r="SHH43" s="91"/>
      <c r="SHI43" s="91"/>
      <c r="SHJ43" s="91"/>
      <c r="SHK43" s="91"/>
      <c r="SHL43" s="91"/>
      <c r="SHM43" s="91"/>
      <c r="SHN43" s="91"/>
      <c r="SHO43" s="91"/>
      <c r="SHP43" s="91"/>
      <c r="SHQ43" s="91"/>
      <c r="SHR43" s="91"/>
      <c r="SHS43" s="91"/>
      <c r="SHT43" s="91"/>
      <c r="SHU43" s="91"/>
      <c r="SHV43" s="91"/>
      <c r="SHW43" s="91"/>
      <c r="SHX43" s="91"/>
      <c r="SHY43" s="91"/>
      <c r="SHZ43" s="91"/>
      <c r="SIA43" s="91"/>
      <c r="SIB43" s="91"/>
      <c r="SIC43" s="91"/>
      <c r="SID43" s="91"/>
      <c r="SIE43" s="91"/>
      <c r="SIF43" s="91"/>
      <c r="SIG43" s="91"/>
      <c r="SIH43" s="91"/>
      <c r="SII43" s="91"/>
      <c r="SIJ43" s="91"/>
      <c r="SIK43" s="91"/>
      <c r="SIL43" s="91"/>
      <c r="SIM43" s="91"/>
      <c r="SIN43" s="91"/>
      <c r="SIO43" s="91"/>
      <c r="SIP43" s="91"/>
      <c r="SIQ43" s="91"/>
      <c r="SIR43" s="91"/>
      <c r="SIS43" s="91"/>
      <c r="SIT43" s="91"/>
      <c r="SIU43" s="91"/>
      <c r="SIV43" s="91"/>
      <c r="SIW43" s="91"/>
      <c r="SIX43" s="91"/>
      <c r="SIY43" s="91"/>
      <c r="SIZ43" s="91"/>
      <c r="SJA43" s="91"/>
      <c r="SJB43" s="91"/>
      <c r="SJC43" s="91"/>
      <c r="SJD43" s="91"/>
      <c r="SJE43" s="91"/>
      <c r="SJF43" s="91"/>
      <c r="SJG43" s="91"/>
      <c r="SJH43" s="91"/>
      <c r="SJI43" s="91"/>
      <c r="SJJ43" s="91"/>
      <c r="SJK43" s="91"/>
      <c r="SJL43" s="91"/>
      <c r="SJM43" s="91"/>
      <c r="SJN43" s="91"/>
      <c r="SJO43" s="91"/>
      <c r="SJP43" s="91"/>
      <c r="SJQ43" s="91"/>
      <c r="SJR43" s="91"/>
      <c r="SJS43" s="91"/>
      <c r="SJT43" s="91"/>
      <c r="SJU43" s="91"/>
      <c r="SJV43" s="91"/>
      <c r="SJW43" s="91"/>
      <c r="SJX43" s="91"/>
      <c r="SJY43" s="91"/>
      <c r="SJZ43" s="91"/>
      <c r="SKA43" s="91"/>
      <c r="SKB43" s="91"/>
      <c r="SKC43" s="91"/>
      <c r="SKD43" s="91"/>
      <c r="SKE43" s="91"/>
      <c r="SKF43" s="91"/>
      <c r="SKG43" s="91"/>
      <c r="SKH43" s="91"/>
      <c r="SKI43" s="91"/>
      <c r="SKJ43" s="91"/>
      <c r="SKK43" s="91"/>
      <c r="SKL43" s="91"/>
      <c r="SKM43" s="91"/>
      <c r="SKN43" s="91"/>
      <c r="SKO43" s="91"/>
      <c r="SKP43" s="91"/>
      <c r="SKQ43" s="91"/>
      <c r="SKR43" s="91"/>
      <c r="SKS43" s="91"/>
      <c r="SKT43" s="91"/>
      <c r="SKU43" s="91"/>
      <c r="SKV43" s="91"/>
      <c r="SKW43" s="91"/>
      <c r="SKX43" s="91"/>
      <c r="SKY43" s="91"/>
      <c r="SKZ43" s="91"/>
      <c r="SLA43" s="91"/>
      <c r="SLB43" s="91"/>
      <c r="SLC43" s="91"/>
      <c r="SLD43" s="91"/>
      <c r="SLE43" s="91"/>
      <c r="SLF43" s="91"/>
      <c r="SLG43" s="91"/>
      <c r="SLH43" s="91"/>
      <c r="SLI43" s="91"/>
      <c r="SLJ43" s="91"/>
      <c r="SLK43" s="91"/>
      <c r="SLL43" s="91"/>
      <c r="SLM43" s="91"/>
      <c r="SLN43" s="91"/>
      <c r="SLO43" s="91"/>
      <c r="SLP43" s="91"/>
      <c r="SLQ43" s="91"/>
      <c r="SLR43" s="91"/>
      <c r="SLS43" s="91"/>
      <c r="SLT43" s="91"/>
      <c r="SLU43" s="91"/>
      <c r="SLV43" s="91"/>
      <c r="SLW43" s="91"/>
      <c r="SLX43" s="91"/>
      <c r="SLY43" s="91"/>
      <c r="SLZ43" s="91"/>
      <c r="SMA43" s="91"/>
      <c r="SMB43" s="91"/>
      <c r="SMC43" s="91"/>
      <c r="SMD43" s="91"/>
      <c r="SME43" s="91"/>
      <c r="SMF43" s="91"/>
      <c r="SMG43" s="91"/>
      <c r="SMH43" s="91"/>
      <c r="SMI43" s="91"/>
      <c r="SMJ43" s="91"/>
      <c r="SMK43" s="91"/>
      <c r="SML43" s="91"/>
      <c r="SMM43" s="91"/>
      <c r="SMN43" s="91"/>
      <c r="SMO43" s="91"/>
      <c r="SMP43" s="91"/>
      <c r="SMQ43" s="91"/>
      <c r="SMR43" s="91"/>
      <c r="SMS43" s="91"/>
      <c r="SMT43" s="91"/>
      <c r="SMU43" s="91"/>
      <c r="SMV43" s="91"/>
      <c r="SMW43" s="91"/>
      <c r="SMX43" s="91"/>
      <c r="SMY43" s="91"/>
      <c r="SMZ43" s="91"/>
      <c r="SNA43" s="91"/>
      <c r="SNB43" s="91"/>
      <c r="SNC43" s="91"/>
      <c r="SND43" s="91"/>
      <c r="SNE43" s="91"/>
      <c r="SNF43" s="91"/>
      <c r="SNG43" s="91"/>
      <c r="SNH43" s="91"/>
      <c r="SNI43" s="91"/>
      <c r="SNJ43" s="91"/>
      <c r="SNK43" s="91"/>
      <c r="SNL43" s="91"/>
      <c r="SNM43" s="91"/>
      <c r="SNN43" s="91"/>
      <c r="SNO43" s="91"/>
      <c r="SNP43" s="91"/>
      <c r="SNQ43" s="91"/>
      <c r="SNR43" s="91"/>
      <c r="SNS43" s="91"/>
      <c r="SNT43" s="91"/>
      <c r="SNU43" s="91"/>
      <c r="SNV43" s="91"/>
      <c r="SNW43" s="91"/>
      <c r="SNX43" s="91"/>
      <c r="SNY43" s="91"/>
      <c r="SNZ43" s="91"/>
      <c r="SOA43" s="91"/>
      <c r="SOB43" s="91"/>
      <c r="SOC43" s="91"/>
      <c r="SOD43" s="91"/>
      <c r="SOE43" s="91"/>
      <c r="SOF43" s="91"/>
      <c r="SOG43" s="91"/>
      <c r="SOH43" s="91"/>
      <c r="SOI43" s="91"/>
      <c r="SOJ43" s="91"/>
      <c r="SOK43" s="91"/>
      <c r="SOL43" s="91"/>
      <c r="SOM43" s="91"/>
      <c r="SON43" s="91"/>
      <c r="SOO43" s="91"/>
      <c r="SOP43" s="91"/>
      <c r="SOQ43" s="91"/>
      <c r="SOR43" s="91"/>
      <c r="SOS43" s="91"/>
      <c r="SOT43" s="91"/>
      <c r="SOU43" s="91"/>
      <c r="SOV43" s="91"/>
      <c r="SOW43" s="91"/>
      <c r="SOX43" s="91"/>
      <c r="SOY43" s="91"/>
      <c r="SOZ43" s="91"/>
      <c r="SPA43" s="91"/>
      <c r="SPB43" s="91"/>
      <c r="SPC43" s="91"/>
      <c r="SPD43" s="91"/>
      <c r="SPE43" s="91"/>
      <c r="SPF43" s="91"/>
      <c r="SPG43" s="91"/>
      <c r="SPH43" s="91"/>
      <c r="SPI43" s="91"/>
      <c r="SPJ43" s="91"/>
      <c r="SPK43" s="91"/>
      <c r="SPL43" s="91"/>
      <c r="SPM43" s="91"/>
      <c r="SPN43" s="91"/>
      <c r="SPO43" s="91"/>
      <c r="SPP43" s="91"/>
      <c r="SPQ43" s="91"/>
      <c r="SPR43" s="91"/>
      <c r="SPS43" s="91"/>
      <c r="SPT43" s="91"/>
      <c r="SPU43" s="91"/>
      <c r="SPV43" s="91"/>
      <c r="SPW43" s="91"/>
      <c r="SPX43" s="91"/>
      <c r="SPY43" s="91"/>
      <c r="SPZ43" s="91"/>
      <c r="SQA43" s="91"/>
      <c r="SQB43" s="91"/>
      <c r="SQC43" s="91"/>
      <c r="SQD43" s="91"/>
      <c r="SQE43" s="91"/>
      <c r="SQF43" s="91"/>
      <c r="SQG43" s="91"/>
      <c r="SQH43" s="91"/>
      <c r="SQI43" s="91"/>
      <c r="SQJ43" s="91"/>
      <c r="SQK43" s="91"/>
      <c r="SQL43" s="91"/>
      <c r="SQM43" s="91"/>
      <c r="SQN43" s="91"/>
      <c r="SQO43" s="91"/>
      <c r="SQP43" s="91"/>
      <c r="SQQ43" s="91"/>
      <c r="SQR43" s="91"/>
      <c r="SQS43" s="91"/>
      <c r="SQT43" s="91"/>
      <c r="SQU43" s="91"/>
      <c r="SQV43" s="91"/>
      <c r="SQW43" s="91"/>
      <c r="SQX43" s="91"/>
      <c r="SQY43" s="91"/>
      <c r="SQZ43" s="91"/>
      <c r="SRA43" s="91"/>
      <c r="SRB43" s="91"/>
      <c r="SRC43" s="91"/>
      <c r="SRD43" s="91"/>
      <c r="SRE43" s="91"/>
      <c r="SRF43" s="91"/>
      <c r="SRG43" s="91"/>
      <c r="SRH43" s="91"/>
      <c r="SRI43" s="91"/>
      <c r="SRJ43" s="91"/>
      <c r="SRK43" s="91"/>
      <c r="SRL43" s="91"/>
      <c r="SRM43" s="91"/>
      <c r="SRN43" s="91"/>
      <c r="SRO43" s="91"/>
      <c r="SRP43" s="91"/>
      <c r="SRQ43" s="91"/>
      <c r="SRR43" s="91"/>
      <c r="SRS43" s="91"/>
      <c r="SRT43" s="91"/>
      <c r="SRU43" s="91"/>
      <c r="SRV43" s="91"/>
      <c r="SRW43" s="91"/>
      <c r="SRX43" s="91"/>
      <c r="SRY43" s="91"/>
      <c r="SRZ43" s="91"/>
      <c r="SSA43" s="91"/>
      <c r="SSB43" s="91"/>
      <c r="SSC43" s="91"/>
      <c r="SSD43" s="91"/>
      <c r="SSE43" s="91"/>
      <c r="SSF43" s="91"/>
      <c r="SSG43" s="91"/>
      <c r="SSH43" s="91"/>
      <c r="SSI43" s="91"/>
      <c r="SSJ43" s="91"/>
      <c r="SSK43" s="91"/>
      <c r="SSL43" s="91"/>
      <c r="SSM43" s="91"/>
      <c r="SSN43" s="91"/>
      <c r="SSO43" s="91"/>
      <c r="SSP43" s="91"/>
      <c r="SSQ43" s="91"/>
      <c r="SSR43" s="91"/>
      <c r="SSS43" s="91"/>
      <c r="SST43" s="91"/>
      <c r="SSU43" s="91"/>
      <c r="SSV43" s="91"/>
      <c r="SSW43" s="91"/>
      <c r="SSX43" s="91"/>
      <c r="SSY43" s="91"/>
      <c r="SSZ43" s="91"/>
      <c r="STA43" s="91"/>
      <c r="STB43" s="91"/>
      <c r="STC43" s="91"/>
      <c r="STD43" s="91"/>
      <c r="STE43" s="91"/>
      <c r="STF43" s="91"/>
      <c r="STG43" s="91"/>
      <c r="STH43" s="91"/>
      <c r="STI43" s="91"/>
      <c r="STJ43" s="91"/>
      <c r="STK43" s="91"/>
      <c r="STL43" s="91"/>
      <c r="STM43" s="91"/>
      <c r="STN43" s="91"/>
      <c r="STO43" s="91"/>
      <c r="STP43" s="91"/>
      <c r="STQ43" s="91"/>
      <c r="STR43" s="91"/>
      <c r="STS43" s="91"/>
      <c r="STT43" s="91"/>
      <c r="STU43" s="91"/>
      <c r="STV43" s="91"/>
      <c r="STW43" s="91"/>
      <c r="STX43" s="91"/>
      <c r="STY43" s="91"/>
      <c r="STZ43" s="91"/>
      <c r="SUA43" s="91"/>
      <c r="SUB43" s="91"/>
      <c r="SUC43" s="91"/>
      <c r="SUD43" s="91"/>
      <c r="SUE43" s="91"/>
      <c r="SUF43" s="91"/>
      <c r="SUG43" s="91"/>
      <c r="SUH43" s="91"/>
      <c r="SUI43" s="91"/>
      <c r="SUJ43" s="91"/>
      <c r="SUK43" s="91"/>
      <c r="SUL43" s="91"/>
      <c r="SUM43" s="91"/>
      <c r="SUN43" s="91"/>
      <c r="SUO43" s="91"/>
      <c r="SUP43" s="91"/>
      <c r="SUQ43" s="91"/>
      <c r="SUR43" s="91"/>
      <c r="SUS43" s="91"/>
      <c r="SUT43" s="91"/>
      <c r="SUU43" s="91"/>
      <c r="SUV43" s="91"/>
      <c r="SUW43" s="91"/>
      <c r="SUX43" s="91"/>
      <c r="SUY43" s="91"/>
      <c r="SUZ43" s="91"/>
      <c r="SVA43" s="91"/>
      <c r="SVB43" s="91"/>
      <c r="SVC43" s="91"/>
      <c r="SVD43" s="91"/>
      <c r="SVE43" s="91"/>
      <c r="SVF43" s="91"/>
      <c r="SVG43" s="91"/>
      <c r="SVH43" s="91"/>
      <c r="SVI43" s="91"/>
      <c r="SVJ43" s="91"/>
      <c r="SVK43" s="91"/>
      <c r="SVL43" s="91"/>
      <c r="SVM43" s="91"/>
      <c r="SVN43" s="91"/>
      <c r="SVO43" s="91"/>
      <c r="SVP43" s="91"/>
      <c r="SVQ43" s="91"/>
      <c r="SVR43" s="91"/>
      <c r="SVS43" s="91"/>
      <c r="SVT43" s="91"/>
      <c r="SVU43" s="91"/>
      <c r="SVV43" s="91"/>
      <c r="SVW43" s="91"/>
      <c r="SVX43" s="91"/>
      <c r="SVY43" s="91"/>
      <c r="SVZ43" s="91"/>
      <c r="SWA43" s="91"/>
      <c r="SWB43" s="91"/>
      <c r="SWC43" s="91"/>
      <c r="SWD43" s="91"/>
      <c r="SWE43" s="91"/>
      <c r="SWF43" s="91"/>
      <c r="SWG43" s="91"/>
      <c r="SWH43" s="91"/>
      <c r="SWI43" s="91"/>
      <c r="SWJ43" s="91"/>
      <c r="SWK43" s="91"/>
      <c r="SWL43" s="91"/>
      <c r="SWM43" s="91"/>
      <c r="SWN43" s="91"/>
      <c r="SWO43" s="91"/>
      <c r="SWP43" s="91"/>
      <c r="SWQ43" s="91"/>
      <c r="SWR43" s="91"/>
      <c r="SWS43" s="91"/>
      <c r="SWT43" s="91"/>
      <c r="SWU43" s="91"/>
      <c r="SWV43" s="91"/>
      <c r="SWW43" s="91"/>
      <c r="SWX43" s="91"/>
      <c r="SWY43" s="91"/>
      <c r="SWZ43" s="91"/>
      <c r="SXA43" s="91"/>
      <c r="SXB43" s="91"/>
      <c r="SXC43" s="91"/>
      <c r="SXD43" s="91"/>
      <c r="SXE43" s="91"/>
      <c r="SXF43" s="91"/>
      <c r="SXG43" s="91"/>
      <c r="SXH43" s="91"/>
      <c r="SXI43" s="91"/>
      <c r="SXJ43" s="91"/>
      <c r="SXK43" s="91"/>
      <c r="SXL43" s="91"/>
      <c r="SXM43" s="91"/>
      <c r="SXN43" s="91"/>
      <c r="SXO43" s="91"/>
      <c r="SXP43" s="91"/>
      <c r="SXQ43" s="91"/>
      <c r="SXR43" s="91"/>
      <c r="SXS43" s="91"/>
      <c r="SXT43" s="91"/>
      <c r="SXU43" s="91"/>
      <c r="SXV43" s="91"/>
      <c r="SXW43" s="91"/>
      <c r="SXX43" s="91"/>
      <c r="SXY43" s="91"/>
      <c r="SXZ43" s="91"/>
      <c r="SYA43" s="91"/>
      <c r="SYB43" s="91"/>
      <c r="SYC43" s="91"/>
      <c r="SYD43" s="91"/>
      <c r="SYE43" s="91"/>
      <c r="SYF43" s="91"/>
      <c r="SYG43" s="91"/>
      <c r="SYH43" s="91"/>
      <c r="SYI43" s="91"/>
      <c r="SYJ43" s="91"/>
      <c r="SYK43" s="91"/>
      <c r="SYL43" s="91"/>
      <c r="SYM43" s="91"/>
      <c r="SYN43" s="91"/>
      <c r="SYO43" s="91"/>
      <c r="SYP43" s="91"/>
      <c r="SYQ43" s="91"/>
      <c r="SYR43" s="91"/>
      <c r="SYS43" s="91"/>
      <c r="SYT43" s="91"/>
      <c r="SYU43" s="91"/>
      <c r="SYV43" s="91"/>
      <c r="SYW43" s="91"/>
      <c r="SYX43" s="91"/>
      <c r="SYY43" s="91"/>
      <c r="SYZ43" s="91"/>
      <c r="SZA43" s="91"/>
      <c r="SZB43" s="91"/>
      <c r="SZC43" s="91"/>
      <c r="SZD43" s="91"/>
      <c r="SZE43" s="91"/>
      <c r="SZF43" s="91"/>
      <c r="SZG43" s="91"/>
      <c r="SZH43" s="91"/>
      <c r="SZI43" s="91"/>
      <c r="SZJ43" s="91"/>
      <c r="SZK43" s="91"/>
      <c r="SZL43" s="91"/>
      <c r="SZM43" s="91"/>
      <c r="SZN43" s="91"/>
      <c r="SZO43" s="91"/>
      <c r="SZP43" s="91"/>
      <c r="SZQ43" s="91"/>
      <c r="SZR43" s="91"/>
      <c r="SZS43" s="91"/>
      <c r="SZT43" s="91"/>
      <c r="SZU43" s="91"/>
      <c r="SZV43" s="91"/>
      <c r="SZW43" s="91"/>
      <c r="SZX43" s="91"/>
      <c r="SZY43" s="91"/>
      <c r="SZZ43" s="91"/>
      <c r="TAA43" s="91"/>
      <c r="TAB43" s="91"/>
      <c r="TAC43" s="91"/>
      <c r="TAD43" s="91"/>
      <c r="TAE43" s="91"/>
      <c r="TAF43" s="91"/>
      <c r="TAG43" s="91"/>
      <c r="TAH43" s="91"/>
      <c r="TAI43" s="91"/>
      <c r="TAJ43" s="91"/>
      <c r="TAK43" s="91"/>
      <c r="TAL43" s="91"/>
      <c r="TAM43" s="91"/>
      <c r="TAN43" s="91"/>
      <c r="TAO43" s="91"/>
      <c r="TAP43" s="91"/>
      <c r="TAQ43" s="91"/>
      <c r="TAR43" s="91"/>
      <c r="TAS43" s="91"/>
      <c r="TAT43" s="91"/>
      <c r="TAU43" s="91"/>
      <c r="TAV43" s="91"/>
      <c r="TAW43" s="91"/>
      <c r="TAX43" s="91"/>
      <c r="TAY43" s="91"/>
      <c r="TAZ43" s="91"/>
      <c r="TBA43" s="91"/>
      <c r="TBB43" s="91"/>
      <c r="TBC43" s="91"/>
      <c r="TBD43" s="91"/>
      <c r="TBE43" s="91"/>
      <c r="TBF43" s="91"/>
      <c r="TBG43" s="91"/>
      <c r="TBH43" s="91"/>
      <c r="TBI43" s="91"/>
      <c r="TBJ43" s="91"/>
      <c r="TBK43" s="91"/>
      <c r="TBL43" s="91"/>
      <c r="TBM43" s="91"/>
      <c r="TBN43" s="91"/>
      <c r="TBO43" s="91"/>
      <c r="TBP43" s="91"/>
      <c r="TBQ43" s="91"/>
      <c r="TBR43" s="91"/>
      <c r="TBS43" s="91"/>
      <c r="TBT43" s="91"/>
      <c r="TBU43" s="91"/>
      <c r="TBV43" s="91"/>
      <c r="TBW43" s="91"/>
      <c r="TBX43" s="91"/>
      <c r="TBY43" s="91"/>
      <c r="TBZ43" s="91"/>
      <c r="TCA43" s="91"/>
      <c r="TCB43" s="91"/>
      <c r="TCC43" s="91"/>
      <c r="TCD43" s="91"/>
      <c r="TCE43" s="91"/>
      <c r="TCF43" s="91"/>
      <c r="TCG43" s="91"/>
      <c r="TCH43" s="91"/>
      <c r="TCI43" s="91"/>
      <c r="TCJ43" s="91"/>
      <c r="TCK43" s="91"/>
      <c r="TCL43" s="91"/>
      <c r="TCM43" s="91"/>
      <c r="TCN43" s="91"/>
      <c r="TCO43" s="91"/>
      <c r="TCP43" s="91"/>
      <c r="TCQ43" s="91"/>
      <c r="TCR43" s="91"/>
      <c r="TCS43" s="91"/>
      <c r="TCT43" s="91"/>
      <c r="TCU43" s="91"/>
      <c r="TCV43" s="91"/>
      <c r="TCW43" s="91"/>
      <c r="TCX43" s="91"/>
      <c r="TCY43" s="91"/>
      <c r="TCZ43" s="91"/>
      <c r="TDA43" s="91"/>
      <c r="TDB43" s="91"/>
      <c r="TDC43" s="91"/>
      <c r="TDD43" s="91"/>
      <c r="TDE43" s="91"/>
      <c r="TDF43" s="91"/>
      <c r="TDG43" s="91"/>
      <c r="TDH43" s="91"/>
      <c r="TDI43" s="91"/>
      <c r="TDJ43" s="91"/>
      <c r="TDK43" s="91"/>
      <c r="TDL43" s="91"/>
      <c r="TDM43" s="91"/>
      <c r="TDN43" s="91"/>
      <c r="TDO43" s="91"/>
      <c r="TDP43" s="91"/>
      <c r="TDQ43" s="91"/>
      <c r="TDR43" s="91"/>
      <c r="TDS43" s="91"/>
      <c r="TDT43" s="91"/>
      <c r="TDU43" s="91"/>
      <c r="TDV43" s="91"/>
      <c r="TDW43" s="91"/>
      <c r="TDX43" s="91"/>
      <c r="TDY43" s="91"/>
      <c r="TDZ43" s="91"/>
      <c r="TEA43" s="91"/>
      <c r="TEB43" s="91"/>
      <c r="TEC43" s="91"/>
      <c r="TED43" s="91"/>
      <c r="TEE43" s="91"/>
      <c r="TEF43" s="91"/>
      <c r="TEG43" s="91"/>
      <c r="TEH43" s="91"/>
      <c r="TEI43" s="91"/>
      <c r="TEJ43" s="91"/>
      <c r="TEK43" s="91"/>
      <c r="TEL43" s="91"/>
      <c r="TEM43" s="91"/>
      <c r="TEN43" s="91"/>
      <c r="TEO43" s="91"/>
      <c r="TEP43" s="91"/>
      <c r="TEQ43" s="91"/>
      <c r="TER43" s="91"/>
      <c r="TES43" s="91"/>
      <c r="TET43" s="91"/>
      <c r="TEU43" s="91"/>
      <c r="TEV43" s="91"/>
      <c r="TEW43" s="91"/>
      <c r="TEX43" s="91"/>
      <c r="TEY43" s="91"/>
      <c r="TEZ43" s="91"/>
      <c r="TFA43" s="91"/>
      <c r="TFB43" s="91"/>
      <c r="TFC43" s="91"/>
      <c r="TFD43" s="91"/>
      <c r="TFE43" s="91"/>
      <c r="TFF43" s="91"/>
      <c r="TFG43" s="91"/>
      <c r="TFH43" s="91"/>
      <c r="TFI43" s="91"/>
      <c r="TFJ43" s="91"/>
      <c r="TFK43" s="91"/>
      <c r="TFL43" s="91"/>
      <c r="TFM43" s="91"/>
      <c r="TFN43" s="91"/>
      <c r="TFO43" s="91"/>
      <c r="TFP43" s="91"/>
      <c r="TFQ43" s="91"/>
      <c r="TFR43" s="91"/>
      <c r="TFS43" s="91"/>
      <c r="TFT43" s="91"/>
      <c r="TFU43" s="91"/>
      <c r="TFV43" s="91"/>
      <c r="TFW43" s="91"/>
      <c r="TFX43" s="91"/>
      <c r="TFY43" s="91"/>
      <c r="TFZ43" s="91"/>
      <c r="TGA43" s="91"/>
      <c r="TGB43" s="91"/>
      <c r="TGC43" s="91"/>
      <c r="TGD43" s="91"/>
      <c r="TGE43" s="91"/>
      <c r="TGF43" s="91"/>
      <c r="TGG43" s="91"/>
      <c r="TGH43" s="91"/>
      <c r="TGI43" s="91"/>
      <c r="TGJ43" s="91"/>
      <c r="TGK43" s="91"/>
      <c r="TGL43" s="91"/>
      <c r="TGM43" s="91"/>
      <c r="TGN43" s="91"/>
      <c r="TGO43" s="91"/>
      <c r="TGP43" s="91"/>
      <c r="TGQ43" s="91"/>
      <c r="TGR43" s="91"/>
      <c r="TGS43" s="91"/>
      <c r="TGT43" s="91"/>
      <c r="TGU43" s="91"/>
      <c r="TGV43" s="91"/>
      <c r="TGW43" s="91"/>
      <c r="TGX43" s="91"/>
      <c r="TGY43" s="91"/>
      <c r="TGZ43" s="91"/>
      <c r="THA43" s="91"/>
      <c r="THB43" s="91"/>
      <c r="THC43" s="91"/>
      <c r="THD43" s="91"/>
      <c r="THE43" s="91"/>
      <c r="THF43" s="91"/>
      <c r="THG43" s="91"/>
      <c r="THH43" s="91"/>
      <c r="THI43" s="91"/>
      <c r="THJ43" s="91"/>
      <c r="THK43" s="91"/>
      <c r="THL43" s="91"/>
      <c r="THM43" s="91"/>
      <c r="THN43" s="91"/>
      <c r="THO43" s="91"/>
      <c r="THP43" s="91"/>
      <c r="THQ43" s="91"/>
      <c r="THR43" s="91"/>
      <c r="THS43" s="91"/>
      <c r="THT43" s="91"/>
      <c r="THU43" s="91"/>
      <c r="THV43" s="91"/>
      <c r="THW43" s="91"/>
      <c r="THX43" s="91"/>
      <c r="THY43" s="91"/>
      <c r="THZ43" s="91"/>
      <c r="TIA43" s="91"/>
      <c r="TIB43" s="91"/>
      <c r="TIC43" s="91"/>
      <c r="TID43" s="91"/>
      <c r="TIE43" s="91"/>
      <c r="TIF43" s="91"/>
      <c r="TIG43" s="91"/>
      <c r="TIH43" s="91"/>
      <c r="TII43" s="91"/>
      <c r="TIJ43" s="91"/>
      <c r="TIK43" s="91"/>
      <c r="TIL43" s="91"/>
      <c r="TIM43" s="91"/>
      <c r="TIN43" s="91"/>
      <c r="TIO43" s="91"/>
      <c r="TIP43" s="91"/>
      <c r="TIQ43" s="91"/>
      <c r="TIR43" s="91"/>
      <c r="TIS43" s="91"/>
      <c r="TIT43" s="91"/>
      <c r="TIU43" s="91"/>
      <c r="TIV43" s="91"/>
      <c r="TIW43" s="91"/>
      <c r="TIX43" s="91"/>
      <c r="TIY43" s="91"/>
      <c r="TIZ43" s="91"/>
      <c r="TJA43" s="91"/>
      <c r="TJB43" s="91"/>
      <c r="TJC43" s="91"/>
      <c r="TJD43" s="91"/>
      <c r="TJE43" s="91"/>
      <c r="TJF43" s="91"/>
      <c r="TJG43" s="91"/>
      <c r="TJH43" s="91"/>
      <c r="TJI43" s="91"/>
      <c r="TJJ43" s="91"/>
      <c r="TJK43" s="91"/>
      <c r="TJL43" s="91"/>
      <c r="TJM43" s="91"/>
      <c r="TJN43" s="91"/>
      <c r="TJO43" s="91"/>
      <c r="TJP43" s="91"/>
      <c r="TJQ43" s="91"/>
      <c r="TJR43" s="91"/>
      <c r="TJS43" s="91"/>
      <c r="TJT43" s="91"/>
      <c r="TJU43" s="91"/>
      <c r="TJV43" s="91"/>
      <c r="TJW43" s="91"/>
      <c r="TJX43" s="91"/>
      <c r="TJY43" s="91"/>
      <c r="TJZ43" s="91"/>
      <c r="TKA43" s="91"/>
      <c r="TKB43" s="91"/>
      <c r="TKC43" s="91"/>
      <c r="TKD43" s="91"/>
      <c r="TKE43" s="91"/>
      <c r="TKF43" s="91"/>
      <c r="TKG43" s="91"/>
      <c r="TKH43" s="91"/>
      <c r="TKI43" s="91"/>
      <c r="TKJ43" s="91"/>
      <c r="TKK43" s="91"/>
      <c r="TKL43" s="91"/>
      <c r="TKM43" s="91"/>
      <c r="TKN43" s="91"/>
      <c r="TKO43" s="91"/>
      <c r="TKP43" s="91"/>
      <c r="TKQ43" s="91"/>
      <c r="TKR43" s="91"/>
      <c r="TKS43" s="91"/>
      <c r="TKT43" s="91"/>
      <c r="TKU43" s="91"/>
      <c r="TKV43" s="91"/>
      <c r="TKW43" s="91"/>
      <c r="TKX43" s="91"/>
      <c r="TKY43" s="91"/>
      <c r="TKZ43" s="91"/>
      <c r="TLA43" s="91"/>
      <c r="TLB43" s="91"/>
      <c r="TLC43" s="91"/>
      <c r="TLD43" s="91"/>
      <c r="TLE43" s="91"/>
      <c r="TLF43" s="91"/>
      <c r="TLG43" s="91"/>
      <c r="TLH43" s="91"/>
      <c r="TLI43" s="91"/>
      <c r="TLJ43" s="91"/>
      <c r="TLK43" s="91"/>
      <c r="TLL43" s="91"/>
      <c r="TLM43" s="91"/>
      <c r="TLN43" s="91"/>
      <c r="TLO43" s="91"/>
      <c r="TLP43" s="91"/>
      <c r="TLQ43" s="91"/>
      <c r="TLR43" s="91"/>
      <c r="TLS43" s="91"/>
      <c r="TLT43" s="91"/>
      <c r="TLU43" s="91"/>
      <c r="TLV43" s="91"/>
      <c r="TLW43" s="91"/>
      <c r="TLX43" s="91"/>
      <c r="TLY43" s="91"/>
      <c r="TLZ43" s="91"/>
      <c r="TMA43" s="91"/>
      <c r="TMB43" s="91"/>
      <c r="TMC43" s="91"/>
      <c r="TMD43" s="91"/>
      <c r="TME43" s="91"/>
      <c r="TMF43" s="91"/>
      <c r="TMG43" s="91"/>
      <c r="TMH43" s="91"/>
      <c r="TMI43" s="91"/>
      <c r="TMJ43" s="91"/>
      <c r="TMK43" s="91"/>
      <c r="TML43" s="91"/>
      <c r="TMM43" s="91"/>
      <c r="TMN43" s="91"/>
      <c r="TMO43" s="91"/>
      <c r="TMP43" s="91"/>
      <c r="TMQ43" s="91"/>
      <c r="TMR43" s="91"/>
      <c r="TMS43" s="91"/>
      <c r="TMT43" s="91"/>
      <c r="TMU43" s="91"/>
      <c r="TMV43" s="91"/>
      <c r="TMW43" s="91"/>
      <c r="TMX43" s="91"/>
      <c r="TMY43" s="91"/>
      <c r="TMZ43" s="91"/>
      <c r="TNA43" s="91"/>
      <c r="TNB43" s="91"/>
      <c r="TNC43" s="91"/>
      <c r="TND43" s="91"/>
      <c r="TNE43" s="91"/>
      <c r="TNF43" s="91"/>
      <c r="TNG43" s="91"/>
      <c r="TNH43" s="91"/>
      <c r="TNI43" s="91"/>
      <c r="TNJ43" s="91"/>
      <c r="TNK43" s="91"/>
      <c r="TNL43" s="91"/>
      <c r="TNM43" s="91"/>
      <c r="TNN43" s="91"/>
      <c r="TNO43" s="91"/>
      <c r="TNP43" s="91"/>
      <c r="TNQ43" s="91"/>
      <c r="TNR43" s="91"/>
      <c r="TNS43" s="91"/>
      <c r="TNT43" s="91"/>
      <c r="TNU43" s="91"/>
      <c r="TNV43" s="91"/>
      <c r="TNW43" s="91"/>
      <c r="TNX43" s="91"/>
      <c r="TNY43" s="91"/>
      <c r="TNZ43" s="91"/>
      <c r="TOA43" s="91"/>
      <c r="TOB43" s="91"/>
      <c r="TOC43" s="91"/>
      <c r="TOD43" s="91"/>
      <c r="TOE43" s="91"/>
      <c r="TOF43" s="91"/>
      <c r="TOG43" s="91"/>
      <c r="TOH43" s="91"/>
      <c r="TOI43" s="91"/>
      <c r="TOJ43" s="91"/>
      <c r="TOK43" s="91"/>
      <c r="TOL43" s="91"/>
      <c r="TOM43" s="91"/>
      <c r="TON43" s="91"/>
      <c r="TOO43" s="91"/>
      <c r="TOP43" s="91"/>
      <c r="TOQ43" s="91"/>
      <c r="TOR43" s="91"/>
      <c r="TOS43" s="91"/>
      <c r="TOT43" s="91"/>
      <c r="TOU43" s="91"/>
      <c r="TOV43" s="91"/>
      <c r="TOW43" s="91"/>
      <c r="TOX43" s="91"/>
      <c r="TOY43" s="91"/>
      <c r="TOZ43" s="91"/>
      <c r="TPA43" s="91"/>
      <c r="TPB43" s="91"/>
      <c r="TPC43" s="91"/>
      <c r="TPD43" s="91"/>
      <c r="TPE43" s="91"/>
      <c r="TPF43" s="91"/>
      <c r="TPG43" s="91"/>
      <c r="TPH43" s="91"/>
      <c r="TPI43" s="91"/>
      <c r="TPJ43" s="91"/>
      <c r="TPK43" s="91"/>
      <c r="TPL43" s="91"/>
      <c r="TPM43" s="91"/>
      <c r="TPN43" s="91"/>
      <c r="TPO43" s="91"/>
      <c r="TPP43" s="91"/>
      <c r="TPQ43" s="91"/>
      <c r="TPR43" s="91"/>
      <c r="TPS43" s="91"/>
      <c r="TPT43" s="91"/>
      <c r="TPU43" s="91"/>
      <c r="TPV43" s="91"/>
      <c r="TPW43" s="91"/>
      <c r="TPX43" s="91"/>
      <c r="TPY43" s="91"/>
      <c r="TPZ43" s="91"/>
      <c r="TQA43" s="91"/>
      <c r="TQB43" s="91"/>
      <c r="TQC43" s="91"/>
      <c r="TQD43" s="91"/>
      <c r="TQE43" s="91"/>
      <c r="TQF43" s="91"/>
      <c r="TQG43" s="91"/>
      <c r="TQH43" s="91"/>
      <c r="TQI43" s="91"/>
      <c r="TQJ43" s="91"/>
      <c r="TQK43" s="91"/>
      <c r="TQL43" s="91"/>
      <c r="TQM43" s="91"/>
      <c r="TQN43" s="91"/>
      <c r="TQO43" s="91"/>
      <c r="TQP43" s="91"/>
      <c r="TQQ43" s="91"/>
      <c r="TQR43" s="91"/>
      <c r="TQS43" s="91"/>
      <c r="TQT43" s="91"/>
      <c r="TQU43" s="91"/>
      <c r="TQV43" s="91"/>
      <c r="TQW43" s="91"/>
      <c r="TQX43" s="91"/>
      <c r="TQY43" s="91"/>
      <c r="TQZ43" s="91"/>
      <c r="TRA43" s="91"/>
      <c r="TRB43" s="91"/>
      <c r="TRC43" s="91"/>
      <c r="TRD43" s="91"/>
      <c r="TRE43" s="91"/>
      <c r="TRF43" s="91"/>
      <c r="TRG43" s="91"/>
      <c r="TRH43" s="91"/>
      <c r="TRI43" s="91"/>
      <c r="TRJ43" s="91"/>
      <c r="TRK43" s="91"/>
      <c r="TRL43" s="91"/>
      <c r="TRM43" s="91"/>
      <c r="TRN43" s="91"/>
      <c r="TRO43" s="91"/>
      <c r="TRP43" s="91"/>
      <c r="TRQ43" s="91"/>
      <c r="TRR43" s="91"/>
      <c r="TRS43" s="91"/>
      <c r="TRT43" s="91"/>
      <c r="TRU43" s="91"/>
      <c r="TRV43" s="91"/>
      <c r="TRW43" s="91"/>
      <c r="TRX43" s="91"/>
      <c r="TRY43" s="91"/>
      <c r="TRZ43" s="91"/>
      <c r="TSA43" s="91"/>
      <c r="TSB43" s="91"/>
      <c r="TSC43" s="91"/>
      <c r="TSD43" s="91"/>
      <c r="TSE43" s="91"/>
      <c r="TSF43" s="91"/>
      <c r="TSG43" s="91"/>
      <c r="TSH43" s="91"/>
      <c r="TSI43" s="91"/>
      <c r="TSJ43" s="91"/>
      <c r="TSK43" s="91"/>
      <c r="TSL43" s="91"/>
      <c r="TSM43" s="91"/>
      <c r="TSN43" s="91"/>
      <c r="TSO43" s="91"/>
      <c r="TSP43" s="91"/>
      <c r="TSQ43" s="91"/>
      <c r="TSR43" s="91"/>
      <c r="TSS43" s="91"/>
      <c r="TST43" s="91"/>
      <c r="TSU43" s="91"/>
      <c r="TSV43" s="91"/>
      <c r="TSW43" s="91"/>
      <c r="TSX43" s="91"/>
      <c r="TSY43" s="91"/>
      <c r="TSZ43" s="91"/>
      <c r="TTA43" s="91"/>
      <c r="TTB43" s="91"/>
      <c r="TTC43" s="91"/>
      <c r="TTD43" s="91"/>
      <c r="TTE43" s="91"/>
      <c r="TTF43" s="91"/>
      <c r="TTG43" s="91"/>
      <c r="TTH43" s="91"/>
      <c r="TTI43" s="91"/>
      <c r="TTJ43" s="91"/>
      <c r="TTK43" s="91"/>
      <c r="TTL43" s="91"/>
      <c r="TTM43" s="91"/>
      <c r="TTN43" s="91"/>
      <c r="TTO43" s="91"/>
      <c r="TTP43" s="91"/>
      <c r="TTQ43" s="91"/>
      <c r="TTR43" s="91"/>
      <c r="TTS43" s="91"/>
      <c r="TTT43" s="91"/>
      <c r="TTU43" s="91"/>
      <c r="TTV43" s="91"/>
      <c r="TTW43" s="91"/>
      <c r="TTX43" s="91"/>
      <c r="TTY43" s="91"/>
      <c r="TTZ43" s="91"/>
      <c r="TUA43" s="91"/>
      <c r="TUB43" s="91"/>
      <c r="TUC43" s="91"/>
      <c r="TUD43" s="91"/>
      <c r="TUE43" s="91"/>
      <c r="TUF43" s="91"/>
      <c r="TUG43" s="91"/>
      <c r="TUH43" s="91"/>
      <c r="TUI43" s="91"/>
      <c r="TUJ43" s="91"/>
      <c r="TUK43" s="91"/>
      <c r="TUL43" s="91"/>
      <c r="TUM43" s="91"/>
      <c r="TUN43" s="91"/>
      <c r="TUO43" s="91"/>
      <c r="TUP43" s="91"/>
      <c r="TUQ43" s="91"/>
      <c r="TUR43" s="91"/>
      <c r="TUS43" s="91"/>
      <c r="TUT43" s="91"/>
      <c r="TUU43" s="91"/>
      <c r="TUV43" s="91"/>
      <c r="TUW43" s="91"/>
      <c r="TUX43" s="91"/>
      <c r="TUY43" s="91"/>
      <c r="TUZ43" s="91"/>
      <c r="TVA43" s="91"/>
      <c r="TVB43" s="91"/>
      <c r="TVC43" s="91"/>
      <c r="TVD43" s="91"/>
      <c r="TVE43" s="91"/>
      <c r="TVF43" s="91"/>
      <c r="TVG43" s="91"/>
      <c r="TVH43" s="91"/>
      <c r="TVI43" s="91"/>
      <c r="TVJ43" s="91"/>
      <c r="TVK43" s="91"/>
      <c r="TVL43" s="91"/>
      <c r="TVM43" s="91"/>
      <c r="TVN43" s="91"/>
      <c r="TVO43" s="91"/>
      <c r="TVP43" s="91"/>
      <c r="TVQ43" s="91"/>
      <c r="TVR43" s="91"/>
      <c r="TVS43" s="91"/>
      <c r="TVT43" s="91"/>
      <c r="TVU43" s="91"/>
      <c r="TVV43" s="91"/>
      <c r="TVW43" s="91"/>
      <c r="TVX43" s="91"/>
      <c r="TVY43" s="91"/>
      <c r="TVZ43" s="91"/>
      <c r="TWA43" s="91"/>
      <c r="TWB43" s="91"/>
      <c r="TWC43" s="91"/>
      <c r="TWD43" s="91"/>
      <c r="TWE43" s="91"/>
      <c r="TWF43" s="91"/>
      <c r="TWG43" s="91"/>
      <c r="TWH43" s="91"/>
      <c r="TWI43" s="91"/>
      <c r="TWJ43" s="91"/>
      <c r="TWK43" s="91"/>
      <c r="TWL43" s="91"/>
      <c r="TWM43" s="91"/>
      <c r="TWN43" s="91"/>
      <c r="TWO43" s="91"/>
      <c r="TWP43" s="91"/>
      <c r="TWQ43" s="91"/>
      <c r="TWR43" s="91"/>
      <c r="TWS43" s="91"/>
      <c r="TWT43" s="91"/>
      <c r="TWU43" s="91"/>
      <c r="TWV43" s="91"/>
      <c r="TWW43" s="91"/>
      <c r="TWX43" s="91"/>
      <c r="TWY43" s="91"/>
      <c r="TWZ43" s="91"/>
      <c r="TXA43" s="91"/>
      <c r="TXB43" s="91"/>
      <c r="TXC43" s="91"/>
      <c r="TXD43" s="91"/>
      <c r="TXE43" s="91"/>
      <c r="TXF43" s="91"/>
      <c r="TXG43" s="91"/>
      <c r="TXH43" s="91"/>
      <c r="TXI43" s="91"/>
      <c r="TXJ43" s="91"/>
      <c r="TXK43" s="91"/>
      <c r="TXL43" s="91"/>
      <c r="TXM43" s="91"/>
      <c r="TXN43" s="91"/>
      <c r="TXO43" s="91"/>
      <c r="TXP43" s="91"/>
      <c r="TXQ43" s="91"/>
      <c r="TXR43" s="91"/>
      <c r="TXS43" s="91"/>
      <c r="TXT43" s="91"/>
      <c r="TXU43" s="91"/>
      <c r="TXV43" s="91"/>
      <c r="TXW43" s="91"/>
      <c r="TXX43" s="91"/>
      <c r="TXY43" s="91"/>
      <c r="TXZ43" s="91"/>
      <c r="TYA43" s="91"/>
      <c r="TYB43" s="91"/>
      <c r="TYC43" s="91"/>
      <c r="TYD43" s="91"/>
      <c r="TYE43" s="91"/>
      <c r="TYF43" s="91"/>
      <c r="TYG43" s="91"/>
      <c r="TYH43" s="91"/>
      <c r="TYI43" s="91"/>
      <c r="TYJ43" s="91"/>
      <c r="TYK43" s="91"/>
      <c r="TYL43" s="91"/>
      <c r="TYM43" s="91"/>
      <c r="TYN43" s="91"/>
      <c r="TYO43" s="91"/>
      <c r="TYP43" s="91"/>
      <c r="TYQ43" s="91"/>
      <c r="TYR43" s="91"/>
      <c r="TYS43" s="91"/>
      <c r="TYT43" s="91"/>
      <c r="TYU43" s="91"/>
      <c r="TYV43" s="91"/>
      <c r="TYW43" s="91"/>
      <c r="TYX43" s="91"/>
      <c r="TYY43" s="91"/>
      <c r="TYZ43" s="91"/>
      <c r="TZA43" s="91"/>
      <c r="TZB43" s="91"/>
      <c r="TZC43" s="91"/>
      <c r="TZD43" s="91"/>
      <c r="TZE43" s="91"/>
      <c r="TZF43" s="91"/>
      <c r="TZG43" s="91"/>
      <c r="TZH43" s="91"/>
      <c r="TZI43" s="91"/>
      <c r="TZJ43" s="91"/>
      <c r="TZK43" s="91"/>
      <c r="TZL43" s="91"/>
      <c r="TZM43" s="91"/>
      <c r="TZN43" s="91"/>
      <c r="TZO43" s="91"/>
      <c r="TZP43" s="91"/>
      <c r="TZQ43" s="91"/>
      <c r="TZR43" s="91"/>
      <c r="TZS43" s="91"/>
      <c r="TZT43" s="91"/>
      <c r="TZU43" s="91"/>
      <c r="TZV43" s="91"/>
      <c r="TZW43" s="91"/>
      <c r="TZX43" s="91"/>
      <c r="TZY43" s="91"/>
      <c r="TZZ43" s="91"/>
      <c r="UAA43" s="91"/>
      <c r="UAB43" s="91"/>
      <c r="UAC43" s="91"/>
      <c r="UAD43" s="91"/>
      <c r="UAE43" s="91"/>
      <c r="UAF43" s="91"/>
      <c r="UAG43" s="91"/>
      <c r="UAH43" s="91"/>
      <c r="UAI43" s="91"/>
      <c r="UAJ43" s="91"/>
      <c r="UAK43" s="91"/>
      <c r="UAL43" s="91"/>
      <c r="UAM43" s="91"/>
      <c r="UAN43" s="91"/>
      <c r="UAO43" s="91"/>
      <c r="UAP43" s="91"/>
      <c r="UAQ43" s="91"/>
      <c r="UAR43" s="91"/>
      <c r="UAS43" s="91"/>
      <c r="UAT43" s="91"/>
      <c r="UAU43" s="91"/>
      <c r="UAV43" s="91"/>
      <c r="UAW43" s="91"/>
      <c r="UAX43" s="91"/>
      <c r="UAY43" s="91"/>
      <c r="UAZ43" s="91"/>
      <c r="UBA43" s="91"/>
      <c r="UBB43" s="91"/>
      <c r="UBC43" s="91"/>
      <c r="UBD43" s="91"/>
      <c r="UBE43" s="91"/>
      <c r="UBF43" s="91"/>
      <c r="UBG43" s="91"/>
      <c r="UBH43" s="91"/>
      <c r="UBI43" s="91"/>
      <c r="UBJ43" s="91"/>
      <c r="UBK43" s="91"/>
      <c r="UBL43" s="91"/>
      <c r="UBM43" s="91"/>
      <c r="UBN43" s="91"/>
      <c r="UBO43" s="91"/>
      <c r="UBP43" s="91"/>
      <c r="UBQ43" s="91"/>
      <c r="UBR43" s="91"/>
      <c r="UBS43" s="91"/>
      <c r="UBT43" s="91"/>
      <c r="UBU43" s="91"/>
      <c r="UBV43" s="91"/>
      <c r="UBW43" s="91"/>
      <c r="UBX43" s="91"/>
      <c r="UBY43" s="91"/>
      <c r="UBZ43" s="91"/>
      <c r="UCA43" s="91"/>
      <c r="UCB43" s="91"/>
      <c r="UCC43" s="91"/>
      <c r="UCD43" s="91"/>
      <c r="UCE43" s="91"/>
      <c r="UCF43" s="91"/>
      <c r="UCG43" s="91"/>
      <c r="UCH43" s="91"/>
      <c r="UCI43" s="91"/>
      <c r="UCJ43" s="91"/>
      <c r="UCK43" s="91"/>
      <c r="UCL43" s="91"/>
      <c r="UCM43" s="91"/>
      <c r="UCN43" s="91"/>
      <c r="UCO43" s="91"/>
      <c r="UCP43" s="91"/>
      <c r="UCQ43" s="91"/>
      <c r="UCR43" s="91"/>
      <c r="UCS43" s="91"/>
      <c r="UCT43" s="91"/>
      <c r="UCU43" s="91"/>
      <c r="UCV43" s="91"/>
      <c r="UCW43" s="91"/>
      <c r="UCX43" s="91"/>
      <c r="UCY43" s="91"/>
      <c r="UCZ43" s="91"/>
      <c r="UDA43" s="91"/>
      <c r="UDB43" s="91"/>
      <c r="UDC43" s="91"/>
      <c r="UDD43" s="91"/>
      <c r="UDE43" s="91"/>
      <c r="UDF43" s="91"/>
      <c r="UDG43" s="91"/>
      <c r="UDH43" s="91"/>
      <c r="UDI43" s="91"/>
      <c r="UDJ43" s="91"/>
      <c r="UDK43" s="91"/>
      <c r="UDL43" s="91"/>
      <c r="UDM43" s="91"/>
      <c r="UDN43" s="91"/>
      <c r="UDO43" s="91"/>
      <c r="UDP43" s="91"/>
      <c r="UDQ43" s="91"/>
      <c r="UDR43" s="91"/>
      <c r="UDS43" s="91"/>
      <c r="UDT43" s="91"/>
      <c r="UDU43" s="91"/>
      <c r="UDV43" s="91"/>
      <c r="UDW43" s="91"/>
      <c r="UDX43" s="91"/>
      <c r="UDY43" s="91"/>
      <c r="UDZ43" s="91"/>
      <c r="UEA43" s="91"/>
      <c r="UEB43" s="91"/>
      <c r="UEC43" s="91"/>
      <c r="UED43" s="91"/>
      <c r="UEE43" s="91"/>
      <c r="UEF43" s="91"/>
      <c r="UEG43" s="91"/>
      <c r="UEH43" s="91"/>
      <c r="UEI43" s="91"/>
      <c r="UEJ43" s="91"/>
      <c r="UEK43" s="91"/>
      <c r="UEL43" s="91"/>
      <c r="UEM43" s="91"/>
      <c r="UEN43" s="91"/>
      <c r="UEO43" s="91"/>
      <c r="UEP43" s="91"/>
      <c r="UEQ43" s="91"/>
      <c r="UER43" s="91"/>
      <c r="UES43" s="91"/>
      <c r="UET43" s="91"/>
      <c r="UEU43" s="91"/>
      <c r="UEV43" s="91"/>
      <c r="UEW43" s="91"/>
      <c r="UEX43" s="91"/>
      <c r="UEY43" s="91"/>
      <c r="UEZ43" s="91"/>
      <c r="UFA43" s="91"/>
      <c r="UFB43" s="91"/>
      <c r="UFC43" s="91"/>
      <c r="UFD43" s="91"/>
      <c r="UFE43" s="91"/>
      <c r="UFF43" s="91"/>
      <c r="UFG43" s="91"/>
      <c r="UFH43" s="91"/>
      <c r="UFI43" s="91"/>
      <c r="UFJ43" s="91"/>
      <c r="UFK43" s="91"/>
      <c r="UFL43" s="91"/>
      <c r="UFM43" s="91"/>
      <c r="UFN43" s="91"/>
      <c r="UFO43" s="91"/>
      <c r="UFP43" s="91"/>
      <c r="UFQ43" s="91"/>
      <c r="UFR43" s="91"/>
      <c r="UFS43" s="91"/>
      <c r="UFT43" s="91"/>
      <c r="UFU43" s="91"/>
      <c r="UFV43" s="91"/>
      <c r="UFW43" s="91"/>
      <c r="UFX43" s="91"/>
      <c r="UFY43" s="91"/>
      <c r="UFZ43" s="91"/>
      <c r="UGA43" s="91"/>
      <c r="UGB43" s="91"/>
      <c r="UGC43" s="91"/>
      <c r="UGD43" s="91"/>
      <c r="UGE43" s="91"/>
      <c r="UGF43" s="91"/>
      <c r="UGG43" s="91"/>
      <c r="UGH43" s="91"/>
      <c r="UGI43" s="91"/>
      <c r="UGJ43" s="91"/>
      <c r="UGK43" s="91"/>
      <c r="UGL43" s="91"/>
      <c r="UGM43" s="91"/>
      <c r="UGN43" s="91"/>
      <c r="UGO43" s="91"/>
      <c r="UGP43" s="91"/>
      <c r="UGQ43" s="91"/>
      <c r="UGR43" s="91"/>
      <c r="UGS43" s="91"/>
      <c r="UGT43" s="91"/>
      <c r="UGU43" s="91"/>
      <c r="UGV43" s="91"/>
      <c r="UGW43" s="91"/>
      <c r="UGX43" s="91"/>
      <c r="UGY43" s="91"/>
      <c r="UGZ43" s="91"/>
      <c r="UHA43" s="91"/>
      <c r="UHB43" s="91"/>
      <c r="UHC43" s="91"/>
      <c r="UHD43" s="91"/>
      <c r="UHE43" s="91"/>
      <c r="UHF43" s="91"/>
      <c r="UHG43" s="91"/>
      <c r="UHH43" s="91"/>
      <c r="UHI43" s="91"/>
      <c r="UHJ43" s="91"/>
      <c r="UHK43" s="91"/>
      <c r="UHL43" s="91"/>
      <c r="UHM43" s="91"/>
      <c r="UHN43" s="91"/>
      <c r="UHO43" s="91"/>
      <c r="UHP43" s="91"/>
      <c r="UHQ43" s="91"/>
      <c r="UHR43" s="91"/>
      <c r="UHS43" s="91"/>
      <c r="UHT43" s="91"/>
      <c r="UHU43" s="91"/>
      <c r="UHV43" s="91"/>
      <c r="UHW43" s="91"/>
      <c r="UHX43" s="91"/>
      <c r="UHY43" s="91"/>
      <c r="UHZ43" s="91"/>
      <c r="UIA43" s="91"/>
      <c r="UIB43" s="91"/>
      <c r="UIC43" s="91"/>
      <c r="UID43" s="91"/>
      <c r="UIE43" s="91"/>
      <c r="UIF43" s="91"/>
      <c r="UIG43" s="91"/>
      <c r="UIH43" s="91"/>
      <c r="UII43" s="91"/>
      <c r="UIJ43" s="91"/>
      <c r="UIK43" s="91"/>
      <c r="UIL43" s="91"/>
      <c r="UIM43" s="91"/>
      <c r="UIN43" s="91"/>
      <c r="UIO43" s="91"/>
      <c r="UIP43" s="91"/>
      <c r="UIQ43" s="91"/>
      <c r="UIR43" s="91"/>
      <c r="UIS43" s="91"/>
      <c r="UIT43" s="91"/>
      <c r="UIU43" s="91"/>
      <c r="UIV43" s="91"/>
      <c r="UIW43" s="91"/>
      <c r="UIX43" s="91"/>
      <c r="UIY43" s="91"/>
      <c r="UIZ43" s="91"/>
      <c r="UJA43" s="91"/>
      <c r="UJB43" s="91"/>
      <c r="UJC43" s="91"/>
      <c r="UJD43" s="91"/>
      <c r="UJE43" s="91"/>
      <c r="UJF43" s="91"/>
      <c r="UJG43" s="91"/>
      <c r="UJH43" s="91"/>
      <c r="UJI43" s="91"/>
      <c r="UJJ43" s="91"/>
      <c r="UJK43" s="91"/>
      <c r="UJL43" s="91"/>
      <c r="UJM43" s="91"/>
      <c r="UJN43" s="91"/>
      <c r="UJO43" s="91"/>
      <c r="UJP43" s="91"/>
      <c r="UJQ43" s="91"/>
      <c r="UJR43" s="91"/>
      <c r="UJS43" s="91"/>
      <c r="UJT43" s="91"/>
      <c r="UJU43" s="91"/>
      <c r="UJV43" s="91"/>
      <c r="UJW43" s="91"/>
      <c r="UJX43" s="91"/>
      <c r="UJY43" s="91"/>
      <c r="UJZ43" s="91"/>
      <c r="UKA43" s="91"/>
      <c r="UKB43" s="91"/>
      <c r="UKC43" s="91"/>
      <c r="UKD43" s="91"/>
      <c r="UKE43" s="91"/>
      <c r="UKF43" s="91"/>
      <c r="UKG43" s="91"/>
      <c r="UKH43" s="91"/>
      <c r="UKI43" s="91"/>
      <c r="UKJ43" s="91"/>
      <c r="UKK43" s="91"/>
      <c r="UKL43" s="91"/>
      <c r="UKM43" s="91"/>
      <c r="UKN43" s="91"/>
      <c r="UKO43" s="91"/>
      <c r="UKP43" s="91"/>
      <c r="UKQ43" s="91"/>
      <c r="UKR43" s="91"/>
      <c r="UKS43" s="91"/>
      <c r="UKT43" s="91"/>
      <c r="UKU43" s="91"/>
      <c r="UKV43" s="91"/>
      <c r="UKW43" s="91"/>
      <c r="UKX43" s="91"/>
      <c r="UKY43" s="91"/>
      <c r="UKZ43" s="91"/>
      <c r="ULA43" s="91"/>
      <c r="ULB43" s="91"/>
      <c r="ULC43" s="91"/>
      <c r="ULD43" s="91"/>
      <c r="ULE43" s="91"/>
      <c r="ULF43" s="91"/>
      <c r="ULG43" s="91"/>
      <c r="ULH43" s="91"/>
      <c r="ULI43" s="91"/>
      <c r="ULJ43" s="91"/>
      <c r="ULK43" s="91"/>
      <c r="ULL43" s="91"/>
      <c r="ULM43" s="91"/>
      <c r="ULN43" s="91"/>
      <c r="ULO43" s="91"/>
      <c r="ULP43" s="91"/>
      <c r="ULQ43" s="91"/>
      <c r="ULR43" s="91"/>
      <c r="ULS43" s="91"/>
      <c r="ULT43" s="91"/>
      <c r="ULU43" s="91"/>
      <c r="ULV43" s="91"/>
      <c r="ULW43" s="91"/>
      <c r="ULX43" s="91"/>
      <c r="ULY43" s="91"/>
      <c r="ULZ43" s="91"/>
      <c r="UMA43" s="91"/>
      <c r="UMB43" s="91"/>
      <c r="UMC43" s="91"/>
      <c r="UMD43" s="91"/>
      <c r="UME43" s="91"/>
      <c r="UMF43" s="91"/>
      <c r="UMG43" s="91"/>
      <c r="UMH43" s="91"/>
      <c r="UMI43" s="91"/>
      <c r="UMJ43" s="91"/>
      <c r="UMK43" s="91"/>
      <c r="UML43" s="91"/>
      <c r="UMM43" s="91"/>
      <c r="UMN43" s="91"/>
      <c r="UMO43" s="91"/>
      <c r="UMP43" s="91"/>
      <c r="UMQ43" s="91"/>
      <c r="UMR43" s="91"/>
      <c r="UMS43" s="91"/>
      <c r="UMT43" s="91"/>
      <c r="UMU43" s="91"/>
      <c r="UMV43" s="91"/>
      <c r="UMW43" s="91"/>
      <c r="UMX43" s="91"/>
      <c r="UMY43" s="91"/>
      <c r="UMZ43" s="91"/>
      <c r="UNA43" s="91"/>
      <c r="UNB43" s="91"/>
      <c r="UNC43" s="91"/>
      <c r="UND43" s="91"/>
      <c r="UNE43" s="91"/>
      <c r="UNF43" s="91"/>
      <c r="UNG43" s="91"/>
      <c r="UNH43" s="91"/>
      <c r="UNI43" s="91"/>
      <c r="UNJ43" s="91"/>
      <c r="UNK43" s="91"/>
      <c r="UNL43" s="91"/>
      <c r="UNM43" s="91"/>
      <c r="UNN43" s="91"/>
      <c r="UNO43" s="91"/>
      <c r="UNP43" s="91"/>
      <c r="UNQ43" s="91"/>
      <c r="UNR43" s="91"/>
      <c r="UNS43" s="91"/>
      <c r="UNT43" s="91"/>
      <c r="UNU43" s="91"/>
      <c r="UNV43" s="91"/>
      <c r="UNW43" s="91"/>
      <c r="UNX43" s="91"/>
      <c r="UNY43" s="91"/>
      <c r="UNZ43" s="91"/>
      <c r="UOA43" s="91"/>
      <c r="UOB43" s="91"/>
      <c r="UOC43" s="91"/>
      <c r="UOD43" s="91"/>
      <c r="UOE43" s="91"/>
      <c r="UOF43" s="91"/>
      <c r="UOG43" s="91"/>
      <c r="UOH43" s="91"/>
      <c r="UOI43" s="91"/>
      <c r="UOJ43" s="91"/>
      <c r="UOK43" s="91"/>
      <c r="UOL43" s="91"/>
      <c r="UOM43" s="91"/>
      <c r="UON43" s="91"/>
      <c r="UOO43" s="91"/>
      <c r="UOP43" s="91"/>
      <c r="UOQ43" s="91"/>
      <c r="UOR43" s="91"/>
      <c r="UOS43" s="91"/>
      <c r="UOT43" s="91"/>
      <c r="UOU43" s="91"/>
      <c r="UOV43" s="91"/>
      <c r="UOW43" s="91"/>
      <c r="UOX43" s="91"/>
      <c r="UOY43" s="91"/>
      <c r="UOZ43" s="91"/>
      <c r="UPA43" s="91"/>
      <c r="UPB43" s="91"/>
      <c r="UPC43" s="91"/>
      <c r="UPD43" s="91"/>
      <c r="UPE43" s="91"/>
      <c r="UPF43" s="91"/>
      <c r="UPG43" s="91"/>
      <c r="UPH43" s="91"/>
      <c r="UPI43" s="91"/>
      <c r="UPJ43" s="91"/>
      <c r="UPK43" s="91"/>
      <c r="UPL43" s="91"/>
      <c r="UPM43" s="91"/>
      <c r="UPN43" s="91"/>
      <c r="UPO43" s="91"/>
      <c r="UPP43" s="91"/>
      <c r="UPQ43" s="91"/>
      <c r="UPR43" s="91"/>
      <c r="UPS43" s="91"/>
      <c r="UPT43" s="91"/>
      <c r="UPU43" s="91"/>
      <c r="UPV43" s="91"/>
      <c r="UPW43" s="91"/>
      <c r="UPX43" s="91"/>
      <c r="UPY43" s="91"/>
      <c r="UPZ43" s="91"/>
      <c r="UQA43" s="91"/>
      <c r="UQB43" s="91"/>
      <c r="UQC43" s="91"/>
      <c r="UQD43" s="91"/>
      <c r="UQE43" s="91"/>
      <c r="UQF43" s="91"/>
      <c r="UQG43" s="91"/>
      <c r="UQH43" s="91"/>
      <c r="UQI43" s="91"/>
      <c r="UQJ43" s="91"/>
      <c r="UQK43" s="91"/>
      <c r="UQL43" s="91"/>
      <c r="UQM43" s="91"/>
      <c r="UQN43" s="91"/>
      <c r="UQO43" s="91"/>
      <c r="UQP43" s="91"/>
      <c r="UQQ43" s="91"/>
      <c r="UQR43" s="91"/>
      <c r="UQS43" s="91"/>
      <c r="UQT43" s="91"/>
      <c r="UQU43" s="91"/>
      <c r="UQV43" s="91"/>
      <c r="UQW43" s="91"/>
      <c r="UQX43" s="91"/>
      <c r="UQY43" s="91"/>
      <c r="UQZ43" s="91"/>
      <c r="URA43" s="91"/>
      <c r="URB43" s="91"/>
      <c r="URC43" s="91"/>
      <c r="URD43" s="91"/>
      <c r="URE43" s="91"/>
      <c r="URF43" s="91"/>
      <c r="URG43" s="91"/>
      <c r="URH43" s="91"/>
      <c r="URI43" s="91"/>
      <c r="URJ43" s="91"/>
      <c r="URK43" s="91"/>
      <c r="URL43" s="91"/>
      <c r="URM43" s="91"/>
      <c r="URN43" s="91"/>
      <c r="URO43" s="91"/>
      <c r="URP43" s="91"/>
      <c r="URQ43" s="91"/>
      <c r="URR43" s="91"/>
      <c r="URS43" s="91"/>
      <c r="URT43" s="91"/>
      <c r="URU43" s="91"/>
      <c r="URV43" s="91"/>
      <c r="URW43" s="91"/>
      <c r="URX43" s="91"/>
      <c r="URY43" s="91"/>
      <c r="URZ43" s="91"/>
      <c r="USA43" s="91"/>
      <c r="USB43" s="91"/>
      <c r="USC43" s="91"/>
      <c r="USD43" s="91"/>
      <c r="USE43" s="91"/>
      <c r="USF43" s="91"/>
      <c r="USG43" s="91"/>
      <c r="USH43" s="91"/>
      <c r="USI43" s="91"/>
      <c r="USJ43" s="91"/>
      <c r="USK43" s="91"/>
      <c r="USL43" s="91"/>
      <c r="USM43" s="91"/>
      <c r="USN43" s="91"/>
      <c r="USO43" s="91"/>
      <c r="USP43" s="91"/>
      <c r="USQ43" s="91"/>
      <c r="USR43" s="91"/>
      <c r="USS43" s="91"/>
      <c r="UST43" s="91"/>
      <c r="USU43" s="91"/>
      <c r="USV43" s="91"/>
      <c r="USW43" s="91"/>
      <c r="USX43" s="91"/>
      <c r="USY43" s="91"/>
      <c r="USZ43" s="91"/>
      <c r="UTA43" s="91"/>
      <c r="UTB43" s="91"/>
      <c r="UTC43" s="91"/>
      <c r="UTD43" s="91"/>
      <c r="UTE43" s="91"/>
      <c r="UTF43" s="91"/>
      <c r="UTG43" s="91"/>
      <c r="UTH43" s="91"/>
      <c r="UTI43" s="91"/>
      <c r="UTJ43" s="91"/>
      <c r="UTK43" s="91"/>
      <c r="UTL43" s="91"/>
      <c r="UTM43" s="91"/>
      <c r="UTN43" s="91"/>
      <c r="UTO43" s="91"/>
      <c r="UTP43" s="91"/>
      <c r="UTQ43" s="91"/>
      <c r="UTR43" s="91"/>
      <c r="UTS43" s="91"/>
      <c r="UTT43" s="91"/>
      <c r="UTU43" s="91"/>
      <c r="UTV43" s="91"/>
      <c r="UTW43" s="91"/>
      <c r="UTX43" s="91"/>
      <c r="UTY43" s="91"/>
      <c r="UTZ43" s="91"/>
      <c r="UUA43" s="91"/>
      <c r="UUB43" s="91"/>
      <c r="UUC43" s="91"/>
      <c r="UUD43" s="91"/>
      <c r="UUE43" s="91"/>
      <c r="UUF43" s="91"/>
      <c r="UUG43" s="91"/>
      <c r="UUH43" s="91"/>
      <c r="UUI43" s="91"/>
      <c r="UUJ43" s="91"/>
      <c r="UUK43" s="91"/>
      <c r="UUL43" s="91"/>
      <c r="UUM43" s="91"/>
      <c r="UUN43" s="91"/>
      <c r="UUO43" s="91"/>
      <c r="UUP43" s="91"/>
      <c r="UUQ43" s="91"/>
      <c r="UUR43" s="91"/>
      <c r="UUS43" s="91"/>
      <c r="UUT43" s="91"/>
      <c r="UUU43" s="91"/>
      <c r="UUV43" s="91"/>
      <c r="UUW43" s="91"/>
      <c r="UUX43" s="91"/>
      <c r="UUY43" s="91"/>
      <c r="UUZ43" s="91"/>
      <c r="UVA43" s="91"/>
      <c r="UVB43" s="91"/>
      <c r="UVC43" s="91"/>
      <c r="UVD43" s="91"/>
      <c r="UVE43" s="91"/>
      <c r="UVF43" s="91"/>
      <c r="UVG43" s="91"/>
      <c r="UVH43" s="91"/>
      <c r="UVI43" s="91"/>
      <c r="UVJ43" s="91"/>
      <c r="UVK43" s="91"/>
      <c r="UVL43" s="91"/>
      <c r="UVM43" s="91"/>
      <c r="UVN43" s="91"/>
      <c r="UVO43" s="91"/>
      <c r="UVP43" s="91"/>
      <c r="UVQ43" s="91"/>
      <c r="UVR43" s="91"/>
      <c r="UVS43" s="91"/>
      <c r="UVT43" s="91"/>
      <c r="UVU43" s="91"/>
      <c r="UVV43" s="91"/>
      <c r="UVW43" s="91"/>
      <c r="UVX43" s="91"/>
      <c r="UVY43" s="91"/>
      <c r="UVZ43" s="91"/>
      <c r="UWA43" s="91"/>
      <c r="UWB43" s="91"/>
      <c r="UWC43" s="91"/>
      <c r="UWD43" s="91"/>
      <c r="UWE43" s="91"/>
      <c r="UWF43" s="91"/>
      <c r="UWG43" s="91"/>
      <c r="UWH43" s="91"/>
      <c r="UWI43" s="91"/>
      <c r="UWJ43" s="91"/>
      <c r="UWK43" s="91"/>
      <c r="UWL43" s="91"/>
      <c r="UWM43" s="91"/>
      <c r="UWN43" s="91"/>
      <c r="UWO43" s="91"/>
      <c r="UWP43" s="91"/>
      <c r="UWQ43" s="91"/>
      <c r="UWR43" s="91"/>
      <c r="UWS43" s="91"/>
      <c r="UWT43" s="91"/>
      <c r="UWU43" s="91"/>
      <c r="UWV43" s="91"/>
      <c r="UWW43" s="91"/>
      <c r="UWX43" s="91"/>
      <c r="UWY43" s="91"/>
      <c r="UWZ43" s="91"/>
      <c r="UXA43" s="91"/>
      <c r="UXB43" s="91"/>
      <c r="UXC43" s="91"/>
      <c r="UXD43" s="91"/>
      <c r="UXE43" s="91"/>
      <c r="UXF43" s="91"/>
      <c r="UXG43" s="91"/>
      <c r="UXH43" s="91"/>
      <c r="UXI43" s="91"/>
      <c r="UXJ43" s="91"/>
      <c r="UXK43" s="91"/>
      <c r="UXL43" s="91"/>
      <c r="UXM43" s="91"/>
      <c r="UXN43" s="91"/>
      <c r="UXO43" s="91"/>
      <c r="UXP43" s="91"/>
      <c r="UXQ43" s="91"/>
      <c r="UXR43" s="91"/>
      <c r="UXS43" s="91"/>
      <c r="UXT43" s="91"/>
      <c r="UXU43" s="91"/>
      <c r="UXV43" s="91"/>
      <c r="UXW43" s="91"/>
      <c r="UXX43" s="91"/>
      <c r="UXY43" s="91"/>
      <c r="UXZ43" s="91"/>
      <c r="UYA43" s="91"/>
      <c r="UYB43" s="91"/>
      <c r="UYC43" s="91"/>
      <c r="UYD43" s="91"/>
      <c r="UYE43" s="91"/>
      <c r="UYF43" s="91"/>
      <c r="UYG43" s="91"/>
      <c r="UYH43" s="91"/>
      <c r="UYI43" s="91"/>
      <c r="UYJ43" s="91"/>
      <c r="UYK43" s="91"/>
      <c r="UYL43" s="91"/>
      <c r="UYM43" s="91"/>
      <c r="UYN43" s="91"/>
      <c r="UYO43" s="91"/>
      <c r="UYP43" s="91"/>
      <c r="UYQ43" s="91"/>
      <c r="UYR43" s="91"/>
      <c r="UYS43" s="91"/>
      <c r="UYT43" s="91"/>
      <c r="UYU43" s="91"/>
      <c r="UYV43" s="91"/>
      <c r="UYW43" s="91"/>
      <c r="UYX43" s="91"/>
      <c r="UYY43" s="91"/>
      <c r="UYZ43" s="91"/>
      <c r="UZA43" s="91"/>
      <c r="UZB43" s="91"/>
      <c r="UZC43" s="91"/>
      <c r="UZD43" s="91"/>
      <c r="UZE43" s="91"/>
      <c r="UZF43" s="91"/>
      <c r="UZG43" s="91"/>
      <c r="UZH43" s="91"/>
      <c r="UZI43" s="91"/>
      <c r="UZJ43" s="91"/>
      <c r="UZK43" s="91"/>
      <c r="UZL43" s="91"/>
      <c r="UZM43" s="91"/>
      <c r="UZN43" s="91"/>
      <c r="UZO43" s="91"/>
      <c r="UZP43" s="91"/>
      <c r="UZQ43" s="91"/>
      <c r="UZR43" s="91"/>
      <c r="UZS43" s="91"/>
      <c r="UZT43" s="91"/>
      <c r="UZU43" s="91"/>
      <c r="UZV43" s="91"/>
      <c r="UZW43" s="91"/>
      <c r="UZX43" s="91"/>
      <c r="UZY43" s="91"/>
      <c r="UZZ43" s="91"/>
      <c r="VAA43" s="91"/>
      <c r="VAB43" s="91"/>
      <c r="VAC43" s="91"/>
      <c r="VAD43" s="91"/>
      <c r="VAE43" s="91"/>
      <c r="VAF43" s="91"/>
      <c r="VAG43" s="91"/>
      <c r="VAH43" s="91"/>
      <c r="VAI43" s="91"/>
      <c r="VAJ43" s="91"/>
      <c r="VAK43" s="91"/>
      <c r="VAL43" s="91"/>
      <c r="VAM43" s="91"/>
      <c r="VAN43" s="91"/>
      <c r="VAO43" s="91"/>
      <c r="VAP43" s="91"/>
      <c r="VAQ43" s="91"/>
      <c r="VAR43" s="91"/>
      <c r="VAS43" s="91"/>
      <c r="VAT43" s="91"/>
      <c r="VAU43" s="91"/>
      <c r="VAV43" s="91"/>
      <c r="VAW43" s="91"/>
      <c r="VAX43" s="91"/>
      <c r="VAY43" s="91"/>
      <c r="VAZ43" s="91"/>
      <c r="VBA43" s="91"/>
      <c r="VBB43" s="91"/>
      <c r="VBC43" s="91"/>
      <c r="VBD43" s="91"/>
      <c r="VBE43" s="91"/>
      <c r="VBF43" s="91"/>
      <c r="VBG43" s="91"/>
      <c r="VBH43" s="91"/>
      <c r="VBI43" s="91"/>
      <c r="VBJ43" s="91"/>
      <c r="VBK43" s="91"/>
      <c r="VBL43" s="91"/>
      <c r="VBM43" s="91"/>
      <c r="VBN43" s="91"/>
      <c r="VBO43" s="91"/>
      <c r="VBP43" s="91"/>
      <c r="VBQ43" s="91"/>
      <c r="VBR43" s="91"/>
      <c r="VBS43" s="91"/>
      <c r="VBT43" s="91"/>
      <c r="VBU43" s="91"/>
      <c r="VBV43" s="91"/>
      <c r="VBW43" s="91"/>
      <c r="VBX43" s="91"/>
      <c r="VBY43" s="91"/>
      <c r="VBZ43" s="91"/>
      <c r="VCA43" s="91"/>
      <c r="VCB43" s="91"/>
      <c r="VCC43" s="91"/>
      <c r="VCD43" s="91"/>
      <c r="VCE43" s="91"/>
      <c r="VCF43" s="91"/>
      <c r="VCG43" s="91"/>
      <c r="VCH43" s="91"/>
      <c r="VCI43" s="91"/>
      <c r="VCJ43" s="91"/>
      <c r="VCK43" s="91"/>
      <c r="VCL43" s="91"/>
      <c r="VCM43" s="91"/>
      <c r="VCN43" s="91"/>
      <c r="VCO43" s="91"/>
      <c r="VCP43" s="91"/>
      <c r="VCQ43" s="91"/>
      <c r="VCR43" s="91"/>
      <c r="VCS43" s="91"/>
      <c r="VCT43" s="91"/>
      <c r="VCU43" s="91"/>
      <c r="VCV43" s="91"/>
      <c r="VCW43" s="91"/>
      <c r="VCX43" s="91"/>
      <c r="VCY43" s="91"/>
      <c r="VCZ43" s="91"/>
      <c r="VDA43" s="91"/>
      <c r="VDB43" s="91"/>
      <c r="VDC43" s="91"/>
      <c r="VDD43" s="91"/>
      <c r="VDE43" s="91"/>
      <c r="VDF43" s="91"/>
      <c r="VDG43" s="91"/>
      <c r="VDH43" s="91"/>
      <c r="VDI43" s="91"/>
      <c r="VDJ43" s="91"/>
      <c r="VDK43" s="91"/>
      <c r="VDL43" s="91"/>
      <c r="VDM43" s="91"/>
      <c r="VDN43" s="91"/>
      <c r="VDO43" s="91"/>
      <c r="VDP43" s="91"/>
      <c r="VDQ43" s="91"/>
      <c r="VDR43" s="91"/>
      <c r="VDS43" s="91"/>
      <c r="VDT43" s="91"/>
      <c r="VDU43" s="91"/>
      <c r="VDV43" s="91"/>
      <c r="VDW43" s="91"/>
      <c r="VDX43" s="91"/>
      <c r="VDY43" s="91"/>
      <c r="VDZ43" s="91"/>
      <c r="VEA43" s="91"/>
      <c r="VEB43" s="91"/>
      <c r="VEC43" s="91"/>
      <c r="VED43" s="91"/>
      <c r="VEE43" s="91"/>
      <c r="VEF43" s="91"/>
      <c r="VEG43" s="91"/>
      <c r="VEH43" s="91"/>
      <c r="VEI43" s="91"/>
      <c r="VEJ43" s="91"/>
      <c r="VEK43" s="91"/>
      <c r="VEL43" s="91"/>
      <c r="VEM43" s="91"/>
      <c r="VEN43" s="91"/>
      <c r="VEO43" s="91"/>
      <c r="VEP43" s="91"/>
      <c r="VEQ43" s="91"/>
      <c r="VER43" s="91"/>
      <c r="VES43" s="91"/>
      <c r="VET43" s="91"/>
      <c r="VEU43" s="91"/>
      <c r="VEV43" s="91"/>
      <c r="VEW43" s="91"/>
      <c r="VEX43" s="91"/>
      <c r="VEY43" s="91"/>
      <c r="VEZ43" s="91"/>
      <c r="VFA43" s="91"/>
      <c r="VFB43" s="91"/>
      <c r="VFC43" s="91"/>
      <c r="VFD43" s="91"/>
      <c r="VFE43" s="91"/>
      <c r="VFF43" s="91"/>
      <c r="VFG43" s="91"/>
      <c r="VFH43" s="91"/>
      <c r="VFI43" s="91"/>
      <c r="VFJ43" s="91"/>
      <c r="VFK43" s="91"/>
      <c r="VFL43" s="91"/>
      <c r="VFM43" s="91"/>
      <c r="VFN43" s="91"/>
      <c r="VFO43" s="91"/>
      <c r="VFP43" s="91"/>
      <c r="VFQ43" s="91"/>
      <c r="VFR43" s="91"/>
      <c r="VFS43" s="91"/>
      <c r="VFT43" s="91"/>
      <c r="VFU43" s="91"/>
      <c r="VFV43" s="91"/>
      <c r="VFW43" s="91"/>
      <c r="VFX43" s="91"/>
      <c r="VFY43" s="91"/>
      <c r="VFZ43" s="91"/>
      <c r="VGA43" s="91"/>
      <c r="VGB43" s="91"/>
      <c r="VGC43" s="91"/>
      <c r="VGD43" s="91"/>
      <c r="VGE43" s="91"/>
      <c r="VGF43" s="91"/>
      <c r="VGG43" s="91"/>
      <c r="VGH43" s="91"/>
      <c r="VGI43" s="91"/>
      <c r="VGJ43" s="91"/>
      <c r="VGK43" s="91"/>
      <c r="VGL43" s="91"/>
      <c r="VGM43" s="91"/>
      <c r="VGN43" s="91"/>
      <c r="VGO43" s="91"/>
      <c r="VGP43" s="91"/>
      <c r="VGQ43" s="91"/>
      <c r="VGR43" s="91"/>
      <c r="VGS43" s="91"/>
      <c r="VGT43" s="91"/>
      <c r="VGU43" s="91"/>
      <c r="VGV43" s="91"/>
      <c r="VGW43" s="91"/>
      <c r="VGX43" s="91"/>
      <c r="VGY43" s="91"/>
      <c r="VGZ43" s="91"/>
      <c r="VHA43" s="91"/>
      <c r="VHB43" s="91"/>
      <c r="VHC43" s="91"/>
      <c r="VHD43" s="91"/>
      <c r="VHE43" s="91"/>
      <c r="VHF43" s="91"/>
      <c r="VHG43" s="91"/>
      <c r="VHH43" s="91"/>
      <c r="VHI43" s="91"/>
      <c r="VHJ43" s="91"/>
      <c r="VHK43" s="91"/>
      <c r="VHL43" s="91"/>
      <c r="VHM43" s="91"/>
      <c r="VHN43" s="91"/>
      <c r="VHO43" s="91"/>
      <c r="VHP43" s="91"/>
      <c r="VHQ43" s="91"/>
      <c r="VHR43" s="91"/>
      <c r="VHS43" s="91"/>
      <c r="VHT43" s="91"/>
      <c r="VHU43" s="91"/>
      <c r="VHV43" s="91"/>
      <c r="VHW43" s="91"/>
      <c r="VHX43" s="91"/>
      <c r="VHY43" s="91"/>
      <c r="VHZ43" s="91"/>
      <c r="VIA43" s="91"/>
      <c r="VIB43" s="91"/>
      <c r="VIC43" s="91"/>
      <c r="VID43" s="91"/>
      <c r="VIE43" s="91"/>
      <c r="VIF43" s="91"/>
      <c r="VIG43" s="91"/>
      <c r="VIH43" s="91"/>
      <c r="VII43" s="91"/>
      <c r="VIJ43" s="91"/>
      <c r="VIK43" s="91"/>
      <c r="VIL43" s="91"/>
      <c r="VIM43" s="91"/>
      <c r="VIN43" s="91"/>
      <c r="VIO43" s="91"/>
      <c r="VIP43" s="91"/>
      <c r="VIQ43" s="91"/>
      <c r="VIR43" s="91"/>
      <c r="VIS43" s="91"/>
      <c r="VIT43" s="91"/>
      <c r="VIU43" s="91"/>
      <c r="VIV43" s="91"/>
      <c r="VIW43" s="91"/>
      <c r="VIX43" s="91"/>
      <c r="VIY43" s="91"/>
      <c r="VIZ43" s="91"/>
      <c r="VJA43" s="91"/>
      <c r="VJB43" s="91"/>
      <c r="VJC43" s="91"/>
      <c r="VJD43" s="91"/>
      <c r="VJE43" s="91"/>
      <c r="VJF43" s="91"/>
      <c r="VJG43" s="91"/>
      <c r="VJH43" s="91"/>
      <c r="VJI43" s="91"/>
      <c r="VJJ43" s="91"/>
      <c r="VJK43" s="91"/>
      <c r="VJL43" s="91"/>
      <c r="VJM43" s="91"/>
      <c r="VJN43" s="91"/>
      <c r="VJO43" s="91"/>
      <c r="VJP43" s="91"/>
      <c r="VJQ43" s="91"/>
      <c r="VJR43" s="91"/>
      <c r="VJS43" s="91"/>
      <c r="VJT43" s="91"/>
      <c r="VJU43" s="91"/>
      <c r="VJV43" s="91"/>
      <c r="VJW43" s="91"/>
      <c r="VJX43" s="91"/>
      <c r="VJY43" s="91"/>
      <c r="VJZ43" s="91"/>
      <c r="VKA43" s="91"/>
      <c r="VKB43" s="91"/>
      <c r="VKC43" s="91"/>
      <c r="VKD43" s="91"/>
      <c r="VKE43" s="91"/>
      <c r="VKF43" s="91"/>
      <c r="VKG43" s="91"/>
      <c r="VKH43" s="91"/>
      <c r="VKI43" s="91"/>
      <c r="VKJ43" s="91"/>
      <c r="VKK43" s="91"/>
      <c r="VKL43" s="91"/>
      <c r="VKM43" s="91"/>
      <c r="VKN43" s="91"/>
      <c r="VKO43" s="91"/>
      <c r="VKP43" s="91"/>
      <c r="VKQ43" s="91"/>
      <c r="VKR43" s="91"/>
      <c r="VKS43" s="91"/>
      <c r="VKT43" s="91"/>
      <c r="VKU43" s="91"/>
      <c r="VKV43" s="91"/>
      <c r="VKW43" s="91"/>
      <c r="VKX43" s="91"/>
      <c r="VKY43" s="91"/>
      <c r="VKZ43" s="91"/>
      <c r="VLA43" s="91"/>
      <c r="VLB43" s="91"/>
      <c r="VLC43" s="91"/>
      <c r="VLD43" s="91"/>
      <c r="VLE43" s="91"/>
      <c r="VLF43" s="91"/>
      <c r="VLG43" s="91"/>
      <c r="VLH43" s="91"/>
      <c r="VLI43" s="91"/>
      <c r="VLJ43" s="91"/>
      <c r="VLK43" s="91"/>
      <c r="VLL43" s="91"/>
      <c r="VLM43" s="91"/>
      <c r="VLN43" s="91"/>
      <c r="VLO43" s="91"/>
      <c r="VLP43" s="91"/>
      <c r="VLQ43" s="91"/>
      <c r="VLR43" s="91"/>
      <c r="VLS43" s="91"/>
      <c r="VLT43" s="91"/>
      <c r="VLU43" s="91"/>
      <c r="VLV43" s="91"/>
      <c r="VLW43" s="91"/>
      <c r="VLX43" s="91"/>
      <c r="VLY43" s="91"/>
      <c r="VLZ43" s="91"/>
      <c r="VMA43" s="91"/>
      <c r="VMB43" s="91"/>
      <c r="VMC43" s="91"/>
      <c r="VMD43" s="91"/>
      <c r="VME43" s="91"/>
      <c r="VMF43" s="91"/>
      <c r="VMG43" s="91"/>
      <c r="VMH43" s="91"/>
      <c r="VMI43" s="91"/>
      <c r="VMJ43" s="91"/>
      <c r="VMK43" s="91"/>
      <c r="VML43" s="91"/>
      <c r="VMM43" s="91"/>
      <c r="VMN43" s="91"/>
      <c r="VMO43" s="91"/>
      <c r="VMP43" s="91"/>
      <c r="VMQ43" s="91"/>
      <c r="VMR43" s="91"/>
      <c r="VMS43" s="91"/>
      <c r="VMT43" s="91"/>
      <c r="VMU43" s="91"/>
      <c r="VMV43" s="91"/>
      <c r="VMW43" s="91"/>
      <c r="VMX43" s="91"/>
      <c r="VMY43" s="91"/>
      <c r="VMZ43" s="91"/>
      <c r="VNA43" s="91"/>
      <c r="VNB43" s="91"/>
      <c r="VNC43" s="91"/>
      <c r="VND43" s="91"/>
      <c r="VNE43" s="91"/>
      <c r="VNF43" s="91"/>
      <c r="VNG43" s="91"/>
      <c r="VNH43" s="91"/>
      <c r="VNI43" s="91"/>
      <c r="VNJ43" s="91"/>
      <c r="VNK43" s="91"/>
      <c r="VNL43" s="91"/>
      <c r="VNM43" s="91"/>
      <c r="VNN43" s="91"/>
      <c r="VNO43" s="91"/>
      <c r="VNP43" s="91"/>
      <c r="VNQ43" s="91"/>
      <c r="VNR43" s="91"/>
      <c r="VNS43" s="91"/>
      <c r="VNT43" s="91"/>
      <c r="VNU43" s="91"/>
      <c r="VNV43" s="91"/>
      <c r="VNW43" s="91"/>
      <c r="VNX43" s="91"/>
      <c r="VNY43" s="91"/>
      <c r="VNZ43" s="91"/>
      <c r="VOA43" s="91"/>
      <c r="VOB43" s="91"/>
      <c r="VOC43" s="91"/>
      <c r="VOD43" s="91"/>
      <c r="VOE43" s="91"/>
      <c r="VOF43" s="91"/>
      <c r="VOG43" s="91"/>
      <c r="VOH43" s="91"/>
      <c r="VOI43" s="91"/>
      <c r="VOJ43" s="91"/>
      <c r="VOK43" s="91"/>
      <c r="VOL43" s="91"/>
      <c r="VOM43" s="91"/>
      <c r="VON43" s="91"/>
      <c r="VOO43" s="91"/>
      <c r="VOP43" s="91"/>
      <c r="VOQ43" s="91"/>
      <c r="VOR43" s="91"/>
      <c r="VOS43" s="91"/>
      <c r="VOT43" s="91"/>
      <c r="VOU43" s="91"/>
      <c r="VOV43" s="91"/>
      <c r="VOW43" s="91"/>
      <c r="VOX43" s="91"/>
      <c r="VOY43" s="91"/>
      <c r="VOZ43" s="91"/>
      <c r="VPA43" s="91"/>
      <c r="VPB43" s="91"/>
      <c r="VPC43" s="91"/>
      <c r="VPD43" s="91"/>
      <c r="VPE43" s="91"/>
      <c r="VPF43" s="91"/>
      <c r="VPG43" s="91"/>
      <c r="VPH43" s="91"/>
      <c r="VPI43" s="91"/>
      <c r="VPJ43" s="91"/>
      <c r="VPK43" s="91"/>
      <c r="VPL43" s="91"/>
      <c r="VPM43" s="91"/>
      <c r="VPN43" s="91"/>
      <c r="VPO43" s="91"/>
      <c r="VPP43" s="91"/>
      <c r="VPQ43" s="91"/>
      <c r="VPR43" s="91"/>
      <c r="VPS43" s="91"/>
      <c r="VPT43" s="91"/>
      <c r="VPU43" s="91"/>
      <c r="VPV43" s="91"/>
      <c r="VPW43" s="91"/>
      <c r="VPX43" s="91"/>
      <c r="VPY43" s="91"/>
      <c r="VPZ43" s="91"/>
      <c r="VQA43" s="91"/>
      <c r="VQB43" s="91"/>
      <c r="VQC43" s="91"/>
      <c r="VQD43" s="91"/>
      <c r="VQE43" s="91"/>
      <c r="VQF43" s="91"/>
      <c r="VQG43" s="91"/>
      <c r="VQH43" s="91"/>
      <c r="VQI43" s="91"/>
      <c r="VQJ43" s="91"/>
      <c r="VQK43" s="91"/>
      <c r="VQL43" s="91"/>
      <c r="VQM43" s="91"/>
      <c r="VQN43" s="91"/>
      <c r="VQO43" s="91"/>
      <c r="VQP43" s="91"/>
      <c r="VQQ43" s="91"/>
      <c r="VQR43" s="91"/>
      <c r="VQS43" s="91"/>
      <c r="VQT43" s="91"/>
      <c r="VQU43" s="91"/>
      <c r="VQV43" s="91"/>
      <c r="VQW43" s="91"/>
      <c r="VQX43" s="91"/>
      <c r="VQY43" s="91"/>
      <c r="VQZ43" s="91"/>
      <c r="VRA43" s="91"/>
      <c r="VRB43" s="91"/>
      <c r="VRC43" s="91"/>
      <c r="VRD43" s="91"/>
      <c r="VRE43" s="91"/>
      <c r="VRF43" s="91"/>
      <c r="VRG43" s="91"/>
      <c r="VRH43" s="91"/>
      <c r="VRI43" s="91"/>
      <c r="VRJ43" s="91"/>
      <c r="VRK43" s="91"/>
      <c r="VRL43" s="91"/>
      <c r="VRM43" s="91"/>
      <c r="VRN43" s="91"/>
      <c r="VRO43" s="91"/>
      <c r="VRP43" s="91"/>
      <c r="VRQ43" s="91"/>
      <c r="VRR43" s="91"/>
      <c r="VRS43" s="91"/>
      <c r="VRT43" s="91"/>
      <c r="VRU43" s="91"/>
      <c r="VRV43" s="91"/>
      <c r="VRW43" s="91"/>
      <c r="VRX43" s="91"/>
      <c r="VRY43" s="91"/>
      <c r="VRZ43" s="91"/>
      <c r="VSA43" s="91"/>
      <c r="VSB43" s="91"/>
      <c r="VSC43" s="91"/>
      <c r="VSD43" s="91"/>
      <c r="VSE43" s="91"/>
      <c r="VSF43" s="91"/>
      <c r="VSG43" s="91"/>
      <c r="VSH43" s="91"/>
      <c r="VSI43" s="91"/>
      <c r="VSJ43" s="91"/>
      <c r="VSK43" s="91"/>
      <c r="VSL43" s="91"/>
      <c r="VSM43" s="91"/>
      <c r="VSN43" s="91"/>
      <c r="VSO43" s="91"/>
      <c r="VSP43" s="91"/>
      <c r="VSQ43" s="91"/>
      <c r="VSR43" s="91"/>
      <c r="VSS43" s="91"/>
      <c r="VST43" s="91"/>
      <c r="VSU43" s="91"/>
      <c r="VSV43" s="91"/>
      <c r="VSW43" s="91"/>
      <c r="VSX43" s="91"/>
      <c r="VSY43" s="91"/>
      <c r="VSZ43" s="91"/>
      <c r="VTA43" s="91"/>
      <c r="VTB43" s="91"/>
      <c r="VTC43" s="91"/>
      <c r="VTD43" s="91"/>
      <c r="VTE43" s="91"/>
      <c r="VTF43" s="91"/>
      <c r="VTG43" s="91"/>
      <c r="VTH43" s="91"/>
      <c r="VTI43" s="91"/>
      <c r="VTJ43" s="91"/>
      <c r="VTK43" s="91"/>
      <c r="VTL43" s="91"/>
      <c r="VTM43" s="91"/>
      <c r="VTN43" s="91"/>
      <c r="VTO43" s="91"/>
      <c r="VTP43" s="91"/>
      <c r="VTQ43" s="91"/>
      <c r="VTR43" s="91"/>
      <c r="VTS43" s="91"/>
      <c r="VTT43" s="91"/>
      <c r="VTU43" s="91"/>
      <c r="VTV43" s="91"/>
      <c r="VTW43" s="91"/>
      <c r="VTX43" s="91"/>
      <c r="VTY43" s="91"/>
      <c r="VTZ43" s="91"/>
      <c r="VUA43" s="91"/>
      <c r="VUB43" s="91"/>
      <c r="VUC43" s="91"/>
      <c r="VUD43" s="91"/>
      <c r="VUE43" s="91"/>
      <c r="VUF43" s="91"/>
      <c r="VUG43" s="91"/>
      <c r="VUH43" s="91"/>
      <c r="VUI43" s="91"/>
      <c r="VUJ43" s="91"/>
      <c r="VUK43" s="91"/>
      <c r="VUL43" s="91"/>
      <c r="VUM43" s="91"/>
      <c r="VUN43" s="91"/>
      <c r="VUO43" s="91"/>
      <c r="VUP43" s="91"/>
      <c r="VUQ43" s="91"/>
      <c r="VUR43" s="91"/>
      <c r="VUS43" s="91"/>
      <c r="VUT43" s="91"/>
      <c r="VUU43" s="91"/>
      <c r="VUV43" s="91"/>
      <c r="VUW43" s="91"/>
      <c r="VUX43" s="91"/>
      <c r="VUY43" s="91"/>
      <c r="VUZ43" s="91"/>
      <c r="VVA43" s="91"/>
      <c r="VVB43" s="91"/>
      <c r="VVC43" s="91"/>
      <c r="VVD43" s="91"/>
      <c r="VVE43" s="91"/>
      <c r="VVF43" s="91"/>
      <c r="VVG43" s="91"/>
      <c r="VVH43" s="91"/>
      <c r="VVI43" s="91"/>
      <c r="VVJ43" s="91"/>
      <c r="VVK43" s="91"/>
      <c r="VVL43" s="91"/>
      <c r="VVM43" s="91"/>
      <c r="VVN43" s="91"/>
      <c r="VVO43" s="91"/>
      <c r="VVP43" s="91"/>
      <c r="VVQ43" s="91"/>
      <c r="VVR43" s="91"/>
      <c r="VVS43" s="91"/>
      <c r="VVT43" s="91"/>
      <c r="VVU43" s="91"/>
      <c r="VVV43" s="91"/>
      <c r="VVW43" s="91"/>
      <c r="VVX43" s="91"/>
      <c r="VVY43" s="91"/>
      <c r="VVZ43" s="91"/>
      <c r="VWA43" s="91"/>
      <c r="VWB43" s="91"/>
      <c r="VWC43" s="91"/>
      <c r="VWD43" s="91"/>
      <c r="VWE43" s="91"/>
      <c r="VWF43" s="91"/>
      <c r="VWG43" s="91"/>
      <c r="VWH43" s="91"/>
      <c r="VWI43" s="91"/>
      <c r="VWJ43" s="91"/>
      <c r="VWK43" s="91"/>
      <c r="VWL43" s="91"/>
      <c r="VWM43" s="91"/>
      <c r="VWN43" s="91"/>
      <c r="VWO43" s="91"/>
      <c r="VWP43" s="91"/>
      <c r="VWQ43" s="91"/>
      <c r="VWR43" s="91"/>
      <c r="VWS43" s="91"/>
      <c r="VWT43" s="91"/>
      <c r="VWU43" s="91"/>
      <c r="VWV43" s="91"/>
      <c r="VWW43" s="91"/>
      <c r="VWX43" s="91"/>
      <c r="VWY43" s="91"/>
      <c r="VWZ43" s="91"/>
      <c r="VXA43" s="91"/>
      <c r="VXB43" s="91"/>
      <c r="VXC43" s="91"/>
      <c r="VXD43" s="91"/>
      <c r="VXE43" s="91"/>
      <c r="VXF43" s="91"/>
      <c r="VXG43" s="91"/>
      <c r="VXH43" s="91"/>
      <c r="VXI43" s="91"/>
      <c r="VXJ43" s="91"/>
      <c r="VXK43" s="91"/>
      <c r="VXL43" s="91"/>
      <c r="VXM43" s="91"/>
      <c r="VXN43" s="91"/>
      <c r="VXO43" s="91"/>
      <c r="VXP43" s="91"/>
      <c r="VXQ43" s="91"/>
      <c r="VXR43" s="91"/>
      <c r="VXS43" s="91"/>
      <c r="VXT43" s="91"/>
      <c r="VXU43" s="91"/>
      <c r="VXV43" s="91"/>
      <c r="VXW43" s="91"/>
      <c r="VXX43" s="91"/>
      <c r="VXY43" s="91"/>
      <c r="VXZ43" s="91"/>
      <c r="VYA43" s="91"/>
      <c r="VYB43" s="91"/>
      <c r="VYC43" s="91"/>
      <c r="VYD43" s="91"/>
      <c r="VYE43" s="91"/>
      <c r="VYF43" s="91"/>
      <c r="VYG43" s="91"/>
      <c r="VYH43" s="91"/>
      <c r="VYI43" s="91"/>
      <c r="VYJ43" s="91"/>
      <c r="VYK43" s="91"/>
      <c r="VYL43" s="91"/>
      <c r="VYM43" s="91"/>
      <c r="VYN43" s="91"/>
      <c r="VYO43" s="91"/>
      <c r="VYP43" s="91"/>
      <c r="VYQ43" s="91"/>
      <c r="VYR43" s="91"/>
      <c r="VYS43" s="91"/>
      <c r="VYT43" s="91"/>
      <c r="VYU43" s="91"/>
      <c r="VYV43" s="91"/>
      <c r="VYW43" s="91"/>
      <c r="VYX43" s="91"/>
      <c r="VYY43" s="91"/>
      <c r="VYZ43" s="91"/>
      <c r="VZA43" s="91"/>
      <c r="VZB43" s="91"/>
      <c r="VZC43" s="91"/>
      <c r="VZD43" s="91"/>
      <c r="VZE43" s="91"/>
      <c r="VZF43" s="91"/>
      <c r="VZG43" s="91"/>
      <c r="VZH43" s="91"/>
      <c r="VZI43" s="91"/>
      <c r="VZJ43" s="91"/>
      <c r="VZK43" s="91"/>
      <c r="VZL43" s="91"/>
      <c r="VZM43" s="91"/>
      <c r="VZN43" s="91"/>
      <c r="VZO43" s="91"/>
      <c r="VZP43" s="91"/>
      <c r="VZQ43" s="91"/>
      <c r="VZR43" s="91"/>
      <c r="VZS43" s="91"/>
      <c r="VZT43" s="91"/>
      <c r="VZU43" s="91"/>
      <c r="VZV43" s="91"/>
      <c r="VZW43" s="91"/>
      <c r="VZX43" s="91"/>
      <c r="VZY43" s="91"/>
      <c r="VZZ43" s="91"/>
      <c r="WAA43" s="91"/>
      <c r="WAB43" s="91"/>
      <c r="WAC43" s="91"/>
      <c r="WAD43" s="91"/>
      <c r="WAE43" s="91"/>
      <c r="WAF43" s="91"/>
      <c r="WAG43" s="91"/>
      <c r="WAH43" s="91"/>
      <c r="WAI43" s="91"/>
      <c r="WAJ43" s="91"/>
      <c r="WAK43" s="91"/>
      <c r="WAL43" s="91"/>
      <c r="WAM43" s="91"/>
      <c r="WAN43" s="91"/>
      <c r="WAO43" s="91"/>
      <c r="WAP43" s="91"/>
      <c r="WAQ43" s="91"/>
      <c r="WAR43" s="91"/>
      <c r="WAS43" s="91"/>
      <c r="WAT43" s="91"/>
      <c r="WAU43" s="91"/>
      <c r="WAV43" s="91"/>
      <c r="WAW43" s="91"/>
      <c r="WAX43" s="91"/>
      <c r="WAY43" s="91"/>
      <c r="WAZ43" s="91"/>
      <c r="WBA43" s="91"/>
      <c r="WBB43" s="91"/>
      <c r="WBC43" s="91"/>
      <c r="WBD43" s="91"/>
      <c r="WBE43" s="91"/>
      <c r="WBF43" s="91"/>
      <c r="WBG43" s="91"/>
      <c r="WBH43" s="91"/>
      <c r="WBI43" s="91"/>
      <c r="WBJ43" s="91"/>
      <c r="WBK43" s="91"/>
      <c r="WBL43" s="91"/>
      <c r="WBM43" s="91"/>
      <c r="WBN43" s="91"/>
      <c r="WBO43" s="91"/>
      <c r="WBP43" s="91"/>
      <c r="WBQ43" s="91"/>
      <c r="WBR43" s="91"/>
      <c r="WBS43" s="91"/>
      <c r="WBT43" s="91"/>
      <c r="WBU43" s="91"/>
      <c r="WBV43" s="91"/>
      <c r="WBW43" s="91"/>
      <c r="WBX43" s="91"/>
      <c r="WBY43" s="91"/>
      <c r="WBZ43" s="91"/>
      <c r="WCA43" s="91"/>
      <c r="WCB43" s="91"/>
      <c r="WCC43" s="91"/>
      <c r="WCD43" s="91"/>
      <c r="WCE43" s="91"/>
      <c r="WCF43" s="91"/>
      <c r="WCG43" s="91"/>
      <c r="WCH43" s="91"/>
      <c r="WCI43" s="91"/>
      <c r="WCJ43" s="91"/>
      <c r="WCK43" s="91"/>
      <c r="WCL43" s="91"/>
      <c r="WCM43" s="91"/>
      <c r="WCN43" s="91"/>
      <c r="WCO43" s="91"/>
      <c r="WCP43" s="91"/>
      <c r="WCQ43" s="91"/>
      <c r="WCR43" s="91"/>
      <c r="WCS43" s="91"/>
      <c r="WCT43" s="91"/>
      <c r="WCU43" s="91"/>
      <c r="WCV43" s="91"/>
      <c r="WCW43" s="91"/>
      <c r="WCX43" s="91"/>
      <c r="WCY43" s="91"/>
      <c r="WCZ43" s="91"/>
      <c r="WDA43" s="91"/>
      <c r="WDB43" s="91"/>
      <c r="WDC43" s="91"/>
      <c r="WDD43" s="91"/>
      <c r="WDE43" s="91"/>
      <c r="WDF43" s="91"/>
      <c r="WDG43" s="91"/>
      <c r="WDH43" s="91"/>
      <c r="WDI43" s="91"/>
      <c r="WDJ43" s="91"/>
      <c r="WDK43" s="91"/>
      <c r="WDL43" s="91"/>
      <c r="WDM43" s="91"/>
      <c r="WDN43" s="91"/>
      <c r="WDO43" s="91"/>
      <c r="WDP43" s="91"/>
      <c r="WDQ43" s="91"/>
      <c r="WDR43" s="91"/>
      <c r="WDS43" s="91"/>
      <c r="WDT43" s="91"/>
      <c r="WDU43" s="91"/>
      <c r="WDV43" s="91"/>
      <c r="WDW43" s="91"/>
      <c r="WDX43" s="91"/>
      <c r="WDY43" s="91"/>
      <c r="WDZ43" s="91"/>
      <c r="WEA43" s="91"/>
      <c r="WEB43" s="91"/>
      <c r="WEC43" s="91"/>
      <c r="WED43" s="91"/>
      <c r="WEE43" s="91"/>
      <c r="WEF43" s="91"/>
      <c r="WEG43" s="91"/>
      <c r="WEH43" s="91"/>
      <c r="WEI43" s="91"/>
      <c r="WEJ43" s="91"/>
      <c r="WEK43" s="91"/>
      <c r="WEL43" s="91"/>
      <c r="WEM43" s="91"/>
      <c r="WEN43" s="91"/>
      <c r="WEO43" s="91"/>
      <c r="WEP43" s="91"/>
      <c r="WEQ43" s="91"/>
      <c r="WER43" s="91"/>
      <c r="WES43" s="91"/>
      <c r="WET43" s="91"/>
      <c r="WEU43" s="91"/>
      <c r="WEV43" s="91"/>
      <c r="WEW43" s="91"/>
      <c r="WEX43" s="91"/>
      <c r="WEY43" s="91"/>
      <c r="WEZ43" s="91"/>
      <c r="WFA43" s="91"/>
      <c r="WFB43" s="91"/>
      <c r="WFC43" s="91"/>
      <c r="WFD43" s="91"/>
      <c r="WFE43" s="91"/>
      <c r="WFF43" s="91"/>
      <c r="WFG43" s="91"/>
      <c r="WFH43" s="91"/>
      <c r="WFI43" s="91"/>
      <c r="WFJ43" s="91"/>
      <c r="WFK43" s="91"/>
      <c r="WFL43" s="91"/>
      <c r="WFM43" s="91"/>
      <c r="WFN43" s="91"/>
      <c r="WFO43" s="91"/>
      <c r="WFP43" s="91"/>
      <c r="WFQ43" s="91"/>
      <c r="WFR43" s="91"/>
      <c r="WFS43" s="91"/>
      <c r="WFT43" s="91"/>
      <c r="WFU43" s="91"/>
      <c r="WFV43" s="91"/>
      <c r="WFW43" s="91"/>
      <c r="WFX43" s="91"/>
      <c r="WFY43" s="91"/>
      <c r="WFZ43" s="91"/>
      <c r="WGA43" s="91"/>
      <c r="WGB43" s="91"/>
      <c r="WGC43" s="91"/>
      <c r="WGD43" s="91"/>
      <c r="WGE43" s="91"/>
      <c r="WGF43" s="91"/>
      <c r="WGG43" s="91"/>
      <c r="WGH43" s="91"/>
      <c r="WGI43" s="91"/>
      <c r="WGJ43" s="91"/>
      <c r="WGK43" s="91"/>
      <c r="WGL43" s="91"/>
      <c r="WGM43" s="91"/>
      <c r="WGN43" s="91"/>
      <c r="WGO43" s="91"/>
      <c r="WGP43" s="91"/>
      <c r="WGQ43" s="91"/>
      <c r="WGR43" s="91"/>
      <c r="WGS43" s="91"/>
      <c r="WGT43" s="91"/>
      <c r="WGU43" s="91"/>
      <c r="WGV43" s="91"/>
      <c r="WGW43" s="91"/>
      <c r="WGX43" s="91"/>
      <c r="WGY43" s="91"/>
      <c r="WGZ43" s="91"/>
      <c r="WHA43" s="91"/>
      <c r="WHB43" s="91"/>
      <c r="WHC43" s="91"/>
      <c r="WHD43" s="91"/>
      <c r="WHE43" s="91"/>
      <c r="WHF43" s="91"/>
      <c r="WHG43" s="91"/>
      <c r="WHH43" s="91"/>
      <c r="WHI43" s="91"/>
      <c r="WHJ43" s="91"/>
      <c r="WHK43" s="91"/>
      <c r="WHL43" s="91"/>
      <c r="WHM43" s="91"/>
      <c r="WHN43" s="91"/>
      <c r="WHO43" s="91"/>
      <c r="WHP43" s="91"/>
      <c r="WHQ43" s="91"/>
      <c r="WHR43" s="91"/>
      <c r="WHS43" s="91"/>
      <c r="WHT43" s="91"/>
      <c r="WHU43" s="91"/>
      <c r="WHV43" s="91"/>
      <c r="WHW43" s="91"/>
      <c r="WHX43" s="91"/>
      <c r="WHY43" s="91"/>
      <c r="WHZ43" s="91"/>
      <c r="WIA43" s="91"/>
      <c r="WIB43" s="91"/>
      <c r="WIC43" s="91"/>
      <c r="WID43" s="91"/>
      <c r="WIE43" s="91"/>
      <c r="WIF43" s="91"/>
      <c r="WIG43" s="91"/>
      <c r="WIH43" s="91"/>
      <c r="WII43" s="91"/>
      <c r="WIJ43" s="91"/>
      <c r="WIK43" s="91"/>
      <c r="WIL43" s="91"/>
      <c r="WIM43" s="91"/>
      <c r="WIN43" s="91"/>
      <c r="WIO43" s="91"/>
      <c r="WIP43" s="91"/>
      <c r="WIQ43" s="91"/>
      <c r="WIR43" s="91"/>
      <c r="WIS43" s="91"/>
      <c r="WIT43" s="91"/>
      <c r="WIU43" s="91"/>
      <c r="WIV43" s="91"/>
      <c r="WIW43" s="91"/>
      <c r="WIX43" s="91"/>
      <c r="WIY43" s="91"/>
      <c r="WIZ43" s="91"/>
      <c r="WJA43" s="91"/>
      <c r="WJB43" s="91"/>
      <c r="WJC43" s="91"/>
      <c r="WJD43" s="91"/>
      <c r="WJE43" s="91"/>
      <c r="WJF43" s="91"/>
      <c r="WJG43" s="91"/>
      <c r="WJH43" s="91"/>
      <c r="WJI43" s="91"/>
      <c r="WJJ43" s="91"/>
      <c r="WJK43" s="91"/>
      <c r="WJL43" s="91"/>
      <c r="WJM43" s="91"/>
      <c r="WJN43" s="91"/>
      <c r="WJO43" s="91"/>
      <c r="WJP43" s="91"/>
      <c r="WJQ43" s="91"/>
      <c r="WJR43" s="91"/>
      <c r="WJS43" s="91"/>
      <c r="WJT43" s="91"/>
      <c r="WJU43" s="91"/>
      <c r="WJV43" s="91"/>
      <c r="WJW43" s="91"/>
      <c r="WJX43" s="91"/>
      <c r="WJY43" s="91"/>
      <c r="WJZ43" s="91"/>
      <c r="WKA43" s="91"/>
      <c r="WKB43" s="91"/>
      <c r="WKC43" s="91"/>
      <c r="WKD43" s="91"/>
      <c r="WKE43" s="91"/>
      <c r="WKF43" s="91"/>
      <c r="WKG43" s="91"/>
      <c r="WKH43" s="91"/>
      <c r="WKI43" s="91"/>
      <c r="WKJ43" s="91"/>
      <c r="WKK43" s="91"/>
      <c r="WKL43" s="91"/>
      <c r="WKM43" s="91"/>
      <c r="WKN43" s="91"/>
      <c r="WKO43" s="91"/>
      <c r="WKP43" s="91"/>
      <c r="WKQ43" s="91"/>
      <c r="WKR43" s="91"/>
      <c r="WKS43" s="91"/>
      <c r="WKT43" s="91"/>
      <c r="WKU43" s="91"/>
      <c r="WKV43" s="91"/>
      <c r="WKW43" s="91"/>
      <c r="WKX43" s="91"/>
      <c r="WKY43" s="91"/>
      <c r="WKZ43" s="91"/>
      <c r="WLA43" s="91"/>
      <c r="WLB43" s="91"/>
      <c r="WLC43" s="91"/>
      <c r="WLD43" s="91"/>
      <c r="WLE43" s="91"/>
      <c r="WLF43" s="91"/>
      <c r="WLG43" s="91"/>
      <c r="WLH43" s="91"/>
      <c r="WLI43" s="91"/>
      <c r="WLJ43" s="91"/>
      <c r="WLK43" s="91"/>
      <c r="WLL43" s="91"/>
      <c r="WLM43" s="91"/>
      <c r="WLN43" s="91"/>
      <c r="WLO43" s="91"/>
      <c r="WLP43" s="91"/>
      <c r="WLQ43" s="91"/>
      <c r="WLR43" s="91"/>
      <c r="WLS43" s="91"/>
      <c r="WLT43" s="91"/>
      <c r="WLU43" s="91"/>
      <c r="WLV43" s="91"/>
      <c r="WLW43" s="91"/>
      <c r="WLX43" s="91"/>
      <c r="WLY43" s="91"/>
      <c r="WLZ43" s="91"/>
      <c r="WMA43" s="91"/>
      <c r="WMB43" s="91"/>
      <c r="WMC43" s="91"/>
      <c r="WMD43" s="91"/>
      <c r="WME43" s="91"/>
      <c r="WMF43" s="91"/>
      <c r="WMG43" s="91"/>
      <c r="WMH43" s="91"/>
      <c r="WMI43" s="91"/>
      <c r="WMJ43" s="91"/>
      <c r="WMK43" s="91"/>
      <c r="WML43" s="91"/>
      <c r="WMM43" s="91"/>
      <c r="WMN43" s="91"/>
      <c r="WMO43" s="91"/>
      <c r="WMP43" s="91"/>
      <c r="WMQ43" s="91"/>
      <c r="WMR43" s="91"/>
      <c r="WMS43" s="91"/>
      <c r="WMT43" s="91"/>
      <c r="WMU43" s="91"/>
      <c r="WMV43" s="91"/>
      <c r="WMW43" s="91"/>
      <c r="WMX43" s="91"/>
      <c r="WMY43" s="91"/>
      <c r="WMZ43" s="91"/>
      <c r="WNA43" s="91"/>
      <c r="WNB43" s="91"/>
      <c r="WNC43" s="91"/>
      <c r="WND43" s="91"/>
      <c r="WNE43" s="91"/>
      <c r="WNF43" s="91"/>
      <c r="WNG43" s="91"/>
      <c r="WNH43" s="91"/>
      <c r="WNI43" s="91"/>
      <c r="WNJ43" s="91"/>
      <c r="WNK43" s="91"/>
      <c r="WNL43" s="91"/>
      <c r="WNM43" s="91"/>
      <c r="WNN43" s="91"/>
      <c r="WNO43" s="91"/>
      <c r="WNP43" s="91"/>
      <c r="WNQ43" s="91"/>
      <c r="WNR43" s="91"/>
      <c r="WNS43" s="91"/>
      <c r="WNT43" s="91"/>
      <c r="WNU43" s="91"/>
      <c r="WNV43" s="91"/>
      <c r="WNW43" s="91"/>
      <c r="WNX43" s="91"/>
      <c r="WNY43" s="91"/>
      <c r="WNZ43" s="91"/>
      <c r="WOA43" s="91"/>
      <c r="WOB43" s="91"/>
      <c r="WOC43" s="91"/>
      <c r="WOD43" s="91"/>
      <c r="WOE43" s="91"/>
      <c r="WOF43" s="91"/>
      <c r="WOG43" s="91"/>
      <c r="WOH43" s="91"/>
      <c r="WOI43" s="91"/>
      <c r="WOJ43" s="91"/>
      <c r="WOK43" s="91"/>
      <c r="WOL43" s="91"/>
      <c r="WOM43" s="91"/>
      <c r="WON43" s="91"/>
      <c r="WOO43" s="91"/>
      <c r="WOP43" s="91"/>
      <c r="WOQ43" s="91"/>
      <c r="WOR43" s="91"/>
      <c r="WOS43" s="91"/>
      <c r="WOT43" s="91"/>
      <c r="WOU43" s="91"/>
      <c r="WOV43" s="91"/>
      <c r="WOW43" s="91"/>
      <c r="WOX43" s="91"/>
      <c r="WOY43" s="91"/>
      <c r="WOZ43" s="91"/>
      <c r="WPA43" s="91"/>
      <c r="WPB43" s="91"/>
      <c r="WPC43" s="91"/>
      <c r="WPD43" s="91"/>
      <c r="WPE43" s="91"/>
      <c r="WPF43" s="91"/>
      <c r="WPG43" s="91"/>
      <c r="WPH43" s="91"/>
      <c r="WPI43" s="91"/>
      <c r="WPJ43" s="91"/>
      <c r="WPK43" s="91"/>
      <c r="WPL43" s="91"/>
      <c r="WPM43" s="91"/>
      <c r="WPN43" s="91"/>
      <c r="WPO43" s="91"/>
      <c r="WPP43" s="91"/>
      <c r="WPQ43" s="91"/>
      <c r="WPR43" s="91"/>
      <c r="WPS43" s="91"/>
      <c r="WPT43" s="91"/>
      <c r="WPU43" s="91"/>
      <c r="WPV43" s="91"/>
      <c r="WPW43" s="91"/>
      <c r="WPX43" s="91"/>
      <c r="WPY43" s="91"/>
      <c r="WPZ43" s="91"/>
      <c r="WQA43" s="91"/>
      <c r="WQB43" s="91"/>
      <c r="WQC43" s="91"/>
      <c r="WQD43" s="91"/>
      <c r="WQE43" s="91"/>
      <c r="WQF43" s="91"/>
      <c r="WQG43" s="91"/>
      <c r="WQH43" s="91"/>
      <c r="WQI43" s="91"/>
      <c r="WQJ43" s="91"/>
      <c r="WQK43" s="91"/>
      <c r="WQL43" s="91"/>
      <c r="WQM43" s="91"/>
      <c r="WQN43" s="91"/>
      <c r="WQO43" s="91"/>
      <c r="WQP43" s="91"/>
      <c r="WQQ43" s="91"/>
      <c r="WQR43" s="91"/>
      <c r="WQS43" s="91"/>
      <c r="WQT43" s="91"/>
      <c r="WQU43" s="91"/>
      <c r="WQV43" s="91"/>
      <c r="WQW43" s="91"/>
      <c r="WQX43" s="91"/>
      <c r="WQY43" s="91"/>
      <c r="WQZ43" s="91"/>
      <c r="WRA43" s="91"/>
      <c r="WRB43" s="91"/>
      <c r="WRC43" s="91"/>
      <c r="WRD43" s="91"/>
      <c r="WRE43" s="91"/>
      <c r="WRF43" s="91"/>
      <c r="WRG43" s="91"/>
      <c r="WRH43" s="91"/>
      <c r="WRI43" s="91"/>
      <c r="WRJ43" s="91"/>
      <c r="WRK43" s="91"/>
      <c r="WRL43" s="91"/>
      <c r="WRM43" s="91"/>
      <c r="WRN43" s="91"/>
      <c r="WRO43" s="91"/>
      <c r="WRP43" s="91"/>
      <c r="WRQ43" s="91"/>
      <c r="WRR43" s="91"/>
      <c r="WRS43" s="91"/>
      <c r="WRT43" s="91"/>
      <c r="WRU43" s="91"/>
      <c r="WRV43" s="91"/>
      <c r="WRW43" s="91"/>
      <c r="WRX43" s="91"/>
      <c r="WRY43" s="91"/>
      <c r="WRZ43" s="91"/>
      <c r="WSA43" s="91"/>
      <c r="WSB43" s="91"/>
      <c r="WSC43" s="91"/>
      <c r="WSD43" s="91"/>
      <c r="WSE43" s="91"/>
      <c r="WSF43" s="91"/>
      <c r="WSG43" s="91"/>
      <c r="WSH43" s="91"/>
      <c r="WSI43" s="91"/>
      <c r="WSJ43" s="91"/>
      <c r="WSK43" s="91"/>
      <c r="WSL43" s="91"/>
      <c r="WSM43" s="91"/>
      <c r="WSN43" s="91"/>
      <c r="WSO43" s="91"/>
      <c r="WSP43" s="91"/>
      <c r="WSQ43" s="91"/>
      <c r="WSR43" s="91"/>
      <c r="WSS43" s="91"/>
      <c r="WST43" s="91"/>
      <c r="WSU43" s="91"/>
      <c r="WSV43" s="91"/>
      <c r="WSW43" s="91"/>
      <c r="WSX43" s="91"/>
      <c r="WSY43" s="91"/>
      <c r="WSZ43" s="91"/>
      <c r="WTA43" s="91"/>
      <c r="WTB43" s="91"/>
      <c r="WTC43" s="91"/>
      <c r="WTD43" s="91"/>
      <c r="WTE43" s="91"/>
      <c r="WTF43" s="91"/>
      <c r="WTG43" s="91"/>
      <c r="WTH43" s="91"/>
      <c r="WTI43" s="91"/>
      <c r="WTJ43" s="91"/>
      <c r="WTK43" s="91"/>
      <c r="WTL43" s="91"/>
      <c r="WTM43" s="91"/>
      <c r="WTN43" s="91"/>
      <c r="WTO43" s="91"/>
      <c r="WTP43" s="91"/>
      <c r="WTQ43" s="91"/>
      <c r="WTR43" s="91"/>
      <c r="WTS43" s="91"/>
      <c r="WTT43" s="91"/>
      <c r="WTU43" s="91"/>
      <c r="WTV43" s="91"/>
      <c r="WTW43" s="91"/>
      <c r="WTX43" s="91"/>
      <c r="WTY43" s="91"/>
      <c r="WTZ43" s="91"/>
      <c r="WUA43" s="91"/>
      <c r="WUB43" s="91"/>
      <c r="WUC43" s="91"/>
      <c r="WUD43" s="91"/>
      <c r="WUE43" s="91"/>
      <c r="WUF43" s="91"/>
      <c r="WUG43" s="91"/>
      <c r="WUH43" s="91"/>
      <c r="WUI43" s="91"/>
      <c r="WUJ43" s="91"/>
      <c r="WUK43" s="91"/>
      <c r="WUL43" s="91"/>
      <c r="WUM43" s="91"/>
      <c r="WUN43" s="91"/>
      <c r="WUO43" s="91"/>
      <c r="WUP43" s="91"/>
      <c r="WUQ43" s="91"/>
      <c r="WUR43" s="91"/>
      <c r="WUS43" s="91"/>
      <c r="WUT43" s="91"/>
      <c r="WUU43" s="91"/>
      <c r="WUV43" s="91"/>
      <c r="WUW43" s="91"/>
      <c r="WUX43" s="91"/>
      <c r="WUY43" s="91"/>
      <c r="WUZ43" s="91"/>
      <c r="WVA43" s="91"/>
      <c r="WVB43" s="91"/>
      <c r="WVC43" s="91"/>
      <c r="WVD43" s="91"/>
      <c r="WVE43" s="91"/>
      <c r="WVF43" s="91"/>
      <c r="WVG43" s="91"/>
      <c r="WVH43" s="91"/>
      <c r="WVI43" s="91"/>
      <c r="WVJ43" s="91"/>
      <c r="WVK43" s="91"/>
      <c r="WVL43" s="91"/>
      <c r="WVM43" s="91"/>
      <c r="WVN43" s="91"/>
      <c r="WVO43" s="91"/>
      <c r="WVP43" s="91"/>
      <c r="WVQ43" s="91"/>
      <c r="WVR43" s="91"/>
      <c r="WVS43" s="91"/>
      <c r="WVT43" s="91"/>
      <c r="WVU43" s="91"/>
      <c r="WVV43" s="91"/>
      <c r="WVW43" s="91"/>
      <c r="WVX43" s="91"/>
      <c r="WVY43" s="91"/>
      <c r="WVZ43" s="91"/>
      <c r="WWA43" s="91"/>
      <c r="WWB43" s="91"/>
      <c r="WWC43" s="91"/>
      <c r="WWD43" s="91"/>
      <c r="WWE43" s="91"/>
      <c r="WWF43" s="91"/>
      <c r="WWG43" s="91"/>
      <c r="WWH43" s="91"/>
      <c r="WWI43" s="91"/>
      <c r="WWJ43" s="91"/>
      <c r="WWK43" s="91"/>
      <c r="WWL43" s="91"/>
      <c r="WWM43" s="91"/>
      <c r="WWN43" s="91"/>
      <c r="WWO43" s="91"/>
      <c r="WWP43" s="91"/>
      <c r="WWQ43" s="91"/>
      <c r="WWR43" s="91"/>
      <c r="WWS43" s="91"/>
      <c r="WWT43" s="91"/>
      <c r="WWU43" s="91"/>
      <c r="WWV43" s="91"/>
      <c r="WWW43" s="91"/>
      <c r="WWX43" s="91"/>
      <c r="WWY43" s="91"/>
      <c r="WWZ43" s="91"/>
      <c r="WXA43" s="91"/>
      <c r="WXB43" s="91"/>
      <c r="WXC43" s="91"/>
      <c r="WXD43" s="91"/>
      <c r="WXE43" s="91"/>
      <c r="WXF43" s="91"/>
      <c r="WXG43" s="91"/>
      <c r="WXH43" s="91"/>
      <c r="WXI43" s="91"/>
      <c r="WXJ43" s="91"/>
      <c r="WXK43" s="91"/>
      <c r="WXL43" s="91"/>
      <c r="WXM43" s="91"/>
      <c r="WXN43" s="91"/>
      <c r="WXO43" s="91"/>
      <c r="WXP43" s="91"/>
      <c r="WXQ43" s="91"/>
      <c r="WXR43" s="91"/>
      <c r="WXS43" s="91"/>
      <c r="WXT43" s="91"/>
      <c r="WXU43" s="91"/>
      <c r="WXV43" s="91"/>
      <c r="WXW43" s="91"/>
      <c r="WXX43" s="91"/>
      <c r="WXY43" s="91"/>
      <c r="WXZ43" s="91"/>
      <c r="WYA43" s="91"/>
      <c r="WYB43" s="91"/>
      <c r="WYC43" s="91"/>
      <c r="WYD43" s="91"/>
      <c r="WYE43" s="91"/>
      <c r="WYF43" s="91"/>
      <c r="WYG43" s="91"/>
      <c r="WYH43" s="91"/>
      <c r="WYI43" s="91"/>
      <c r="WYJ43" s="91"/>
      <c r="WYK43" s="91"/>
      <c r="WYL43" s="91"/>
      <c r="WYM43" s="91"/>
      <c r="WYN43" s="91"/>
      <c r="WYO43" s="91"/>
      <c r="WYP43" s="91"/>
      <c r="WYQ43" s="91"/>
      <c r="WYR43" s="91"/>
      <c r="WYS43" s="91"/>
      <c r="WYT43" s="91"/>
      <c r="WYU43" s="91"/>
      <c r="WYV43" s="91"/>
      <c r="WYW43" s="91"/>
      <c r="WYX43" s="91"/>
      <c r="WYY43" s="91"/>
      <c r="WYZ43" s="91"/>
      <c r="WZA43" s="91"/>
      <c r="WZB43" s="91"/>
      <c r="WZC43" s="91"/>
      <c r="WZD43" s="91"/>
      <c r="WZE43" s="91"/>
      <c r="WZF43" s="91"/>
      <c r="WZG43" s="91"/>
      <c r="WZH43" s="91"/>
      <c r="WZI43" s="91"/>
      <c r="WZJ43" s="91"/>
      <c r="WZK43" s="91"/>
      <c r="WZL43" s="91"/>
      <c r="WZM43" s="91"/>
      <c r="WZN43" s="91"/>
      <c r="WZO43" s="91"/>
      <c r="WZP43" s="91"/>
      <c r="WZQ43" s="91"/>
      <c r="WZR43" s="91"/>
      <c r="WZS43" s="91"/>
      <c r="WZT43" s="91"/>
      <c r="WZU43" s="91"/>
      <c r="WZV43" s="91"/>
      <c r="WZW43" s="91"/>
      <c r="WZX43" s="91"/>
      <c r="WZY43" s="91"/>
      <c r="WZZ43" s="91"/>
      <c r="XAA43" s="91"/>
      <c r="XAB43" s="91"/>
      <c r="XAC43" s="91"/>
      <c r="XAD43" s="91"/>
      <c r="XAE43" s="91"/>
      <c r="XAF43" s="91"/>
      <c r="XAG43" s="91"/>
      <c r="XAH43" s="91"/>
      <c r="XAI43" s="91"/>
      <c r="XAJ43" s="91"/>
      <c r="XAK43" s="91"/>
      <c r="XAL43" s="91"/>
      <c r="XAM43" s="91"/>
      <c r="XAN43" s="91"/>
      <c r="XAO43" s="91"/>
      <c r="XAP43" s="91"/>
      <c r="XAQ43" s="91"/>
      <c r="XAR43" s="91"/>
      <c r="XAS43" s="91"/>
      <c r="XAT43" s="91"/>
      <c r="XAU43" s="91"/>
      <c r="XAV43" s="91"/>
      <c r="XAW43" s="91"/>
      <c r="XAX43" s="91"/>
      <c r="XAY43" s="91"/>
      <c r="XAZ43" s="91"/>
      <c r="XBA43" s="91"/>
      <c r="XBB43" s="91"/>
      <c r="XBC43" s="91"/>
      <c r="XBD43" s="91"/>
      <c r="XBE43" s="91"/>
      <c r="XBF43" s="91"/>
      <c r="XBG43" s="91"/>
      <c r="XBH43" s="91"/>
      <c r="XBI43" s="91"/>
      <c r="XBJ43" s="91"/>
      <c r="XBK43" s="91"/>
      <c r="XBL43" s="91"/>
      <c r="XBM43" s="91"/>
      <c r="XBN43" s="91"/>
      <c r="XBO43" s="91"/>
      <c r="XBP43" s="91"/>
      <c r="XBQ43" s="91"/>
      <c r="XBR43" s="91"/>
      <c r="XBS43" s="91"/>
      <c r="XBT43" s="91"/>
      <c r="XBU43" s="91"/>
      <c r="XBV43" s="91"/>
      <c r="XBW43" s="91"/>
      <c r="XBX43" s="91"/>
      <c r="XBY43" s="91"/>
      <c r="XBZ43" s="91"/>
      <c r="XCA43" s="91"/>
      <c r="XCB43" s="91"/>
      <c r="XCC43" s="91"/>
      <c r="XCD43" s="91"/>
      <c r="XCE43" s="91"/>
      <c r="XCF43" s="91"/>
      <c r="XCG43" s="91"/>
      <c r="XCH43" s="91"/>
      <c r="XCI43" s="91"/>
      <c r="XCJ43" s="91"/>
      <c r="XCK43" s="91"/>
      <c r="XCL43" s="91"/>
      <c r="XCM43" s="91"/>
      <c r="XCN43" s="91"/>
      <c r="XCO43" s="91"/>
      <c r="XCP43" s="91"/>
      <c r="XCQ43" s="91"/>
      <c r="XCR43" s="91"/>
      <c r="XCS43" s="91"/>
      <c r="XCT43" s="91"/>
      <c r="XCU43" s="91"/>
      <c r="XCV43" s="91"/>
      <c r="XCW43" s="91"/>
      <c r="XCX43" s="91"/>
      <c r="XCY43" s="91"/>
      <c r="XCZ43" s="91"/>
      <c r="XDA43" s="91"/>
      <c r="XDB43" s="91"/>
      <c r="XDC43" s="91"/>
      <c r="XDD43" s="91"/>
      <c r="XDE43" s="91"/>
      <c r="XDF43" s="91"/>
      <c r="XDG43" s="91"/>
      <c r="XDH43" s="91"/>
      <c r="XDI43" s="91"/>
      <c r="XDJ43" s="91"/>
      <c r="XDK43" s="91"/>
      <c r="XDL43" s="91"/>
      <c r="XDM43" s="91"/>
      <c r="XDN43" s="91"/>
      <c r="XDO43" s="91"/>
      <c r="XDP43" s="91"/>
      <c r="XDQ43" s="91"/>
      <c r="XDR43" s="91"/>
      <c r="XDS43" s="91"/>
      <c r="XDT43" s="91"/>
      <c r="XDU43" s="91"/>
      <c r="XDV43" s="91"/>
      <c r="XDW43" s="91"/>
      <c r="XDX43" s="91"/>
      <c r="XDY43" s="91"/>
      <c r="XDZ43" s="91"/>
      <c r="XEA43" s="91"/>
      <c r="XEB43" s="91"/>
      <c r="XEC43" s="91"/>
      <c r="XED43" s="91"/>
      <c r="XEE43" s="91"/>
      <c r="XEF43" s="91"/>
      <c r="XEG43" s="91"/>
      <c r="XEH43" s="91"/>
      <c r="XEI43" s="91"/>
      <c r="XEJ43" s="91"/>
      <c r="XEK43" s="91"/>
      <c r="XEL43" s="91"/>
      <c r="XEM43" s="91"/>
      <c r="XEN43" s="91"/>
      <c r="XEO43" s="91"/>
      <c r="XEP43" s="91"/>
      <c r="XEQ43" s="91"/>
      <c r="XER43" s="91"/>
      <c r="XES43" s="91"/>
      <c r="XET43" s="91"/>
      <c r="XEU43" s="91"/>
      <c r="XEV43" s="91"/>
      <c r="XEW43" s="91"/>
      <c r="XEX43" s="91"/>
      <c r="XEY43" s="91"/>
      <c r="XEZ43" s="91"/>
      <c r="XFA43" s="91"/>
      <c r="XFB43" s="91"/>
      <c r="XFC43" s="91"/>
      <c r="XFD43" s="91"/>
    </row>
    <row r="44" spans="1:16384" s="112" customFormat="1" x14ac:dyDescent="0.25">
      <c r="A44" s="91" t="s">
        <v>141</v>
      </c>
      <c r="B44" s="92"/>
      <c r="C44" s="92"/>
      <c r="D44" s="92"/>
      <c r="E44" s="92"/>
      <c r="F44" s="92"/>
      <c r="G44" s="92"/>
      <c r="H44" s="92"/>
      <c r="I44" s="92"/>
      <c r="J44" s="92"/>
      <c r="K44" s="92"/>
      <c r="L44" s="92"/>
      <c r="M44" s="92"/>
      <c r="N44" s="92"/>
      <c r="O44" s="92"/>
      <c r="P44" s="92"/>
      <c r="Q44" s="92"/>
      <c r="R44" s="92"/>
      <c r="S44" s="92"/>
      <c r="T44" s="92"/>
      <c r="U44" s="92"/>
      <c r="V44" s="92"/>
      <c r="W44" s="92"/>
      <c r="X44" s="92"/>
      <c r="Y44" s="15"/>
      <c r="Z44" s="15"/>
      <c r="AA44" s="15"/>
      <c r="AB44" s="15"/>
      <c r="AC44" s="14"/>
      <c r="AD44" s="14"/>
    </row>
    <row r="45" spans="1:16384" s="112" customFormat="1" x14ac:dyDescent="0.25">
      <c r="A45" s="91" t="s">
        <v>122</v>
      </c>
      <c r="B45" s="92"/>
      <c r="C45" s="92"/>
      <c r="D45" s="92"/>
      <c r="E45" s="92"/>
      <c r="F45" s="92"/>
      <c r="G45" s="92"/>
      <c r="H45" s="92"/>
      <c r="I45" s="92"/>
      <c r="J45" s="92"/>
      <c r="K45" s="92"/>
      <c r="L45" s="92"/>
      <c r="M45" s="92"/>
      <c r="N45" s="92"/>
      <c r="O45" s="92"/>
      <c r="P45" s="92"/>
      <c r="Q45" s="92"/>
      <c r="R45" s="92"/>
      <c r="S45" s="92"/>
      <c r="T45" s="92"/>
      <c r="U45" s="92"/>
      <c r="V45" s="92"/>
      <c r="W45" s="92"/>
      <c r="X45" s="92"/>
      <c r="Y45" s="15"/>
      <c r="Z45" s="15"/>
      <c r="AA45" s="15"/>
      <c r="AB45" s="15"/>
      <c r="AC45" s="14"/>
      <c r="AD45" s="14"/>
    </row>
    <row r="46" spans="1:16384" s="112" customFormat="1" x14ac:dyDescent="0.25">
      <c r="A46" s="91" t="s">
        <v>120</v>
      </c>
      <c r="B46" s="92"/>
      <c r="C46" s="92"/>
      <c r="D46" s="92"/>
      <c r="E46" s="92"/>
      <c r="F46" s="92"/>
      <c r="G46" s="92"/>
      <c r="H46" s="92"/>
      <c r="I46" s="92"/>
      <c r="J46" s="92"/>
      <c r="K46" s="92"/>
      <c r="L46" s="92"/>
      <c r="M46" s="92"/>
      <c r="N46" s="92"/>
      <c r="O46" s="92"/>
      <c r="P46" s="92"/>
      <c r="Q46" s="92"/>
      <c r="R46" s="92"/>
      <c r="S46" s="92"/>
      <c r="T46" s="92"/>
      <c r="U46" s="92"/>
      <c r="V46" s="92"/>
      <c r="W46" s="92"/>
      <c r="X46" s="92"/>
      <c r="Y46" s="15"/>
      <c r="Z46" s="15"/>
      <c r="AA46" s="15"/>
      <c r="AB46" s="15"/>
      <c r="AC46" s="14"/>
      <c r="AD46" s="14"/>
    </row>
    <row r="47" spans="1:16384" s="112" customFormat="1" x14ac:dyDescent="0.25">
      <c r="A47" s="91" t="s">
        <v>119</v>
      </c>
      <c r="B47" s="92"/>
      <c r="C47" s="92"/>
      <c r="D47" s="92"/>
      <c r="E47" s="92"/>
      <c r="F47" s="92"/>
      <c r="G47" s="92"/>
      <c r="H47" s="92"/>
      <c r="I47" s="92"/>
      <c r="J47" s="92"/>
      <c r="K47" s="92"/>
      <c r="L47" s="92"/>
      <c r="M47" s="92"/>
      <c r="N47" s="92"/>
      <c r="O47" s="92"/>
      <c r="P47" s="92"/>
      <c r="Q47" s="92"/>
      <c r="R47" s="92"/>
      <c r="S47" s="92"/>
      <c r="T47" s="92"/>
      <c r="U47" s="92"/>
      <c r="V47" s="92"/>
      <c r="W47" s="92"/>
      <c r="X47" s="92"/>
      <c r="Y47" s="15"/>
      <c r="Z47" s="15"/>
      <c r="AA47" s="15"/>
      <c r="AB47" s="15"/>
      <c r="AC47" s="14"/>
      <c r="AD47" s="14"/>
    </row>
    <row r="48" spans="1:16384" s="112" customFormat="1" x14ac:dyDescent="0.25">
      <c r="D48" s="144"/>
      <c r="F48" s="143"/>
      <c r="H48" s="144"/>
      <c r="I48" s="135"/>
      <c r="J48" s="144"/>
      <c r="P48" s="144"/>
      <c r="U48" s="144"/>
      <c r="X48" s="137"/>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7"/>
  <sheetViews>
    <sheetView topLeftCell="A7" workbookViewId="0">
      <selection activeCell="A24" sqref="A24:XFD24"/>
    </sheetView>
  </sheetViews>
  <sheetFormatPr defaultColWidth="11.42578125" defaultRowHeight="15" x14ac:dyDescent="0.25"/>
  <cols>
    <col min="2" max="2" width="13.5703125" customWidth="1"/>
    <col min="3" max="3" width="12.7109375" customWidth="1"/>
    <col min="4" max="4" width="12.140625" customWidth="1"/>
    <col min="7" max="12" width="11.42578125" style="112"/>
    <col min="14" max="14" width="11.42578125" style="112"/>
    <col min="15" max="16" width="14.7109375" style="112" customWidth="1"/>
    <col min="17" max="17" width="15.42578125" style="112" customWidth="1"/>
    <col min="18" max="18" width="13" customWidth="1"/>
    <col min="21" max="23" width="11.42578125" style="112"/>
    <col min="24" max="24" width="16.85546875" style="112" customWidth="1"/>
    <col min="25" max="25" width="12.28515625" customWidth="1"/>
    <col min="26" max="26" width="15.28515625" style="112" customWidth="1"/>
    <col min="27" max="27" width="14.42578125" customWidth="1"/>
    <col min="28" max="28" width="14.42578125" style="112" customWidth="1"/>
    <col min="29" max="29" width="14.7109375" customWidth="1"/>
    <col min="30" max="30" width="15" customWidth="1"/>
  </cols>
  <sheetData>
    <row r="1" spans="1:30" x14ac:dyDescent="0.25">
      <c r="A1" s="3" t="s">
        <v>41</v>
      </c>
      <c r="B1" s="112"/>
      <c r="C1" s="112"/>
      <c r="D1" s="112"/>
      <c r="E1" s="112"/>
      <c r="F1" s="112"/>
      <c r="M1" s="112"/>
      <c r="R1" s="112"/>
      <c r="S1" s="112"/>
      <c r="T1" s="112"/>
      <c r="Y1" s="112"/>
      <c r="AA1" s="112"/>
      <c r="AC1" s="112"/>
      <c r="AD1" s="112"/>
    </row>
    <row r="2" spans="1:30" x14ac:dyDescent="0.25">
      <c r="A2" s="112"/>
      <c r="B2" s="112"/>
      <c r="C2" s="112"/>
      <c r="D2" s="112"/>
      <c r="E2" s="112"/>
      <c r="F2" s="112"/>
      <c r="M2" s="112"/>
      <c r="R2" s="112"/>
      <c r="S2" s="112"/>
      <c r="T2" s="112"/>
      <c r="Y2" s="112"/>
      <c r="AA2" s="112"/>
      <c r="AC2" s="112"/>
      <c r="AD2" s="112"/>
    </row>
    <row r="3" spans="1:30" ht="23.25" x14ac:dyDescent="0.35">
      <c r="A3" s="34">
        <v>2014</v>
      </c>
      <c r="B3" s="112"/>
      <c r="C3" s="112"/>
      <c r="D3" s="112"/>
      <c r="E3" s="112"/>
      <c r="F3" s="112"/>
      <c r="M3" s="112"/>
      <c r="R3" s="112"/>
      <c r="S3" s="112"/>
      <c r="T3" s="112"/>
      <c r="Y3" s="112"/>
      <c r="AA3" s="112"/>
      <c r="AC3" s="112"/>
      <c r="AD3" s="112"/>
    </row>
    <row r="4" spans="1:30" x14ac:dyDescent="0.25">
      <c r="A4" s="112"/>
      <c r="B4" s="112"/>
      <c r="C4" s="112"/>
      <c r="D4" s="112"/>
      <c r="E4" s="112"/>
      <c r="F4" s="112"/>
      <c r="M4" s="112"/>
      <c r="R4" s="112"/>
      <c r="S4" s="112"/>
      <c r="T4" s="112"/>
      <c r="Y4" s="112"/>
      <c r="AA4" s="112"/>
      <c r="AC4" s="112"/>
      <c r="AD4" s="112"/>
    </row>
    <row r="5" spans="1:30" x14ac:dyDescent="0.25">
      <c r="A5" s="3" t="s">
        <v>29</v>
      </c>
      <c r="B5" s="112"/>
      <c r="C5" s="112"/>
      <c r="D5" s="112"/>
      <c r="E5" s="112"/>
      <c r="F5" s="112"/>
      <c r="M5" s="112"/>
      <c r="R5" s="112"/>
      <c r="S5" s="112"/>
      <c r="T5" s="112"/>
      <c r="Y5" s="112"/>
      <c r="AA5" s="112"/>
      <c r="AC5" s="112"/>
      <c r="AD5" s="112"/>
    </row>
    <row r="6" spans="1:30" x14ac:dyDescent="0.25">
      <c r="A6" s="112"/>
      <c r="B6" s="112"/>
      <c r="C6" s="112"/>
      <c r="D6" s="112"/>
      <c r="E6" s="112"/>
      <c r="F6" s="112"/>
      <c r="M6" s="112"/>
      <c r="R6" s="112"/>
      <c r="S6" s="112"/>
      <c r="T6" s="112"/>
      <c r="Y6" s="112"/>
      <c r="AA6" s="112"/>
      <c r="AC6" s="112"/>
      <c r="AD6" s="112"/>
    </row>
    <row r="7" spans="1:30" x14ac:dyDescent="0.25">
      <c r="A7" s="37" t="s">
        <v>16</v>
      </c>
      <c r="B7" s="95" t="s">
        <v>88</v>
      </c>
      <c r="C7" s="124" t="s">
        <v>61</v>
      </c>
      <c r="D7" s="38" t="s">
        <v>109</v>
      </c>
      <c r="E7" s="95" t="s">
        <v>89</v>
      </c>
      <c r="F7" s="95" t="s">
        <v>12</v>
      </c>
      <c r="G7" s="38" t="s">
        <v>110</v>
      </c>
      <c r="H7" s="38" t="s">
        <v>46</v>
      </c>
      <c r="I7" s="38" t="s">
        <v>22</v>
      </c>
      <c r="J7" s="38" t="s">
        <v>79</v>
      </c>
      <c r="K7" s="38" t="s">
        <v>111</v>
      </c>
      <c r="L7" s="38" t="s">
        <v>112</v>
      </c>
      <c r="M7" s="38" t="s">
        <v>47</v>
      </c>
      <c r="N7" s="38" t="s">
        <v>49</v>
      </c>
      <c r="O7" s="38" t="s">
        <v>113</v>
      </c>
      <c r="P7" s="95" t="s">
        <v>13</v>
      </c>
      <c r="Q7" s="38" t="s">
        <v>27</v>
      </c>
      <c r="R7" s="95" t="s">
        <v>94</v>
      </c>
      <c r="S7" s="38" t="s">
        <v>114</v>
      </c>
      <c r="T7" s="38" t="s">
        <v>115</v>
      </c>
      <c r="U7" s="38" t="s">
        <v>116</v>
      </c>
      <c r="V7" s="38" t="s">
        <v>48</v>
      </c>
      <c r="W7" s="38" t="s">
        <v>78</v>
      </c>
      <c r="X7" s="38" t="s">
        <v>117</v>
      </c>
      <c r="Y7" s="95" t="s">
        <v>95</v>
      </c>
      <c r="Z7" s="95" t="s">
        <v>25</v>
      </c>
      <c r="AA7" s="37" t="s">
        <v>28</v>
      </c>
      <c r="AB7" s="37" t="s">
        <v>118</v>
      </c>
      <c r="AC7" s="38" t="s">
        <v>67</v>
      </c>
      <c r="AD7" s="39" t="s">
        <v>68</v>
      </c>
    </row>
    <row r="8" spans="1:30" x14ac:dyDescent="0.25">
      <c r="A8" s="40" t="s">
        <v>0</v>
      </c>
      <c r="B8" s="125">
        <v>148900</v>
      </c>
      <c r="C8" s="126">
        <v>1400</v>
      </c>
      <c r="D8" s="88">
        <v>0</v>
      </c>
      <c r="E8" s="119">
        <v>49700</v>
      </c>
      <c r="F8" s="15">
        <v>25800</v>
      </c>
      <c r="G8" s="118">
        <v>0</v>
      </c>
      <c r="H8" s="118">
        <v>400</v>
      </c>
      <c r="I8" s="118">
        <v>221800</v>
      </c>
      <c r="J8" s="118">
        <v>7600</v>
      </c>
      <c r="K8" s="118">
        <v>5300</v>
      </c>
      <c r="L8" s="118">
        <v>104100</v>
      </c>
      <c r="M8" s="88">
        <v>6400</v>
      </c>
      <c r="N8" s="88">
        <v>0</v>
      </c>
      <c r="O8" s="88">
        <v>50</v>
      </c>
      <c r="P8" s="119">
        <v>356500</v>
      </c>
      <c r="Q8" s="88">
        <v>121100</v>
      </c>
      <c r="R8" s="119">
        <v>0</v>
      </c>
      <c r="S8" s="88">
        <v>0</v>
      </c>
      <c r="T8" s="88">
        <v>94100</v>
      </c>
      <c r="U8" s="88">
        <v>0</v>
      </c>
      <c r="V8" s="88">
        <v>0</v>
      </c>
      <c r="W8" s="88">
        <v>12900</v>
      </c>
      <c r="X8" s="88">
        <v>0</v>
      </c>
      <c r="Y8" s="119">
        <v>9200</v>
      </c>
      <c r="Z8" s="119">
        <v>472500</v>
      </c>
      <c r="AA8" s="45">
        <f>SUM(B8:Z8)</f>
        <v>1637750</v>
      </c>
      <c r="AB8" s="45">
        <v>1637700</v>
      </c>
      <c r="AC8" s="88">
        <f>SUM(D8,G8,H8,I8,J8,K8,L8,M8,N8,O8,Q8,S8,T8,U8,V8,W8,X8)</f>
        <v>573750</v>
      </c>
      <c r="AD8" s="63">
        <f>SUM(B8,C8,E8,F8,P8,R8,Y8,Z8)</f>
        <v>1064000</v>
      </c>
    </row>
    <row r="9" spans="1:30" x14ac:dyDescent="0.25">
      <c r="A9" s="40" t="s">
        <v>1</v>
      </c>
      <c r="B9" s="119">
        <v>294500</v>
      </c>
      <c r="C9" s="126">
        <v>2100</v>
      </c>
      <c r="D9" s="88">
        <v>0</v>
      </c>
      <c r="E9" s="119">
        <v>40200</v>
      </c>
      <c r="F9" s="119">
        <v>40100</v>
      </c>
      <c r="G9" s="88">
        <v>0</v>
      </c>
      <c r="H9" s="88">
        <v>0</v>
      </c>
      <c r="I9" s="88">
        <v>256500</v>
      </c>
      <c r="J9" s="88">
        <v>8200</v>
      </c>
      <c r="K9" s="88">
        <v>0</v>
      </c>
      <c r="L9" s="88">
        <v>117000</v>
      </c>
      <c r="M9" s="88">
        <v>11700</v>
      </c>
      <c r="N9" s="88">
        <v>0</v>
      </c>
      <c r="O9" s="88">
        <v>50</v>
      </c>
      <c r="P9" s="119">
        <v>269800</v>
      </c>
      <c r="Q9" s="88">
        <v>123800</v>
      </c>
      <c r="R9" s="119">
        <v>10300</v>
      </c>
      <c r="S9" s="88">
        <v>0</v>
      </c>
      <c r="T9" s="88">
        <v>68900</v>
      </c>
      <c r="U9" s="88">
        <v>0</v>
      </c>
      <c r="V9" s="88">
        <v>17200</v>
      </c>
      <c r="W9" s="88">
        <v>9700</v>
      </c>
      <c r="X9" s="88">
        <v>0</v>
      </c>
      <c r="Y9" s="119">
        <v>10400</v>
      </c>
      <c r="Z9" s="119">
        <v>433400</v>
      </c>
      <c r="AA9" s="45">
        <f t="shared" ref="AA9:AA19" si="0">SUM(B9:Z9)</f>
        <v>1713850</v>
      </c>
      <c r="AB9" s="45">
        <v>1713800</v>
      </c>
      <c r="AC9" s="88">
        <f t="shared" ref="AC9:AC19" si="1">SUM(D9,G9,H9,I9,J9,K9,L9,M9,N9,O9,Q9,S9,T9,U9,V9,W9,X9)</f>
        <v>613050</v>
      </c>
      <c r="AD9" s="63">
        <f t="shared" ref="AD9:AD19" si="2">SUM(B9,C9,E9,F9,P9,R9,Y9,Z9)</f>
        <v>1100800</v>
      </c>
    </row>
    <row r="10" spans="1:30" x14ac:dyDescent="0.25">
      <c r="A10" s="40" t="s">
        <v>2</v>
      </c>
      <c r="B10" s="119">
        <v>198400</v>
      </c>
      <c r="C10" s="126">
        <v>1800</v>
      </c>
      <c r="D10" s="88">
        <v>50</v>
      </c>
      <c r="E10" s="119">
        <v>0</v>
      </c>
      <c r="F10" s="119">
        <v>22100</v>
      </c>
      <c r="G10" s="88">
        <v>0</v>
      </c>
      <c r="H10" s="88">
        <v>0</v>
      </c>
      <c r="I10" s="88">
        <v>258800</v>
      </c>
      <c r="J10" s="88">
        <v>8900</v>
      </c>
      <c r="K10" s="88">
        <v>0</v>
      </c>
      <c r="L10" s="88">
        <v>92100</v>
      </c>
      <c r="M10" s="88">
        <v>25200</v>
      </c>
      <c r="N10" s="88">
        <v>8000</v>
      </c>
      <c r="O10" s="88">
        <v>50</v>
      </c>
      <c r="P10" s="119">
        <v>234900</v>
      </c>
      <c r="Q10" s="88">
        <v>164600</v>
      </c>
      <c r="R10" s="119">
        <v>2100</v>
      </c>
      <c r="S10" s="88">
        <v>1100</v>
      </c>
      <c r="T10" s="88">
        <v>89600</v>
      </c>
      <c r="U10" s="88">
        <v>0</v>
      </c>
      <c r="V10" s="88">
        <v>0</v>
      </c>
      <c r="W10" s="88">
        <v>11800</v>
      </c>
      <c r="X10" s="88">
        <v>0</v>
      </c>
      <c r="Y10" s="119">
        <v>46800</v>
      </c>
      <c r="Z10" s="119">
        <v>347700</v>
      </c>
      <c r="AA10" s="45">
        <f t="shared" si="0"/>
        <v>1514000</v>
      </c>
      <c r="AB10" s="45">
        <v>1513900</v>
      </c>
      <c r="AC10" s="88">
        <f t="shared" si="1"/>
        <v>660200</v>
      </c>
      <c r="AD10" s="63">
        <f t="shared" si="2"/>
        <v>853800</v>
      </c>
    </row>
    <row r="11" spans="1:30" x14ac:dyDescent="0.25">
      <c r="A11" s="40" t="s">
        <v>3</v>
      </c>
      <c r="B11" s="119">
        <v>196500</v>
      </c>
      <c r="C11" s="126">
        <v>2500</v>
      </c>
      <c r="D11" s="88">
        <v>0</v>
      </c>
      <c r="E11" s="119">
        <v>35300</v>
      </c>
      <c r="F11" s="119">
        <v>91500</v>
      </c>
      <c r="G11" s="88">
        <v>0</v>
      </c>
      <c r="H11" s="88">
        <v>9000</v>
      </c>
      <c r="I11" s="88">
        <v>226900</v>
      </c>
      <c r="J11" s="88">
        <v>3800</v>
      </c>
      <c r="K11" s="88">
        <v>0</v>
      </c>
      <c r="L11" s="88">
        <v>125700</v>
      </c>
      <c r="M11" s="88">
        <v>48400</v>
      </c>
      <c r="N11" s="88">
        <v>0</v>
      </c>
      <c r="O11" s="88">
        <v>50</v>
      </c>
      <c r="P11" s="119">
        <v>367100</v>
      </c>
      <c r="Q11" s="88">
        <v>169900</v>
      </c>
      <c r="R11" s="119">
        <v>5000</v>
      </c>
      <c r="S11" s="88">
        <v>9000</v>
      </c>
      <c r="T11" s="88">
        <v>107900</v>
      </c>
      <c r="U11" s="88">
        <v>0</v>
      </c>
      <c r="V11" s="88">
        <v>0</v>
      </c>
      <c r="W11" s="88">
        <v>9700</v>
      </c>
      <c r="X11" s="88">
        <v>0</v>
      </c>
      <c r="Y11" s="119">
        <v>27200</v>
      </c>
      <c r="Z11" s="119">
        <v>418900</v>
      </c>
      <c r="AA11" s="45">
        <f t="shared" si="0"/>
        <v>1854350</v>
      </c>
      <c r="AB11" s="45">
        <v>1854300</v>
      </c>
      <c r="AC11" s="88">
        <f t="shared" si="1"/>
        <v>710350</v>
      </c>
      <c r="AD11" s="63">
        <f t="shared" si="2"/>
        <v>1144000</v>
      </c>
    </row>
    <row r="12" spans="1:30" x14ac:dyDescent="0.25">
      <c r="A12" s="40" t="s">
        <v>4</v>
      </c>
      <c r="B12" s="119">
        <v>247500</v>
      </c>
      <c r="C12" s="126">
        <v>3200</v>
      </c>
      <c r="D12" s="88">
        <v>0</v>
      </c>
      <c r="E12" s="119">
        <v>24900</v>
      </c>
      <c r="F12" s="119">
        <v>42500</v>
      </c>
      <c r="G12" s="88">
        <v>10800</v>
      </c>
      <c r="H12" s="88">
        <v>300</v>
      </c>
      <c r="I12" s="88">
        <v>267000</v>
      </c>
      <c r="J12" s="88">
        <v>3200</v>
      </c>
      <c r="K12" s="88">
        <v>0</v>
      </c>
      <c r="L12" s="88">
        <v>112900</v>
      </c>
      <c r="M12" s="88">
        <v>71200</v>
      </c>
      <c r="N12" s="88">
        <v>0</v>
      </c>
      <c r="O12" s="88">
        <v>50</v>
      </c>
      <c r="P12" s="119">
        <v>339200</v>
      </c>
      <c r="Q12" s="88">
        <v>142400</v>
      </c>
      <c r="R12" s="119">
        <v>1100</v>
      </c>
      <c r="S12" s="88">
        <v>7900</v>
      </c>
      <c r="T12" s="88">
        <v>105300</v>
      </c>
      <c r="U12" s="88">
        <v>900</v>
      </c>
      <c r="V12" s="88">
        <v>0</v>
      </c>
      <c r="W12" s="88">
        <v>13400</v>
      </c>
      <c r="X12" s="88">
        <v>2100</v>
      </c>
      <c r="Y12" s="119">
        <v>0</v>
      </c>
      <c r="Z12" s="119">
        <v>508100</v>
      </c>
      <c r="AA12" s="45">
        <f t="shared" si="0"/>
        <v>1903950</v>
      </c>
      <c r="AB12" s="45">
        <v>1903900</v>
      </c>
      <c r="AC12" s="88">
        <f t="shared" si="1"/>
        <v>737450</v>
      </c>
      <c r="AD12" s="63">
        <f t="shared" si="2"/>
        <v>1166500</v>
      </c>
    </row>
    <row r="13" spans="1:30" x14ac:dyDescent="0.25">
      <c r="A13" s="40" t="s">
        <v>5</v>
      </c>
      <c r="B13" s="119">
        <v>241000</v>
      </c>
      <c r="C13" s="126">
        <v>900</v>
      </c>
      <c r="D13" s="88">
        <v>0</v>
      </c>
      <c r="E13" s="119">
        <v>42300</v>
      </c>
      <c r="F13" s="119">
        <v>49600</v>
      </c>
      <c r="G13" s="88">
        <v>0</v>
      </c>
      <c r="H13" s="88">
        <v>0</v>
      </c>
      <c r="I13" s="88">
        <v>235600</v>
      </c>
      <c r="J13" s="88">
        <v>1700</v>
      </c>
      <c r="K13" s="88">
        <v>0</v>
      </c>
      <c r="L13" s="88">
        <v>93700</v>
      </c>
      <c r="M13" s="88">
        <v>17700</v>
      </c>
      <c r="N13" s="88">
        <v>0</v>
      </c>
      <c r="O13" s="88">
        <v>100</v>
      </c>
      <c r="P13" s="119">
        <v>350900</v>
      </c>
      <c r="Q13" s="88">
        <v>212900</v>
      </c>
      <c r="R13" s="119">
        <v>2600</v>
      </c>
      <c r="S13" s="88">
        <v>32700</v>
      </c>
      <c r="T13" s="88">
        <v>92700</v>
      </c>
      <c r="U13" s="88">
        <v>0</v>
      </c>
      <c r="V13" s="88">
        <v>3100</v>
      </c>
      <c r="W13" s="88">
        <v>7500</v>
      </c>
      <c r="X13" s="88">
        <v>0</v>
      </c>
      <c r="Y13" s="119">
        <v>61700</v>
      </c>
      <c r="Z13" s="119">
        <v>468600</v>
      </c>
      <c r="AA13" s="45">
        <f t="shared" si="0"/>
        <v>1915300</v>
      </c>
      <c r="AB13" s="45">
        <v>1915300</v>
      </c>
      <c r="AC13" s="88">
        <f t="shared" si="1"/>
        <v>697700</v>
      </c>
      <c r="AD13" s="63">
        <f t="shared" si="2"/>
        <v>1217600</v>
      </c>
    </row>
    <row r="14" spans="1:30" x14ac:dyDescent="0.25">
      <c r="A14" s="40" t="s">
        <v>6</v>
      </c>
      <c r="B14" s="119">
        <v>337300</v>
      </c>
      <c r="C14" s="126">
        <v>1100</v>
      </c>
      <c r="D14" s="88">
        <v>0</v>
      </c>
      <c r="E14" s="119">
        <v>25000</v>
      </c>
      <c r="F14" s="119">
        <v>36600</v>
      </c>
      <c r="G14" s="88">
        <v>0</v>
      </c>
      <c r="H14" s="88">
        <v>0</v>
      </c>
      <c r="I14" s="88">
        <v>250000</v>
      </c>
      <c r="J14" s="88">
        <v>32000</v>
      </c>
      <c r="K14" s="88">
        <v>0</v>
      </c>
      <c r="L14" s="88">
        <v>80300</v>
      </c>
      <c r="M14" s="88">
        <v>23800</v>
      </c>
      <c r="N14" s="88">
        <v>0</v>
      </c>
      <c r="O14" s="88">
        <v>400</v>
      </c>
      <c r="P14" s="119">
        <v>358500</v>
      </c>
      <c r="Q14" s="88">
        <v>121900</v>
      </c>
      <c r="R14" s="119">
        <v>2700</v>
      </c>
      <c r="S14" s="88">
        <v>9400</v>
      </c>
      <c r="T14" s="88">
        <v>110300</v>
      </c>
      <c r="U14" s="88">
        <v>0</v>
      </c>
      <c r="V14" s="88">
        <v>0</v>
      </c>
      <c r="W14" s="88">
        <v>5500</v>
      </c>
      <c r="X14" s="88">
        <v>22200</v>
      </c>
      <c r="Y14" s="119">
        <v>23900</v>
      </c>
      <c r="Z14" s="119">
        <v>590700</v>
      </c>
      <c r="AA14" s="45">
        <f t="shared" si="0"/>
        <v>2031600</v>
      </c>
      <c r="AB14" s="45">
        <v>2031600</v>
      </c>
      <c r="AC14" s="88">
        <f t="shared" si="1"/>
        <v>655800</v>
      </c>
      <c r="AD14" s="63">
        <f t="shared" si="2"/>
        <v>1375800</v>
      </c>
    </row>
    <row r="15" spans="1:30" x14ac:dyDescent="0.25">
      <c r="A15" s="40" t="s">
        <v>7</v>
      </c>
      <c r="B15" s="119">
        <v>177900</v>
      </c>
      <c r="C15" s="126">
        <v>3100</v>
      </c>
      <c r="D15" s="88">
        <v>0</v>
      </c>
      <c r="E15" s="119">
        <v>69900</v>
      </c>
      <c r="F15" s="119">
        <v>22600</v>
      </c>
      <c r="G15" s="88">
        <v>0</v>
      </c>
      <c r="H15" s="88">
        <v>0</v>
      </c>
      <c r="I15" s="88">
        <v>213500</v>
      </c>
      <c r="J15" s="88">
        <v>4800</v>
      </c>
      <c r="K15" s="88">
        <v>0</v>
      </c>
      <c r="L15" s="88">
        <v>56900</v>
      </c>
      <c r="M15" s="88">
        <v>11700</v>
      </c>
      <c r="N15" s="88">
        <v>0</v>
      </c>
      <c r="O15" s="88">
        <v>100</v>
      </c>
      <c r="P15" s="119">
        <v>324500</v>
      </c>
      <c r="Q15" s="88">
        <v>145500</v>
      </c>
      <c r="R15" s="119">
        <v>1300</v>
      </c>
      <c r="S15" s="88">
        <v>25700</v>
      </c>
      <c r="T15" s="88">
        <v>143500</v>
      </c>
      <c r="U15" s="88">
        <v>0</v>
      </c>
      <c r="V15" s="88">
        <v>28500</v>
      </c>
      <c r="W15" s="88">
        <v>10700</v>
      </c>
      <c r="X15" s="88">
        <v>21700</v>
      </c>
      <c r="Y15" s="119">
        <v>46200</v>
      </c>
      <c r="Z15" s="119">
        <v>302000</v>
      </c>
      <c r="AA15" s="45">
        <f t="shared" si="0"/>
        <v>1610100</v>
      </c>
      <c r="AB15" s="45">
        <v>1610100</v>
      </c>
      <c r="AC15" s="88">
        <f t="shared" si="1"/>
        <v>662600</v>
      </c>
      <c r="AD15" s="63">
        <f t="shared" si="2"/>
        <v>947500</v>
      </c>
    </row>
    <row r="16" spans="1:30" x14ac:dyDescent="0.25">
      <c r="A16" s="40" t="s">
        <v>8</v>
      </c>
      <c r="B16" s="119">
        <v>269700</v>
      </c>
      <c r="C16" s="126">
        <v>5600</v>
      </c>
      <c r="D16" s="88">
        <v>0</v>
      </c>
      <c r="E16" s="119">
        <v>50400</v>
      </c>
      <c r="F16" s="119">
        <v>92500</v>
      </c>
      <c r="G16" s="88">
        <v>0</v>
      </c>
      <c r="H16" s="88">
        <v>1000</v>
      </c>
      <c r="I16" s="88">
        <v>197600</v>
      </c>
      <c r="J16" s="88">
        <v>3200</v>
      </c>
      <c r="K16" s="88">
        <v>0</v>
      </c>
      <c r="L16" s="88">
        <v>106400</v>
      </c>
      <c r="M16" s="88">
        <v>43700</v>
      </c>
      <c r="N16" s="88">
        <v>0</v>
      </c>
      <c r="O16" s="88">
        <v>700</v>
      </c>
      <c r="P16" s="119">
        <v>438100</v>
      </c>
      <c r="Q16" s="88">
        <v>141400</v>
      </c>
      <c r="R16" s="119">
        <v>1700</v>
      </c>
      <c r="S16" s="88">
        <v>18300</v>
      </c>
      <c r="T16" s="88">
        <v>110500</v>
      </c>
      <c r="U16" s="88">
        <v>0</v>
      </c>
      <c r="V16" s="88">
        <v>0</v>
      </c>
      <c r="W16" s="88">
        <v>12500</v>
      </c>
      <c r="X16" s="88">
        <v>0</v>
      </c>
      <c r="Y16" s="119">
        <v>15900</v>
      </c>
      <c r="Z16" s="119">
        <v>433600</v>
      </c>
      <c r="AA16" s="45">
        <f t="shared" si="0"/>
        <v>1942800</v>
      </c>
      <c r="AB16" s="45">
        <v>1942800</v>
      </c>
      <c r="AC16" s="88">
        <f t="shared" si="1"/>
        <v>635300</v>
      </c>
      <c r="AD16" s="63">
        <f t="shared" si="2"/>
        <v>1307500</v>
      </c>
    </row>
    <row r="17" spans="1:30" x14ac:dyDescent="0.25">
      <c r="A17" s="40" t="s">
        <v>9</v>
      </c>
      <c r="B17" s="119">
        <v>176100</v>
      </c>
      <c r="C17" s="126">
        <v>6600</v>
      </c>
      <c r="D17" s="88">
        <v>0</v>
      </c>
      <c r="E17" s="119">
        <v>41800</v>
      </c>
      <c r="F17" s="119">
        <v>53900</v>
      </c>
      <c r="G17" s="88">
        <v>0</v>
      </c>
      <c r="H17" s="88">
        <v>0</v>
      </c>
      <c r="I17" s="88">
        <v>367300</v>
      </c>
      <c r="J17" s="88">
        <v>4600</v>
      </c>
      <c r="K17" s="88">
        <v>0</v>
      </c>
      <c r="L17" s="88">
        <v>145100</v>
      </c>
      <c r="M17" s="128">
        <v>59000</v>
      </c>
      <c r="N17" s="88">
        <v>0</v>
      </c>
      <c r="O17" s="128">
        <v>300</v>
      </c>
      <c r="P17" s="120">
        <v>318500</v>
      </c>
      <c r="Q17" s="88">
        <v>148900</v>
      </c>
      <c r="R17" s="119">
        <v>0</v>
      </c>
      <c r="S17" s="88">
        <v>7200</v>
      </c>
      <c r="T17" s="88">
        <v>147800</v>
      </c>
      <c r="U17" s="88">
        <v>0</v>
      </c>
      <c r="V17" s="88">
        <v>10600</v>
      </c>
      <c r="W17" s="88">
        <v>20500</v>
      </c>
      <c r="X17" s="88">
        <v>0</v>
      </c>
      <c r="Y17" s="119">
        <v>42200</v>
      </c>
      <c r="Z17" s="119">
        <v>365800</v>
      </c>
      <c r="AA17" s="45">
        <f t="shared" si="0"/>
        <v>1916200</v>
      </c>
      <c r="AB17" s="45">
        <v>1916200</v>
      </c>
      <c r="AC17" s="88">
        <f t="shared" si="1"/>
        <v>911300</v>
      </c>
      <c r="AD17" s="63">
        <f t="shared" si="2"/>
        <v>1004900</v>
      </c>
    </row>
    <row r="18" spans="1:30" x14ac:dyDescent="0.25">
      <c r="A18" s="40" t="s">
        <v>10</v>
      </c>
      <c r="B18" s="119">
        <v>180200</v>
      </c>
      <c r="C18" s="126">
        <v>3600</v>
      </c>
      <c r="D18" s="88">
        <v>0</v>
      </c>
      <c r="E18" s="119">
        <v>25000</v>
      </c>
      <c r="F18" s="119">
        <v>77700</v>
      </c>
      <c r="G18" s="88">
        <v>0</v>
      </c>
      <c r="H18" s="88">
        <v>0</v>
      </c>
      <c r="I18" s="88">
        <v>157000</v>
      </c>
      <c r="J18" s="88">
        <v>7600</v>
      </c>
      <c r="K18" s="88">
        <v>0</v>
      </c>
      <c r="L18" s="88">
        <v>129200</v>
      </c>
      <c r="M18" s="88">
        <v>17100</v>
      </c>
      <c r="N18" s="88">
        <v>0</v>
      </c>
      <c r="O18" s="88">
        <v>600</v>
      </c>
      <c r="P18" s="119">
        <v>115300</v>
      </c>
      <c r="Q18" s="88">
        <v>95300</v>
      </c>
      <c r="R18" s="119">
        <v>2000</v>
      </c>
      <c r="S18" s="88">
        <v>23600</v>
      </c>
      <c r="T18" s="88">
        <v>130600</v>
      </c>
      <c r="U18" s="88">
        <v>0</v>
      </c>
      <c r="V18" s="88">
        <v>24000</v>
      </c>
      <c r="W18" s="88">
        <v>4900</v>
      </c>
      <c r="X18" s="88">
        <v>0</v>
      </c>
      <c r="Y18" s="119">
        <v>7200</v>
      </c>
      <c r="Z18" s="119">
        <v>823300</v>
      </c>
      <c r="AA18" s="45">
        <f t="shared" si="0"/>
        <v>1824200</v>
      </c>
      <c r="AB18" s="45">
        <v>1825200</v>
      </c>
      <c r="AC18" s="88">
        <f t="shared" si="1"/>
        <v>589900</v>
      </c>
      <c r="AD18" s="63">
        <f t="shared" si="2"/>
        <v>1234300</v>
      </c>
    </row>
    <row r="19" spans="1:30" x14ac:dyDescent="0.25">
      <c r="A19" s="40" t="s">
        <v>11</v>
      </c>
      <c r="B19" s="119">
        <v>189400</v>
      </c>
      <c r="C19" s="126">
        <v>0</v>
      </c>
      <c r="D19" s="88">
        <v>0</v>
      </c>
      <c r="E19" s="119">
        <v>25000</v>
      </c>
      <c r="F19" s="119">
        <v>46200</v>
      </c>
      <c r="G19" s="88">
        <v>0</v>
      </c>
      <c r="H19" s="88">
        <v>0</v>
      </c>
      <c r="I19" s="88">
        <v>182600</v>
      </c>
      <c r="J19" s="88">
        <v>3900</v>
      </c>
      <c r="K19" s="88">
        <v>0</v>
      </c>
      <c r="L19" s="88">
        <v>78500</v>
      </c>
      <c r="M19" s="88">
        <v>36000</v>
      </c>
      <c r="N19" s="88">
        <v>0</v>
      </c>
      <c r="O19" s="88">
        <v>200</v>
      </c>
      <c r="P19" s="119">
        <v>329600</v>
      </c>
      <c r="Q19" s="88">
        <v>163100</v>
      </c>
      <c r="R19" s="119">
        <v>0</v>
      </c>
      <c r="S19" s="88">
        <v>17900</v>
      </c>
      <c r="T19" s="88">
        <v>121200</v>
      </c>
      <c r="U19" s="88">
        <v>0</v>
      </c>
      <c r="V19" s="88">
        <v>25500</v>
      </c>
      <c r="W19" s="88">
        <v>20100</v>
      </c>
      <c r="X19" s="88">
        <v>0</v>
      </c>
      <c r="Y19" s="119">
        <v>70900</v>
      </c>
      <c r="Z19" s="119">
        <v>526200</v>
      </c>
      <c r="AA19" s="45">
        <f t="shared" si="0"/>
        <v>1836300</v>
      </c>
      <c r="AB19" s="45">
        <v>1836300</v>
      </c>
      <c r="AC19" s="88">
        <f t="shared" si="1"/>
        <v>649000</v>
      </c>
      <c r="AD19" s="63">
        <f t="shared" si="2"/>
        <v>1187300</v>
      </c>
    </row>
    <row r="20" spans="1:30" x14ac:dyDescent="0.25">
      <c r="A20" s="37" t="s">
        <v>86</v>
      </c>
      <c r="B20" s="121">
        <f t="shared" ref="B20:AD20" si="3">SUM(B8:B19)</f>
        <v>2657400</v>
      </c>
      <c r="C20" s="127">
        <f t="shared" si="3"/>
        <v>31900</v>
      </c>
      <c r="D20" s="90">
        <f t="shared" si="3"/>
        <v>50</v>
      </c>
      <c r="E20" s="121">
        <f t="shared" si="3"/>
        <v>429500</v>
      </c>
      <c r="F20" s="121">
        <f>SUM(F8:F19)</f>
        <v>601100</v>
      </c>
      <c r="G20" s="90">
        <f t="shared" si="3"/>
        <v>10800</v>
      </c>
      <c r="H20" s="90">
        <f t="shared" si="3"/>
        <v>10700</v>
      </c>
      <c r="I20" s="90">
        <f t="shared" si="3"/>
        <v>2834600</v>
      </c>
      <c r="J20" s="90">
        <f t="shared" si="3"/>
        <v>89500</v>
      </c>
      <c r="K20" s="90">
        <f t="shared" si="3"/>
        <v>5300</v>
      </c>
      <c r="L20" s="90">
        <f t="shared" si="3"/>
        <v>1241900</v>
      </c>
      <c r="M20" s="90">
        <f t="shared" si="3"/>
        <v>371900</v>
      </c>
      <c r="N20" s="90">
        <f t="shared" si="3"/>
        <v>8000</v>
      </c>
      <c r="O20" s="90">
        <f t="shared" si="3"/>
        <v>2650</v>
      </c>
      <c r="P20" s="121">
        <f t="shared" si="3"/>
        <v>3802900</v>
      </c>
      <c r="Q20" s="90">
        <f t="shared" si="3"/>
        <v>1750800</v>
      </c>
      <c r="R20" s="121">
        <f t="shared" si="3"/>
        <v>28800</v>
      </c>
      <c r="S20" s="90">
        <f>SUM(S8:S19)</f>
        <v>152800</v>
      </c>
      <c r="T20" s="90">
        <f>SUM(T8:T19)</f>
        <v>1322400</v>
      </c>
      <c r="U20" s="90">
        <f t="shared" si="3"/>
        <v>900</v>
      </c>
      <c r="V20" s="90">
        <f t="shared" si="3"/>
        <v>108900</v>
      </c>
      <c r="W20" s="90">
        <f t="shared" si="3"/>
        <v>139200</v>
      </c>
      <c r="X20" s="90">
        <f t="shared" si="3"/>
        <v>46000</v>
      </c>
      <c r="Y20" s="121">
        <f t="shared" si="3"/>
        <v>361600</v>
      </c>
      <c r="Z20" s="121">
        <f>SUM(Z8:Z19)</f>
        <v>5690800</v>
      </c>
      <c r="AA20" s="65">
        <f t="shared" si="3"/>
        <v>21700400</v>
      </c>
      <c r="AB20" s="65">
        <f t="shared" si="3"/>
        <v>21701100</v>
      </c>
      <c r="AC20" s="90">
        <f t="shared" si="3"/>
        <v>8096400</v>
      </c>
      <c r="AD20" s="68">
        <f t="shared" si="3"/>
        <v>13604000</v>
      </c>
    </row>
    <row r="21" spans="1:30" x14ac:dyDescent="0.25">
      <c r="A21" s="14"/>
      <c r="B21" s="15"/>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4"/>
      <c r="AD21" s="14"/>
    </row>
    <row r="22" spans="1:30" x14ac:dyDescent="0.25">
      <c r="A22" s="14"/>
      <c r="B22" s="15"/>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4"/>
      <c r="AD22" s="14"/>
    </row>
    <row r="23" spans="1:30" x14ac:dyDescent="0.25">
      <c r="A23" s="93" t="s">
        <v>108</v>
      </c>
      <c r="B23" s="15"/>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4"/>
      <c r="AD23" s="14"/>
    </row>
    <row r="24" spans="1:30" x14ac:dyDescent="0.25">
      <c r="A24" s="14"/>
      <c r="B24" s="14"/>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row>
    <row r="25" spans="1:30" x14ac:dyDescent="0.25">
      <c r="A25" s="35" t="s">
        <v>16</v>
      </c>
      <c r="B25" s="129" t="s">
        <v>88</v>
      </c>
      <c r="C25" s="122" t="s">
        <v>61</v>
      </c>
      <c r="D25" s="130" t="s">
        <v>109</v>
      </c>
      <c r="E25" s="123" t="s">
        <v>89</v>
      </c>
      <c r="F25" s="93" t="s">
        <v>12</v>
      </c>
      <c r="G25" s="38" t="s">
        <v>110</v>
      </c>
      <c r="H25" s="38" t="s">
        <v>46</v>
      </c>
      <c r="I25" s="38" t="s">
        <v>22</v>
      </c>
      <c r="J25" s="38" t="s">
        <v>79</v>
      </c>
      <c r="K25" s="38" t="s">
        <v>111</v>
      </c>
      <c r="L25" s="38" t="s">
        <v>112</v>
      </c>
      <c r="M25" s="38" t="s">
        <v>47</v>
      </c>
      <c r="N25" s="38" t="s">
        <v>49</v>
      </c>
      <c r="O25" s="38" t="s">
        <v>113</v>
      </c>
      <c r="P25" s="95" t="s">
        <v>13</v>
      </c>
      <c r="Q25" s="38" t="s">
        <v>27</v>
      </c>
      <c r="R25" s="123" t="s">
        <v>94</v>
      </c>
      <c r="S25" s="38" t="s">
        <v>114</v>
      </c>
      <c r="T25" s="38" t="s">
        <v>115</v>
      </c>
      <c r="U25" s="38" t="s">
        <v>116</v>
      </c>
      <c r="V25" s="38" t="s">
        <v>48</v>
      </c>
      <c r="W25" s="38" t="s">
        <v>78</v>
      </c>
      <c r="X25" s="38" t="s">
        <v>117</v>
      </c>
      <c r="Y25" s="123" t="s">
        <v>95</v>
      </c>
      <c r="Z25" s="95" t="s">
        <v>25</v>
      </c>
      <c r="AA25" s="37" t="s">
        <v>28</v>
      </c>
      <c r="AB25" s="37" t="s">
        <v>118</v>
      </c>
      <c r="AC25" s="38" t="s">
        <v>67</v>
      </c>
      <c r="AD25" s="39" t="s">
        <v>68</v>
      </c>
    </row>
    <row r="26" spans="1:30" x14ac:dyDescent="0.25">
      <c r="A26" s="36" t="s">
        <v>0</v>
      </c>
      <c r="B26" s="15">
        <v>706400</v>
      </c>
      <c r="C26" s="15">
        <v>5900</v>
      </c>
      <c r="D26" s="15">
        <v>0</v>
      </c>
      <c r="E26" s="15">
        <v>118400</v>
      </c>
      <c r="F26" s="15">
        <v>108500</v>
      </c>
      <c r="G26" s="15">
        <v>0</v>
      </c>
      <c r="H26" s="15">
        <v>1000</v>
      </c>
      <c r="I26" s="15">
        <v>774200</v>
      </c>
      <c r="J26" s="15">
        <v>19700</v>
      </c>
      <c r="K26" s="15">
        <v>10500</v>
      </c>
      <c r="L26" s="15">
        <v>218000</v>
      </c>
      <c r="M26" s="15">
        <v>25500</v>
      </c>
      <c r="N26" s="15">
        <v>0</v>
      </c>
      <c r="O26" s="15">
        <v>100</v>
      </c>
      <c r="P26" s="15">
        <v>1163700</v>
      </c>
      <c r="Q26" s="15">
        <v>441800</v>
      </c>
      <c r="R26" s="15">
        <v>0</v>
      </c>
      <c r="S26" s="15">
        <v>0</v>
      </c>
      <c r="T26" s="15">
        <v>257800</v>
      </c>
      <c r="U26" s="15">
        <v>0</v>
      </c>
      <c r="V26" s="15">
        <v>0</v>
      </c>
      <c r="W26" s="15">
        <v>27300</v>
      </c>
      <c r="X26" s="15">
        <v>0</v>
      </c>
      <c r="Y26" s="15">
        <v>33900</v>
      </c>
      <c r="Z26" s="15">
        <v>1242800</v>
      </c>
      <c r="AA26" s="15">
        <f>SUM(B26:Z26)</f>
        <v>5155500</v>
      </c>
      <c r="AB26" s="15">
        <v>5155600</v>
      </c>
      <c r="AC26" s="15">
        <f>SUM(D26,G26,H26,I26,J26,K26,L26,M26,N26,O26,Q26,S26,T26,U26,V26,W26,X26)</f>
        <v>1775900</v>
      </c>
      <c r="AD26" s="15">
        <f>SUM(B26,C26,E26,F26,P26,R26,Y26,Z26)</f>
        <v>3379600</v>
      </c>
    </row>
    <row r="27" spans="1:30" x14ac:dyDescent="0.25">
      <c r="A27" s="36" t="s">
        <v>1</v>
      </c>
      <c r="B27" s="15">
        <v>1392400</v>
      </c>
      <c r="C27" s="15">
        <v>8700</v>
      </c>
      <c r="D27" s="15">
        <v>0</v>
      </c>
      <c r="E27" s="15">
        <v>94100</v>
      </c>
      <c r="F27" s="15">
        <v>77400</v>
      </c>
      <c r="G27" s="15">
        <v>0</v>
      </c>
      <c r="H27" s="15">
        <v>0</v>
      </c>
      <c r="I27" s="15">
        <v>852700</v>
      </c>
      <c r="J27" s="15">
        <v>73100</v>
      </c>
      <c r="K27" s="15">
        <v>0</v>
      </c>
      <c r="L27" s="15">
        <v>292200</v>
      </c>
      <c r="M27" s="15">
        <v>43500</v>
      </c>
      <c r="N27" s="15">
        <v>0</v>
      </c>
      <c r="O27" s="15">
        <v>100</v>
      </c>
      <c r="P27" s="15">
        <v>941700</v>
      </c>
      <c r="Q27" s="15">
        <v>506000</v>
      </c>
      <c r="R27" s="15">
        <v>23000</v>
      </c>
      <c r="S27" s="15">
        <v>0</v>
      </c>
      <c r="T27" s="15">
        <v>233200</v>
      </c>
      <c r="U27" s="15">
        <v>0</v>
      </c>
      <c r="V27" s="15">
        <v>14600</v>
      </c>
      <c r="W27" s="15">
        <v>21800</v>
      </c>
      <c r="X27" s="15">
        <v>0</v>
      </c>
      <c r="Y27" s="15">
        <v>38900</v>
      </c>
      <c r="Z27" s="15">
        <v>1151000</v>
      </c>
      <c r="AA27" s="15">
        <f t="shared" ref="AA27:AA37" si="4">SUM(B27:Z27)</f>
        <v>5764400</v>
      </c>
      <c r="AB27" s="15">
        <v>5764100</v>
      </c>
      <c r="AC27" s="15">
        <f t="shared" ref="AC27:AC37" si="5">SUM(D27,G27,H27,I27,J27,K27,L27,M27,N27,O27,Q27,S27,T27,U27,V27,W27,X27)</f>
        <v>2037200</v>
      </c>
      <c r="AD27" s="15">
        <f t="shared" ref="AD27:AD37" si="6">SUM(B27,C27,E27,F27,P27,R27,Y27,Z27)</f>
        <v>3727200</v>
      </c>
    </row>
    <row r="28" spans="1:30" x14ac:dyDescent="0.25">
      <c r="A28" s="36" t="s">
        <v>2</v>
      </c>
      <c r="B28" s="15">
        <v>929000</v>
      </c>
      <c r="C28" s="15">
        <v>7400</v>
      </c>
      <c r="D28" s="15">
        <v>100</v>
      </c>
      <c r="E28" s="15">
        <v>0</v>
      </c>
      <c r="F28" s="15">
        <v>83600</v>
      </c>
      <c r="G28" s="15">
        <v>0</v>
      </c>
      <c r="H28" s="15">
        <v>0</v>
      </c>
      <c r="I28" s="15">
        <v>817400</v>
      </c>
      <c r="J28" s="15">
        <v>22700</v>
      </c>
      <c r="K28" s="15">
        <v>0</v>
      </c>
      <c r="L28" s="15">
        <v>243600</v>
      </c>
      <c r="M28" s="15">
        <v>41800</v>
      </c>
      <c r="N28" s="15">
        <v>3800</v>
      </c>
      <c r="O28" s="15">
        <v>200</v>
      </c>
      <c r="P28" s="15">
        <v>744100</v>
      </c>
      <c r="Q28" s="15">
        <v>662000</v>
      </c>
      <c r="R28" s="15">
        <v>8400</v>
      </c>
      <c r="S28" s="15">
        <v>13800</v>
      </c>
      <c r="T28" s="15">
        <v>315200</v>
      </c>
      <c r="U28" s="15">
        <v>0</v>
      </c>
      <c r="V28" s="15">
        <v>0</v>
      </c>
      <c r="W28" s="15">
        <v>24900</v>
      </c>
      <c r="X28" s="15">
        <v>0</v>
      </c>
      <c r="Y28" s="15">
        <v>165300</v>
      </c>
      <c r="Z28" s="15">
        <v>931100</v>
      </c>
      <c r="AA28" s="15">
        <f t="shared" si="4"/>
        <v>5014400</v>
      </c>
      <c r="AB28" s="15">
        <v>5014600</v>
      </c>
      <c r="AC28" s="15">
        <f t="shared" si="5"/>
        <v>2145500</v>
      </c>
      <c r="AD28" s="15">
        <f t="shared" si="6"/>
        <v>2868900</v>
      </c>
    </row>
    <row r="29" spans="1:30" x14ac:dyDescent="0.25">
      <c r="A29" s="36" t="s">
        <v>3</v>
      </c>
      <c r="B29" s="15">
        <v>931300</v>
      </c>
      <c r="C29" s="15">
        <v>10300</v>
      </c>
      <c r="D29" s="15">
        <v>0</v>
      </c>
      <c r="E29" s="15">
        <v>66600</v>
      </c>
      <c r="F29" s="15">
        <v>220100</v>
      </c>
      <c r="G29" s="15">
        <v>0</v>
      </c>
      <c r="H29" s="15">
        <v>16200</v>
      </c>
      <c r="I29" s="15">
        <v>738200</v>
      </c>
      <c r="J29" s="15">
        <v>10600</v>
      </c>
      <c r="K29" s="15">
        <v>0</v>
      </c>
      <c r="L29" s="15">
        <v>347500</v>
      </c>
      <c r="M29" s="15">
        <v>72300</v>
      </c>
      <c r="N29" s="15">
        <v>0</v>
      </c>
      <c r="O29" s="15">
        <v>100</v>
      </c>
      <c r="P29" s="15">
        <v>1216900</v>
      </c>
      <c r="Q29" s="15">
        <v>812900</v>
      </c>
      <c r="R29" s="15">
        <v>20300</v>
      </c>
      <c r="S29" s="15">
        <v>15400</v>
      </c>
      <c r="T29" s="15">
        <v>362800</v>
      </c>
      <c r="U29" s="15">
        <v>0</v>
      </c>
      <c r="V29" s="15">
        <v>0</v>
      </c>
      <c r="W29" s="15">
        <v>20600</v>
      </c>
      <c r="X29" s="15">
        <v>0</v>
      </c>
      <c r="Y29" s="15">
        <v>96200</v>
      </c>
      <c r="Z29" s="15">
        <v>1128100</v>
      </c>
      <c r="AA29" s="15">
        <f t="shared" si="4"/>
        <v>6086400</v>
      </c>
      <c r="AB29" s="15">
        <v>6086200</v>
      </c>
      <c r="AC29" s="15">
        <f t="shared" si="5"/>
        <v>2396600</v>
      </c>
      <c r="AD29" s="15">
        <f t="shared" si="6"/>
        <v>3689800</v>
      </c>
    </row>
    <row r="30" spans="1:30" x14ac:dyDescent="0.25">
      <c r="A30" s="36" t="s">
        <v>4</v>
      </c>
      <c r="B30" s="15">
        <v>1114500</v>
      </c>
      <c r="C30" s="15">
        <v>13100</v>
      </c>
      <c r="D30" s="15">
        <v>0</v>
      </c>
      <c r="E30" s="15">
        <v>58700</v>
      </c>
      <c r="F30" s="15">
        <v>164900</v>
      </c>
      <c r="G30" s="15">
        <v>12700</v>
      </c>
      <c r="H30" s="15">
        <v>500</v>
      </c>
      <c r="I30" s="15">
        <v>918100</v>
      </c>
      <c r="J30" s="15">
        <v>9100</v>
      </c>
      <c r="K30" s="15">
        <v>0</v>
      </c>
      <c r="L30" s="15">
        <v>267100</v>
      </c>
      <c r="M30" s="15">
        <v>96700</v>
      </c>
      <c r="N30" s="15">
        <v>0</v>
      </c>
      <c r="O30" s="15">
        <v>500</v>
      </c>
      <c r="P30" s="15">
        <v>1092800</v>
      </c>
      <c r="Q30" s="15">
        <v>604200</v>
      </c>
      <c r="R30" s="15">
        <v>4300</v>
      </c>
      <c r="S30" s="15">
        <v>13000</v>
      </c>
      <c r="T30" s="15">
        <v>349300</v>
      </c>
      <c r="U30" s="15">
        <v>6600</v>
      </c>
      <c r="V30" s="15">
        <v>0</v>
      </c>
      <c r="W30" s="15">
        <v>32400</v>
      </c>
      <c r="X30" s="15">
        <v>6800</v>
      </c>
      <c r="Y30" s="15">
        <v>0</v>
      </c>
      <c r="Z30" s="15">
        <v>1182200</v>
      </c>
      <c r="AA30" s="15">
        <f t="shared" si="4"/>
        <v>5947500</v>
      </c>
      <c r="AB30" s="15">
        <v>5947500</v>
      </c>
      <c r="AC30" s="15">
        <f t="shared" si="5"/>
        <v>2317000</v>
      </c>
      <c r="AD30" s="15">
        <f t="shared" si="6"/>
        <v>3630500</v>
      </c>
    </row>
    <row r="31" spans="1:30" x14ac:dyDescent="0.25">
      <c r="A31" s="36" t="s">
        <v>5</v>
      </c>
      <c r="B31" s="15">
        <v>1055500</v>
      </c>
      <c r="C31" s="15">
        <v>3700</v>
      </c>
      <c r="D31" s="15">
        <v>0</v>
      </c>
      <c r="E31" s="15">
        <v>101200</v>
      </c>
      <c r="F31" s="15">
        <v>101800</v>
      </c>
      <c r="G31" s="15">
        <v>0</v>
      </c>
      <c r="H31" s="15">
        <v>0</v>
      </c>
      <c r="I31" s="15">
        <v>829400</v>
      </c>
      <c r="J31" s="15">
        <v>4800</v>
      </c>
      <c r="K31" s="15">
        <v>0</v>
      </c>
      <c r="L31" s="15">
        <v>268300</v>
      </c>
      <c r="M31" s="15">
        <v>32900</v>
      </c>
      <c r="N31" s="15">
        <v>0</v>
      </c>
      <c r="O31" s="15">
        <v>600</v>
      </c>
      <c r="P31" s="15">
        <v>1132700</v>
      </c>
      <c r="Q31" s="15">
        <v>775600</v>
      </c>
      <c r="R31" s="15">
        <v>10800</v>
      </c>
      <c r="S31" s="15">
        <v>59300</v>
      </c>
      <c r="T31" s="15">
        <v>306300</v>
      </c>
      <c r="U31" s="15">
        <v>0</v>
      </c>
      <c r="V31" s="15">
        <v>2500</v>
      </c>
      <c r="W31" s="15">
        <v>16000</v>
      </c>
      <c r="X31" s="15">
        <v>0</v>
      </c>
      <c r="Y31" s="15">
        <v>245700</v>
      </c>
      <c r="Z31" s="15">
        <v>1337500</v>
      </c>
      <c r="AA31" s="15">
        <f t="shared" si="4"/>
        <v>6284600</v>
      </c>
      <c r="AB31" s="15">
        <v>6284300</v>
      </c>
      <c r="AC31" s="15">
        <f t="shared" si="5"/>
        <v>2295700</v>
      </c>
      <c r="AD31" s="15">
        <f t="shared" si="6"/>
        <v>3988900</v>
      </c>
    </row>
    <row r="32" spans="1:30" x14ac:dyDescent="0.25">
      <c r="A32" s="36" t="s">
        <v>6</v>
      </c>
      <c r="B32" s="15">
        <v>1549400</v>
      </c>
      <c r="C32" s="15">
        <v>4700</v>
      </c>
      <c r="D32" s="15">
        <v>0</v>
      </c>
      <c r="E32" s="15">
        <v>59900</v>
      </c>
      <c r="F32" s="15">
        <v>143300</v>
      </c>
      <c r="G32" s="15">
        <v>0</v>
      </c>
      <c r="H32" s="15">
        <v>0</v>
      </c>
      <c r="I32" s="15">
        <v>928300</v>
      </c>
      <c r="J32" s="15">
        <v>51800</v>
      </c>
      <c r="K32" s="15">
        <v>0</v>
      </c>
      <c r="L32" s="15">
        <v>197600</v>
      </c>
      <c r="M32" s="15">
        <v>57000</v>
      </c>
      <c r="N32" s="15">
        <v>0</v>
      </c>
      <c r="O32" s="15">
        <v>3900</v>
      </c>
      <c r="P32" s="15">
        <v>1172600</v>
      </c>
      <c r="Q32" s="15">
        <v>494100</v>
      </c>
      <c r="R32" s="15">
        <v>11000</v>
      </c>
      <c r="S32" s="15">
        <v>16800</v>
      </c>
      <c r="T32" s="15">
        <v>357500</v>
      </c>
      <c r="U32" s="15">
        <v>0</v>
      </c>
      <c r="V32" s="15">
        <v>0</v>
      </c>
      <c r="W32" s="15">
        <v>11700</v>
      </c>
      <c r="X32" s="15">
        <v>69900</v>
      </c>
      <c r="Y32" s="15">
        <v>115100</v>
      </c>
      <c r="Z32" s="15">
        <v>1525600</v>
      </c>
      <c r="AA32" s="15">
        <f t="shared" si="4"/>
        <v>6770200</v>
      </c>
      <c r="AB32" s="15">
        <v>6770200</v>
      </c>
      <c r="AC32" s="15">
        <f t="shared" si="5"/>
        <v>2188600</v>
      </c>
      <c r="AD32" s="15">
        <f t="shared" si="6"/>
        <v>4581600</v>
      </c>
    </row>
    <row r="33" spans="1:30" x14ac:dyDescent="0.25">
      <c r="A33" s="36" t="s">
        <v>7</v>
      </c>
      <c r="B33" s="15">
        <v>876000</v>
      </c>
      <c r="C33" s="15">
        <v>12300</v>
      </c>
      <c r="D33" s="15">
        <v>0</v>
      </c>
      <c r="E33" s="15">
        <v>163400</v>
      </c>
      <c r="F33" s="15">
        <v>80600</v>
      </c>
      <c r="G33" s="15">
        <v>0</v>
      </c>
      <c r="H33" s="15">
        <v>0</v>
      </c>
      <c r="I33" s="15">
        <v>744600</v>
      </c>
      <c r="J33" s="15">
        <v>13800</v>
      </c>
      <c r="K33" s="15">
        <v>0</v>
      </c>
      <c r="L33" s="15">
        <v>156200</v>
      </c>
      <c r="M33" s="15">
        <v>32200</v>
      </c>
      <c r="N33" s="15">
        <v>0</v>
      </c>
      <c r="O33" s="15">
        <v>700</v>
      </c>
      <c r="P33" s="15">
        <v>1125400</v>
      </c>
      <c r="Q33" s="15">
        <v>594100</v>
      </c>
      <c r="R33" s="15">
        <v>4900</v>
      </c>
      <c r="S33" s="15">
        <v>40000</v>
      </c>
      <c r="T33" s="15">
        <v>456000</v>
      </c>
      <c r="U33" s="15">
        <v>0</v>
      </c>
      <c r="V33" s="15">
        <v>30900</v>
      </c>
      <c r="W33" s="15">
        <v>22800</v>
      </c>
      <c r="X33" s="15">
        <v>68300</v>
      </c>
      <c r="Y33" s="15">
        <v>165900</v>
      </c>
      <c r="Z33" s="15">
        <v>837700</v>
      </c>
      <c r="AA33" s="15">
        <f t="shared" si="4"/>
        <v>5425800</v>
      </c>
      <c r="AB33" s="15">
        <v>5425500</v>
      </c>
      <c r="AC33" s="15">
        <f t="shared" si="5"/>
        <v>2159600</v>
      </c>
      <c r="AD33" s="15">
        <f t="shared" si="6"/>
        <v>3266200</v>
      </c>
    </row>
    <row r="34" spans="1:30" x14ac:dyDescent="0.25">
      <c r="A34" s="36" t="s">
        <v>8</v>
      </c>
      <c r="B34" s="15">
        <v>1266000</v>
      </c>
      <c r="C34" s="15">
        <v>23000</v>
      </c>
      <c r="D34" s="15">
        <v>0</v>
      </c>
      <c r="E34" s="15">
        <v>117100</v>
      </c>
      <c r="F34" s="15">
        <v>357600</v>
      </c>
      <c r="G34" s="15">
        <v>0</v>
      </c>
      <c r="H34" s="15">
        <v>1700</v>
      </c>
      <c r="I34" s="15">
        <v>710900</v>
      </c>
      <c r="J34" s="15">
        <v>8400</v>
      </c>
      <c r="K34" s="15">
        <v>0</v>
      </c>
      <c r="L34" s="15">
        <v>272900</v>
      </c>
      <c r="M34" s="15">
        <v>79700</v>
      </c>
      <c r="N34" s="15">
        <v>0</v>
      </c>
      <c r="O34" s="15">
        <v>5600</v>
      </c>
      <c r="P34" s="15">
        <v>1517700</v>
      </c>
      <c r="Q34" s="15">
        <v>597900</v>
      </c>
      <c r="R34" s="15">
        <v>7000</v>
      </c>
      <c r="S34" s="15">
        <v>28600</v>
      </c>
      <c r="T34" s="15">
        <v>334900</v>
      </c>
      <c r="U34" s="15">
        <v>0</v>
      </c>
      <c r="V34" s="15">
        <v>0</v>
      </c>
      <c r="W34" s="15">
        <v>26600</v>
      </c>
      <c r="X34" s="15">
        <v>0</v>
      </c>
      <c r="Y34" s="15">
        <v>58400</v>
      </c>
      <c r="Z34" s="15">
        <v>1201700</v>
      </c>
      <c r="AA34" s="15">
        <f t="shared" si="4"/>
        <v>6615700</v>
      </c>
      <c r="AB34" s="15">
        <v>6615700</v>
      </c>
      <c r="AC34" s="15">
        <f t="shared" si="5"/>
        <v>2067200</v>
      </c>
      <c r="AD34" s="15">
        <f t="shared" si="6"/>
        <v>4548500</v>
      </c>
    </row>
    <row r="35" spans="1:30" x14ac:dyDescent="0.25">
      <c r="A35" s="36" t="s">
        <v>9</v>
      </c>
      <c r="B35" s="15">
        <v>861300</v>
      </c>
      <c r="C35" s="15">
        <v>16500</v>
      </c>
      <c r="D35" s="15">
        <v>0</v>
      </c>
      <c r="E35" s="15">
        <v>97100</v>
      </c>
      <c r="F35" s="15">
        <v>170800</v>
      </c>
      <c r="G35" s="15">
        <v>0</v>
      </c>
      <c r="H35" s="15">
        <v>0</v>
      </c>
      <c r="I35" s="15">
        <v>1124300</v>
      </c>
      <c r="J35" s="15">
        <v>12300</v>
      </c>
      <c r="K35" s="15">
        <v>0</v>
      </c>
      <c r="L35" s="15">
        <v>349300</v>
      </c>
      <c r="M35" s="15">
        <v>89400</v>
      </c>
      <c r="N35" s="15">
        <v>0</v>
      </c>
      <c r="O35" s="15">
        <v>1500</v>
      </c>
      <c r="P35" s="15">
        <v>1100500</v>
      </c>
      <c r="Q35" s="15">
        <v>617400</v>
      </c>
      <c r="R35" s="15">
        <v>0</v>
      </c>
      <c r="S35" s="15">
        <v>10900</v>
      </c>
      <c r="T35" s="15">
        <v>456200</v>
      </c>
      <c r="U35" s="15">
        <v>0</v>
      </c>
      <c r="V35" s="15">
        <v>22100</v>
      </c>
      <c r="W35" s="15">
        <v>43500</v>
      </c>
      <c r="X35" s="15">
        <v>0</v>
      </c>
      <c r="Y35" s="15">
        <v>144200</v>
      </c>
      <c r="Z35" s="15">
        <v>1078100</v>
      </c>
      <c r="AA35" s="15">
        <f t="shared" si="4"/>
        <v>6195400</v>
      </c>
      <c r="AB35" s="15">
        <v>6195500</v>
      </c>
      <c r="AC35" s="15">
        <f t="shared" si="5"/>
        <v>2726900</v>
      </c>
      <c r="AD35" s="15">
        <f t="shared" si="6"/>
        <v>3468500</v>
      </c>
    </row>
    <row r="36" spans="1:30" x14ac:dyDescent="0.25">
      <c r="A36" s="36" t="s">
        <v>10</v>
      </c>
      <c r="B36" s="15">
        <v>825900</v>
      </c>
      <c r="C36" s="15">
        <v>14900</v>
      </c>
      <c r="D36" s="15">
        <v>0</v>
      </c>
      <c r="E36" s="15">
        <v>58400</v>
      </c>
      <c r="F36" s="15">
        <v>259500</v>
      </c>
      <c r="G36" s="15">
        <v>0</v>
      </c>
      <c r="H36" s="15">
        <v>0</v>
      </c>
      <c r="I36" s="15">
        <v>579800</v>
      </c>
      <c r="J36" s="15">
        <v>20100</v>
      </c>
      <c r="K36" s="15">
        <v>0</v>
      </c>
      <c r="L36" s="15">
        <v>288300</v>
      </c>
      <c r="M36" s="15">
        <v>34300</v>
      </c>
      <c r="N36" s="15">
        <v>0</v>
      </c>
      <c r="O36" s="15">
        <v>3400</v>
      </c>
      <c r="P36" s="15">
        <v>393700</v>
      </c>
      <c r="Q36" s="15">
        <v>350600</v>
      </c>
      <c r="R36" s="15">
        <v>8300</v>
      </c>
      <c r="S36" s="15">
        <v>35900</v>
      </c>
      <c r="T36" s="15">
        <v>408800</v>
      </c>
      <c r="U36" s="15">
        <v>0</v>
      </c>
      <c r="V36" s="15">
        <v>62300</v>
      </c>
      <c r="W36" s="15">
        <v>10400</v>
      </c>
      <c r="X36" s="15">
        <v>0</v>
      </c>
      <c r="Y36" s="15">
        <v>27600</v>
      </c>
      <c r="Z36" s="15">
        <v>2566700</v>
      </c>
      <c r="AA36" s="15">
        <f t="shared" si="4"/>
        <v>5948900</v>
      </c>
      <c r="AB36" s="15">
        <v>5948900</v>
      </c>
      <c r="AC36" s="15">
        <f t="shared" si="5"/>
        <v>1793900</v>
      </c>
      <c r="AD36" s="15">
        <f t="shared" si="6"/>
        <v>4155000</v>
      </c>
    </row>
    <row r="37" spans="1:30" x14ac:dyDescent="0.25">
      <c r="A37" s="36" t="s">
        <v>11</v>
      </c>
      <c r="B37" s="15">
        <v>879000</v>
      </c>
      <c r="C37" s="15">
        <v>0</v>
      </c>
      <c r="D37" s="15">
        <v>0</v>
      </c>
      <c r="E37" s="15">
        <v>58800</v>
      </c>
      <c r="F37" s="15">
        <v>164100</v>
      </c>
      <c r="G37" s="15">
        <v>0</v>
      </c>
      <c r="H37" s="15">
        <v>0</v>
      </c>
      <c r="I37" s="15">
        <v>660000</v>
      </c>
      <c r="J37" s="15">
        <v>9900</v>
      </c>
      <c r="K37" s="15">
        <v>0</v>
      </c>
      <c r="L37" s="15">
        <v>180200</v>
      </c>
      <c r="M37" s="15">
        <v>77800</v>
      </c>
      <c r="N37" s="15">
        <v>0</v>
      </c>
      <c r="O37" s="15">
        <v>1100</v>
      </c>
      <c r="P37" s="15">
        <v>997000</v>
      </c>
      <c r="Q37" s="15">
        <v>756400</v>
      </c>
      <c r="R37" s="15">
        <v>0</v>
      </c>
      <c r="S37" s="15">
        <v>28400</v>
      </c>
      <c r="T37" s="15">
        <v>374200</v>
      </c>
      <c r="U37" s="15">
        <v>0</v>
      </c>
      <c r="V37" s="15">
        <v>54800</v>
      </c>
      <c r="W37" s="15">
        <v>42700</v>
      </c>
      <c r="X37" s="15">
        <v>0</v>
      </c>
      <c r="Y37" s="15">
        <v>214500</v>
      </c>
      <c r="Z37" s="15">
        <v>1492500</v>
      </c>
      <c r="AA37" s="15">
        <f t="shared" si="4"/>
        <v>5991400</v>
      </c>
      <c r="AB37" s="15">
        <v>5991500</v>
      </c>
      <c r="AC37" s="15">
        <f t="shared" si="5"/>
        <v>2185500</v>
      </c>
      <c r="AD37" s="15">
        <f t="shared" si="6"/>
        <v>3805900</v>
      </c>
    </row>
    <row r="38" spans="1:30" x14ac:dyDescent="0.25">
      <c r="A38" s="35" t="s">
        <v>86</v>
      </c>
      <c r="B38" s="42">
        <f t="shared" ref="B38:AD38" si="7">SUM(B26:B37)</f>
        <v>12386700</v>
      </c>
      <c r="C38" s="42">
        <f t="shared" si="7"/>
        <v>120500</v>
      </c>
      <c r="D38" s="42">
        <f t="shared" si="7"/>
        <v>100</v>
      </c>
      <c r="E38" s="42">
        <f t="shared" si="7"/>
        <v>993700</v>
      </c>
      <c r="F38" s="42">
        <f>SUM(F26:F37)</f>
        <v>1932200</v>
      </c>
      <c r="G38" s="42">
        <f t="shared" si="7"/>
        <v>12700</v>
      </c>
      <c r="H38" s="42">
        <f t="shared" si="7"/>
        <v>19400</v>
      </c>
      <c r="I38" s="42">
        <f t="shared" si="7"/>
        <v>9677900</v>
      </c>
      <c r="J38" s="42">
        <f t="shared" si="7"/>
        <v>256300</v>
      </c>
      <c r="K38" s="42">
        <f t="shared" si="7"/>
        <v>10500</v>
      </c>
      <c r="L38" s="42">
        <f t="shared" si="7"/>
        <v>3081200</v>
      </c>
      <c r="M38" s="42">
        <f t="shared" si="7"/>
        <v>683100</v>
      </c>
      <c r="N38" s="42">
        <f t="shared" si="7"/>
        <v>3800</v>
      </c>
      <c r="O38" s="42">
        <f t="shared" si="7"/>
        <v>17800</v>
      </c>
      <c r="P38" s="42">
        <f t="shared" si="7"/>
        <v>12598800</v>
      </c>
      <c r="Q38" s="42">
        <f t="shared" si="7"/>
        <v>7213000</v>
      </c>
      <c r="R38" s="42">
        <f t="shared" si="7"/>
        <v>98000</v>
      </c>
      <c r="S38" s="42">
        <f>SUM(S26:S37)</f>
        <v>262100</v>
      </c>
      <c r="T38" s="42">
        <f>SUM(T26:T37)</f>
        <v>4212200</v>
      </c>
      <c r="U38" s="42">
        <f t="shared" si="7"/>
        <v>6600</v>
      </c>
      <c r="V38" s="42">
        <f t="shared" si="7"/>
        <v>187200</v>
      </c>
      <c r="W38" s="42">
        <f t="shared" si="7"/>
        <v>300700</v>
      </c>
      <c r="X38" s="42">
        <f t="shared" si="7"/>
        <v>145000</v>
      </c>
      <c r="Y38" s="42">
        <f t="shared" si="7"/>
        <v>1305700</v>
      </c>
      <c r="Z38" s="42">
        <f>SUM(Z26:Z37)</f>
        <v>15675000</v>
      </c>
      <c r="AA38" s="42">
        <f t="shared" si="7"/>
        <v>71200200</v>
      </c>
      <c r="AB38" s="42">
        <f t="shared" si="7"/>
        <v>71199600</v>
      </c>
      <c r="AC38" s="42">
        <f t="shared" si="7"/>
        <v>26089600</v>
      </c>
      <c r="AD38" s="42">
        <f t="shared" si="7"/>
        <v>45110600</v>
      </c>
    </row>
    <row r="39" spans="1:30" x14ac:dyDescent="0.25">
      <c r="A39" s="14"/>
      <c r="B39" s="15"/>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4"/>
      <c r="AD39" s="14"/>
    </row>
    <row r="40" spans="1:30" x14ac:dyDescent="0.25">
      <c r="A40" s="14"/>
      <c r="B40" s="15"/>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4"/>
      <c r="AD40" s="14"/>
    </row>
    <row r="41" spans="1:30" x14ac:dyDescent="0.25">
      <c r="A41" s="91" t="s">
        <v>123</v>
      </c>
      <c r="B41" s="92"/>
      <c r="C41" s="92"/>
      <c r="D41" s="92"/>
      <c r="E41" s="92"/>
      <c r="F41" s="92"/>
      <c r="G41" s="92"/>
      <c r="H41" s="92"/>
      <c r="I41" s="92"/>
      <c r="J41" s="92"/>
      <c r="K41" s="92"/>
      <c r="L41" s="92"/>
      <c r="M41" s="92"/>
      <c r="N41" s="92"/>
      <c r="O41" s="92"/>
      <c r="P41" s="92"/>
      <c r="Q41" s="92"/>
      <c r="R41" s="92"/>
      <c r="S41" s="92"/>
      <c r="T41" s="92"/>
      <c r="U41" s="92"/>
      <c r="V41" s="92"/>
      <c r="W41" s="92"/>
      <c r="X41" s="92"/>
      <c r="Y41" s="15"/>
      <c r="Z41" s="15"/>
      <c r="AA41" s="15"/>
      <c r="AB41" s="15"/>
      <c r="AC41" s="14"/>
      <c r="AD41" s="14"/>
    </row>
    <row r="42" spans="1:30" x14ac:dyDescent="0.25">
      <c r="A42" s="91"/>
      <c r="B42" s="92"/>
      <c r="C42" s="92"/>
      <c r="D42" s="92"/>
      <c r="E42" s="92"/>
      <c r="F42" s="92"/>
      <c r="G42" s="92"/>
      <c r="H42" s="92"/>
      <c r="I42" s="92"/>
      <c r="J42" s="92"/>
      <c r="K42" s="92"/>
      <c r="L42" s="92"/>
      <c r="M42" s="92"/>
      <c r="N42" s="92"/>
      <c r="O42" s="92"/>
      <c r="P42" s="92"/>
      <c r="Q42" s="92"/>
      <c r="R42" s="92"/>
      <c r="S42" s="92"/>
      <c r="T42" s="92"/>
      <c r="U42" s="92"/>
      <c r="V42" s="92"/>
      <c r="W42" s="92"/>
      <c r="X42" s="92"/>
      <c r="Y42" s="15"/>
      <c r="Z42" s="15"/>
      <c r="AA42" s="15"/>
      <c r="AB42" s="15"/>
      <c r="AC42" s="14"/>
      <c r="AD42" s="14"/>
    </row>
    <row r="43" spans="1:30" x14ac:dyDescent="0.25">
      <c r="A43" s="91"/>
      <c r="B43" s="92"/>
      <c r="C43" s="92"/>
      <c r="D43" s="92"/>
      <c r="E43" s="92"/>
      <c r="F43" s="92"/>
      <c r="G43" s="92"/>
      <c r="H43" s="92"/>
      <c r="I43" s="92"/>
      <c r="J43" s="92"/>
      <c r="K43" s="92"/>
      <c r="L43" s="92"/>
      <c r="M43" s="92"/>
      <c r="N43" s="92"/>
      <c r="O43" s="92"/>
      <c r="P43" s="92"/>
      <c r="Q43" s="92"/>
      <c r="R43" s="92"/>
      <c r="S43" s="92"/>
      <c r="T43" s="92"/>
      <c r="U43" s="92"/>
      <c r="V43" s="92"/>
      <c r="W43" s="92"/>
      <c r="X43" s="92"/>
      <c r="Y43" s="15"/>
      <c r="Z43" s="15"/>
      <c r="AA43" s="15"/>
      <c r="AB43" s="15"/>
      <c r="AC43" s="14"/>
      <c r="AD43" s="14"/>
    </row>
    <row r="44" spans="1:30" x14ac:dyDescent="0.25">
      <c r="A44" s="91" t="s">
        <v>121</v>
      </c>
      <c r="B44" s="92"/>
      <c r="C44" s="92"/>
      <c r="D44" s="92"/>
      <c r="E44" s="92"/>
      <c r="F44" s="92"/>
      <c r="G44" s="92"/>
      <c r="H44" s="92"/>
      <c r="I44" s="92"/>
      <c r="J44" s="92"/>
      <c r="K44" s="92"/>
      <c r="L44" s="92"/>
      <c r="M44" s="92"/>
      <c r="N44" s="92"/>
      <c r="O44" s="92"/>
      <c r="P44" s="92"/>
      <c r="Q44" s="92"/>
      <c r="R44" s="92"/>
      <c r="S44" s="92"/>
      <c r="T44" s="92"/>
      <c r="U44" s="92"/>
      <c r="V44" s="92"/>
      <c r="W44" s="92"/>
      <c r="X44" s="92"/>
      <c r="Y44" s="15"/>
      <c r="Z44" s="15"/>
      <c r="AA44" s="15"/>
      <c r="AB44" s="15"/>
      <c r="AC44" s="14"/>
      <c r="AD44" s="14"/>
    </row>
    <row r="45" spans="1:30" x14ac:dyDescent="0.25">
      <c r="A45" s="91" t="s">
        <v>122</v>
      </c>
      <c r="B45" s="92"/>
      <c r="C45" s="92"/>
      <c r="D45" s="92"/>
      <c r="E45" s="92"/>
      <c r="F45" s="92"/>
      <c r="G45" s="92"/>
      <c r="H45" s="92"/>
      <c r="I45" s="92"/>
      <c r="J45" s="92"/>
      <c r="K45" s="92"/>
      <c r="L45" s="92"/>
      <c r="M45" s="92"/>
      <c r="N45" s="92"/>
      <c r="O45" s="92"/>
      <c r="P45" s="92"/>
      <c r="Q45" s="92"/>
      <c r="R45" s="92"/>
      <c r="S45" s="92"/>
      <c r="T45" s="92"/>
      <c r="U45" s="92"/>
      <c r="V45" s="92"/>
      <c r="W45" s="92"/>
      <c r="X45" s="92"/>
      <c r="Y45" s="15"/>
      <c r="Z45" s="15"/>
      <c r="AA45" s="15"/>
      <c r="AB45" s="15"/>
      <c r="AC45" s="14"/>
      <c r="AD45" s="14"/>
    </row>
    <row r="46" spans="1:30" s="112" customFormat="1" x14ac:dyDescent="0.25">
      <c r="A46" s="91" t="s">
        <v>120</v>
      </c>
      <c r="B46" s="92"/>
      <c r="C46" s="92"/>
      <c r="D46" s="92"/>
      <c r="E46" s="92"/>
      <c r="F46" s="92"/>
      <c r="G46" s="92"/>
      <c r="H46" s="92"/>
      <c r="I46" s="92"/>
      <c r="J46" s="92"/>
      <c r="K46" s="92"/>
      <c r="L46" s="92"/>
      <c r="M46" s="92"/>
      <c r="N46" s="92"/>
      <c r="O46" s="92"/>
      <c r="P46" s="92"/>
      <c r="Q46" s="92"/>
      <c r="R46" s="92"/>
      <c r="S46" s="92"/>
      <c r="T46" s="92"/>
      <c r="U46" s="92"/>
      <c r="V46" s="92"/>
      <c r="W46" s="92"/>
      <c r="X46" s="92"/>
      <c r="Y46" s="15"/>
      <c r="Z46" s="15"/>
      <c r="AA46" s="15"/>
      <c r="AB46" s="15"/>
      <c r="AC46" s="14"/>
      <c r="AD46" s="14"/>
    </row>
    <row r="47" spans="1:30" s="112" customFormat="1" x14ac:dyDescent="0.25">
      <c r="A47" s="91" t="s">
        <v>119</v>
      </c>
      <c r="B47" s="92"/>
      <c r="C47" s="92"/>
      <c r="D47" s="92"/>
      <c r="E47" s="92"/>
      <c r="F47" s="92"/>
      <c r="G47" s="92"/>
      <c r="H47" s="92"/>
      <c r="I47" s="92"/>
      <c r="J47" s="92"/>
      <c r="K47" s="92"/>
      <c r="L47" s="92"/>
      <c r="M47" s="92"/>
      <c r="N47" s="92"/>
      <c r="O47" s="92"/>
      <c r="P47" s="92"/>
      <c r="Q47" s="92"/>
      <c r="R47" s="92"/>
      <c r="S47" s="92"/>
      <c r="T47" s="92"/>
      <c r="U47" s="92"/>
      <c r="V47" s="92"/>
      <c r="W47" s="92"/>
      <c r="X47" s="92"/>
      <c r="Y47" s="15"/>
      <c r="Z47" s="15"/>
      <c r="AA47" s="15"/>
      <c r="AB47" s="15"/>
      <c r="AC47" s="14"/>
      <c r="AD47" s="1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56</vt:i4>
      </vt:variant>
    </vt:vector>
  </HeadingPairs>
  <TitlesOfParts>
    <vt:vector size="56" baseType="lpstr">
      <vt:lpstr>Argentinian Exports</vt:lpstr>
      <vt:lpstr>Argentinian Exports 2016</vt:lpstr>
      <vt:lpstr>Argentinian Imports 2016</vt:lpstr>
      <vt:lpstr>Argentinian Exports 2015</vt:lpstr>
      <vt:lpstr>Argentinian Exports 2014</vt:lpstr>
      <vt:lpstr>Belgian Imports</vt:lpstr>
      <vt:lpstr>Belgian Imports 2016</vt:lpstr>
      <vt:lpstr>Belgian Imports 2015</vt:lpstr>
      <vt:lpstr>Belgian Imports 2014</vt:lpstr>
      <vt:lpstr>Canadian Exports</vt:lpstr>
      <vt:lpstr>Canadian Re-exports</vt:lpstr>
      <vt:lpstr>Canadian Exports 2016</vt:lpstr>
      <vt:lpstr>Canadian Re-exports 2016</vt:lpstr>
      <vt:lpstr>Canadian Exports 2015</vt:lpstr>
      <vt:lpstr>Canadian Re-exports 2015</vt:lpstr>
      <vt:lpstr>Canadian Exports 2014</vt:lpstr>
      <vt:lpstr>Russia</vt:lpstr>
      <vt:lpstr>Canadian Imports 2014</vt:lpstr>
      <vt:lpstr>Canadian Re-exports 2014</vt:lpstr>
      <vt:lpstr>Dutch Imports 2014</vt:lpstr>
      <vt:lpstr>Mexican Exports</vt:lpstr>
      <vt:lpstr>Mexican Exports 2016</vt:lpstr>
      <vt:lpstr>Mexican Exports 2015</vt:lpstr>
      <vt:lpstr>Mexican Exports 2014</vt:lpstr>
      <vt:lpstr>Mexican Exports 2013</vt:lpstr>
      <vt:lpstr>Mexican Exports 2012</vt:lpstr>
      <vt:lpstr>Mexican Exports 2011</vt:lpstr>
      <vt:lpstr>Mexican Exports 2010</vt:lpstr>
      <vt:lpstr>Mexican Imports 2010</vt:lpstr>
      <vt:lpstr>Mexican Exports 2009</vt:lpstr>
      <vt:lpstr>Mexican Imports 2009</vt:lpstr>
      <vt:lpstr>Mexican Exports 2008</vt:lpstr>
      <vt:lpstr>Mexican Imports 2008</vt:lpstr>
      <vt:lpstr>Mexican Exports 2007</vt:lpstr>
      <vt:lpstr>Mexican Imports 2007</vt:lpstr>
      <vt:lpstr>Mexican Exports 2006</vt:lpstr>
      <vt:lpstr>Mexican Imports 2006</vt:lpstr>
      <vt:lpstr>Mexican Exports 2005</vt:lpstr>
      <vt:lpstr>Mexican Imports 2005</vt:lpstr>
      <vt:lpstr>Mexican Exports 2004</vt:lpstr>
      <vt:lpstr>Mexican Imports 2004</vt:lpstr>
      <vt:lpstr>Mexican Exports 2003</vt:lpstr>
      <vt:lpstr>Mexican Imports 2003</vt:lpstr>
      <vt:lpstr>Russian Imports</vt:lpstr>
      <vt:lpstr>Russian Imports 2016</vt:lpstr>
      <vt:lpstr>Russian Imports 2015</vt:lpstr>
      <vt:lpstr>Russian Imports 2014</vt:lpstr>
      <vt:lpstr>Russian Imports 2013</vt:lpstr>
      <vt:lpstr>Russian Imports 2012</vt:lpstr>
      <vt:lpstr>Swiss Imports</vt:lpstr>
      <vt:lpstr>Swiss Imports 2016</vt:lpstr>
      <vt:lpstr>Swiss Imports 2015</vt:lpstr>
      <vt:lpstr>Swiss Imports 2014</vt:lpstr>
      <vt:lpstr>US Exports</vt:lpstr>
      <vt:lpstr>US Exports 2016</vt:lpstr>
      <vt:lpstr>US Imports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2006-09-12T12:46:56Z</dcterms:created>
  <dcterms:modified xsi:type="dcterms:W3CDTF">2017-08-24T17:20:46Z</dcterms:modified>
</cp:coreProperties>
</file>