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ie Kerby\Desktop\"/>
    </mc:Choice>
  </mc:AlternateContent>
  <bookViews>
    <workbookView xWindow="0" yWindow="0" windowWidth="19050" windowHeight="9570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L2" i="2"/>
  <c r="N2" i="2" s="1"/>
  <c r="I3" i="2"/>
  <c r="L3" i="2"/>
  <c r="N3" i="2" s="1"/>
  <c r="I4" i="2"/>
  <c r="L4" i="2"/>
  <c r="N4" i="2" s="1"/>
  <c r="P4" i="2"/>
  <c r="I5" i="2"/>
  <c r="L5" i="2"/>
  <c r="N5" i="2" s="1"/>
  <c r="I6" i="2"/>
  <c r="L6" i="2"/>
  <c r="N6" i="2" s="1"/>
  <c r="D7" i="2"/>
  <c r="G7" i="2"/>
  <c r="H7" i="2"/>
  <c r="J7" i="2"/>
  <c r="M7" i="2"/>
  <c r="I9" i="2" l="1"/>
  <c r="I8" i="2"/>
  <c r="P2" i="2"/>
  <c r="P3" i="2"/>
  <c r="N9" i="2"/>
  <c r="Q8" i="2"/>
  <c r="P6" i="2"/>
  <c r="P7" i="2" s="1"/>
  <c r="L7" i="2"/>
  <c r="N8" i="2" s="1"/>
  <c r="P5" i="2"/>
  <c r="R3" i="2" l="1"/>
  <c r="R5" i="2"/>
  <c r="R6" i="2"/>
  <c r="R7" i="2"/>
  <c r="R4" i="2"/>
  <c r="R2" i="2"/>
  <c r="Q9" i="2" l="1"/>
  <c r="S9" i="2" s="1"/>
</calcChain>
</file>

<file path=xl/sharedStrings.xml><?xml version="1.0" encoding="utf-8"?>
<sst xmlns="http://schemas.openxmlformats.org/spreadsheetml/2006/main" count="80" uniqueCount="57">
  <si>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</si>
  <si>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</si>
  <si>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</si>
  <si>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</si>
  <si>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</si>
  <si>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</si>
  <si>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</si>
  <si>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</si>
  <si>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</si>
  <si>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</si>
  <si>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</si>
  <si>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</si>
  <si>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</si>
  <si>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</si>
  <si>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</si>
  <si>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</si>
  <si>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</si>
  <si>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</si>
  <si>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</si>
  <si>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</si>
  <si>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</si>
  <si>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</si>
  <si>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</si>
  <si>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</si>
  <si>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</si>
  <si>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</si>
  <si>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</si>
  <si>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WD</t>
  </si>
  <si>
    <t>03-ARM'S LENGTH</t>
  </si>
  <si>
    <t>RRMH</t>
  </si>
  <si>
    <t>DBL WIDE</t>
  </si>
  <si>
    <t>No</t>
  </si>
  <si>
    <t xml:space="preserve">  /  /    </t>
  </si>
  <si>
    <t>RESIDENTIAL AREAS</t>
  </si>
  <si>
    <t>MOBILE</t>
  </si>
  <si>
    <t>14-09-300-014</t>
  </si>
  <si>
    <t>1220 S BALDWIN AVE</t>
  </si>
  <si>
    <t>14-10-121-005</t>
  </si>
  <si>
    <t>866 S GOODE DR</t>
  </si>
  <si>
    <t>CD</t>
  </si>
  <si>
    <t>ROBINSON LAKE AREA</t>
  </si>
  <si>
    <t>14-20-400-031</t>
  </si>
  <si>
    <t>3427 W LOON TRAIL</t>
  </si>
  <si>
    <t>QC</t>
  </si>
  <si>
    <t>14-33-300-008</t>
  </si>
  <si>
    <t>2833 W 48TH</t>
  </si>
  <si>
    <t>LC</t>
  </si>
  <si>
    <t>14-35-200-006</t>
  </si>
  <si>
    <t>4385 S GORDON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</si>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</sst>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"/>
  <sheetViews>
    <sheetView tabSelected="1" view="pageLayout" topLeftCell="S1" zoomScaleNormal="100" workbookViewId="0">
      <selection activeCell="AI6" sqref="AH6:AI6"/>
    </sheetView>
  </sheetViews>
  <sheetFormatPr defaultRowHeight="15" x14ac:dyDescent="0.25"/>
  <cols>
    <col min="1" max="1" width="14.28515625" bestFit="1" customWidth="1"/>
    <col min="2" max="2" width="19.5703125" bestFit="1" customWidth="1"/>
    <col min="3" max="3" width="9.28515625" style="17" bestFit="1" customWidth="1"/>
    <col min="4" max="4" width="9.5703125" style="7" bestFit="1" customWidth="1"/>
    <col min="5" max="5" width="5.5703125" bestFit="1" customWidth="1"/>
    <col min="6" max="6" width="16.7109375" bestFit="1" customWidth="1"/>
    <col min="7" max="7" width="10.14062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7" bestFit="1" customWidth="1"/>
    <col min="16" max="16" width="15.5703125" style="32" bestFit="1" customWidth="1"/>
    <col min="17" max="17" width="10.5703125" style="40" bestFit="1" customWidth="1"/>
    <col min="18" max="18" width="18.85546875" style="42" bestFit="1" customWidth="1"/>
    <col min="19" max="19" width="13.28515625" bestFit="1" customWidth="1"/>
    <col min="20" max="20" width="9.42578125" hidden="1" customWidth="1"/>
    <col min="21" max="21" width="10.7109375" style="7" hidden="1" customWidth="1"/>
    <col min="22" max="22" width="11.5703125" hidden="1" customWidth="1"/>
    <col min="23" max="23" width="10.42578125" style="17" hidden="1" customWidth="1"/>
    <col min="24" max="24" width="19.42578125" hidden="1" customWidth="1"/>
    <col min="25" max="25" width="20.7109375" hidden="1" customWidth="1"/>
    <col min="26" max="27" width="13.7109375" hidden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35</v>
      </c>
      <c r="B2" t="s">
        <v>36</v>
      </c>
      <c r="C2" s="17">
        <v>44244</v>
      </c>
      <c r="D2" s="7">
        <v>160000</v>
      </c>
      <c r="E2" t="s">
        <v>27</v>
      </c>
      <c r="F2" t="s">
        <v>28</v>
      </c>
      <c r="G2" s="7">
        <v>160000</v>
      </c>
      <c r="H2" s="7">
        <v>57900</v>
      </c>
      <c r="I2" s="12">
        <f>H2/G2*100</f>
        <v>36.1875</v>
      </c>
      <c r="J2" s="7">
        <v>123617</v>
      </c>
      <c r="K2" s="7">
        <v>48193</v>
      </c>
      <c r="L2" s="7">
        <f>G2-K2</f>
        <v>111807</v>
      </c>
      <c r="M2" s="7">
        <v>104755.5546875</v>
      </c>
      <c r="N2" s="22">
        <f>L2/M2</f>
        <v>1.0673133308637945</v>
      </c>
      <c r="O2" s="27">
        <v>1404</v>
      </c>
      <c r="P2" s="32">
        <f>L2/O2</f>
        <v>79.634615384615387</v>
      </c>
      <c r="Q2" s="37" t="s">
        <v>29</v>
      </c>
      <c r="R2" s="42">
        <f>ABS(N9-N2)*100</f>
        <v>32.562807523556124</v>
      </c>
      <c r="S2" t="s">
        <v>30</v>
      </c>
      <c r="U2" s="7">
        <v>43000</v>
      </c>
      <c r="V2" t="s">
        <v>31</v>
      </c>
      <c r="W2" s="17" t="s">
        <v>32</v>
      </c>
      <c r="Y2" t="s">
        <v>33</v>
      </c>
      <c r="Z2">
        <v>401</v>
      </c>
      <c r="AA2">
        <v>72</v>
      </c>
    </row>
    <row r="3" spans="1:64" x14ac:dyDescent="0.25">
      <c r="A3" t="s">
        <v>37</v>
      </c>
      <c r="B3" t="s">
        <v>38</v>
      </c>
      <c r="C3" s="17">
        <v>43992</v>
      </c>
      <c r="D3" s="7">
        <v>37000</v>
      </c>
      <c r="E3" t="s">
        <v>39</v>
      </c>
      <c r="F3" t="s">
        <v>28</v>
      </c>
      <c r="G3" s="7">
        <v>37000</v>
      </c>
      <c r="H3" s="7">
        <v>27300</v>
      </c>
      <c r="I3" s="12">
        <f>H3/G3*100</f>
        <v>73.78378378378379</v>
      </c>
      <c r="J3" s="7">
        <v>52748</v>
      </c>
      <c r="K3" s="7">
        <v>10110</v>
      </c>
      <c r="L3" s="7">
        <f>G3-K3</f>
        <v>26890</v>
      </c>
      <c r="M3" s="7">
        <v>59219.4453125</v>
      </c>
      <c r="N3" s="22">
        <f>L3/M3</f>
        <v>0.45407382419916176</v>
      </c>
      <c r="O3" s="27">
        <v>1232</v>
      </c>
      <c r="P3" s="32">
        <f>L3/O3</f>
        <v>21.8262987012987</v>
      </c>
      <c r="Q3" s="37" t="s">
        <v>29</v>
      </c>
      <c r="R3" s="42">
        <f>ABS(N9-N3)*100</f>
        <v>28.761143142907152</v>
      </c>
      <c r="S3" t="s">
        <v>34</v>
      </c>
      <c r="U3" s="7">
        <v>9083</v>
      </c>
      <c r="V3" t="s">
        <v>31</v>
      </c>
      <c r="W3" s="17" t="s">
        <v>32</v>
      </c>
      <c r="Y3" t="s">
        <v>40</v>
      </c>
      <c r="Z3">
        <v>401</v>
      </c>
      <c r="AA3">
        <v>68</v>
      </c>
    </row>
    <row r="4" spans="1:64" x14ac:dyDescent="0.25">
      <c r="A4" t="s">
        <v>41</v>
      </c>
      <c r="B4" t="s">
        <v>42</v>
      </c>
      <c r="C4" s="17">
        <v>44370</v>
      </c>
      <c r="D4" s="7">
        <v>20000</v>
      </c>
      <c r="E4" t="s">
        <v>43</v>
      </c>
      <c r="F4" t="s">
        <v>28</v>
      </c>
      <c r="G4" s="7">
        <v>20000</v>
      </c>
      <c r="H4" s="7">
        <v>14500</v>
      </c>
      <c r="I4" s="12">
        <f>H4/G4*100</f>
        <v>72.5</v>
      </c>
      <c r="J4" s="7">
        <v>30247</v>
      </c>
      <c r="K4" s="7">
        <v>9366</v>
      </c>
      <c r="L4" s="7">
        <f>G4-K4</f>
        <v>10634</v>
      </c>
      <c r="M4" s="7">
        <v>29001.388671875</v>
      </c>
      <c r="N4" s="22">
        <f>L4/M4</f>
        <v>0.36667209699212278</v>
      </c>
      <c r="O4" s="27">
        <v>648</v>
      </c>
      <c r="P4" s="32">
        <f>L4/O4</f>
        <v>16.410493827160494</v>
      </c>
      <c r="Q4" s="37" t="s">
        <v>29</v>
      </c>
      <c r="R4" s="42">
        <f>ABS(N9-N4)*100</f>
        <v>37.501315863611055</v>
      </c>
      <c r="S4" t="s">
        <v>34</v>
      </c>
      <c r="U4" s="7">
        <v>6840</v>
      </c>
      <c r="V4" t="s">
        <v>31</v>
      </c>
      <c r="W4" s="17" t="s">
        <v>32</v>
      </c>
      <c r="Y4" t="s">
        <v>33</v>
      </c>
      <c r="Z4">
        <v>401</v>
      </c>
      <c r="AA4">
        <v>61</v>
      </c>
    </row>
    <row r="5" spans="1:64" x14ac:dyDescent="0.25">
      <c r="A5" t="s">
        <v>44</v>
      </c>
      <c r="B5" t="s">
        <v>45</v>
      </c>
      <c r="C5" s="17">
        <v>44475</v>
      </c>
      <c r="D5" s="7">
        <v>225000</v>
      </c>
      <c r="E5" t="s">
        <v>46</v>
      </c>
      <c r="F5" t="s">
        <v>28</v>
      </c>
      <c r="G5" s="7">
        <v>225000</v>
      </c>
      <c r="H5" s="7">
        <v>73500</v>
      </c>
      <c r="I5" s="12">
        <f>H5/G5*100</f>
        <v>32.666666666666664</v>
      </c>
      <c r="J5" s="7">
        <v>154810</v>
      </c>
      <c r="K5" s="7">
        <v>24979</v>
      </c>
      <c r="L5" s="7">
        <f>G5-K5</f>
        <v>200021</v>
      </c>
      <c r="M5" s="7">
        <v>180320.83246527781</v>
      </c>
      <c r="N5" s="22">
        <f>L5/M5</f>
        <v>1.1092506465580765</v>
      </c>
      <c r="O5" s="27">
        <v>1620</v>
      </c>
      <c r="P5" s="32">
        <f>L5/O5</f>
        <v>123.46975308641976</v>
      </c>
      <c r="Q5" s="37" t="s">
        <v>29</v>
      </c>
      <c r="R5" s="42">
        <f>ABS(N9-N5)*100</f>
        <v>36.756539092984319</v>
      </c>
      <c r="S5" t="s">
        <v>30</v>
      </c>
      <c r="U5" s="7">
        <v>22246</v>
      </c>
      <c r="V5" t="s">
        <v>31</v>
      </c>
      <c r="W5" s="17" t="s">
        <v>32</v>
      </c>
      <c r="Y5" t="s">
        <v>33</v>
      </c>
      <c r="Z5">
        <v>401</v>
      </c>
      <c r="AA5">
        <v>80</v>
      </c>
    </row>
    <row r="6" spans="1:64" ht="15.75" thickBot="1" x14ac:dyDescent="0.3">
      <c r="A6" t="s">
        <v>47</v>
      </c>
      <c r="B6" t="s">
        <v>48</v>
      </c>
      <c r="C6" s="17">
        <v>44134</v>
      </c>
      <c r="D6" s="7">
        <v>98000</v>
      </c>
      <c r="E6" t="s">
        <v>27</v>
      </c>
      <c r="F6" t="s">
        <v>28</v>
      </c>
      <c r="G6" s="7">
        <v>98000</v>
      </c>
      <c r="H6" s="7">
        <v>42800</v>
      </c>
      <c r="I6" s="12">
        <f>H6/G6*100</f>
        <v>43.673469387755105</v>
      </c>
      <c r="J6" s="7">
        <v>98815</v>
      </c>
      <c r="K6" s="7">
        <v>32761</v>
      </c>
      <c r="L6" s="7">
        <f>G6-K6</f>
        <v>65239</v>
      </c>
      <c r="M6" s="7">
        <v>91741.6640625</v>
      </c>
      <c r="N6" s="22">
        <f>L6/M6</f>
        <v>0.71111637952801054</v>
      </c>
      <c r="O6" s="27">
        <v>1648</v>
      </c>
      <c r="P6" s="32">
        <f>L6/O6</f>
        <v>39.586771844660191</v>
      </c>
      <c r="Q6" s="37" t="s">
        <v>29</v>
      </c>
      <c r="R6" s="42">
        <f>ABS(N9-N6)*100</f>
        <v>3.0568876100222742</v>
      </c>
      <c r="S6" t="s">
        <v>34</v>
      </c>
      <c r="U6" s="7">
        <v>17687</v>
      </c>
      <c r="V6" t="s">
        <v>31</v>
      </c>
      <c r="W6" s="17" t="s">
        <v>32</v>
      </c>
      <c r="Y6" t="s">
        <v>33</v>
      </c>
      <c r="Z6">
        <v>401</v>
      </c>
      <c r="AA6">
        <v>47</v>
      </c>
    </row>
    <row r="7" spans="1:64" ht="15.75" thickTop="1" x14ac:dyDescent="0.25">
      <c r="A7" s="3"/>
      <c r="B7" s="3"/>
      <c r="C7" s="18" t="s">
        <v>49</v>
      </c>
      <c r="D7" s="8">
        <f>+SUM(D2:D6)</f>
        <v>540000</v>
      </c>
      <c r="E7" s="3"/>
      <c r="F7" s="3"/>
      <c r="G7" s="8">
        <f>+SUM(G2:G6)</f>
        <v>540000</v>
      </c>
      <c r="H7" s="8">
        <f>+SUM(H2:H6)</f>
        <v>216000</v>
      </c>
      <c r="I7" s="13"/>
      <c r="J7" s="8">
        <f>+SUM(J2:J6)</f>
        <v>460237</v>
      </c>
      <c r="K7" s="8"/>
      <c r="L7" s="8">
        <f>+SUM(L2:L6)</f>
        <v>414591</v>
      </c>
      <c r="M7" s="8">
        <f>+SUM(M2:M6)</f>
        <v>465038.88519965281</v>
      </c>
      <c r="N7" s="23"/>
      <c r="O7" s="28"/>
      <c r="P7" s="33">
        <f>AVERAGE(P2:P6)</f>
        <v>56.1855865688309</v>
      </c>
      <c r="Q7" s="38"/>
      <c r="R7" s="43">
        <f>ABS(N9-N8)*100</f>
        <v>14.983374029832397</v>
      </c>
      <c r="S7" s="3"/>
      <c r="T7" s="3"/>
      <c r="U7" s="8"/>
      <c r="V7" s="3"/>
      <c r="W7" s="18"/>
      <c r="X7" s="3"/>
      <c r="Y7" s="3"/>
      <c r="Z7" s="3"/>
      <c r="AA7" s="3"/>
    </row>
    <row r="8" spans="1:64" x14ac:dyDescent="0.25">
      <c r="A8" s="4"/>
      <c r="B8" s="4"/>
      <c r="C8" s="19"/>
      <c r="D8" s="9"/>
      <c r="E8" s="4"/>
      <c r="F8" s="4"/>
      <c r="G8" s="9"/>
      <c r="H8" s="9" t="s">
        <v>50</v>
      </c>
      <c r="I8" s="14">
        <f>H7/G7*100</f>
        <v>40</v>
      </c>
      <c r="J8" s="9"/>
      <c r="K8" s="9"/>
      <c r="L8" s="9"/>
      <c r="M8" s="9" t="s">
        <v>51</v>
      </c>
      <c r="N8" s="24">
        <f>L7/M7</f>
        <v>0.89151899592655726</v>
      </c>
      <c r="O8" s="29"/>
      <c r="P8" s="34" t="s">
        <v>52</v>
      </c>
      <c r="Q8" s="39">
        <f>STDEV(N2:N6)</f>
        <v>0.34111127979589267</v>
      </c>
      <c r="R8" s="44"/>
      <c r="S8" s="4"/>
      <c r="T8" s="4"/>
      <c r="U8" s="9"/>
      <c r="V8" s="4"/>
      <c r="W8" s="19"/>
      <c r="X8" s="4"/>
      <c r="Y8" s="4"/>
      <c r="Z8" s="4"/>
      <c r="AA8" s="4"/>
    </row>
    <row r="9" spans="1:64" x14ac:dyDescent="0.25">
      <c r="A9" s="5"/>
      <c r="B9" s="5"/>
      <c r="C9" s="20"/>
      <c r="D9" s="10"/>
      <c r="E9" s="5"/>
      <c r="F9" s="5"/>
      <c r="G9" s="10"/>
      <c r="H9" s="10" t="s">
        <v>53</v>
      </c>
      <c r="I9" s="15">
        <f>STDEV(I2:I6)</f>
        <v>19.922629955924922</v>
      </c>
      <c r="J9" s="10"/>
      <c r="K9" s="10"/>
      <c r="L9" s="10"/>
      <c r="M9" s="10" t="s">
        <v>54</v>
      </c>
      <c r="N9" s="25">
        <f>AVERAGE(N2:N6)</f>
        <v>0.74168525562823329</v>
      </c>
      <c r="O9" s="30"/>
      <c r="P9" s="35" t="s">
        <v>55</v>
      </c>
      <c r="Q9" s="46">
        <f>AVERAGE(R2:R6)</f>
        <v>27.727738646616181</v>
      </c>
      <c r="R9" s="45" t="s">
        <v>56</v>
      </c>
      <c r="S9" s="5">
        <f>+(Q9/N9)</f>
        <v>37.384778025727122</v>
      </c>
      <c r="T9" s="5"/>
      <c r="U9" s="10"/>
      <c r="V9" s="5"/>
      <c r="W9" s="20"/>
      <c r="X9" s="5"/>
      <c r="Y9" s="5"/>
      <c r="Z9" s="5"/>
      <c r="AA9" s="5"/>
    </row>
  </sheetData>
  <conditionalFormatting sqref="A2:AA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51" fitToHeight="0" orientation="landscape" r:id="rId1"/>
  <headerFooter>
    <oddHeader>&amp;C2023 ECF RURAL RES MOBILE HOME/MOD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Story</dc:creator>
  <cp:lastModifiedBy>Angie Kerby</cp:lastModifiedBy>
  <cp:lastPrinted>2023-03-15T12:34:38Z</cp:lastPrinted>
  <dcterms:created xsi:type="dcterms:W3CDTF">2023-01-19T00:05:37Z</dcterms:created>
  <dcterms:modified xsi:type="dcterms:W3CDTF">2023-03-15T12:34:47Z</dcterms:modified>
</cp:coreProperties>
</file>