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\Desktop\fulton twp 2024 studies\"/>
    </mc:Choice>
  </mc:AlternateContent>
  <xr:revisionPtr revIDLastSave="0" documentId="13_ncr:1_{B23011E1-B144-4640-993F-E692615BDBB9}" xr6:coauthVersionLast="47" xr6:coauthVersionMax="47" xr10:uidLastSave="{00000000-0000-0000-0000-000000000000}"/>
  <bookViews>
    <workbookView xWindow="-120" yWindow="-120" windowWidth="29040" windowHeight="15840" xr2:uid="{AA3D6BCA-A11A-46A5-B652-E125610812F8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L2" i="2"/>
  <c r="N2" i="2"/>
  <c r="P2" i="2"/>
  <c r="I3" i="2"/>
  <c r="L3" i="2"/>
  <c r="N3" i="2"/>
  <c r="P3" i="2"/>
  <c r="I4" i="2"/>
  <c r="L4" i="2"/>
  <c r="N4" i="2"/>
  <c r="P4" i="2"/>
  <c r="I5" i="2"/>
  <c r="L5" i="2"/>
  <c r="N5" i="2"/>
  <c r="P5" i="2"/>
  <c r="I6" i="2"/>
  <c r="L6" i="2"/>
  <c r="N6" i="2"/>
  <c r="P6" i="2"/>
  <c r="I7" i="2"/>
  <c r="L7" i="2"/>
  <c r="N7" i="2"/>
  <c r="P7" i="2"/>
  <c r="I8" i="2"/>
  <c r="L8" i="2"/>
  <c r="N8" i="2"/>
  <c r="P8" i="2"/>
  <c r="I9" i="2"/>
  <c r="L9" i="2"/>
  <c r="N9" i="2"/>
  <c r="P9" i="2"/>
  <c r="I10" i="2"/>
  <c r="L10" i="2"/>
  <c r="N10" i="2"/>
  <c r="P10" i="2"/>
  <c r="I11" i="2"/>
  <c r="L11" i="2"/>
  <c r="N11" i="2"/>
  <c r="P11" i="2"/>
  <c r="I12" i="2"/>
  <c r="L12" i="2"/>
  <c r="N12" i="2"/>
  <c r="P12" i="2"/>
  <c r="I13" i="2"/>
  <c r="L13" i="2"/>
  <c r="N13" i="2"/>
  <c r="P13" i="2"/>
  <c r="I14" i="2"/>
  <c r="L14" i="2"/>
  <c r="N14" i="2"/>
  <c r="P14" i="2"/>
  <c r="I15" i="2"/>
  <c r="L15" i="2"/>
  <c r="N15" i="2"/>
  <c r="P15" i="2"/>
  <c r="I16" i="2"/>
  <c r="L16" i="2"/>
  <c r="N16" i="2"/>
  <c r="P16" i="2"/>
  <c r="I17" i="2"/>
  <c r="L17" i="2"/>
  <c r="N17" i="2"/>
  <c r="P17" i="2"/>
  <c r="I18" i="2"/>
  <c r="L18" i="2"/>
  <c r="N18" i="2"/>
  <c r="P18" i="2"/>
  <c r="I19" i="2"/>
  <c r="L19" i="2"/>
  <c r="N19" i="2"/>
  <c r="P19" i="2"/>
  <c r="I20" i="2"/>
  <c r="L20" i="2"/>
  <c r="N20" i="2"/>
  <c r="P20" i="2"/>
  <c r="I21" i="2"/>
  <c r="L21" i="2"/>
  <c r="N21" i="2"/>
  <c r="P21" i="2"/>
  <c r="I22" i="2"/>
  <c r="L22" i="2"/>
  <c r="N22" i="2"/>
  <c r="P22" i="2"/>
  <c r="I23" i="2"/>
  <c r="L23" i="2"/>
  <c r="N23" i="2"/>
  <c r="P23" i="2"/>
  <c r="I24" i="2"/>
  <c r="L24" i="2"/>
  <c r="N24" i="2"/>
  <c r="P24" i="2"/>
  <c r="I25" i="2"/>
  <c r="L25" i="2"/>
  <c r="N25" i="2"/>
  <c r="P25" i="2"/>
  <c r="I26" i="2"/>
  <c r="L26" i="2"/>
  <c r="N26" i="2"/>
  <c r="P26" i="2"/>
  <c r="I27" i="2"/>
  <c r="L27" i="2"/>
  <c r="N27" i="2"/>
  <c r="P27" i="2"/>
  <c r="I28" i="2"/>
  <c r="L28" i="2"/>
  <c r="N28" i="2"/>
  <c r="P28" i="2"/>
  <c r="I29" i="2"/>
  <c r="L29" i="2"/>
  <c r="N29" i="2"/>
  <c r="P29" i="2"/>
  <c r="I30" i="2"/>
  <c r="L30" i="2"/>
  <c r="N30" i="2"/>
  <c r="P30" i="2"/>
  <c r="I31" i="2"/>
  <c r="L31" i="2"/>
  <c r="N31" i="2"/>
  <c r="P31" i="2"/>
  <c r="I32" i="2"/>
  <c r="L32" i="2"/>
  <c r="N32" i="2"/>
  <c r="P32" i="2"/>
  <c r="I33" i="2"/>
  <c r="L33" i="2"/>
  <c r="N33" i="2"/>
  <c r="P33" i="2"/>
  <c r="I34" i="2"/>
  <c r="L34" i="2"/>
  <c r="N34" i="2"/>
  <c r="P34" i="2"/>
  <c r="I35" i="2"/>
  <c r="L35" i="2"/>
  <c r="N35" i="2"/>
  <c r="P35" i="2"/>
  <c r="I36" i="2"/>
  <c r="L36" i="2"/>
  <c r="N36" i="2"/>
  <c r="P36" i="2"/>
  <c r="D37" i="2"/>
  <c r="G37" i="2"/>
  <c r="H37" i="2"/>
  <c r="J37" i="2"/>
  <c r="L37" i="2"/>
  <c r="M37" i="2"/>
  <c r="P37" i="2"/>
  <c r="I38" i="2"/>
  <c r="N38" i="2"/>
  <c r="Q38" i="2"/>
  <c r="I39" i="2"/>
  <c r="N39" i="2"/>
  <c r="R2" i="2" l="1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Q39" i="2" l="1"/>
  <c r="S39" i="2" s="1"/>
</calcChain>
</file>

<file path=xl/sharedStrings.xml><?xml version="1.0" encoding="utf-8"?>
<sst xmlns="http://schemas.openxmlformats.org/spreadsheetml/2006/main" count="357" uniqueCount="135">
  <si>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</si>
  <si>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</si>
  <si>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</si>
  <si>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</si>
  <si>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</si>
  <si>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</si>
  <si>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</si>
  <si>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</si>
  <si>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</si>
  <si>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</si>
  <si>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</si>
  <si>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</si>
  <si>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</si>
  <si>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</si>
  <si>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</si>
  <si>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</si>
  <si>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</si>
  <si>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</si>
  <si>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</si>
  <si>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</si>
  <si>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</si>
  <si>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</si>
  <si>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</si>
  <si>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</si>
  <si>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</si>
  <si>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</si>
  <si>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</si>
  <si>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</si>
  <si>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</si>
  <si>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</si>
  <si>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</si>
  <si>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</si>
  <si>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</si>
  <si>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</si>
  <si>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</si>
  <si>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</si>
  <si>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</si>
  <si>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</si>
  <si>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</si>
  <si>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05-007-012-50</t>
  </si>
  <si>
    <t>425 N NEWTON ST</t>
  </si>
  <si>
    <t>WD</t>
  </si>
  <si>
    <t>03-ARM'S LENGTH</t>
  </si>
  <si>
    <t>4200</t>
  </si>
  <si>
    <t>1 STORY</t>
  </si>
  <si>
    <t>No</t>
  </si>
  <si>
    <t xml:space="preserve">  /  /    </t>
  </si>
  <si>
    <t>4200 MIDDLETON</t>
  </si>
  <si>
    <t>05-007-023-00</t>
  </si>
  <si>
    <t>7966 S ELY HWY</t>
  </si>
  <si>
    <t>SEWER</t>
  </si>
  <si>
    <t>05-007-028-00</t>
  </si>
  <si>
    <t>525 S NEWTON ST</t>
  </si>
  <si>
    <t>05-007-036-00</t>
  </si>
  <si>
    <t>223 S CAROLINE ST</t>
  </si>
  <si>
    <t>05-007-052-00</t>
  </si>
  <si>
    <t>112 S JANE ST</t>
  </si>
  <si>
    <t>05-007-058-00</t>
  </si>
  <si>
    <t>320 S NEWTON ST</t>
  </si>
  <si>
    <t>05-012-011-00</t>
  </si>
  <si>
    <t>239 N STATE ST</t>
  </si>
  <si>
    <t>4220</t>
  </si>
  <si>
    <t>4001 RURAL RES</t>
  </si>
  <si>
    <t>1.25 STORY</t>
  </si>
  <si>
    <t>05-103-014-00</t>
  </si>
  <si>
    <t>119 W GEORGE ST</t>
  </si>
  <si>
    <t>05-112-012-00</t>
  </si>
  <si>
    <t>125 S ELIZABETH ST</t>
  </si>
  <si>
    <t>05-116-005-00</t>
  </si>
  <si>
    <t>123 S HOWELL ST</t>
  </si>
  <si>
    <t>05-118-007-50</t>
  </si>
  <si>
    <t>205 S HOWELL ST</t>
  </si>
  <si>
    <t>1.75 STORY</t>
  </si>
  <si>
    <t>05-161-003-00</t>
  </si>
  <si>
    <t>217 S ELIZABETH ST</t>
  </si>
  <si>
    <t>1.5 STORY</t>
  </si>
  <si>
    <t>05-220-038-00</t>
  </si>
  <si>
    <t>316 W FULTON ST</t>
  </si>
  <si>
    <t>05-220-039-00</t>
  </si>
  <si>
    <t>4220 POMPEII</t>
  </si>
  <si>
    <t>05-220-097-00</t>
  </si>
  <si>
    <t>304 W BURTON ST</t>
  </si>
  <si>
    <t>43-100-053-00</t>
  </si>
  <si>
    <t>203 W FULTON ST</t>
  </si>
  <si>
    <t>4210</t>
  </si>
  <si>
    <t>43-100-067-50</t>
  </si>
  <si>
    <t>213 W FULTON</t>
  </si>
  <si>
    <t>43-100-071-00</t>
  </si>
  <si>
    <t>114 N MORSE</t>
  </si>
  <si>
    <t>43-100-072-00</t>
  </si>
  <si>
    <t>219 W RAILROAD ST</t>
  </si>
  <si>
    <t>43-100-074-00</t>
  </si>
  <si>
    <t>113 N MORSE ST</t>
  </si>
  <si>
    <t>43-100-159-00</t>
  </si>
  <si>
    <t>120 E ELBA ST</t>
  </si>
  <si>
    <t>2 STORY</t>
  </si>
  <si>
    <t>43-100-167-50</t>
  </si>
  <si>
    <t>119 N ARNOLD ST</t>
  </si>
  <si>
    <t>1 + STORY</t>
  </si>
  <si>
    <t>43-100-187-00</t>
  </si>
  <si>
    <t>108 N ARNOLD ST</t>
  </si>
  <si>
    <t>43-300-004-50</t>
  </si>
  <si>
    <t>438 W FULTON ST</t>
  </si>
  <si>
    <t>MOBILE</t>
  </si>
  <si>
    <t>43-600-001-00</t>
  </si>
  <si>
    <t>121 SICKLES ST</t>
  </si>
  <si>
    <t>43-600-002-00</t>
  </si>
  <si>
    <t>507 W RAILROAD ST</t>
  </si>
  <si>
    <t>43-600-003-00</t>
  </si>
  <si>
    <t>43-700-261-00</t>
  </si>
  <si>
    <t>110 S ESLEY ST</t>
  </si>
  <si>
    <t>43-700-269-00</t>
  </si>
  <si>
    <t>420 ALLOR</t>
  </si>
  <si>
    <t>43-700-298-00</t>
  </si>
  <si>
    <t>221 W ALLOR ST</t>
  </si>
  <si>
    <t>43-700-302-00</t>
  </si>
  <si>
    <t>123 W ALLOR ST</t>
  </si>
  <si>
    <t>43-700-304-00</t>
  </si>
  <si>
    <t>313 S HODGE ST</t>
  </si>
  <si>
    <t>MANUFACTURED</t>
  </si>
  <si>
    <t>43-700-308-00</t>
  </si>
  <si>
    <t>305 S ROBINSON ST</t>
  </si>
  <si>
    <t>43-700-330-60</t>
  </si>
  <si>
    <t>520 W ALLOR ST</t>
  </si>
  <si>
    <t>43-700-338-02</t>
  </si>
  <si>
    <t>120 S COLE ST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</si>
  <si>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</si>
  <si>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</si>
  <si>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</si>
  <si>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</si>
  <si>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</si>
  <si>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</si>
  <si>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</si>
  <si>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</si>
  <si>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FULTON VILLAGES ECF .855 APPLIED AND 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</si>
</sst>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 applyBorder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 applyBorder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0" fontId="3" fillId="0" borderId="0" xfId="0" applyFont="1"/>
    <xf numFmtId="165" fontId="3" fillId="0" borderId="0" xfId="0" applyNumberFormat="1" applyFont="1"/>
    <xf numFmtId="6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38" fontId="3" fillId="0" borderId="0" xfId="0" applyNumberFormat="1" applyFont="1"/>
    <xf numFmtId="167" fontId="3" fillId="0" borderId="0" xfId="0" applyNumberFormat="1" applyFont="1"/>
    <xf numFmtId="49" fontId="3" fillId="0" borderId="0" xfId="0" applyNumberFormat="1" applyFont="1" applyAlignment="1">
      <alignment horizontal="right"/>
    </xf>
    <xf numFmtId="168" fontId="3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3DFAD-8883-41D0-A131-658A2846F26A}">
  <dimension ref="A1:BL41"/>
  <sheetViews>
    <sheetView tabSelected="1" topLeftCell="A7" workbookViewId="0">
      <selection activeCell="B41" sqref="A41:XFD41"/>
    </sheetView>
  </sheetViews>
  <sheetFormatPr defaultRowHeight="15" x14ac:dyDescent="0.25"/>
  <cols>
    <col min="1" max="1" width="14.28515625" bestFit="1" customWidth="1"/>
    <col min="2" max="2" width="18.42578125" bestFit="1" customWidth="1"/>
    <col min="3" max="3" width="9.28515625" style="17" bestFit="1" customWidth="1"/>
    <col min="4" max="4" width="10.85546875" style="7" bestFit="1" customWidth="1"/>
    <col min="5" max="5" width="5.5703125" bestFit="1" customWidth="1"/>
    <col min="6" max="6" width="21.85546875" bestFit="1" customWidth="1"/>
    <col min="7" max="7" width="10.85546875" style="7" bestFit="1" customWidth="1"/>
    <col min="8" max="8" width="14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7" style="22" bestFit="1" customWidth="1"/>
    <col min="15" max="15" width="10.140625" style="27" bestFit="1" customWidth="1"/>
    <col min="16" max="16" width="15.5703125" style="32" bestFit="1" customWidth="1"/>
    <col min="17" max="17" width="11.5703125" style="40" bestFit="1" customWidth="1"/>
    <col min="18" max="18" width="18.85546875" style="42" bestFit="1" customWidth="1"/>
    <col min="19" max="19" width="16" bestFit="1" customWidth="1"/>
    <col min="20" max="20" width="9.42578125" bestFit="1" customWidth="1"/>
    <col min="21" max="21" width="10.7109375" style="7" bestFit="1" customWidth="1"/>
    <col min="22" max="22" width="11.5703125" bestFit="1" customWidth="1"/>
    <col min="23" max="23" width="10.42578125" style="17" bestFit="1" customWidth="1"/>
    <col min="24" max="24" width="19.42578125" bestFit="1" customWidth="1"/>
    <col min="25" max="25" width="16.140625" bestFit="1" customWidth="1"/>
    <col min="26" max="27" width="13.7109375" bestFit="1" customWidth="1"/>
    <col min="28" max="28" width="18" bestFit="1" customWidth="1"/>
    <col min="29" max="29" width="6.85546875" bestFit="1" customWidth="1"/>
    <col min="30" max="30" width="13.140625" bestFit="1" customWidth="1"/>
    <col min="31" max="31" width="6.5703125" bestFit="1" customWidth="1"/>
    <col min="32" max="32" width="19.85546875" bestFit="1" customWidth="1"/>
    <col min="33" max="33" width="16.42578125" bestFit="1" customWidth="1"/>
    <col min="34" max="34" width="15.42578125" bestFit="1" customWidth="1"/>
    <col min="35" max="35" width="11" bestFit="1" customWidth="1"/>
    <col min="36" max="36" width="16.85546875" bestFit="1" customWidth="1"/>
    <col min="37" max="37" width="21.5703125" bestFit="1" customWidth="1"/>
    <col min="38" max="38" width="21" bestFit="1" customWidth="1"/>
    <col min="39" max="39" width="16.5703125" bestFit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6" t="s">
        <v>14</v>
      </c>
      <c r="P1" s="31" t="s">
        <v>15</v>
      </c>
      <c r="Q1" s="36" t="s">
        <v>16</v>
      </c>
      <c r="R1" s="41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39</v>
      </c>
      <c r="B2" t="s">
        <v>40</v>
      </c>
      <c r="C2" s="17">
        <v>44678</v>
      </c>
      <c r="D2" s="7">
        <v>115000</v>
      </c>
      <c r="E2" t="s">
        <v>41</v>
      </c>
      <c r="F2" t="s">
        <v>42</v>
      </c>
      <c r="G2" s="7">
        <v>115000</v>
      </c>
      <c r="H2" s="7">
        <v>48500</v>
      </c>
      <c r="I2" s="12">
        <f t="shared" ref="I2:I36" si="0">H2/G2*100</f>
        <v>42.173913043478265</v>
      </c>
      <c r="J2" s="7">
        <v>134899</v>
      </c>
      <c r="K2" s="7">
        <v>20010</v>
      </c>
      <c r="L2" s="7">
        <f t="shared" ref="L2:L36" si="1">G2-K2</f>
        <v>94990</v>
      </c>
      <c r="M2" s="7">
        <v>134373.09375</v>
      </c>
      <c r="N2" s="22">
        <f t="shared" ref="N2:N36" si="2">L2/M2</f>
        <v>0.70691235387292706</v>
      </c>
      <c r="O2" s="27">
        <v>1056</v>
      </c>
      <c r="P2" s="32">
        <f t="shared" ref="P2:P36" si="3">L2/O2</f>
        <v>89.952651515151516</v>
      </c>
      <c r="Q2" s="37" t="s">
        <v>43</v>
      </c>
      <c r="R2" s="42">
        <f>ABS(N39-N2)*100</f>
        <v>15.844987600694861</v>
      </c>
      <c r="S2" t="s">
        <v>44</v>
      </c>
      <c r="U2" s="7">
        <v>20010</v>
      </c>
      <c r="V2" t="s">
        <v>45</v>
      </c>
      <c r="W2" s="17" t="s">
        <v>46</v>
      </c>
      <c r="Y2" t="s">
        <v>47</v>
      </c>
      <c r="Z2">
        <v>401</v>
      </c>
      <c r="AA2">
        <v>77</v>
      </c>
      <c r="AL2" s="2"/>
      <c r="BC2" s="2"/>
      <c r="BE2" s="2"/>
    </row>
    <row r="3" spans="1:64" x14ac:dyDescent="0.25">
      <c r="A3" t="s">
        <v>48</v>
      </c>
      <c r="B3" t="s">
        <v>49</v>
      </c>
      <c r="C3" s="17">
        <v>44832</v>
      </c>
      <c r="D3" s="7">
        <v>135000</v>
      </c>
      <c r="E3" t="s">
        <v>41</v>
      </c>
      <c r="F3" t="s">
        <v>42</v>
      </c>
      <c r="G3" s="7">
        <v>135000</v>
      </c>
      <c r="H3" s="7">
        <v>38400</v>
      </c>
      <c r="I3" s="12">
        <f t="shared" si="0"/>
        <v>28.444444444444443</v>
      </c>
      <c r="J3" s="7">
        <v>106098</v>
      </c>
      <c r="K3" s="7">
        <v>15555</v>
      </c>
      <c r="L3" s="7">
        <f t="shared" si="1"/>
        <v>119445</v>
      </c>
      <c r="M3" s="7">
        <v>105898.2421875</v>
      </c>
      <c r="N3" s="22">
        <f t="shared" si="2"/>
        <v>1.1279224048734875</v>
      </c>
      <c r="O3" s="27">
        <v>1362</v>
      </c>
      <c r="P3" s="32">
        <f t="shared" si="3"/>
        <v>87.698237885462561</v>
      </c>
      <c r="Q3" s="37" t="s">
        <v>43</v>
      </c>
      <c r="R3" s="42">
        <f>ABS(N39-N3)*100</f>
        <v>26.256017499361185</v>
      </c>
      <c r="S3" t="s">
        <v>44</v>
      </c>
      <c r="T3" t="s">
        <v>50</v>
      </c>
      <c r="U3" s="7">
        <v>15555</v>
      </c>
      <c r="V3" t="s">
        <v>45</v>
      </c>
      <c r="W3" s="17" t="s">
        <v>46</v>
      </c>
      <c r="Y3" t="s">
        <v>47</v>
      </c>
      <c r="Z3">
        <v>401</v>
      </c>
      <c r="AA3">
        <v>45</v>
      </c>
    </row>
    <row r="4" spans="1:64" x14ac:dyDescent="0.25">
      <c r="A4" t="s">
        <v>51</v>
      </c>
      <c r="B4" t="s">
        <v>52</v>
      </c>
      <c r="C4" s="17">
        <v>44433</v>
      </c>
      <c r="D4" s="7">
        <v>65000</v>
      </c>
      <c r="E4" t="s">
        <v>41</v>
      </c>
      <c r="F4" t="s">
        <v>42</v>
      </c>
      <c r="G4" s="7">
        <v>65000</v>
      </c>
      <c r="H4" s="7">
        <v>41200</v>
      </c>
      <c r="I4" s="12">
        <f t="shared" si="0"/>
        <v>63.384615384615387</v>
      </c>
      <c r="J4" s="7">
        <v>111938</v>
      </c>
      <c r="K4" s="7">
        <v>9399</v>
      </c>
      <c r="L4" s="7">
        <f t="shared" si="1"/>
        <v>55601</v>
      </c>
      <c r="M4" s="7">
        <v>119928.65625</v>
      </c>
      <c r="N4" s="22">
        <f t="shared" si="2"/>
        <v>0.46361730164053266</v>
      </c>
      <c r="O4" s="27">
        <v>1380</v>
      </c>
      <c r="P4" s="32">
        <f t="shared" si="3"/>
        <v>40.290579710144925</v>
      </c>
      <c r="Q4" s="37" t="s">
        <v>43</v>
      </c>
      <c r="R4" s="42">
        <f>ABS(N39-N4)*100</f>
        <v>40.174492823934301</v>
      </c>
      <c r="S4" t="s">
        <v>44</v>
      </c>
      <c r="U4" s="7">
        <v>9399</v>
      </c>
      <c r="V4" t="s">
        <v>45</v>
      </c>
      <c r="W4" s="17" t="s">
        <v>46</v>
      </c>
      <c r="Y4" t="s">
        <v>47</v>
      </c>
      <c r="Z4">
        <v>401</v>
      </c>
      <c r="AA4">
        <v>47</v>
      </c>
    </row>
    <row r="5" spans="1:64" x14ac:dyDescent="0.25">
      <c r="A5" t="s">
        <v>53</v>
      </c>
      <c r="B5" t="s">
        <v>54</v>
      </c>
      <c r="C5" s="17">
        <v>44488</v>
      </c>
      <c r="D5" s="7">
        <v>80000</v>
      </c>
      <c r="E5" t="s">
        <v>41</v>
      </c>
      <c r="F5" t="s">
        <v>42</v>
      </c>
      <c r="G5" s="7">
        <v>80000</v>
      </c>
      <c r="H5" s="7">
        <v>27100</v>
      </c>
      <c r="I5" s="12">
        <f t="shared" si="0"/>
        <v>33.875</v>
      </c>
      <c r="J5" s="7">
        <v>81627</v>
      </c>
      <c r="K5" s="7">
        <v>16072</v>
      </c>
      <c r="L5" s="7">
        <f t="shared" si="1"/>
        <v>63928</v>
      </c>
      <c r="M5" s="7">
        <v>76672.515625</v>
      </c>
      <c r="N5" s="22">
        <f t="shared" si="2"/>
        <v>0.8337798685602994</v>
      </c>
      <c r="O5" s="27">
        <v>1718</v>
      </c>
      <c r="P5" s="32">
        <f t="shared" si="3"/>
        <v>37.210710128055879</v>
      </c>
      <c r="Q5" s="37" t="s">
        <v>43</v>
      </c>
      <c r="R5" s="42">
        <f>ABS(N39-N5)*100</f>
        <v>3.1582361319576258</v>
      </c>
      <c r="S5" t="s">
        <v>44</v>
      </c>
      <c r="U5" s="7">
        <v>16072</v>
      </c>
      <c r="V5" t="s">
        <v>45</v>
      </c>
      <c r="W5" s="17" t="s">
        <v>46</v>
      </c>
      <c r="Y5" t="s">
        <v>47</v>
      </c>
      <c r="Z5">
        <v>401</v>
      </c>
      <c r="AA5">
        <v>45</v>
      </c>
    </row>
    <row r="6" spans="1:64" x14ac:dyDescent="0.25">
      <c r="A6" t="s">
        <v>55</v>
      </c>
      <c r="B6" t="s">
        <v>56</v>
      </c>
      <c r="C6" s="17">
        <v>44386</v>
      </c>
      <c r="D6" s="7">
        <v>90000</v>
      </c>
      <c r="E6" t="s">
        <v>41</v>
      </c>
      <c r="F6" t="s">
        <v>42</v>
      </c>
      <c r="G6" s="7">
        <v>90000</v>
      </c>
      <c r="H6" s="7">
        <v>14100</v>
      </c>
      <c r="I6" s="12">
        <f t="shared" si="0"/>
        <v>15.666666666666668</v>
      </c>
      <c r="J6" s="7">
        <v>79913</v>
      </c>
      <c r="K6" s="7">
        <v>11388</v>
      </c>
      <c r="L6" s="7">
        <f t="shared" si="1"/>
        <v>78612</v>
      </c>
      <c r="M6" s="7">
        <v>80146.1953125</v>
      </c>
      <c r="N6" s="22">
        <f t="shared" si="2"/>
        <v>0.98085754031719186</v>
      </c>
      <c r="O6" s="27">
        <v>940</v>
      </c>
      <c r="P6" s="32">
        <f t="shared" si="3"/>
        <v>83.629787234042553</v>
      </c>
      <c r="Q6" s="37" t="s">
        <v>43</v>
      </c>
      <c r="R6" s="42">
        <f>ABS(N39-N6)*100</f>
        <v>11.549531043731619</v>
      </c>
      <c r="S6" t="s">
        <v>44</v>
      </c>
      <c r="U6" s="7">
        <v>7405</v>
      </c>
      <c r="V6" t="s">
        <v>45</v>
      </c>
      <c r="W6" s="17" t="s">
        <v>46</v>
      </c>
      <c r="Y6" t="s">
        <v>47</v>
      </c>
      <c r="Z6">
        <v>401</v>
      </c>
      <c r="AA6">
        <v>63</v>
      </c>
    </row>
    <row r="7" spans="1:64" x14ac:dyDescent="0.25">
      <c r="A7" t="s">
        <v>57</v>
      </c>
      <c r="B7" t="s">
        <v>58</v>
      </c>
      <c r="C7" s="17">
        <v>44636</v>
      </c>
      <c r="D7" s="7">
        <v>90000</v>
      </c>
      <c r="E7" t="s">
        <v>41</v>
      </c>
      <c r="F7" t="s">
        <v>42</v>
      </c>
      <c r="G7" s="7">
        <v>90000</v>
      </c>
      <c r="H7" s="7">
        <v>33200</v>
      </c>
      <c r="I7" s="12">
        <f t="shared" si="0"/>
        <v>36.888888888888886</v>
      </c>
      <c r="J7" s="7">
        <v>98351</v>
      </c>
      <c r="K7" s="7">
        <v>9257</v>
      </c>
      <c r="L7" s="7">
        <f t="shared" si="1"/>
        <v>80743</v>
      </c>
      <c r="M7" s="7">
        <v>104203.5078125</v>
      </c>
      <c r="N7" s="22">
        <f t="shared" si="2"/>
        <v>0.77485875183094621</v>
      </c>
      <c r="O7" s="27">
        <v>1512</v>
      </c>
      <c r="P7" s="32">
        <f t="shared" si="3"/>
        <v>53.401455026455025</v>
      </c>
      <c r="Q7" s="37" t="s">
        <v>43</v>
      </c>
      <c r="R7" s="42">
        <f>ABS(N39-N7)*100</f>
        <v>9.0503478048929438</v>
      </c>
      <c r="S7" t="s">
        <v>44</v>
      </c>
      <c r="U7" s="7">
        <v>9257</v>
      </c>
      <c r="V7" t="s">
        <v>45</v>
      </c>
      <c r="W7" s="17" t="s">
        <v>46</v>
      </c>
      <c r="Y7" t="s">
        <v>47</v>
      </c>
      <c r="Z7">
        <v>401</v>
      </c>
      <c r="AA7">
        <v>45</v>
      </c>
    </row>
    <row r="8" spans="1:64" x14ac:dyDescent="0.25">
      <c r="A8" t="s">
        <v>59</v>
      </c>
      <c r="B8" t="s">
        <v>60</v>
      </c>
      <c r="C8" s="17">
        <v>44462</v>
      </c>
      <c r="D8" s="7">
        <v>105000</v>
      </c>
      <c r="E8" t="s">
        <v>41</v>
      </c>
      <c r="F8" t="s">
        <v>42</v>
      </c>
      <c r="G8" s="7">
        <v>105000</v>
      </c>
      <c r="H8" s="7">
        <v>44700</v>
      </c>
      <c r="I8" s="12">
        <f t="shared" si="0"/>
        <v>42.571428571428569</v>
      </c>
      <c r="J8" s="7">
        <v>125160</v>
      </c>
      <c r="K8" s="7">
        <v>19401</v>
      </c>
      <c r="L8" s="7">
        <f t="shared" si="1"/>
        <v>85599</v>
      </c>
      <c r="M8" s="7">
        <v>123694.734375</v>
      </c>
      <c r="N8" s="22">
        <f t="shared" si="2"/>
        <v>0.69201813991930483</v>
      </c>
      <c r="O8" s="27">
        <v>1372</v>
      </c>
      <c r="P8" s="32">
        <f t="shared" si="3"/>
        <v>62.389941690962097</v>
      </c>
      <c r="Q8" s="37" t="s">
        <v>61</v>
      </c>
      <c r="R8" s="42">
        <f>ABS(N39-N8)*100</f>
        <v>17.334408996057082</v>
      </c>
      <c r="S8" t="s">
        <v>44</v>
      </c>
      <c r="T8" t="s">
        <v>50</v>
      </c>
      <c r="U8" s="7">
        <v>13240</v>
      </c>
      <c r="V8" t="s">
        <v>45</v>
      </c>
      <c r="W8" s="17" t="s">
        <v>46</v>
      </c>
      <c r="Y8" t="s">
        <v>62</v>
      </c>
      <c r="Z8">
        <v>401</v>
      </c>
      <c r="AA8">
        <v>66</v>
      </c>
    </row>
    <row r="9" spans="1:64" x14ac:dyDescent="0.25">
      <c r="A9" t="s">
        <v>59</v>
      </c>
      <c r="B9" t="s">
        <v>60</v>
      </c>
      <c r="C9" s="17">
        <v>44989</v>
      </c>
      <c r="D9" s="7">
        <v>145000</v>
      </c>
      <c r="E9" t="s">
        <v>41</v>
      </c>
      <c r="F9" t="s">
        <v>42</v>
      </c>
      <c r="G9" s="7">
        <v>145000</v>
      </c>
      <c r="H9" s="7">
        <v>46000</v>
      </c>
      <c r="I9" s="12">
        <f t="shared" si="0"/>
        <v>31.724137931034484</v>
      </c>
      <c r="J9" s="7">
        <v>125160</v>
      </c>
      <c r="K9" s="7">
        <v>19401</v>
      </c>
      <c r="L9" s="7">
        <f t="shared" si="1"/>
        <v>125599</v>
      </c>
      <c r="M9" s="7">
        <v>123694.734375</v>
      </c>
      <c r="N9" s="22">
        <f t="shared" si="2"/>
        <v>1.0153948802640775</v>
      </c>
      <c r="O9" s="27">
        <v>1372</v>
      </c>
      <c r="P9" s="32">
        <f t="shared" si="3"/>
        <v>91.544460641399411</v>
      </c>
      <c r="Q9" s="37" t="s">
        <v>61</v>
      </c>
      <c r="R9" s="42">
        <f>ABS(N39-N9)*100</f>
        <v>15.003265038420189</v>
      </c>
      <c r="S9" t="s">
        <v>44</v>
      </c>
      <c r="T9" t="s">
        <v>50</v>
      </c>
      <c r="U9" s="7">
        <v>13240</v>
      </c>
      <c r="V9" t="s">
        <v>45</v>
      </c>
      <c r="W9" s="17" t="s">
        <v>46</v>
      </c>
      <c r="Y9" t="s">
        <v>62</v>
      </c>
      <c r="Z9">
        <v>401</v>
      </c>
      <c r="AA9">
        <v>66</v>
      </c>
    </row>
    <row r="10" spans="1:64" x14ac:dyDescent="0.25">
      <c r="A10" t="s">
        <v>64</v>
      </c>
      <c r="B10" t="s">
        <v>65</v>
      </c>
      <c r="C10" s="17">
        <v>44455</v>
      </c>
      <c r="D10" s="7">
        <v>84000</v>
      </c>
      <c r="E10" t="s">
        <v>41</v>
      </c>
      <c r="F10" t="s">
        <v>42</v>
      </c>
      <c r="G10" s="7">
        <v>84000</v>
      </c>
      <c r="H10" s="7">
        <v>36400</v>
      </c>
      <c r="I10" s="12">
        <f t="shared" si="0"/>
        <v>43.333333333333336</v>
      </c>
      <c r="J10" s="7">
        <v>102735</v>
      </c>
      <c r="K10" s="7">
        <v>17669</v>
      </c>
      <c r="L10" s="7">
        <f t="shared" si="1"/>
        <v>66331</v>
      </c>
      <c r="M10" s="7">
        <v>99492.3984375</v>
      </c>
      <c r="N10" s="22">
        <f t="shared" si="2"/>
        <v>0.66669414992210063</v>
      </c>
      <c r="O10" s="27">
        <v>1544</v>
      </c>
      <c r="P10" s="32">
        <f t="shared" si="3"/>
        <v>42.960492227979273</v>
      </c>
      <c r="Q10" s="37" t="s">
        <v>43</v>
      </c>
      <c r="R10" s="42">
        <f>ABS(N39-N10)*100</f>
        <v>19.866807995777503</v>
      </c>
      <c r="S10" t="s">
        <v>44</v>
      </c>
      <c r="T10" t="s">
        <v>50</v>
      </c>
      <c r="U10" s="7">
        <v>15652</v>
      </c>
      <c r="V10" t="s">
        <v>45</v>
      </c>
      <c r="W10" s="17" t="s">
        <v>46</v>
      </c>
      <c r="Y10" t="s">
        <v>47</v>
      </c>
      <c r="Z10">
        <v>401</v>
      </c>
      <c r="AA10">
        <v>48</v>
      </c>
    </row>
    <row r="11" spans="1:64" x14ac:dyDescent="0.25">
      <c r="A11" t="s">
        <v>66</v>
      </c>
      <c r="B11" t="s">
        <v>67</v>
      </c>
      <c r="C11" s="17">
        <v>44916</v>
      </c>
      <c r="D11" s="7">
        <v>120000</v>
      </c>
      <c r="E11" t="s">
        <v>41</v>
      </c>
      <c r="F11" t="s">
        <v>42</v>
      </c>
      <c r="G11" s="7">
        <v>120000</v>
      </c>
      <c r="H11" s="7">
        <v>34200</v>
      </c>
      <c r="I11" s="12">
        <f t="shared" si="0"/>
        <v>28.499999999999996</v>
      </c>
      <c r="J11" s="7">
        <v>116710</v>
      </c>
      <c r="K11" s="7">
        <v>15212</v>
      </c>
      <c r="L11" s="7">
        <f t="shared" si="1"/>
        <v>104788</v>
      </c>
      <c r="M11" s="7">
        <v>118711.109375</v>
      </c>
      <c r="N11" s="22">
        <f t="shared" si="2"/>
        <v>0.88271435210821014</v>
      </c>
      <c r="O11" s="27">
        <v>1408</v>
      </c>
      <c r="P11" s="32">
        <f t="shared" si="3"/>
        <v>74.423295454545453</v>
      </c>
      <c r="Q11" s="37" t="s">
        <v>43</v>
      </c>
      <c r="R11" s="42">
        <f>ABS(N39-N11)*100</f>
        <v>1.7352122228334488</v>
      </c>
      <c r="S11" t="s">
        <v>44</v>
      </c>
      <c r="T11" t="s">
        <v>50</v>
      </c>
      <c r="U11" s="7">
        <v>13913</v>
      </c>
      <c r="V11" t="s">
        <v>45</v>
      </c>
      <c r="W11" s="17" t="s">
        <v>46</v>
      </c>
      <c r="Y11" t="s">
        <v>47</v>
      </c>
      <c r="Z11">
        <v>401</v>
      </c>
      <c r="AA11">
        <v>64</v>
      </c>
    </row>
    <row r="12" spans="1:64" x14ac:dyDescent="0.25">
      <c r="A12" t="s">
        <v>68</v>
      </c>
      <c r="B12" t="s">
        <v>69</v>
      </c>
      <c r="C12" s="17">
        <v>44771</v>
      </c>
      <c r="D12" s="7">
        <v>100000</v>
      </c>
      <c r="E12" t="s">
        <v>41</v>
      </c>
      <c r="F12" t="s">
        <v>42</v>
      </c>
      <c r="G12" s="7">
        <v>100000</v>
      </c>
      <c r="H12" s="7">
        <v>46600</v>
      </c>
      <c r="I12" s="12">
        <f t="shared" si="0"/>
        <v>46.6</v>
      </c>
      <c r="J12" s="7">
        <v>127228</v>
      </c>
      <c r="K12" s="7">
        <v>7015</v>
      </c>
      <c r="L12" s="7">
        <f t="shared" si="1"/>
        <v>92985</v>
      </c>
      <c r="M12" s="7">
        <v>140600</v>
      </c>
      <c r="N12" s="22">
        <f t="shared" si="2"/>
        <v>0.66134423897581796</v>
      </c>
      <c r="O12" s="27">
        <v>1698</v>
      </c>
      <c r="P12" s="32">
        <f t="shared" si="3"/>
        <v>54.761484098939931</v>
      </c>
      <c r="Q12" s="37" t="s">
        <v>43</v>
      </c>
      <c r="R12" s="42">
        <f>ABS(N39-N12)*100</f>
        <v>20.40179909040577</v>
      </c>
      <c r="S12" t="s">
        <v>44</v>
      </c>
      <c r="T12" t="s">
        <v>50</v>
      </c>
      <c r="U12" s="7">
        <v>6956</v>
      </c>
      <c r="V12" t="s">
        <v>45</v>
      </c>
      <c r="W12" s="17" t="s">
        <v>46</v>
      </c>
      <c r="Y12" t="s">
        <v>47</v>
      </c>
      <c r="Z12">
        <v>401</v>
      </c>
      <c r="AA12">
        <v>55</v>
      </c>
    </row>
    <row r="13" spans="1:64" x14ac:dyDescent="0.25">
      <c r="A13" t="s">
        <v>70</v>
      </c>
      <c r="B13" t="s">
        <v>71</v>
      </c>
      <c r="C13" s="17">
        <v>44684</v>
      </c>
      <c r="D13" s="7">
        <v>120000</v>
      </c>
      <c r="E13" t="s">
        <v>41</v>
      </c>
      <c r="F13" t="s">
        <v>42</v>
      </c>
      <c r="G13" s="7">
        <v>120000</v>
      </c>
      <c r="H13" s="7">
        <v>38600</v>
      </c>
      <c r="I13" s="12">
        <f t="shared" si="0"/>
        <v>32.166666666666664</v>
      </c>
      <c r="J13" s="7">
        <v>105075</v>
      </c>
      <c r="K13" s="7">
        <v>8464</v>
      </c>
      <c r="L13" s="7">
        <f t="shared" si="1"/>
        <v>111536</v>
      </c>
      <c r="M13" s="7">
        <v>112995.3203125</v>
      </c>
      <c r="N13" s="22">
        <f t="shared" si="2"/>
        <v>0.98708512610554044</v>
      </c>
      <c r="O13" s="27">
        <v>1394</v>
      </c>
      <c r="P13" s="32">
        <f t="shared" si="3"/>
        <v>80.011477761836446</v>
      </c>
      <c r="Q13" s="37" t="s">
        <v>43</v>
      </c>
      <c r="R13" s="42">
        <f>ABS(N39-N13)*100</f>
        <v>12.172289622566479</v>
      </c>
      <c r="S13" t="s">
        <v>72</v>
      </c>
      <c r="T13" t="s">
        <v>50</v>
      </c>
      <c r="U13" s="7">
        <v>7589</v>
      </c>
      <c r="V13" t="s">
        <v>45</v>
      </c>
      <c r="W13" s="17" t="s">
        <v>46</v>
      </c>
      <c r="Y13" t="s">
        <v>47</v>
      </c>
      <c r="Z13">
        <v>401</v>
      </c>
      <c r="AA13">
        <v>50</v>
      </c>
    </row>
    <row r="14" spans="1:64" x14ac:dyDescent="0.25">
      <c r="A14" t="s">
        <v>73</v>
      </c>
      <c r="B14" t="s">
        <v>74</v>
      </c>
      <c r="C14" s="17">
        <v>44742</v>
      </c>
      <c r="D14" s="7">
        <v>130000</v>
      </c>
      <c r="E14" t="s">
        <v>41</v>
      </c>
      <c r="F14" t="s">
        <v>42</v>
      </c>
      <c r="G14" s="7">
        <v>130000</v>
      </c>
      <c r="H14" s="7">
        <v>35500</v>
      </c>
      <c r="I14" s="12">
        <f t="shared" si="0"/>
        <v>27.307692307692307</v>
      </c>
      <c r="J14" s="7">
        <v>96639</v>
      </c>
      <c r="K14" s="7">
        <v>7922</v>
      </c>
      <c r="L14" s="7">
        <f t="shared" si="1"/>
        <v>122078</v>
      </c>
      <c r="M14" s="7">
        <v>103762.5703125</v>
      </c>
      <c r="N14" s="22">
        <f t="shared" si="2"/>
        <v>1.1765128758119592</v>
      </c>
      <c r="O14" s="27">
        <v>1748</v>
      </c>
      <c r="P14" s="32">
        <f t="shared" si="3"/>
        <v>69.838672768878723</v>
      </c>
      <c r="Q14" s="37" t="s">
        <v>43</v>
      </c>
      <c r="R14" s="42">
        <f>ABS(N39-N14)*100</f>
        <v>31.115064593208352</v>
      </c>
      <c r="S14" t="s">
        <v>75</v>
      </c>
      <c r="T14" t="s">
        <v>50</v>
      </c>
      <c r="U14" s="7">
        <v>7181</v>
      </c>
      <c r="V14" t="s">
        <v>45</v>
      </c>
      <c r="W14" s="17" t="s">
        <v>46</v>
      </c>
      <c r="Y14" t="s">
        <v>47</v>
      </c>
      <c r="Z14">
        <v>401</v>
      </c>
      <c r="AA14">
        <v>48</v>
      </c>
    </row>
    <row r="15" spans="1:64" x14ac:dyDescent="0.25">
      <c r="A15" t="s">
        <v>76</v>
      </c>
      <c r="B15" t="s">
        <v>77</v>
      </c>
      <c r="C15" s="17">
        <v>44414</v>
      </c>
      <c r="D15" s="7">
        <v>75000</v>
      </c>
      <c r="E15" t="s">
        <v>41</v>
      </c>
      <c r="F15" t="s">
        <v>42</v>
      </c>
      <c r="G15" s="7">
        <v>75000</v>
      </c>
      <c r="H15" s="7">
        <v>41300</v>
      </c>
      <c r="I15" s="12">
        <f t="shared" si="0"/>
        <v>55.066666666666663</v>
      </c>
      <c r="J15" s="7">
        <v>81486</v>
      </c>
      <c r="K15" s="7">
        <v>22135</v>
      </c>
      <c r="L15" s="7">
        <f t="shared" si="1"/>
        <v>52865</v>
      </c>
      <c r="M15" s="7">
        <v>80530.53125</v>
      </c>
      <c r="N15" s="22">
        <f t="shared" si="2"/>
        <v>0.65645909916929801</v>
      </c>
      <c r="O15" s="27">
        <v>1120</v>
      </c>
      <c r="P15" s="32">
        <f t="shared" si="3"/>
        <v>47.200892857142854</v>
      </c>
      <c r="Q15" s="37" t="s">
        <v>61</v>
      </c>
      <c r="R15" s="42">
        <f>ABS(N39-N15)*100</f>
        <v>20.890313071057765</v>
      </c>
      <c r="S15" t="s">
        <v>44</v>
      </c>
      <c r="T15" t="s">
        <v>50</v>
      </c>
      <c r="U15" s="7">
        <v>10890</v>
      </c>
      <c r="V15" t="s">
        <v>45</v>
      </c>
      <c r="W15" s="17" t="s">
        <v>46</v>
      </c>
      <c r="X15" t="s">
        <v>78</v>
      </c>
      <c r="Y15" t="s">
        <v>79</v>
      </c>
      <c r="Z15">
        <v>401</v>
      </c>
      <c r="AA15">
        <v>58</v>
      </c>
    </row>
    <row r="16" spans="1:64" x14ac:dyDescent="0.25">
      <c r="A16" t="s">
        <v>80</v>
      </c>
      <c r="B16" t="s">
        <v>81</v>
      </c>
      <c r="C16" s="17">
        <v>44649</v>
      </c>
      <c r="D16" s="7">
        <v>92500</v>
      </c>
      <c r="E16" t="s">
        <v>41</v>
      </c>
      <c r="F16" t="s">
        <v>42</v>
      </c>
      <c r="G16" s="7">
        <v>92500</v>
      </c>
      <c r="H16" s="7">
        <v>26000</v>
      </c>
      <c r="I16" s="12">
        <f t="shared" si="0"/>
        <v>28.108108108108109</v>
      </c>
      <c r="J16" s="7">
        <v>102984</v>
      </c>
      <c r="K16" s="7">
        <v>7967</v>
      </c>
      <c r="L16" s="7">
        <f t="shared" si="1"/>
        <v>84533</v>
      </c>
      <c r="M16" s="7">
        <v>111130.9921875</v>
      </c>
      <c r="N16" s="22">
        <f t="shared" si="2"/>
        <v>0.76066089518373126</v>
      </c>
      <c r="O16" s="27">
        <v>920</v>
      </c>
      <c r="P16" s="32">
        <f t="shared" si="3"/>
        <v>91.883695652173913</v>
      </c>
      <c r="Q16" s="37" t="s">
        <v>61</v>
      </c>
      <c r="R16" s="42">
        <f>ABS(N39-N16)*100</f>
        <v>10.47013346961444</v>
      </c>
      <c r="S16" t="s">
        <v>44</v>
      </c>
      <c r="T16" t="s">
        <v>50</v>
      </c>
      <c r="U16" s="7">
        <v>7716</v>
      </c>
      <c r="V16" t="s">
        <v>45</v>
      </c>
      <c r="W16" s="17" t="s">
        <v>46</v>
      </c>
      <c r="Y16" t="s">
        <v>79</v>
      </c>
      <c r="Z16">
        <v>401</v>
      </c>
      <c r="AA16">
        <v>66</v>
      </c>
    </row>
    <row r="17" spans="1:27" x14ac:dyDescent="0.25">
      <c r="A17" t="s">
        <v>80</v>
      </c>
      <c r="B17" t="s">
        <v>81</v>
      </c>
      <c r="C17" s="17">
        <v>45016</v>
      </c>
      <c r="D17" s="7">
        <v>120500</v>
      </c>
      <c r="E17" t="s">
        <v>41</v>
      </c>
      <c r="F17" t="s">
        <v>42</v>
      </c>
      <c r="G17" s="7">
        <v>120500</v>
      </c>
      <c r="H17" s="7">
        <v>26600</v>
      </c>
      <c r="I17" s="12">
        <f t="shared" si="0"/>
        <v>22.074688796680498</v>
      </c>
      <c r="J17" s="7">
        <v>102984</v>
      </c>
      <c r="K17" s="7">
        <v>7967</v>
      </c>
      <c r="L17" s="7">
        <f t="shared" si="1"/>
        <v>112533</v>
      </c>
      <c r="M17" s="7">
        <v>111130.9921875</v>
      </c>
      <c r="N17" s="22">
        <f t="shared" si="2"/>
        <v>1.0126158129690279</v>
      </c>
      <c r="O17" s="27">
        <v>920</v>
      </c>
      <c r="P17" s="32">
        <f t="shared" si="3"/>
        <v>122.31847826086957</v>
      </c>
      <c r="Q17" s="37" t="s">
        <v>61</v>
      </c>
      <c r="R17" s="42">
        <f>ABS(N39-N17)*100</f>
        <v>14.725358308915226</v>
      </c>
      <c r="S17" t="s">
        <v>44</v>
      </c>
      <c r="T17" t="s">
        <v>50</v>
      </c>
      <c r="U17" s="7">
        <v>7716</v>
      </c>
      <c r="V17" t="s">
        <v>45</v>
      </c>
      <c r="W17" s="17" t="s">
        <v>46</v>
      </c>
      <c r="Y17" t="s">
        <v>79</v>
      </c>
      <c r="Z17">
        <v>401</v>
      </c>
      <c r="AA17">
        <v>66</v>
      </c>
    </row>
    <row r="18" spans="1:27" x14ac:dyDescent="0.25">
      <c r="A18" t="s">
        <v>82</v>
      </c>
      <c r="B18" t="s">
        <v>83</v>
      </c>
      <c r="C18" s="17">
        <v>44524</v>
      </c>
      <c r="D18" s="7">
        <v>115000</v>
      </c>
      <c r="E18" t="s">
        <v>41</v>
      </c>
      <c r="F18" t="s">
        <v>42</v>
      </c>
      <c r="G18" s="7">
        <v>115000</v>
      </c>
      <c r="H18" s="7">
        <v>52600</v>
      </c>
      <c r="I18" s="12">
        <f t="shared" si="0"/>
        <v>45.739130434782609</v>
      </c>
      <c r="J18" s="7">
        <v>149910</v>
      </c>
      <c r="K18" s="7">
        <v>7405</v>
      </c>
      <c r="L18" s="7">
        <f t="shared" si="1"/>
        <v>107595</v>
      </c>
      <c r="M18" s="7">
        <v>166672.515625</v>
      </c>
      <c r="N18" s="22">
        <f t="shared" si="2"/>
        <v>0.64554734532285007</v>
      </c>
      <c r="O18" s="27">
        <v>1456</v>
      </c>
      <c r="P18" s="32">
        <f t="shared" si="3"/>
        <v>73.897664835164832</v>
      </c>
      <c r="Q18" s="37" t="s">
        <v>84</v>
      </c>
      <c r="R18" s="42">
        <f>ABS(N39-N18)*100</f>
        <v>21.981488455702557</v>
      </c>
      <c r="S18" t="s">
        <v>44</v>
      </c>
      <c r="U18" s="7">
        <v>7405</v>
      </c>
      <c r="V18" t="s">
        <v>45</v>
      </c>
      <c r="W18" s="17" t="s">
        <v>46</v>
      </c>
      <c r="Z18">
        <v>401</v>
      </c>
      <c r="AA18">
        <v>85</v>
      </c>
    </row>
    <row r="19" spans="1:27" x14ac:dyDescent="0.25">
      <c r="A19" t="s">
        <v>85</v>
      </c>
      <c r="B19" t="s">
        <v>86</v>
      </c>
      <c r="C19" s="17">
        <v>44483</v>
      </c>
      <c r="D19" s="7">
        <v>106000</v>
      </c>
      <c r="E19" t="s">
        <v>41</v>
      </c>
      <c r="F19" t="s">
        <v>42</v>
      </c>
      <c r="G19" s="7">
        <v>106000</v>
      </c>
      <c r="H19" s="7">
        <v>37900</v>
      </c>
      <c r="I19" s="12">
        <f t="shared" si="0"/>
        <v>35.75471698113207</v>
      </c>
      <c r="J19" s="7">
        <v>106559</v>
      </c>
      <c r="K19" s="7">
        <v>7405</v>
      </c>
      <c r="L19" s="7">
        <f t="shared" si="1"/>
        <v>98595</v>
      </c>
      <c r="M19" s="7">
        <v>115969.59375</v>
      </c>
      <c r="N19" s="22">
        <f t="shared" si="2"/>
        <v>0.85017974808590724</v>
      </c>
      <c r="O19" s="27">
        <v>1530</v>
      </c>
      <c r="P19" s="32">
        <f t="shared" si="3"/>
        <v>64.441176470588232</v>
      </c>
      <c r="Q19" s="37" t="s">
        <v>84</v>
      </c>
      <c r="R19" s="42">
        <f>ABS(N39-N19)*100</f>
        <v>1.5182481793968416</v>
      </c>
      <c r="S19" t="s">
        <v>75</v>
      </c>
      <c r="U19" s="7">
        <v>7405</v>
      </c>
      <c r="V19" t="s">
        <v>45</v>
      </c>
      <c r="W19" s="17" t="s">
        <v>46</v>
      </c>
      <c r="Z19">
        <v>401</v>
      </c>
      <c r="AA19">
        <v>54</v>
      </c>
    </row>
    <row r="20" spans="1:27" x14ac:dyDescent="0.25">
      <c r="A20" t="s">
        <v>87</v>
      </c>
      <c r="B20" t="s">
        <v>88</v>
      </c>
      <c r="C20" s="17">
        <v>44543</v>
      </c>
      <c r="D20" s="7">
        <v>85000</v>
      </c>
      <c r="E20" t="s">
        <v>41</v>
      </c>
      <c r="F20" t="s">
        <v>42</v>
      </c>
      <c r="G20" s="7">
        <v>85000</v>
      </c>
      <c r="H20" s="7">
        <v>27100</v>
      </c>
      <c r="I20" s="12">
        <f t="shared" si="0"/>
        <v>31.882352941176471</v>
      </c>
      <c r="J20" s="7">
        <v>75615</v>
      </c>
      <c r="K20" s="7">
        <v>8629</v>
      </c>
      <c r="L20" s="7">
        <f t="shared" si="1"/>
        <v>76371</v>
      </c>
      <c r="M20" s="7">
        <v>78346.1953125</v>
      </c>
      <c r="N20" s="22">
        <f t="shared" si="2"/>
        <v>0.97478888024336696</v>
      </c>
      <c r="O20" s="27">
        <v>912</v>
      </c>
      <c r="P20" s="32">
        <f t="shared" si="3"/>
        <v>83.74013157894737</v>
      </c>
      <c r="Q20" s="37" t="s">
        <v>84</v>
      </c>
      <c r="R20" s="42">
        <f>ABS(N39-N20)*100</f>
        <v>10.94266503634913</v>
      </c>
      <c r="S20" t="s">
        <v>44</v>
      </c>
      <c r="U20" s="7">
        <v>6564</v>
      </c>
      <c r="V20" t="s">
        <v>45</v>
      </c>
      <c r="W20" s="17" t="s">
        <v>46</v>
      </c>
      <c r="Z20">
        <v>401</v>
      </c>
      <c r="AA20">
        <v>49</v>
      </c>
    </row>
    <row r="21" spans="1:27" x14ac:dyDescent="0.25">
      <c r="A21" t="s">
        <v>89</v>
      </c>
      <c r="B21" t="s">
        <v>90</v>
      </c>
      <c r="C21" s="17">
        <v>44603</v>
      </c>
      <c r="D21" s="7">
        <v>109000</v>
      </c>
      <c r="E21" t="s">
        <v>41</v>
      </c>
      <c r="F21" t="s">
        <v>42</v>
      </c>
      <c r="G21" s="7">
        <v>109000</v>
      </c>
      <c r="H21" s="7">
        <v>19600</v>
      </c>
      <c r="I21" s="12">
        <f t="shared" si="0"/>
        <v>17.98165137614679</v>
      </c>
      <c r="J21" s="7">
        <v>119540</v>
      </c>
      <c r="K21" s="7">
        <v>7405</v>
      </c>
      <c r="L21" s="7">
        <f t="shared" si="1"/>
        <v>101595</v>
      </c>
      <c r="M21" s="7">
        <v>131152.046875</v>
      </c>
      <c r="N21" s="22">
        <f t="shared" si="2"/>
        <v>0.77463526052955478</v>
      </c>
      <c r="O21" s="27">
        <v>1422</v>
      </c>
      <c r="P21" s="32">
        <f t="shared" si="3"/>
        <v>71.44514767932489</v>
      </c>
      <c r="Q21" s="37" t="s">
        <v>84</v>
      </c>
      <c r="R21" s="42">
        <f>ABS(N39-N21)*100</f>
        <v>9.0726969350320879</v>
      </c>
      <c r="S21" t="s">
        <v>44</v>
      </c>
      <c r="U21" s="7">
        <v>7405</v>
      </c>
      <c r="V21" t="s">
        <v>45</v>
      </c>
      <c r="W21" s="17" t="s">
        <v>46</v>
      </c>
      <c r="Z21">
        <v>401</v>
      </c>
      <c r="AA21">
        <v>74</v>
      </c>
    </row>
    <row r="22" spans="1:27" x14ac:dyDescent="0.25">
      <c r="A22" t="s">
        <v>91</v>
      </c>
      <c r="B22" t="s">
        <v>92</v>
      </c>
      <c r="C22" s="17">
        <v>44862</v>
      </c>
      <c r="D22" s="7">
        <v>60000</v>
      </c>
      <c r="E22" t="s">
        <v>41</v>
      </c>
      <c r="F22" t="s">
        <v>42</v>
      </c>
      <c r="G22" s="7">
        <v>60000</v>
      </c>
      <c r="H22" s="7">
        <v>27400</v>
      </c>
      <c r="I22" s="12">
        <f t="shared" si="0"/>
        <v>45.666666666666664</v>
      </c>
      <c r="J22" s="7">
        <v>76477</v>
      </c>
      <c r="K22" s="7">
        <v>15587</v>
      </c>
      <c r="L22" s="7">
        <f t="shared" si="1"/>
        <v>44413</v>
      </c>
      <c r="M22" s="7">
        <v>71216.375</v>
      </c>
      <c r="N22" s="22">
        <f t="shared" si="2"/>
        <v>0.62363466267413925</v>
      </c>
      <c r="O22" s="27">
        <v>1050</v>
      </c>
      <c r="P22" s="32">
        <f t="shared" si="3"/>
        <v>42.298095238095236</v>
      </c>
      <c r="Q22" s="37" t="s">
        <v>84</v>
      </c>
      <c r="R22" s="42">
        <f>ABS(N39-N22)*100</f>
        <v>24.172756720573641</v>
      </c>
      <c r="S22" t="s">
        <v>75</v>
      </c>
      <c r="U22" s="7">
        <v>14810</v>
      </c>
      <c r="V22" t="s">
        <v>45</v>
      </c>
      <c r="W22" s="17" t="s">
        <v>46</v>
      </c>
      <c r="Z22">
        <v>401</v>
      </c>
      <c r="AA22">
        <v>50</v>
      </c>
    </row>
    <row r="23" spans="1:27" x14ac:dyDescent="0.25">
      <c r="A23" t="s">
        <v>93</v>
      </c>
      <c r="B23" t="s">
        <v>94</v>
      </c>
      <c r="C23" s="17">
        <v>44379</v>
      </c>
      <c r="D23" s="7">
        <v>165600</v>
      </c>
      <c r="E23" t="s">
        <v>41</v>
      </c>
      <c r="F23" t="s">
        <v>42</v>
      </c>
      <c r="G23" s="7">
        <v>165600</v>
      </c>
      <c r="H23" s="7">
        <v>45900</v>
      </c>
      <c r="I23" s="12">
        <f t="shared" si="0"/>
        <v>27.717391304347828</v>
      </c>
      <c r="J23" s="7">
        <v>196803</v>
      </c>
      <c r="K23" s="7">
        <v>15502</v>
      </c>
      <c r="L23" s="7">
        <f t="shared" si="1"/>
        <v>150098</v>
      </c>
      <c r="M23" s="7">
        <v>212047.953125</v>
      </c>
      <c r="N23" s="22">
        <f t="shared" si="2"/>
        <v>0.7078493227025815</v>
      </c>
      <c r="O23" s="27">
        <v>2134</v>
      </c>
      <c r="P23" s="32">
        <f t="shared" si="3"/>
        <v>70.336457357075915</v>
      </c>
      <c r="Q23" s="37" t="s">
        <v>84</v>
      </c>
      <c r="R23" s="42">
        <f>ABS(N39-N23)*100</f>
        <v>15.751290717729416</v>
      </c>
      <c r="S23" t="s">
        <v>95</v>
      </c>
      <c r="U23" s="7">
        <v>14810</v>
      </c>
      <c r="V23" t="s">
        <v>45</v>
      </c>
      <c r="W23" s="17" t="s">
        <v>46</v>
      </c>
      <c r="Z23">
        <v>401</v>
      </c>
      <c r="AA23">
        <v>69</v>
      </c>
    </row>
    <row r="24" spans="1:27" x14ac:dyDescent="0.25">
      <c r="A24" t="s">
        <v>96</v>
      </c>
      <c r="B24" t="s">
        <v>97</v>
      </c>
      <c r="C24" s="17">
        <v>44770</v>
      </c>
      <c r="D24" s="7">
        <v>158000</v>
      </c>
      <c r="E24" t="s">
        <v>41</v>
      </c>
      <c r="F24" t="s">
        <v>42</v>
      </c>
      <c r="G24" s="7">
        <v>158000</v>
      </c>
      <c r="H24" s="7">
        <v>41300</v>
      </c>
      <c r="I24" s="12">
        <f t="shared" si="0"/>
        <v>26.139240506329113</v>
      </c>
      <c r="J24" s="7">
        <v>148121</v>
      </c>
      <c r="K24" s="7">
        <v>12127</v>
      </c>
      <c r="L24" s="7">
        <f t="shared" si="1"/>
        <v>145873</v>
      </c>
      <c r="M24" s="7">
        <v>159057.3125</v>
      </c>
      <c r="N24" s="22">
        <f t="shared" si="2"/>
        <v>0.9171096739107798</v>
      </c>
      <c r="O24" s="27">
        <v>1690</v>
      </c>
      <c r="P24" s="32">
        <f t="shared" si="3"/>
        <v>86.315384615384616</v>
      </c>
      <c r="Q24" s="37" t="s">
        <v>84</v>
      </c>
      <c r="R24" s="42">
        <f>ABS(N39-N24)*100</f>
        <v>5.1747444030904148</v>
      </c>
      <c r="S24" t="s">
        <v>98</v>
      </c>
      <c r="U24" s="7">
        <v>9200</v>
      </c>
      <c r="V24" t="s">
        <v>45</v>
      </c>
      <c r="W24" s="17" t="s">
        <v>46</v>
      </c>
      <c r="Z24">
        <v>401</v>
      </c>
      <c r="AA24">
        <v>69</v>
      </c>
    </row>
    <row r="25" spans="1:27" x14ac:dyDescent="0.25">
      <c r="A25" t="s">
        <v>99</v>
      </c>
      <c r="B25" t="s">
        <v>100</v>
      </c>
      <c r="C25" s="17">
        <v>44356</v>
      </c>
      <c r="D25" s="7">
        <v>116500</v>
      </c>
      <c r="E25" t="s">
        <v>41</v>
      </c>
      <c r="F25" t="s">
        <v>42</v>
      </c>
      <c r="G25" s="7">
        <v>116500</v>
      </c>
      <c r="H25" s="7">
        <v>40300</v>
      </c>
      <c r="I25" s="12">
        <f t="shared" si="0"/>
        <v>34.592274678111593</v>
      </c>
      <c r="J25" s="7">
        <v>112138</v>
      </c>
      <c r="K25" s="7">
        <v>15689</v>
      </c>
      <c r="L25" s="7">
        <f t="shared" si="1"/>
        <v>100811</v>
      </c>
      <c r="M25" s="7">
        <v>112805.8515625</v>
      </c>
      <c r="N25" s="22">
        <f t="shared" si="2"/>
        <v>0.89366817947512001</v>
      </c>
      <c r="O25" s="27">
        <v>1490</v>
      </c>
      <c r="P25" s="32">
        <f t="shared" si="3"/>
        <v>67.658389261744972</v>
      </c>
      <c r="Q25" s="37" t="s">
        <v>84</v>
      </c>
      <c r="R25" s="42">
        <f>ABS(N39-N25)*100</f>
        <v>2.8305949595244351</v>
      </c>
      <c r="S25" t="s">
        <v>44</v>
      </c>
      <c r="U25" s="7">
        <v>7405</v>
      </c>
      <c r="V25" t="s">
        <v>45</v>
      </c>
      <c r="W25" s="17" t="s">
        <v>46</v>
      </c>
      <c r="Z25">
        <v>401</v>
      </c>
      <c r="AA25">
        <v>56</v>
      </c>
    </row>
    <row r="26" spans="1:27" x14ac:dyDescent="0.25">
      <c r="A26" t="s">
        <v>101</v>
      </c>
      <c r="B26" t="s">
        <v>102</v>
      </c>
      <c r="C26" s="17">
        <v>44637</v>
      </c>
      <c r="D26" s="7">
        <v>50000</v>
      </c>
      <c r="E26" t="s">
        <v>41</v>
      </c>
      <c r="F26" t="s">
        <v>42</v>
      </c>
      <c r="G26" s="7">
        <v>50000</v>
      </c>
      <c r="H26" s="7">
        <v>19600</v>
      </c>
      <c r="I26" s="12">
        <f t="shared" si="0"/>
        <v>39.200000000000003</v>
      </c>
      <c r="J26" s="7">
        <v>59498</v>
      </c>
      <c r="K26" s="7">
        <v>13254</v>
      </c>
      <c r="L26" s="7">
        <f t="shared" si="1"/>
        <v>36746</v>
      </c>
      <c r="M26" s="7">
        <v>54086.55078125</v>
      </c>
      <c r="N26" s="22">
        <f t="shared" si="2"/>
        <v>0.67939255636058438</v>
      </c>
      <c r="O26" s="27">
        <v>1632</v>
      </c>
      <c r="P26" s="32">
        <f t="shared" si="3"/>
        <v>22.515931372549019</v>
      </c>
      <c r="Q26" s="37" t="s">
        <v>84</v>
      </c>
      <c r="R26" s="42">
        <f>ABS(N39-N26)*100</f>
        <v>18.596967351929127</v>
      </c>
      <c r="S26" t="s">
        <v>103</v>
      </c>
      <c r="U26" s="7">
        <v>7405</v>
      </c>
      <c r="V26" t="s">
        <v>45</v>
      </c>
      <c r="W26" s="17" t="s">
        <v>46</v>
      </c>
      <c r="Z26">
        <v>401</v>
      </c>
      <c r="AA26">
        <v>47</v>
      </c>
    </row>
    <row r="27" spans="1:27" x14ac:dyDescent="0.25">
      <c r="A27" t="s">
        <v>104</v>
      </c>
      <c r="B27" t="s">
        <v>105</v>
      </c>
      <c r="C27" s="17">
        <v>44876</v>
      </c>
      <c r="D27" s="7">
        <v>110000</v>
      </c>
      <c r="E27" t="s">
        <v>41</v>
      </c>
      <c r="F27" t="s">
        <v>42</v>
      </c>
      <c r="G27" s="7">
        <v>110000</v>
      </c>
      <c r="H27" s="7">
        <v>40800</v>
      </c>
      <c r="I27" s="12">
        <f t="shared" si="0"/>
        <v>37.090909090909093</v>
      </c>
      <c r="J27" s="7">
        <v>111177</v>
      </c>
      <c r="K27" s="7">
        <v>9456</v>
      </c>
      <c r="L27" s="7">
        <f t="shared" si="1"/>
        <v>100544</v>
      </c>
      <c r="M27" s="7">
        <v>118971.9296875</v>
      </c>
      <c r="N27" s="22">
        <f t="shared" si="2"/>
        <v>0.84510691105116909</v>
      </c>
      <c r="O27" s="27">
        <v>1044</v>
      </c>
      <c r="P27" s="32">
        <f t="shared" si="3"/>
        <v>96.306513409961681</v>
      </c>
      <c r="Q27" s="37" t="s">
        <v>84</v>
      </c>
      <c r="R27" s="42">
        <f>ABS(N39-N27)*100</f>
        <v>2.025531882870657</v>
      </c>
      <c r="S27" t="s">
        <v>44</v>
      </c>
      <c r="U27" s="7">
        <v>7405</v>
      </c>
      <c r="V27" t="s">
        <v>45</v>
      </c>
      <c r="W27" s="17" t="s">
        <v>46</v>
      </c>
      <c r="Z27">
        <v>401</v>
      </c>
      <c r="AA27">
        <v>54</v>
      </c>
    </row>
    <row r="28" spans="1:27" x14ac:dyDescent="0.25">
      <c r="A28" t="s">
        <v>106</v>
      </c>
      <c r="B28" t="s">
        <v>107</v>
      </c>
      <c r="C28" s="17">
        <v>44452</v>
      </c>
      <c r="D28" s="7">
        <v>85000</v>
      </c>
      <c r="E28" t="s">
        <v>41</v>
      </c>
      <c r="F28" t="s">
        <v>42</v>
      </c>
      <c r="G28" s="7">
        <v>85000</v>
      </c>
      <c r="H28" s="7">
        <v>33800</v>
      </c>
      <c r="I28" s="12">
        <f t="shared" si="0"/>
        <v>39.764705882352942</v>
      </c>
      <c r="J28" s="7">
        <v>66521</v>
      </c>
      <c r="K28" s="7">
        <v>13971</v>
      </c>
      <c r="L28" s="7">
        <f t="shared" si="1"/>
        <v>71029</v>
      </c>
      <c r="M28" s="7">
        <v>71302.578125</v>
      </c>
      <c r="N28" s="22">
        <f t="shared" si="2"/>
        <v>0.99616313838581838</v>
      </c>
      <c r="O28" s="27">
        <v>1232</v>
      </c>
      <c r="P28" s="32">
        <f t="shared" si="3"/>
        <v>57.653409090909093</v>
      </c>
      <c r="Q28" s="37" t="s">
        <v>84</v>
      </c>
      <c r="R28" s="42">
        <f>ABS(N39-N28)*100</f>
        <v>13.080090850594273</v>
      </c>
      <c r="S28" t="s">
        <v>44</v>
      </c>
      <c r="U28" s="7">
        <v>13068</v>
      </c>
      <c r="V28" t="s">
        <v>45</v>
      </c>
      <c r="W28" s="17" t="s">
        <v>46</v>
      </c>
      <c r="X28" t="s">
        <v>108</v>
      </c>
      <c r="Z28">
        <v>401</v>
      </c>
      <c r="AA28">
        <v>51</v>
      </c>
    </row>
    <row r="29" spans="1:27" x14ac:dyDescent="0.25">
      <c r="A29" t="s">
        <v>109</v>
      </c>
      <c r="B29" t="s">
        <v>110</v>
      </c>
      <c r="C29" s="17">
        <v>44351</v>
      </c>
      <c r="D29" s="7">
        <v>143100</v>
      </c>
      <c r="E29" t="s">
        <v>41</v>
      </c>
      <c r="F29" t="s">
        <v>42</v>
      </c>
      <c r="G29" s="7">
        <v>143100</v>
      </c>
      <c r="H29" s="7">
        <v>35000</v>
      </c>
      <c r="I29" s="12">
        <f t="shared" si="0"/>
        <v>24.458420684835779</v>
      </c>
      <c r="J29" s="7">
        <v>134227</v>
      </c>
      <c r="K29" s="7">
        <v>21397</v>
      </c>
      <c r="L29" s="7">
        <f t="shared" si="1"/>
        <v>121703</v>
      </c>
      <c r="M29" s="7">
        <v>131964.90625</v>
      </c>
      <c r="N29" s="22">
        <f t="shared" si="2"/>
        <v>0.92223761194086407</v>
      </c>
      <c r="O29" s="27">
        <v>1378</v>
      </c>
      <c r="P29" s="32">
        <f t="shared" si="3"/>
        <v>88.318577648766322</v>
      </c>
      <c r="Q29" s="37" t="s">
        <v>84</v>
      </c>
      <c r="R29" s="42">
        <f>ABS(N39-N29)*100</f>
        <v>5.6875382060988411</v>
      </c>
      <c r="S29" t="s">
        <v>75</v>
      </c>
      <c r="U29" s="7">
        <v>18513</v>
      </c>
      <c r="V29" t="s">
        <v>45</v>
      </c>
      <c r="W29" s="17" t="s">
        <v>46</v>
      </c>
      <c r="Z29">
        <v>401</v>
      </c>
      <c r="AA29">
        <v>64</v>
      </c>
    </row>
    <row r="30" spans="1:27" x14ac:dyDescent="0.25">
      <c r="A30" t="s">
        <v>111</v>
      </c>
      <c r="B30" t="s">
        <v>112</v>
      </c>
      <c r="C30" s="17">
        <v>44866</v>
      </c>
      <c r="D30" s="7">
        <v>163000</v>
      </c>
      <c r="E30" t="s">
        <v>41</v>
      </c>
      <c r="F30" t="s">
        <v>42</v>
      </c>
      <c r="G30" s="7">
        <v>163000</v>
      </c>
      <c r="H30" s="7">
        <v>43900</v>
      </c>
      <c r="I30" s="12">
        <f t="shared" si="0"/>
        <v>26.932515337423311</v>
      </c>
      <c r="J30" s="7">
        <v>144138</v>
      </c>
      <c r="K30" s="7">
        <v>21872</v>
      </c>
      <c r="L30" s="7">
        <f t="shared" si="1"/>
        <v>141128</v>
      </c>
      <c r="M30" s="7">
        <v>143001.171875</v>
      </c>
      <c r="N30" s="22">
        <f t="shared" si="2"/>
        <v>0.98690100332438269</v>
      </c>
      <c r="O30" s="27">
        <v>1026</v>
      </c>
      <c r="P30" s="32">
        <f t="shared" si="3"/>
        <v>137.55165692007796</v>
      </c>
      <c r="Q30" s="37" t="s">
        <v>84</v>
      </c>
      <c r="R30" s="42">
        <f>ABS(N39-N30)*100</f>
        <v>12.153877344450702</v>
      </c>
      <c r="S30" t="s">
        <v>63</v>
      </c>
      <c r="U30" s="7">
        <v>14810</v>
      </c>
      <c r="V30" t="s">
        <v>45</v>
      </c>
      <c r="W30" s="17" t="s">
        <v>46</v>
      </c>
      <c r="Z30">
        <v>401</v>
      </c>
      <c r="AA30">
        <v>69</v>
      </c>
    </row>
    <row r="31" spans="1:27" x14ac:dyDescent="0.25">
      <c r="A31" t="s">
        <v>113</v>
      </c>
      <c r="B31" t="s">
        <v>114</v>
      </c>
      <c r="C31" s="17">
        <v>44411</v>
      </c>
      <c r="D31" s="7">
        <v>150000</v>
      </c>
      <c r="E31" t="s">
        <v>41</v>
      </c>
      <c r="F31" t="s">
        <v>42</v>
      </c>
      <c r="G31" s="7">
        <v>150000</v>
      </c>
      <c r="H31" s="7">
        <v>37000</v>
      </c>
      <c r="I31" s="12">
        <f t="shared" si="0"/>
        <v>24.666666666666668</v>
      </c>
      <c r="J31" s="7">
        <v>120251</v>
      </c>
      <c r="K31" s="7">
        <v>22400</v>
      </c>
      <c r="L31" s="7">
        <f t="shared" si="1"/>
        <v>127600</v>
      </c>
      <c r="M31" s="7">
        <v>114445.6171875</v>
      </c>
      <c r="N31" s="22">
        <f t="shared" si="2"/>
        <v>1.1149400312197955</v>
      </c>
      <c r="O31" s="27">
        <v>768</v>
      </c>
      <c r="P31" s="32">
        <f t="shared" si="3"/>
        <v>166.14583333333334</v>
      </c>
      <c r="Q31" s="37" t="s">
        <v>84</v>
      </c>
      <c r="R31" s="42">
        <f>ABS(N39-N31)*100</f>
        <v>24.957780133991982</v>
      </c>
      <c r="S31" t="s">
        <v>44</v>
      </c>
      <c r="U31" s="7">
        <v>17272</v>
      </c>
      <c r="V31" t="s">
        <v>45</v>
      </c>
      <c r="W31" s="17" t="s">
        <v>46</v>
      </c>
      <c r="Z31">
        <v>401</v>
      </c>
      <c r="AA31">
        <v>69</v>
      </c>
    </row>
    <row r="32" spans="1:27" x14ac:dyDescent="0.25">
      <c r="A32" t="s">
        <v>115</v>
      </c>
      <c r="B32" t="s">
        <v>116</v>
      </c>
      <c r="C32" s="17">
        <v>44638</v>
      </c>
      <c r="D32" s="7">
        <v>92500</v>
      </c>
      <c r="E32" t="s">
        <v>41</v>
      </c>
      <c r="F32" t="s">
        <v>42</v>
      </c>
      <c r="G32" s="7">
        <v>92500</v>
      </c>
      <c r="H32" s="7">
        <v>26800</v>
      </c>
      <c r="I32" s="12">
        <f t="shared" si="0"/>
        <v>28.972972972972972</v>
      </c>
      <c r="J32" s="7">
        <v>103079</v>
      </c>
      <c r="K32" s="7">
        <v>8052</v>
      </c>
      <c r="L32" s="7">
        <f t="shared" si="1"/>
        <v>84448</v>
      </c>
      <c r="M32" s="7">
        <v>111142.6875</v>
      </c>
      <c r="N32" s="22">
        <f t="shared" si="2"/>
        <v>0.75981606977067206</v>
      </c>
      <c r="O32" s="27">
        <v>1242</v>
      </c>
      <c r="P32" s="32">
        <f t="shared" si="3"/>
        <v>67.993558776167475</v>
      </c>
      <c r="Q32" s="37" t="s">
        <v>84</v>
      </c>
      <c r="R32" s="42">
        <f>ABS(N39-N32)*100</f>
        <v>10.554616010920359</v>
      </c>
      <c r="S32" t="s">
        <v>75</v>
      </c>
      <c r="U32" s="7">
        <v>7405</v>
      </c>
      <c r="V32" t="s">
        <v>45</v>
      </c>
      <c r="W32" s="17" t="s">
        <v>46</v>
      </c>
      <c r="Z32">
        <v>401</v>
      </c>
      <c r="AA32">
        <v>64</v>
      </c>
    </row>
    <row r="33" spans="1:39" x14ac:dyDescent="0.25">
      <c r="A33" t="s">
        <v>117</v>
      </c>
      <c r="B33" t="s">
        <v>118</v>
      </c>
      <c r="C33" s="17">
        <v>44834</v>
      </c>
      <c r="D33" s="7">
        <v>92700</v>
      </c>
      <c r="E33" t="s">
        <v>41</v>
      </c>
      <c r="F33" t="s">
        <v>42</v>
      </c>
      <c r="G33" s="7">
        <v>92700</v>
      </c>
      <c r="H33" s="7">
        <v>24900</v>
      </c>
      <c r="I33" s="12">
        <f t="shared" si="0"/>
        <v>26.860841423948216</v>
      </c>
      <c r="J33" s="7">
        <v>71182</v>
      </c>
      <c r="K33" s="7">
        <v>12664</v>
      </c>
      <c r="L33" s="7">
        <f t="shared" si="1"/>
        <v>80036</v>
      </c>
      <c r="M33" s="7">
        <v>68442.1015625</v>
      </c>
      <c r="N33" s="22">
        <f t="shared" si="2"/>
        <v>1.1693971718111646</v>
      </c>
      <c r="O33" s="27">
        <v>1296</v>
      </c>
      <c r="P33" s="32">
        <f t="shared" si="3"/>
        <v>61.756172839506171</v>
      </c>
      <c r="Q33" s="37" t="s">
        <v>84</v>
      </c>
      <c r="R33" s="42">
        <f>ABS(N39-N33)*100</f>
        <v>30.4034941931289</v>
      </c>
      <c r="S33" t="s">
        <v>119</v>
      </c>
      <c r="U33" s="7">
        <v>11108</v>
      </c>
      <c r="V33" t="s">
        <v>45</v>
      </c>
      <c r="W33" s="17" t="s">
        <v>46</v>
      </c>
      <c r="Z33">
        <v>401</v>
      </c>
      <c r="AA33">
        <v>47</v>
      </c>
    </row>
    <row r="34" spans="1:39" x14ac:dyDescent="0.25">
      <c r="A34" t="s">
        <v>120</v>
      </c>
      <c r="B34" t="s">
        <v>121</v>
      </c>
      <c r="C34" s="17">
        <v>44771</v>
      </c>
      <c r="D34" s="7">
        <v>120000</v>
      </c>
      <c r="E34" t="s">
        <v>41</v>
      </c>
      <c r="F34" t="s">
        <v>42</v>
      </c>
      <c r="G34" s="7">
        <v>120000</v>
      </c>
      <c r="H34" s="7">
        <v>32600</v>
      </c>
      <c r="I34" s="12">
        <f t="shared" si="0"/>
        <v>27.166666666666668</v>
      </c>
      <c r="J34" s="7">
        <v>90400</v>
      </c>
      <c r="K34" s="7">
        <v>14913</v>
      </c>
      <c r="L34" s="7">
        <f t="shared" si="1"/>
        <v>105087</v>
      </c>
      <c r="M34" s="7">
        <v>88288.890625</v>
      </c>
      <c r="N34" s="22">
        <f t="shared" si="2"/>
        <v>1.1902630020162857</v>
      </c>
      <c r="O34" s="27">
        <v>1152</v>
      </c>
      <c r="P34" s="32">
        <f t="shared" si="3"/>
        <v>91.221354166666671</v>
      </c>
      <c r="Q34" s="37" t="s">
        <v>84</v>
      </c>
      <c r="R34" s="42">
        <f>ABS(N39-N34)*100</f>
        <v>32.490077213641001</v>
      </c>
      <c r="S34" t="s">
        <v>75</v>
      </c>
      <c r="U34" s="7">
        <v>14810</v>
      </c>
      <c r="V34" t="s">
        <v>45</v>
      </c>
      <c r="W34" s="17" t="s">
        <v>46</v>
      </c>
      <c r="Z34">
        <v>401</v>
      </c>
      <c r="AA34">
        <v>45</v>
      </c>
    </row>
    <row r="35" spans="1:39" x14ac:dyDescent="0.25">
      <c r="A35" t="s">
        <v>122</v>
      </c>
      <c r="B35" t="s">
        <v>123</v>
      </c>
      <c r="C35" s="17">
        <v>44391</v>
      </c>
      <c r="D35" s="7">
        <v>120000</v>
      </c>
      <c r="E35" t="s">
        <v>41</v>
      </c>
      <c r="F35" t="s">
        <v>42</v>
      </c>
      <c r="G35" s="7">
        <v>120000</v>
      </c>
      <c r="H35" s="7">
        <v>38500</v>
      </c>
      <c r="I35" s="12">
        <f t="shared" si="0"/>
        <v>32.083333333333336</v>
      </c>
      <c r="J35" s="7">
        <v>108199</v>
      </c>
      <c r="K35" s="7">
        <v>7855</v>
      </c>
      <c r="L35" s="7">
        <f t="shared" si="1"/>
        <v>112145</v>
      </c>
      <c r="M35" s="7">
        <v>117361.40625</v>
      </c>
      <c r="N35" s="22">
        <f t="shared" si="2"/>
        <v>0.95555262656883855</v>
      </c>
      <c r="O35" s="27">
        <v>1620</v>
      </c>
      <c r="P35" s="32">
        <f t="shared" si="3"/>
        <v>69.225308641975303</v>
      </c>
      <c r="Q35" s="37" t="s">
        <v>84</v>
      </c>
      <c r="R35" s="42">
        <f>ABS(N39-N35)*100</f>
        <v>9.0190396688962888</v>
      </c>
      <c r="S35" t="s">
        <v>75</v>
      </c>
      <c r="U35" s="7">
        <v>7405</v>
      </c>
      <c r="V35" t="s">
        <v>45</v>
      </c>
      <c r="W35" s="17" t="s">
        <v>46</v>
      </c>
      <c r="Z35">
        <v>401</v>
      </c>
      <c r="AA35">
        <v>55</v>
      </c>
    </row>
    <row r="36" spans="1:39" ht="15.75" thickBot="1" x14ac:dyDescent="0.3">
      <c r="A36" t="s">
        <v>124</v>
      </c>
      <c r="B36" t="s">
        <v>125</v>
      </c>
      <c r="C36" s="17">
        <v>44944</v>
      </c>
      <c r="D36" s="7">
        <v>229700</v>
      </c>
      <c r="E36" t="s">
        <v>41</v>
      </c>
      <c r="F36" t="s">
        <v>42</v>
      </c>
      <c r="G36" s="7">
        <v>229700</v>
      </c>
      <c r="H36" s="7">
        <v>79000</v>
      </c>
      <c r="I36" s="12">
        <f t="shared" si="0"/>
        <v>34.392686112320419</v>
      </c>
      <c r="J36" s="7">
        <v>223825</v>
      </c>
      <c r="K36" s="7">
        <v>30977</v>
      </c>
      <c r="L36" s="7">
        <f t="shared" si="1"/>
        <v>198723</v>
      </c>
      <c r="M36" s="7">
        <v>225553.21875</v>
      </c>
      <c r="N36" s="22">
        <f t="shared" si="2"/>
        <v>0.88104705887731871</v>
      </c>
      <c r="O36" s="27">
        <v>2052</v>
      </c>
      <c r="P36" s="32">
        <f t="shared" si="3"/>
        <v>96.843567251461991</v>
      </c>
      <c r="Q36" s="37" t="s">
        <v>84</v>
      </c>
      <c r="R36" s="42">
        <f>ABS(N39-N36)*100</f>
        <v>1.5684828997443057</v>
      </c>
      <c r="S36" t="s">
        <v>75</v>
      </c>
      <c r="U36" s="7">
        <v>22216</v>
      </c>
      <c r="V36" t="s">
        <v>45</v>
      </c>
      <c r="W36" s="17" t="s">
        <v>46</v>
      </c>
      <c r="Z36">
        <v>401</v>
      </c>
      <c r="AA36">
        <v>81</v>
      </c>
    </row>
    <row r="37" spans="1:39" ht="15.75" thickTop="1" x14ac:dyDescent="0.25">
      <c r="A37" s="3"/>
      <c r="B37" s="3"/>
      <c r="C37" s="18" t="s">
        <v>126</v>
      </c>
      <c r="D37" s="8">
        <f>+SUM(D2:D36)</f>
        <v>3938100</v>
      </c>
      <c r="E37" s="3"/>
      <c r="F37" s="3"/>
      <c r="G37" s="8">
        <f>+SUM(G2:G36)</f>
        <v>3938100</v>
      </c>
      <c r="H37" s="8">
        <f>+SUM(H2:H36)</f>
        <v>1282400</v>
      </c>
      <c r="I37" s="13"/>
      <c r="J37" s="8">
        <f>+SUM(J2:J36)</f>
        <v>3916647</v>
      </c>
      <c r="K37" s="8"/>
      <c r="L37" s="8">
        <f>+SUM(L2:L36)</f>
        <v>3456706</v>
      </c>
      <c r="M37" s="8">
        <f>+SUM(M2:M36)</f>
        <v>4038794.49609375</v>
      </c>
      <c r="N37" s="23"/>
      <c r="O37" s="28"/>
      <c r="P37" s="33">
        <f>AVERAGE(P2:P36)</f>
        <v>75.576589811478314</v>
      </c>
      <c r="Q37" s="38"/>
      <c r="R37" s="43">
        <f>ABS(N39-N38)*100</f>
        <v>0.94865463452802334</v>
      </c>
      <c r="S37" s="3"/>
      <c r="T37" s="3"/>
      <c r="U37" s="8"/>
      <c r="V37" s="3"/>
      <c r="W37" s="18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x14ac:dyDescent="0.25">
      <c r="A38" s="4"/>
      <c r="B38" s="4"/>
      <c r="C38" s="19"/>
      <c r="D38" s="9"/>
      <c r="E38" s="4"/>
      <c r="F38" s="4"/>
      <c r="G38" s="9"/>
      <c r="H38" s="9" t="s">
        <v>127</v>
      </c>
      <c r="I38" s="14">
        <f>H37/G37*100</f>
        <v>32.563926766714914</v>
      </c>
      <c r="J38" s="9"/>
      <c r="K38" s="9"/>
      <c r="L38" s="9"/>
      <c r="M38" s="9" t="s">
        <v>128</v>
      </c>
      <c r="N38" s="24">
        <f>L37/M37</f>
        <v>0.85587568353459542</v>
      </c>
      <c r="O38" s="29"/>
      <c r="P38" s="34" t="s">
        <v>129</v>
      </c>
      <c r="Q38" s="39">
        <f>STDEV(N2:N36)</f>
        <v>0.18029661219517087</v>
      </c>
      <c r="R38" s="44"/>
      <c r="S38" s="4"/>
      <c r="T38" s="4"/>
      <c r="U38" s="9"/>
      <c r="V38" s="4"/>
      <c r="W38" s="19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x14ac:dyDescent="0.25">
      <c r="A39" s="5"/>
      <c r="B39" s="5"/>
      <c r="C39" s="20"/>
      <c r="D39" s="10"/>
      <c r="E39" s="5"/>
      <c r="F39" s="5"/>
      <c r="G39" s="10"/>
      <c r="H39" s="10" t="s">
        <v>130</v>
      </c>
      <c r="I39" s="15">
        <f>STDEV(I2:I36)</f>
        <v>9.9895498705614276</v>
      </c>
      <c r="J39" s="10"/>
      <c r="K39" s="10"/>
      <c r="L39" s="10"/>
      <c r="M39" s="10" t="s">
        <v>131</v>
      </c>
      <c r="N39" s="25">
        <f>AVERAGE(N2:N36)</f>
        <v>0.86536222987987566</v>
      </c>
      <c r="O39" s="30"/>
      <c r="P39" s="35" t="s">
        <v>132</v>
      </c>
      <c r="Q39" s="46">
        <f>AVERAGE(R2:R36)</f>
        <v>14.906578470774106</v>
      </c>
      <c r="R39" s="45" t="s">
        <v>133</v>
      </c>
      <c r="S39" s="5">
        <f>+(Q39/N39)</f>
        <v>17.225825158608259</v>
      </c>
      <c r="T39" s="5"/>
      <c r="U39" s="10"/>
      <c r="V39" s="5"/>
      <c r="W39" s="20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1" spans="1:39" s="47" customFormat="1" x14ac:dyDescent="0.25">
      <c r="A41" s="47" t="s">
        <v>134</v>
      </c>
      <c r="C41" s="48"/>
      <c r="D41" s="49"/>
      <c r="G41" s="49"/>
      <c r="H41" s="49"/>
      <c r="I41" s="50"/>
      <c r="J41" s="49"/>
      <c r="K41" s="49"/>
      <c r="L41" s="49"/>
      <c r="M41" s="49"/>
      <c r="N41" s="51"/>
      <c r="O41" s="52"/>
      <c r="P41" s="53"/>
      <c r="Q41" s="54"/>
      <c r="R41" s="55"/>
      <c r="U41" s="49"/>
      <c r="W41" s="48"/>
    </row>
  </sheetData>
  <conditionalFormatting sqref="A2:AM36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159E2-11E0-49B5-9A7E-CC79BADB5CE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apps1</dc:creator>
  <cp:lastModifiedBy>apps1</cp:lastModifiedBy>
  <dcterms:created xsi:type="dcterms:W3CDTF">2024-01-02T21:05:10Z</dcterms:created>
  <dcterms:modified xsi:type="dcterms:W3CDTF">2024-07-25T18:33:27Z</dcterms:modified>
</cp:coreProperties>
</file>