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600" windowHeight="9720" firstSheet="1" activeTab="1"/>
  </bookViews>
  <sheets>
    <sheet name="Instructions" sheetId="1" state="hidden" r:id="rId1"/>
    <sheet name="Drinking Water Debt Service" sheetId="2" r:id="rId2"/>
    <sheet name="Ford Truck" sheetId="3" r:id="rId3"/>
    <sheet name="USDA  Road Bond" sheetId="4" r:id="rId4"/>
  </sheets>
  <definedNames>
    <definedName name="_xlnm.Print_Area" localSheetId="0">'Instructions'!$A$1:$L$75</definedName>
  </definedNames>
  <calcPr fullCalcOnLoad="1"/>
</workbook>
</file>

<file path=xl/sharedStrings.xml><?xml version="1.0" encoding="utf-8"?>
<sst xmlns="http://schemas.openxmlformats.org/spreadsheetml/2006/main" count="130" uniqueCount="56">
  <si>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</si>
  <si>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</si>
  <si>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</si>
  <si>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</si>
  <si>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</si>
  <si>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</si>
  <si>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</si>
  <si>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</si>
  <si>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</si>
  <si>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</si>
  <si>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</si>
  <si>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</si>
  <si>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</si>
  <si>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</si>
  <si>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</si>
  <si>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</si>
  <si>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</si>
  <si>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</si>
  <si>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</si>
  <si>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</si>
  <si>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</si>
  <si>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</si>
  <si>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</si>
  <si>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</si>
  <si>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</si>
  <si>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</si>
  <si>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</si>
  <si>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</si>
  <si>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</si>
  <si>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</si>
  <si>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</si>
  <si>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</si>
  <si>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</si>
  <si>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</si>
  <si>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</si>
  <si>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</si>
  <si>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</si>
  <si>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</si>
  <si>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</si>
  <si>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Commentary: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</si>
  <si>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</si>
  <si>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</si>
  <si>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</si>
  <si>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</si>
  <si>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</si>
  <si>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</si>
  <si>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</si>
  <si>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Village of Dryden</t>
  </si>
  <si>
    <t>Drinking Water Program</t>
  </si>
  <si>
    <t>MI Municipal Bond Authority</t>
  </si>
  <si>
    <t>Fee on Water/Sewer Statements</t>
  </si>
  <si>
    <t>Loan</t>
  </si>
  <si>
    <t>2018 Ford Super Duty F 750</t>
  </si>
  <si>
    <t>Equipment Rental-Equipment Fund</t>
  </si>
  <si>
    <t xml:space="preserve">Rural Task Force </t>
  </si>
  <si>
    <t>USDA Road Bond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</si>
</sst>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164" fontId="2" fillId="34" borderId="0" xfId="44" applyNumberFormat="1" applyFont="1" applyFill="1" applyAlignment="1" applyProtection="1">
      <alignment/>
      <protection locked="0"/>
    </xf>
    <xf numFmtId="14" fontId="46" fillId="34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3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16</v>
      </c>
    </row>
    <row r="4" ht="14.25">
      <c r="A4" s="26" t="s">
        <v>41</v>
      </c>
    </row>
    <row r="5" ht="14.25">
      <c r="A5" s="26" t="s">
        <v>43</v>
      </c>
    </row>
    <row r="6" ht="14.25">
      <c r="A6" s="26" t="s">
        <v>44</v>
      </c>
    </row>
    <row r="7" ht="14.25">
      <c r="A7" s="26" t="s">
        <v>42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45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46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4" sqref="A14:G14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48" t="s">
        <v>8</v>
      </c>
      <c r="B1" s="48"/>
      <c r="C1" s="48"/>
      <c r="D1" s="48"/>
      <c r="E1" s="48"/>
      <c r="F1" s="48"/>
      <c r="G1" s="4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49" t="s">
        <v>47</v>
      </c>
      <c r="D3" s="49"/>
      <c r="E3" s="49"/>
      <c r="F3" s="49"/>
      <c r="G3" s="49"/>
    </row>
    <row r="4" spans="1:7" ht="15">
      <c r="A4" s="2" t="s">
        <v>0</v>
      </c>
      <c r="B4" s="3"/>
      <c r="C4" s="50">
        <v>44050</v>
      </c>
      <c r="D4" s="50"/>
      <c r="E4" s="50"/>
      <c r="F4" s="50"/>
      <c r="G4" s="50"/>
    </row>
    <row r="5" spans="1:7" ht="15">
      <c r="A5" s="4" t="s">
        <v>1</v>
      </c>
      <c r="B5" s="5"/>
      <c r="C5" s="51">
        <v>44620</v>
      </c>
      <c r="D5" s="51"/>
      <c r="E5" s="51"/>
      <c r="F5" s="51"/>
      <c r="G5" s="5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49" t="s">
        <v>48</v>
      </c>
      <c r="D7" s="49"/>
      <c r="E7" s="49"/>
      <c r="F7" s="49"/>
      <c r="G7" s="49"/>
    </row>
    <row r="8" spans="1:7" ht="15">
      <c r="A8" s="15" t="s">
        <v>11</v>
      </c>
      <c r="B8" s="17"/>
      <c r="C8" s="52">
        <v>36067</v>
      </c>
      <c r="D8" s="52"/>
      <c r="E8" s="52"/>
      <c r="F8" s="52"/>
      <c r="G8" s="52"/>
    </row>
    <row r="9" spans="1:7" ht="15">
      <c r="A9" s="15" t="s">
        <v>12</v>
      </c>
      <c r="B9" s="18"/>
      <c r="C9" s="36">
        <v>664868</v>
      </c>
      <c r="D9" s="36"/>
      <c r="E9" s="36"/>
      <c r="F9" s="36"/>
      <c r="G9" s="36"/>
    </row>
    <row r="10" spans="1:7" ht="15">
      <c r="A10" s="15" t="s">
        <v>13</v>
      </c>
      <c r="B10" s="18"/>
      <c r="C10" s="37" t="s">
        <v>49</v>
      </c>
      <c r="D10" s="37"/>
      <c r="E10" s="37"/>
      <c r="F10" s="37"/>
      <c r="G10" s="37"/>
    </row>
    <row r="11" spans="1:7" ht="15">
      <c r="A11" s="16" t="s">
        <v>14</v>
      </c>
      <c r="B11" s="19"/>
      <c r="C11" s="38" t="s">
        <v>50</v>
      </c>
      <c r="D11" s="38"/>
      <c r="E11" s="38"/>
      <c r="F11" s="38"/>
      <c r="G11" s="38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3.5" customHeight="1">
      <c r="A14" s="32">
        <v>44470</v>
      </c>
      <c r="B14" s="13" t="s">
        <v>6</v>
      </c>
      <c r="C14" s="31">
        <v>35000</v>
      </c>
      <c r="D14" s="13" t="s">
        <v>6</v>
      </c>
      <c r="E14" s="31">
        <v>5841</v>
      </c>
      <c r="F14" s="13" t="s">
        <v>6</v>
      </c>
      <c r="G14" s="8">
        <f aca="true" t="shared" si="0" ref="G14:G20">+C14+E14</f>
        <v>40841</v>
      </c>
    </row>
    <row r="15" spans="1:7" ht="15">
      <c r="A15" s="32">
        <v>44835</v>
      </c>
      <c r="B15" s="13" t="s">
        <v>6</v>
      </c>
      <c r="C15" s="31">
        <v>40000</v>
      </c>
      <c r="D15" s="13" t="s">
        <v>6</v>
      </c>
      <c r="E15" s="31">
        <v>5097</v>
      </c>
      <c r="F15" s="13" t="s">
        <v>6</v>
      </c>
      <c r="G15" s="8">
        <f t="shared" si="0"/>
        <v>45097</v>
      </c>
    </row>
    <row r="16" spans="1:7" ht="15">
      <c r="A16" s="32">
        <v>45200</v>
      </c>
      <c r="B16" s="13" t="s">
        <v>6</v>
      </c>
      <c r="C16" s="31">
        <v>40000</v>
      </c>
      <c r="D16" s="13" t="s">
        <v>6</v>
      </c>
      <c r="E16" s="31">
        <v>4247</v>
      </c>
      <c r="F16" s="13" t="s">
        <v>6</v>
      </c>
      <c r="G16" s="8">
        <f t="shared" si="0"/>
        <v>44247</v>
      </c>
    </row>
    <row r="17" spans="1:7" ht="15">
      <c r="A17" s="32">
        <v>45566</v>
      </c>
      <c r="B17" s="13" t="s">
        <v>6</v>
      </c>
      <c r="C17" s="31">
        <v>40000</v>
      </c>
      <c r="D17" s="13" t="s">
        <v>6</v>
      </c>
      <c r="E17" s="31">
        <v>3397</v>
      </c>
      <c r="F17" s="13" t="s">
        <v>6</v>
      </c>
      <c r="G17" s="8">
        <f t="shared" si="0"/>
        <v>43397</v>
      </c>
    </row>
    <row r="18" spans="1:7" ht="15">
      <c r="A18" s="32">
        <v>45931</v>
      </c>
      <c r="B18" s="13" t="s">
        <v>6</v>
      </c>
      <c r="C18" s="31">
        <v>40000</v>
      </c>
      <c r="D18" s="13" t="s">
        <v>6</v>
      </c>
      <c r="E18" s="31">
        <v>2547</v>
      </c>
      <c r="F18" s="13" t="s">
        <v>6</v>
      </c>
      <c r="G18" s="8">
        <f t="shared" si="0"/>
        <v>42547</v>
      </c>
    </row>
    <row r="19" spans="1:7" ht="15">
      <c r="A19" s="32">
        <v>46296</v>
      </c>
      <c r="B19" s="13" t="s">
        <v>6</v>
      </c>
      <c r="C19" s="31">
        <v>40000</v>
      </c>
      <c r="D19" s="13" t="s">
        <v>6</v>
      </c>
      <c r="E19" s="31">
        <v>1697</v>
      </c>
      <c r="F19" s="13" t="s">
        <v>6</v>
      </c>
      <c r="G19" s="8">
        <f t="shared" si="0"/>
        <v>41697</v>
      </c>
    </row>
    <row r="20" spans="1:7" ht="15">
      <c r="A20" s="32">
        <v>46661</v>
      </c>
      <c r="B20" s="13" t="s">
        <v>6</v>
      </c>
      <c r="C20" s="31">
        <v>39868</v>
      </c>
      <c r="D20" s="13" t="s">
        <v>6</v>
      </c>
      <c r="E20" s="31">
        <v>847</v>
      </c>
      <c r="F20" s="13" t="s">
        <v>6</v>
      </c>
      <c r="G20" s="8">
        <f t="shared" si="0"/>
        <v>40715</v>
      </c>
    </row>
    <row r="21" spans="1:7" ht="15.75" thickBot="1">
      <c r="A21" s="9" t="s">
        <v>7</v>
      </c>
      <c r="B21" s="14" t="s">
        <v>6</v>
      </c>
      <c r="C21" s="29">
        <f>SUM(C14:C20)</f>
        <v>274868</v>
      </c>
      <c r="D21" s="14" t="s">
        <v>6</v>
      </c>
      <c r="E21" s="29">
        <f>SUM(E14:E20)</f>
        <v>23673</v>
      </c>
      <c r="F21" s="14" t="s">
        <v>6</v>
      </c>
      <c r="G21" s="29">
        <f>SUM(G14:G20)</f>
        <v>298541</v>
      </c>
    </row>
    <row r="22" spans="1:7" ht="15.75" thickTop="1">
      <c r="A22" s="3"/>
      <c r="B22" s="3"/>
      <c r="C22" s="3"/>
      <c r="D22" s="3"/>
      <c r="E22" s="3"/>
      <c r="F22" s="3"/>
      <c r="G22" s="3"/>
    </row>
    <row r="23" spans="1:7" ht="15">
      <c r="A23" s="9"/>
      <c r="B23" s="2"/>
      <c r="C23" s="10"/>
      <c r="D23" s="2"/>
      <c r="E23" s="10"/>
      <c r="F23" s="2"/>
      <c r="G23" s="10"/>
    </row>
    <row r="24" spans="1:7" ht="15">
      <c r="A24" s="39" t="s">
        <v>39</v>
      </c>
      <c r="B24" s="40"/>
      <c r="C24" s="40"/>
      <c r="D24" s="40"/>
      <c r="E24" s="40"/>
      <c r="F24" s="40"/>
      <c r="G24" s="41"/>
    </row>
    <row r="25" spans="1:7" ht="15">
      <c r="A25" s="42"/>
      <c r="B25" s="43"/>
      <c r="C25" s="43"/>
      <c r="D25" s="43"/>
      <c r="E25" s="43"/>
      <c r="F25" s="43"/>
      <c r="G25" s="44"/>
    </row>
    <row r="26" spans="1:7" ht="15">
      <c r="A26" s="45"/>
      <c r="B26" s="46"/>
      <c r="C26" s="46"/>
      <c r="D26" s="46"/>
      <c r="E26" s="46"/>
      <c r="F26" s="46"/>
      <c r="G26" s="47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10">
    <mergeCell ref="C9:G9"/>
    <mergeCell ref="C10:G10"/>
    <mergeCell ref="C11:G11"/>
    <mergeCell ref="A24:G26"/>
    <mergeCell ref="A1:G1"/>
    <mergeCell ref="C3:G3"/>
    <mergeCell ref="C4:G4"/>
    <mergeCell ref="C5:G5"/>
    <mergeCell ref="C7:G7"/>
    <mergeCell ref="C8:G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5" sqref="C5:G5"/>
    </sheetView>
  </sheetViews>
  <sheetFormatPr defaultColWidth="9.140625" defaultRowHeight="15"/>
  <sheetData>
    <row r="1" spans="1:7" ht="20.25">
      <c r="A1" s="48" t="s">
        <v>8</v>
      </c>
      <c r="B1" s="48"/>
      <c r="C1" s="48"/>
      <c r="D1" s="48"/>
      <c r="E1" s="48"/>
      <c r="F1" s="48"/>
      <c r="G1" s="4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49" t="s">
        <v>47</v>
      </c>
      <c r="D3" s="49"/>
      <c r="E3" s="49"/>
      <c r="F3" s="49"/>
      <c r="G3" s="49"/>
    </row>
    <row r="4" spans="1:7" ht="15">
      <c r="A4" s="2" t="s">
        <v>0</v>
      </c>
      <c r="B4" s="3"/>
      <c r="C4" s="50">
        <v>44050</v>
      </c>
      <c r="D4" s="50"/>
      <c r="E4" s="50"/>
      <c r="F4" s="50"/>
      <c r="G4" s="50"/>
    </row>
    <row r="5" spans="1:7" ht="15">
      <c r="A5" s="4" t="s">
        <v>1</v>
      </c>
      <c r="B5" s="5"/>
      <c r="C5" s="51">
        <v>44255</v>
      </c>
      <c r="D5" s="51"/>
      <c r="E5" s="51"/>
      <c r="F5" s="51"/>
      <c r="G5" s="5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49" t="s">
        <v>52</v>
      </c>
      <c r="D7" s="49"/>
      <c r="E7" s="49"/>
      <c r="F7" s="49"/>
      <c r="G7" s="49"/>
    </row>
    <row r="8" spans="1:7" ht="15">
      <c r="A8" s="15" t="s">
        <v>11</v>
      </c>
      <c r="B8" s="17"/>
      <c r="C8" s="52">
        <v>43101</v>
      </c>
      <c r="D8" s="52"/>
      <c r="E8" s="52"/>
      <c r="F8" s="52"/>
      <c r="G8" s="52"/>
    </row>
    <row r="9" spans="1:7" ht="15">
      <c r="A9" s="15" t="s">
        <v>12</v>
      </c>
      <c r="B9" s="18"/>
      <c r="C9" s="36">
        <v>74693</v>
      </c>
      <c r="D9" s="36"/>
      <c r="E9" s="36"/>
      <c r="F9" s="36"/>
      <c r="G9" s="36"/>
    </row>
    <row r="10" spans="1:7" ht="15">
      <c r="A10" s="15" t="s">
        <v>13</v>
      </c>
      <c r="B10" s="18"/>
      <c r="C10" s="37" t="s">
        <v>51</v>
      </c>
      <c r="D10" s="37"/>
      <c r="E10" s="37"/>
      <c r="F10" s="37"/>
      <c r="G10" s="37"/>
    </row>
    <row r="11" spans="1:7" ht="15">
      <c r="A11" s="16" t="s">
        <v>14</v>
      </c>
      <c r="B11" s="19"/>
      <c r="C11" s="38" t="s">
        <v>53</v>
      </c>
      <c r="D11" s="38"/>
      <c r="E11" s="38"/>
      <c r="F11" s="38"/>
      <c r="G11" s="38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2">
        <v>44531</v>
      </c>
      <c r="B14" s="13" t="s">
        <v>6</v>
      </c>
      <c r="C14" s="31">
        <v>15295.63</v>
      </c>
      <c r="D14" s="13" t="s">
        <v>6</v>
      </c>
      <c r="E14" s="31">
        <v>758.67</v>
      </c>
      <c r="F14" s="13" t="s">
        <v>6</v>
      </c>
      <c r="G14" s="8">
        <f>+C14+E14</f>
        <v>16054.3</v>
      </c>
    </row>
    <row r="15" spans="1:7" ht="15">
      <c r="A15" s="32">
        <v>44896</v>
      </c>
      <c r="B15" s="13" t="s">
        <v>6</v>
      </c>
      <c r="C15" s="31">
        <v>15670.38</v>
      </c>
      <c r="D15" s="13" t="s">
        <v>6</v>
      </c>
      <c r="E15" s="31">
        <v>177.31</v>
      </c>
      <c r="F15" s="13" t="s">
        <v>6</v>
      </c>
      <c r="G15" s="8">
        <f>+C15+E15</f>
        <v>15847.689999999999</v>
      </c>
    </row>
    <row r="16" spans="1:7" ht="15">
      <c r="A16" s="32"/>
      <c r="B16" s="13"/>
      <c r="C16" s="31"/>
      <c r="D16" s="13"/>
      <c r="E16" s="31"/>
      <c r="F16" s="13"/>
      <c r="G16" s="8"/>
    </row>
    <row r="17" spans="1:7" ht="15">
      <c r="A17" s="32"/>
      <c r="B17" s="13"/>
      <c r="C17" s="31"/>
      <c r="D17" s="13"/>
      <c r="E17" s="31"/>
      <c r="F17" s="13"/>
      <c r="G17" s="8"/>
    </row>
    <row r="18" spans="1:7" ht="15">
      <c r="A18" s="32"/>
      <c r="B18" s="13"/>
      <c r="C18" s="31"/>
      <c r="D18" s="13"/>
      <c r="E18" s="31"/>
      <c r="F18" s="13"/>
      <c r="G18" s="8"/>
    </row>
    <row r="19" spans="1:7" ht="15">
      <c r="A19" s="32"/>
      <c r="B19" s="13"/>
      <c r="C19" s="31"/>
      <c r="D19" s="13"/>
      <c r="E19" s="31"/>
      <c r="F19" s="13"/>
      <c r="G19" s="8"/>
    </row>
    <row r="20" spans="1:7" ht="15">
      <c r="A20" s="32"/>
      <c r="B20" s="13"/>
      <c r="C20" s="31"/>
      <c r="D20" s="13"/>
      <c r="E20" s="31"/>
      <c r="F20" s="13"/>
      <c r="G20" s="8"/>
    </row>
    <row r="21" spans="1:7" ht="15.75" thickBot="1">
      <c r="A21" s="9" t="s">
        <v>7</v>
      </c>
      <c r="B21" s="14" t="s">
        <v>6</v>
      </c>
      <c r="C21" s="29">
        <f>SUM(C14:C20)</f>
        <v>30966.01</v>
      </c>
      <c r="D21" s="14" t="s">
        <v>6</v>
      </c>
      <c r="E21" s="29">
        <f>SUM(E14:E20)</f>
        <v>935.98</v>
      </c>
      <c r="F21" s="14" t="s">
        <v>6</v>
      </c>
      <c r="G21" s="29">
        <f>SUM(G14:G20)</f>
        <v>31901.989999999998</v>
      </c>
    </row>
    <row r="22" spans="1:7" ht="15.75" thickTop="1">
      <c r="A22" s="3"/>
      <c r="B22" s="3"/>
      <c r="C22" s="3"/>
      <c r="D22" s="3"/>
      <c r="E22" s="3"/>
      <c r="F22" s="3"/>
      <c r="G22" s="3"/>
    </row>
    <row r="23" spans="1:7" ht="15">
      <c r="A23" s="9"/>
      <c r="B23" s="2"/>
      <c r="C23" s="10"/>
      <c r="D23" s="2"/>
      <c r="E23" s="10"/>
      <c r="F23" s="2"/>
      <c r="G23" s="10"/>
    </row>
    <row r="24" spans="1:7" ht="15">
      <c r="A24" s="39" t="s">
        <v>39</v>
      </c>
      <c r="B24" s="40"/>
      <c r="C24" s="40"/>
      <c r="D24" s="40"/>
      <c r="E24" s="40"/>
      <c r="F24" s="40"/>
      <c r="G24" s="41"/>
    </row>
    <row r="25" spans="1:7" ht="15">
      <c r="A25" s="42"/>
      <c r="B25" s="43"/>
      <c r="C25" s="43"/>
      <c r="D25" s="43"/>
      <c r="E25" s="43"/>
      <c r="F25" s="43"/>
      <c r="G25" s="44"/>
    </row>
    <row r="26" spans="1:7" ht="15">
      <c r="A26" s="45"/>
      <c r="B26" s="46"/>
      <c r="C26" s="46"/>
      <c r="D26" s="46"/>
      <c r="E26" s="46"/>
      <c r="F26" s="46"/>
      <c r="G26" s="47"/>
    </row>
  </sheetData>
  <sheetProtection/>
  <mergeCells count="10">
    <mergeCell ref="C9:G9"/>
    <mergeCell ref="C10:G10"/>
    <mergeCell ref="C11:G11"/>
    <mergeCell ref="A24:G26"/>
    <mergeCell ref="A1:G1"/>
    <mergeCell ref="C3:G3"/>
    <mergeCell ref="C4:G4"/>
    <mergeCell ref="C5:G5"/>
    <mergeCell ref="C7:G7"/>
    <mergeCell ref="C8:G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J44" sqref="J44"/>
    </sheetView>
  </sheetViews>
  <sheetFormatPr defaultColWidth="9.140625" defaultRowHeight="15"/>
  <cols>
    <col min="1" max="1" width="12.421875" style="0" customWidth="1"/>
    <col min="3" max="3" width="10.8515625" style="0" customWidth="1"/>
    <col min="5" max="5" width="11.421875" style="0" customWidth="1"/>
    <col min="7" max="7" width="11.421875" style="0" customWidth="1"/>
  </cols>
  <sheetData>
    <row r="1" spans="1:7" ht="20.25">
      <c r="A1" s="48" t="s">
        <v>8</v>
      </c>
      <c r="B1" s="48"/>
      <c r="C1" s="48"/>
      <c r="D1" s="48"/>
      <c r="E1" s="48"/>
      <c r="F1" s="48"/>
      <c r="G1" s="4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49" t="s">
        <v>47</v>
      </c>
      <c r="D3" s="49"/>
      <c r="E3" s="49"/>
      <c r="F3" s="49"/>
      <c r="G3" s="49"/>
    </row>
    <row r="4" spans="1:7" ht="15">
      <c r="A4" s="2" t="s">
        <v>0</v>
      </c>
      <c r="B4" s="3"/>
      <c r="C4" s="50">
        <v>44050</v>
      </c>
      <c r="D4" s="50"/>
      <c r="E4" s="50"/>
      <c r="F4" s="50"/>
      <c r="G4" s="50"/>
    </row>
    <row r="5" spans="1:7" ht="15">
      <c r="A5" s="4" t="s">
        <v>1</v>
      </c>
      <c r="B5" s="5"/>
      <c r="C5" s="51">
        <v>44255</v>
      </c>
      <c r="D5" s="51"/>
      <c r="E5" s="51"/>
      <c r="F5" s="51"/>
      <c r="G5" s="5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49" t="s">
        <v>54</v>
      </c>
      <c r="D7" s="49"/>
      <c r="E7" s="49"/>
      <c r="F7" s="49"/>
      <c r="G7" s="49"/>
    </row>
    <row r="8" spans="1:7" ht="15">
      <c r="A8" s="15" t="s">
        <v>11</v>
      </c>
      <c r="B8" s="17"/>
      <c r="C8" s="52">
        <v>43497</v>
      </c>
      <c r="D8" s="52"/>
      <c r="E8" s="52"/>
      <c r="F8" s="52"/>
      <c r="G8" s="52"/>
    </row>
    <row r="9" spans="1:7" ht="15">
      <c r="A9" s="15" t="s">
        <v>12</v>
      </c>
      <c r="B9" s="18"/>
      <c r="C9" s="36">
        <v>1044000</v>
      </c>
      <c r="D9" s="36"/>
      <c r="E9" s="36"/>
      <c r="F9" s="36"/>
      <c r="G9" s="36"/>
    </row>
    <row r="10" spans="1:7" ht="15">
      <c r="A10" s="15" t="s">
        <v>13</v>
      </c>
      <c r="B10" s="18"/>
      <c r="C10" s="37" t="s">
        <v>51</v>
      </c>
      <c r="D10" s="37"/>
      <c r="E10" s="37"/>
      <c r="F10" s="37"/>
      <c r="G10" s="37"/>
    </row>
    <row r="11" spans="1:7" ht="15">
      <c r="A11" s="16" t="s">
        <v>14</v>
      </c>
      <c r="B11" s="19"/>
      <c r="C11" s="38" t="s">
        <v>55</v>
      </c>
      <c r="D11" s="38"/>
      <c r="E11" s="38"/>
      <c r="F11" s="38"/>
      <c r="G11" s="38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2">
        <v>44317</v>
      </c>
      <c r="B14" s="13" t="s">
        <v>6</v>
      </c>
      <c r="C14" s="31">
        <v>34800</v>
      </c>
      <c r="D14" s="13" t="s">
        <v>6</v>
      </c>
      <c r="E14" s="31">
        <f>34104+32886</f>
        <v>66990</v>
      </c>
      <c r="F14" s="13" t="s">
        <v>6</v>
      </c>
      <c r="G14" s="8">
        <f>+C14+E14</f>
        <v>101790</v>
      </c>
    </row>
    <row r="15" spans="1:7" ht="15">
      <c r="A15" s="32">
        <v>44682</v>
      </c>
      <c r="B15" s="13" t="s">
        <v>6</v>
      </c>
      <c r="C15" s="31">
        <v>34800</v>
      </c>
      <c r="D15" s="13" t="s">
        <v>6</v>
      </c>
      <c r="E15" s="31">
        <f>31668+32886</f>
        <v>64554</v>
      </c>
      <c r="F15" s="13" t="s">
        <v>6</v>
      </c>
      <c r="G15" s="8">
        <f>+C15+E15</f>
        <v>99354</v>
      </c>
    </row>
    <row r="16" spans="1:7" ht="15">
      <c r="A16" s="32">
        <v>45047</v>
      </c>
      <c r="B16" s="13"/>
      <c r="C16" s="31">
        <v>34800</v>
      </c>
      <c r="D16" s="13"/>
      <c r="E16" s="31">
        <f>30450+31668</f>
        <v>62118</v>
      </c>
      <c r="F16" s="13"/>
      <c r="G16" s="8">
        <f aca="true" t="shared" si="0" ref="G16:G42">+C16+E16</f>
        <v>96918</v>
      </c>
    </row>
    <row r="17" spans="1:7" ht="15">
      <c r="A17" s="32">
        <v>45413</v>
      </c>
      <c r="B17" s="13"/>
      <c r="C17" s="31">
        <v>34800</v>
      </c>
      <c r="D17" s="13"/>
      <c r="E17" s="31">
        <f>30450+29232</f>
        <v>59682</v>
      </c>
      <c r="F17" s="13"/>
      <c r="G17" s="8">
        <f t="shared" si="0"/>
        <v>94482</v>
      </c>
    </row>
    <row r="18" spans="1:7" ht="15">
      <c r="A18" s="32">
        <v>45778</v>
      </c>
      <c r="B18" s="13"/>
      <c r="C18" s="31">
        <v>34800</v>
      </c>
      <c r="D18" s="13"/>
      <c r="E18" s="31">
        <f>28014+29232</f>
        <v>57246</v>
      </c>
      <c r="F18" s="13"/>
      <c r="G18" s="8">
        <f t="shared" si="0"/>
        <v>92046</v>
      </c>
    </row>
    <row r="19" spans="1:7" ht="15">
      <c r="A19" s="32">
        <v>46143</v>
      </c>
      <c r="B19" s="13"/>
      <c r="C19" s="31">
        <v>34800</v>
      </c>
      <c r="D19" s="13"/>
      <c r="E19" s="31">
        <f>28014+26796</f>
        <v>54810</v>
      </c>
      <c r="F19" s="13"/>
      <c r="G19" s="8">
        <f t="shared" si="0"/>
        <v>89610</v>
      </c>
    </row>
    <row r="20" spans="1:7" ht="15">
      <c r="A20" s="32">
        <v>46508</v>
      </c>
      <c r="B20" s="13"/>
      <c r="C20" s="31">
        <v>34800</v>
      </c>
      <c r="D20" s="13"/>
      <c r="E20" s="31">
        <f>26796+25578</f>
        <v>52374</v>
      </c>
      <c r="F20" s="13"/>
      <c r="G20" s="8">
        <f t="shared" si="0"/>
        <v>87174</v>
      </c>
    </row>
    <row r="21" spans="1:7" ht="15">
      <c r="A21" s="32">
        <v>46874</v>
      </c>
      <c r="B21" s="13"/>
      <c r="C21" s="31">
        <v>34800</v>
      </c>
      <c r="D21" s="13"/>
      <c r="E21" s="31">
        <f>25578+24360</f>
        <v>49938</v>
      </c>
      <c r="F21" s="13"/>
      <c r="G21" s="8">
        <f t="shared" si="0"/>
        <v>84738</v>
      </c>
    </row>
    <row r="22" spans="1:7" ht="15">
      <c r="A22" s="32">
        <v>47239</v>
      </c>
      <c r="B22" s="13"/>
      <c r="C22" s="31">
        <v>34800</v>
      </c>
      <c r="D22" s="13"/>
      <c r="E22" s="31">
        <f>24360+23142</f>
        <v>47502</v>
      </c>
      <c r="F22" s="13"/>
      <c r="G22" s="8">
        <f t="shared" si="0"/>
        <v>82302</v>
      </c>
    </row>
    <row r="23" spans="1:7" ht="15">
      <c r="A23" s="32">
        <v>47604</v>
      </c>
      <c r="B23" s="13"/>
      <c r="C23" s="31">
        <v>34800</v>
      </c>
      <c r="D23" s="13"/>
      <c r="E23" s="31">
        <f>23142+21924</f>
        <v>45066</v>
      </c>
      <c r="F23" s="13"/>
      <c r="G23" s="8">
        <f t="shared" si="0"/>
        <v>79866</v>
      </c>
    </row>
    <row r="24" spans="1:7" ht="15">
      <c r="A24" s="32">
        <v>47969</v>
      </c>
      <c r="B24" s="13"/>
      <c r="C24" s="31">
        <v>34800</v>
      </c>
      <c r="D24" s="13"/>
      <c r="E24" s="31">
        <f>21924+20706</f>
        <v>42630</v>
      </c>
      <c r="F24" s="13"/>
      <c r="G24" s="8">
        <f t="shared" si="0"/>
        <v>77430</v>
      </c>
    </row>
    <row r="25" spans="1:7" ht="15">
      <c r="A25" s="32">
        <v>48335</v>
      </c>
      <c r="B25" s="13"/>
      <c r="C25" s="31">
        <v>34800</v>
      </c>
      <c r="D25" s="13"/>
      <c r="E25" s="31">
        <f>20706+19488</f>
        <v>40194</v>
      </c>
      <c r="F25" s="13"/>
      <c r="G25" s="8">
        <f t="shared" si="0"/>
        <v>74994</v>
      </c>
    </row>
    <row r="26" spans="1:7" ht="15">
      <c r="A26" s="32">
        <v>48700</v>
      </c>
      <c r="B26" s="13"/>
      <c r="C26" s="31">
        <v>34800</v>
      </c>
      <c r="D26" s="13"/>
      <c r="E26" s="31">
        <f>19488+18270</f>
        <v>37758</v>
      </c>
      <c r="F26" s="13"/>
      <c r="G26" s="8">
        <f t="shared" si="0"/>
        <v>72558</v>
      </c>
    </row>
    <row r="27" spans="1:7" ht="15">
      <c r="A27" s="32">
        <v>49065</v>
      </c>
      <c r="B27" s="13"/>
      <c r="C27" s="31">
        <v>34800</v>
      </c>
      <c r="D27" s="13"/>
      <c r="E27" s="31">
        <f>18270+17052</f>
        <v>35322</v>
      </c>
      <c r="F27" s="13"/>
      <c r="G27" s="8">
        <f t="shared" si="0"/>
        <v>70122</v>
      </c>
    </row>
    <row r="28" spans="1:7" ht="15">
      <c r="A28" s="32">
        <v>49430</v>
      </c>
      <c r="B28" s="13"/>
      <c r="C28" s="31">
        <v>34800</v>
      </c>
      <c r="D28" s="13"/>
      <c r="E28" s="31">
        <f>17052+15834</f>
        <v>32886</v>
      </c>
      <c r="F28" s="13"/>
      <c r="G28" s="8">
        <f t="shared" si="0"/>
        <v>67686</v>
      </c>
    </row>
    <row r="29" spans="1:7" ht="15">
      <c r="A29" s="32">
        <v>49796</v>
      </c>
      <c r="B29" s="13"/>
      <c r="C29" s="31">
        <v>34800</v>
      </c>
      <c r="D29" s="13"/>
      <c r="E29" s="31">
        <f>15834+14616</f>
        <v>30450</v>
      </c>
      <c r="F29" s="13"/>
      <c r="G29" s="8">
        <f t="shared" si="0"/>
        <v>65250</v>
      </c>
    </row>
    <row r="30" spans="1:7" ht="15">
      <c r="A30" s="32">
        <v>50161</v>
      </c>
      <c r="B30" s="13"/>
      <c r="C30" s="31">
        <v>34800</v>
      </c>
      <c r="D30" s="13"/>
      <c r="E30" s="31">
        <f>14616+13398</f>
        <v>28014</v>
      </c>
      <c r="F30" s="13"/>
      <c r="G30" s="8">
        <f t="shared" si="0"/>
        <v>62814</v>
      </c>
    </row>
    <row r="31" spans="1:7" ht="15">
      <c r="A31" s="32">
        <v>50526</v>
      </c>
      <c r="B31" s="13"/>
      <c r="C31" s="31">
        <v>34800</v>
      </c>
      <c r="D31" s="13"/>
      <c r="E31" s="31">
        <f>13398+12180</f>
        <v>25578</v>
      </c>
      <c r="F31" s="13"/>
      <c r="G31" s="8">
        <f t="shared" si="0"/>
        <v>60378</v>
      </c>
    </row>
    <row r="32" spans="1:7" ht="15">
      <c r="A32" s="32">
        <v>50891</v>
      </c>
      <c r="B32" s="13"/>
      <c r="C32" s="31">
        <v>34800</v>
      </c>
      <c r="D32" s="13"/>
      <c r="E32" s="31">
        <f>12180+10962</f>
        <v>23142</v>
      </c>
      <c r="F32" s="13"/>
      <c r="G32" s="8">
        <f t="shared" si="0"/>
        <v>57942</v>
      </c>
    </row>
    <row r="33" spans="1:7" ht="15">
      <c r="A33" s="32">
        <v>51257</v>
      </c>
      <c r="B33" s="13"/>
      <c r="C33" s="31">
        <v>34800</v>
      </c>
      <c r="D33" s="13"/>
      <c r="E33" s="31">
        <f>10962+9744</f>
        <v>20706</v>
      </c>
      <c r="F33" s="13"/>
      <c r="G33" s="8">
        <f t="shared" si="0"/>
        <v>55506</v>
      </c>
    </row>
    <row r="34" spans="1:7" ht="15">
      <c r="A34" s="32">
        <v>51622</v>
      </c>
      <c r="B34" s="13"/>
      <c r="C34" s="31">
        <v>34800</v>
      </c>
      <c r="D34" s="13"/>
      <c r="E34" s="31">
        <f>9744+8526</f>
        <v>18270</v>
      </c>
      <c r="F34" s="13"/>
      <c r="G34" s="8">
        <f t="shared" si="0"/>
        <v>53070</v>
      </c>
    </row>
    <row r="35" spans="1:7" ht="15">
      <c r="A35" s="32">
        <v>51987</v>
      </c>
      <c r="B35" s="13"/>
      <c r="C35" s="31">
        <v>34800</v>
      </c>
      <c r="D35" s="13"/>
      <c r="E35" s="31">
        <f>8526+7308</f>
        <v>15834</v>
      </c>
      <c r="F35" s="13"/>
      <c r="G35" s="8">
        <f t="shared" si="0"/>
        <v>50634</v>
      </c>
    </row>
    <row r="36" spans="1:7" ht="15">
      <c r="A36" s="32">
        <v>52352</v>
      </c>
      <c r="B36" s="13"/>
      <c r="C36" s="31">
        <v>34800</v>
      </c>
      <c r="D36" s="13"/>
      <c r="E36" s="31">
        <f>7308+6090</f>
        <v>13398</v>
      </c>
      <c r="F36" s="13"/>
      <c r="G36" s="8">
        <f t="shared" si="0"/>
        <v>48198</v>
      </c>
    </row>
    <row r="37" spans="1:7" ht="15">
      <c r="A37" s="32">
        <v>52718</v>
      </c>
      <c r="B37" s="13"/>
      <c r="C37" s="31">
        <v>34800</v>
      </c>
      <c r="D37" s="13"/>
      <c r="E37" s="31">
        <f>6090+4872</f>
        <v>10962</v>
      </c>
      <c r="F37" s="13"/>
      <c r="G37" s="8">
        <f t="shared" si="0"/>
        <v>45762</v>
      </c>
    </row>
    <row r="38" spans="1:7" ht="15">
      <c r="A38" s="32">
        <v>53083</v>
      </c>
      <c r="B38" s="13"/>
      <c r="C38" s="31">
        <v>34800</v>
      </c>
      <c r="D38" s="13"/>
      <c r="E38" s="31">
        <f>4872+3654</f>
        <v>8526</v>
      </c>
      <c r="F38" s="13"/>
      <c r="G38" s="8">
        <f t="shared" si="0"/>
        <v>43326</v>
      </c>
    </row>
    <row r="39" spans="1:7" ht="15">
      <c r="A39" s="32">
        <v>53083</v>
      </c>
      <c r="B39" s="13"/>
      <c r="C39" s="31">
        <v>34800</v>
      </c>
      <c r="D39" s="13"/>
      <c r="E39" s="31">
        <f>3654+2436</f>
        <v>6090</v>
      </c>
      <c r="F39" s="13"/>
      <c r="G39" s="8">
        <f t="shared" si="0"/>
        <v>40890</v>
      </c>
    </row>
    <row r="40" spans="1:7" ht="15">
      <c r="A40" s="32">
        <v>53448</v>
      </c>
      <c r="B40" s="13"/>
      <c r="C40" s="31">
        <v>34800</v>
      </c>
      <c r="D40" s="13"/>
      <c r="E40" s="31">
        <f>2436+1218</f>
        <v>3654</v>
      </c>
      <c r="F40" s="13"/>
      <c r="G40" s="8">
        <f t="shared" si="0"/>
        <v>38454</v>
      </c>
    </row>
    <row r="41" spans="1:7" ht="15">
      <c r="A41" s="32">
        <v>53813</v>
      </c>
      <c r="B41" s="13"/>
      <c r="C41" s="31">
        <v>34800</v>
      </c>
      <c r="D41" s="13"/>
      <c r="E41" s="31">
        <f>1218</f>
        <v>1218</v>
      </c>
      <c r="F41" s="13"/>
      <c r="G41" s="8">
        <f t="shared" si="0"/>
        <v>36018</v>
      </c>
    </row>
    <row r="42" spans="1:7" ht="15">
      <c r="A42" s="32"/>
      <c r="B42" s="13"/>
      <c r="C42" s="31"/>
      <c r="D42" s="13"/>
      <c r="E42" s="31"/>
      <c r="F42" s="13"/>
      <c r="G42" s="8">
        <f t="shared" si="0"/>
        <v>0</v>
      </c>
    </row>
    <row r="43" spans="1:7" ht="15.75" thickBot="1">
      <c r="A43" s="9" t="s">
        <v>7</v>
      </c>
      <c r="B43" s="14" t="s">
        <v>6</v>
      </c>
      <c r="C43" s="29">
        <f>SUM(C14:C42)</f>
        <v>974400</v>
      </c>
      <c r="D43" s="14" t="s">
        <v>6</v>
      </c>
      <c r="E43" s="29">
        <f>SUM(E14:E42)</f>
        <v>954912</v>
      </c>
      <c r="F43" s="14" t="s">
        <v>6</v>
      </c>
      <c r="G43" s="29">
        <f>SUM(G14:G42)</f>
        <v>1929312</v>
      </c>
    </row>
    <row r="44" spans="1:7" ht="15.75" thickTop="1">
      <c r="A44" s="3"/>
      <c r="B44" s="3"/>
      <c r="C44" s="3"/>
      <c r="D44" s="3"/>
      <c r="E44" s="3"/>
      <c r="F44" s="3"/>
      <c r="G44" s="3"/>
    </row>
    <row r="45" spans="1:7" ht="15">
      <c r="A45" s="9"/>
      <c r="B45" s="2"/>
      <c r="C45" s="10"/>
      <c r="D45" s="2"/>
      <c r="E45" s="10"/>
      <c r="F45" s="2"/>
      <c r="G45" s="10"/>
    </row>
    <row r="46" spans="1:7" ht="15">
      <c r="A46" s="39" t="s">
        <v>39</v>
      </c>
      <c r="B46" s="40"/>
      <c r="C46" s="40"/>
      <c r="D46" s="40"/>
      <c r="E46" s="40"/>
      <c r="F46" s="40"/>
      <c r="G46" s="41"/>
    </row>
    <row r="47" spans="1:7" ht="15">
      <c r="A47" s="42"/>
      <c r="B47" s="43"/>
      <c r="C47" s="43"/>
      <c r="D47" s="43"/>
      <c r="E47" s="43"/>
      <c r="F47" s="43"/>
      <c r="G47" s="44"/>
    </row>
    <row r="48" spans="1:7" ht="15">
      <c r="A48" s="45"/>
      <c r="B48" s="46"/>
      <c r="C48" s="46"/>
      <c r="D48" s="46"/>
      <c r="E48" s="46"/>
      <c r="F48" s="46"/>
      <c r="G48" s="47"/>
    </row>
  </sheetData>
  <sheetProtection/>
  <mergeCells count="10">
    <mergeCell ref="C9:G9"/>
    <mergeCell ref="C10:G10"/>
    <mergeCell ref="C11:G11"/>
    <mergeCell ref="A46:G48"/>
    <mergeCell ref="A1:G1"/>
    <mergeCell ref="C3:G3"/>
    <mergeCell ref="C4:G4"/>
    <mergeCell ref="C5:G5"/>
    <mergeCell ref="C7:G7"/>
    <mergeCell ref="C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Holly Shroyer</cp:lastModifiedBy>
  <cp:lastPrinted>2020-01-28T21:52:44Z</cp:lastPrinted>
  <dcterms:created xsi:type="dcterms:W3CDTF">2013-07-12T15:13:59Z</dcterms:created>
  <dcterms:modified xsi:type="dcterms:W3CDTF">2021-12-01T18:23:41Z</dcterms:modified>
  <cp:category/>
  <cp:version/>
  <cp:contentType/>
  <cp:contentStatus/>
</cp:coreProperties>
</file>