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sessor\Desktop\"/>
    </mc:Choice>
  </mc:AlternateContent>
  <xr:revisionPtr revIDLastSave="0" documentId="13_ncr:1_{6FE9DD2D-5E3E-4043-93CF-75C9B86F4FB3}" xr6:coauthVersionLast="47" xr6:coauthVersionMax="47" xr10:uidLastSave="{00000000-0000-0000-0000-000000000000}"/>
  <bookViews>
    <workbookView xWindow="-120" yWindow="-120" windowWidth="29040" windowHeight="15720" xr2:uid="{408CD188-2439-4F60-971F-E7824788F0E6}"/>
  </bookViews>
  <sheets>
    <sheet name="E.C.F.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2" l="1"/>
  <c r="L2" i="2"/>
  <c r="N2" i="2" s="1"/>
  <c r="I3" i="2"/>
  <c r="L3" i="2"/>
  <c r="N3" i="2" s="1"/>
  <c r="I4" i="2"/>
  <c r="L4" i="2"/>
  <c r="P4" i="2" s="1"/>
  <c r="I5" i="2"/>
  <c r="L5" i="2"/>
  <c r="N5" i="2"/>
  <c r="P5" i="2"/>
  <c r="I6" i="2"/>
  <c r="L6" i="2"/>
  <c r="N6" i="2" s="1"/>
  <c r="I7" i="2"/>
  <c r="L7" i="2"/>
  <c r="N7" i="2" s="1"/>
  <c r="I8" i="2"/>
  <c r="L8" i="2"/>
  <c r="N8" i="2" s="1"/>
  <c r="I9" i="2"/>
  <c r="L9" i="2"/>
  <c r="N9" i="2" s="1"/>
  <c r="I10" i="2"/>
  <c r="L10" i="2"/>
  <c r="N10" i="2" s="1"/>
  <c r="I11" i="2"/>
  <c r="L11" i="2"/>
  <c r="N11" i="2" s="1"/>
  <c r="I12" i="2"/>
  <c r="L12" i="2"/>
  <c r="P12" i="2" s="1"/>
  <c r="I13" i="2"/>
  <c r="L13" i="2"/>
  <c r="P13" i="2" s="1"/>
  <c r="I14" i="2"/>
  <c r="L14" i="2"/>
  <c r="N14" i="2" s="1"/>
  <c r="I15" i="2"/>
  <c r="L15" i="2"/>
  <c r="N15" i="2" s="1"/>
  <c r="I16" i="2"/>
  <c r="L16" i="2"/>
  <c r="P16" i="2" s="1"/>
  <c r="I17" i="2"/>
  <c r="L17" i="2"/>
  <c r="P17" i="2" s="1"/>
  <c r="I18" i="2"/>
  <c r="L18" i="2"/>
  <c r="P18" i="2" s="1"/>
  <c r="I19" i="2"/>
  <c r="L19" i="2"/>
  <c r="P19" i="2" s="1"/>
  <c r="I20" i="2"/>
  <c r="L20" i="2"/>
  <c r="N20" i="2" s="1"/>
  <c r="I21" i="2"/>
  <c r="L21" i="2"/>
  <c r="N21" i="2" s="1"/>
  <c r="I22" i="2"/>
  <c r="L22" i="2"/>
  <c r="P22" i="2" s="1"/>
  <c r="I23" i="2"/>
  <c r="L23" i="2"/>
  <c r="P23" i="2" s="1"/>
  <c r="I24" i="2"/>
  <c r="L24" i="2"/>
  <c r="P24" i="2" s="1"/>
  <c r="I25" i="2"/>
  <c r="L25" i="2"/>
  <c r="P25" i="2" s="1"/>
  <c r="I26" i="2"/>
  <c r="L26" i="2"/>
  <c r="P26" i="2" s="1"/>
  <c r="I27" i="2"/>
  <c r="L27" i="2"/>
  <c r="N27" i="2" s="1"/>
  <c r="I28" i="2"/>
  <c r="L28" i="2"/>
  <c r="N28" i="2" s="1"/>
  <c r="I29" i="2"/>
  <c r="L29" i="2"/>
  <c r="N29" i="2" s="1"/>
  <c r="I30" i="2"/>
  <c r="L30" i="2"/>
  <c r="P30" i="2" s="1"/>
  <c r="I31" i="2"/>
  <c r="L31" i="2"/>
  <c r="N31" i="2" s="1"/>
  <c r="I32" i="2"/>
  <c r="L32" i="2"/>
  <c r="N32" i="2" s="1"/>
  <c r="I33" i="2"/>
  <c r="L33" i="2"/>
  <c r="N33" i="2" s="1"/>
  <c r="I34" i="2"/>
  <c r="L34" i="2"/>
  <c r="N34" i="2" s="1"/>
  <c r="I35" i="2"/>
  <c r="L35" i="2"/>
  <c r="P35" i="2" s="1"/>
  <c r="I36" i="2"/>
  <c r="L36" i="2"/>
  <c r="P36" i="2" s="1"/>
  <c r="I37" i="2"/>
  <c r="L37" i="2"/>
  <c r="N37" i="2" s="1"/>
  <c r="I38" i="2"/>
  <c r="L38" i="2"/>
  <c r="P38" i="2" s="1"/>
  <c r="I39" i="2"/>
  <c r="L39" i="2"/>
  <c r="P39" i="2" s="1"/>
  <c r="I40" i="2"/>
  <c r="L40" i="2"/>
  <c r="P40" i="2" s="1"/>
  <c r="I41" i="2"/>
  <c r="L41" i="2"/>
  <c r="P41" i="2" s="1"/>
  <c r="I42" i="2"/>
  <c r="L42" i="2"/>
  <c r="N42" i="2" s="1"/>
  <c r="I43" i="2"/>
  <c r="L43" i="2"/>
  <c r="N43" i="2" s="1"/>
  <c r="I44" i="2"/>
  <c r="L44" i="2"/>
  <c r="N44" i="2" s="1"/>
  <c r="I45" i="2"/>
  <c r="L45" i="2"/>
  <c r="N45" i="2" s="1"/>
  <c r="I46" i="2"/>
  <c r="L46" i="2"/>
  <c r="N46" i="2" s="1"/>
  <c r="I47" i="2"/>
  <c r="L47" i="2"/>
  <c r="N47" i="2" s="1"/>
  <c r="I48" i="2"/>
  <c r="L48" i="2"/>
  <c r="P48" i="2" s="1"/>
  <c r="I49" i="2"/>
  <c r="L49" i="2"/>
  <c r="P49" i="2" s="1"/>
  <c r="I50" i="2"/>
  <c r="L50" i="2"/>
  <c r="N50" i="2" s="1"/>
  <c r="I51" i="2"/>
  <c r="L51" i="2"/>
  <c r="P51" i="2" s="1"/>
  <c r="I52" i="2"/>
  <c r="L52" i="2"/>
  <c r="N52" i="2" s="1"/>
  <c r="I53" i="2"/>
  <c r="L53" i="2"/>
  <c r="P53" i="2" s="1"/>
  <c r="I54" i="2"/>
  <c r="L54" i="2"/>
  <c r="N54" i="2" s="1"/>
  <c r="I55" i="2"/>
  <c r="L55" i="2"/>
  <c r="N55" i="2" s="1"/>
  <c r="I56" i="2"/>
  <c r="L56" i="2"/>
  <c r="N56" i="2" s="1"/>
  <c r="P56" i="2"/>
  <c r="I57" i="2"/>
  <c r="L57" i="2"/>
  <c r="P57" i="2" s="1"/>
  <c r="I58" i="2"/>
  <c r="L58" i="2"/>
  <c r="N58" i="2" s="1"/>
  <c r="I59" i="2"/>
  <c r="L59" i="2"/>
  <c r="P59" i="2" s="1"/>
  <c r="I60" i="2"/>
  <c r="L60" i="2"/>
  <c r="N60" i="2" s="1"/>
  <c r="I61" i="2"/>
  <c r="L61" i="2"/>
  <c r="P61" i="2" s="1"/>
  <c r="I62" i="2"/>
  <c r="L62" i="2"/>
  <c r="N62" i="2" s="1"/>
  <c r="I63" i="2"/>
  <c r="L63" i="2"/>
  <c r="P63" i="2" s="1"/>
  <c r="I64" i="2"/>
  <c r="L64" i="2"/>
  <c r="P64" i="2" s="1"/>
  <c r="I65" i="2"/>
  <c r="L65" i="2"/>
  <c r="P65" i="2" s="1"/>
  <c r="I66" i="2"/>
  <c r="L66" i="2"/>
  <c r="P66" i="2" s="1"/>
  <c r="I67" i="2"/>
  <c r="L67" i="2"/>
  <c r="N67" i="2" s="1"/>
  <c r="I68" i="2"/>
  <c r="L68" i="2"/>
  <c r="N68" i="2" s="1"/>
  <c r="I69" i="2"/>
  <c r="L69" i="2"/>
  <c r="P69" i="2" s="1"/>
  <c r="I70" i="2"/>
  <c r="L70" i="2"/>
  <c r="N70" i="2" s="1"/>
  <c r="I71" i="2"/>
  <c r="L71" i="2"/>
  <c r="P71" i="2" s="1"/>
  <c r="I72" i="2"/>
  <c r="L72" i="2"/>
  <c r="P72" i="2" s="1"/>
  <c r="I73" i="2"/>
  <c r="L73" i="2"/>
  <c r="N73" i="2" s="1"/>
  <c r="I74" i="2"/>
  <c r="L74" i="2"/>
  <c r="N74" i="2" s="1"/>
  <c r="I75" i="2"/>
  <c r="L75" i="2"/>
  <c r="P75" i="2" s="1"/>
  <c r="I76" i="2"/>
  <c r="L76" i="2"/>
  <c r="N76" i="2" s="1"/>
  <c r="I77" i="2"/>
  <c r="L77" i="2"/>
  <c r="P77" i="2" s="1"/>
  <c r="I78" i="2"/>
  <c r="L78" i="2"/>
  <c r="N78" i="2" s="1"/>
  <c r="I79" i="2"/>
  <c r="L79" i="2"/>
  <c r="P79" i="2" s="1"/>
  <c r="I80" i="2"/>
  <c r="L80" i="2"/>
  <c r="N80" i="2" s="1"/>
  <c r="I81" i="2"/>
  <c r="L81" i="2"/>
  <c r="P81" i="2" s="1"/>
  <c r="I82" i="2"/>
  <c r="L82" i="2"/>
  <c r="N82" i="2" s="1"/>
  <c r="I83" i="2"/>
  <c r="L83" i="2"/>
  <c r="N83" i="2" s="1"/>
  <c r="I84" i="2"/>
  <c r="L84" i="2"/>
  <c r="N84" i="2" s="1"/>
  <c r="I85" i="2"/>
  <c r="L85" i="2"/>
  <c r="N85" i="2" s="1"/>
  <c r="I86" i="2"/>
  <c r="L86" i="2"/>
  <c r="P86" i="2" s="1"/>
  <c r="I87" i="2"/>
  <c r="L87" i="2"/>
  <c r="N87" i="2" s="1"/>
  <c r="D88" i="2"/>
  <c r="G88" i="2"/>
  <c r="H88" i="2"/>
  <c r="J88" i="2"/>
  <c r="M88" i="2"/>
  <c r="P28" i="2" l="1"/>
  <c r="N63" i="2"/>
  <c r="P44" i="2"/>
  <c r="N19" i="2"/>
  <c r="N38" i="2"/>
  <c r="P83" i="2"/>
  <c r="P58" i="2"/>
  <c r="P11" i="2"/>
  <c r="N4" i="2"/>
  <c r="N66" i="2"/>
  <c r="P50" i="2"/>
  <c r="N71" i="2"/>
  <c r="P80" i="2"/>
  <c r="P42" i="2"/>
  <c r="P34" i="2"/>
  <c r="N51" i="2"/>
  <c r="N17" i="2"/>
  <c r="N69" i="2"/>
  <c r="P55" i="2"/>
  <c r="N40" i="2"/>
  <c r="P54" i="2"/>
  <c r="N24" i="2"/>
  <c r="P45" i="2"/>
  <c r="P46" i="2"/>
  <c r="P33" i="2"/>
  <c r="P3" i="2"/>
  <c r="N75" i="2"/>
  <c r="N30" i="2"/>
  <c r="N16" i="2"/>
  <c r="P43" i="2"/>
  <c r="N86" i="2"/>
  <c r="P29" i="2"/>
  <c r="N61" i="2"/>
  <c r="P78" i="2"/>
  <c r="N48" i="2"/>
  <c r="N64" i="2"/>
  <c r="N59" i="2"/>
  <c r="P8" i="2"/>
  <c r="N81" i="2"/>
  <c r="N36" i="2"/>
  <c r="P9" i="2"/>
  <c r="N22" i="2"/>
  <c r="I89" i="2"/>
  <c r="P85" i="2"/>
  <c r="P73" i="2"/>
  <c r="P21" i="2"/>
  <c r="P14" i="2"/>
  <c r="N26" i="2"/>
  <c r="N72" i="2"/>
  <c r="P52" i="2"/>
  <c r="P31" i="2"/>
  <c r="N25" i="2"/>
  <c r="N57" i="2"/>
  <c r="N41" i="2"/>
  <c r="P68" i="2"/>
  <c r="N77" i="2"/>
  <c r="N13" i="2"/>
  <c r="N49" i="2"/>
  <c r="P76" i="2"/>
  <c r="N53" i="2"/>
  <c r="N35" i="2"/>
  <c r="N18" i="2"/>
  <c r="P47" i="2"/>
  <c r="N39" i="2"/>
  <c r="P70" i="2"/>
  <c r="P87" i="2"/>
  <c r="N65" i="2"/>
  <c r="P6" i="2"/>
  <c r="N23" i="2"/>
  <c r="N12" i="2"/>
  <c r="I90" i="2"/>
  <c r="P74" i="2"/>
  <c r="P67" i="2"/>
  <c r="P62" i="2"/>
  <c r="P37" i="2"/>
  <c r="P32" i="2"/>
  <c r="P27" i="2"/>
  <c r="P20" i="2"/>
  <c r="P15" i="2"/>
  <c r="N79" i="2"/>
  <c r="P7" i="2"/>
  <c r="P2" i="2"/>
  <c r="L88" i="2"/>
  <c r="N89" i="2" s="1"/>
  <c r="P82" i="2"/>
  <c r="P84" i="2"/>
  <c r="P60" i="2"/>
  <c r="P10" i="2"/>
  <c r="Q89" i="2" l="1"/>
  <c r="P88" i="2"/>
  <c r="N90" i="2"/>
  <c r="R63" i="2" s="1"/>
  <c r="R48" i="2" l="1"/>
  <c r="R84" i="2"/>
  <c r="R10" i="2"/>
  <c r="R44" i="2"/>
  <c r="R60" i="2"/>
  <c r="R3" i="2"/>
  <c r="R50" i="2"/>
  <c r="R31" i="2"/>
  <c r="R22" i="2"/>
  <c r="R14" i="2"/>
  <c r="R11" i="2"/>
  <c r="R70" i="2"/>
  <c r="R55" i="2"/>
  <c r="R49" i="2"/>
  <c r="R40" i="2"/>
  <c r="R4" i="2"/>
  <c r="R82" i="2"/>
  <c r="R52" i="2"/>
  <c r="R45" i="2"/>
  <c r="R41" i="2"/>
  <c r="R37" i="2"/>
  <c r="R81" i="2"/>
  <c r="R83" i="2"/>
  <c r="R66" i="2"/>
  <c r="R29" i="2"/>
  <c r="R38" i="2"/>
  <c r="R65" i="2"/>
  <c r="R34" i="2"/>
  <c r="R36" i="2"/>
  <c r="R32" i="2"/>
  <c r="R28" i="2"/>
  <c r="R15" i="2"/>
  <c r="R30" i="2"/>
  <c r="R61" i="2"/>
  <c r="R68" i="2"/>
  <c r="R8" i="2"/>
  <c r="R64" i="2"/>
  <c r="R71" i="2"/>
  <c r="R51" i="2"/>
  <c r="R53" i="2"/>
  <c r="R26" i="2"/>
  <c r="R24" i="2"/>
  <c r="R46" i="2"/>
  <c r="R62" i="2"/>
  <c r="R35" i="2"/>
  <c r="R21" i="2"/>
  <c r="R25" i="2"/>
  <c r="R27" i="2"/>
  <c r="R7" i="2"/>
  <c r="R57" i="2"/>
  <c r="R18" i="2"/>
  <c r="R85" i="2"/>
  <c r="R13" i="2"/>
  <c r="R78" i="2"/>
  <c r="R9" i="2"/>
  <c r="R75" i="2"/>
  <c r="R87" i="2"/>
  <c r="R6" i="2"/>
  <c r="R54" i="2"/>
  <c r="R42" i="2"/>
  <c r="R80" i="2"/>
  <c r="R2" i="2"/>
  <c r="R17" i="2"/>
  <c r="R33" i="2"/>
  <c r="R20" i="2"/>
  <c r="R77" i="2"/>
  <c r="R88" i="2"/>
  <c r="R58" i="2"/>
  <c r="R73" i="2"/>
  <c r="R5" i="2"/>
  <c r="R74" i="2"/>
  <c r="R59" i="2"/>
  <c r="R76" i="2"/>
  <c r="R16" i="2"/>
  <c r="R47" i="2"/>
  <c r="R56" i="2"/>
  <c r="R72" i="2"/>
  <c r="R86" i="2"/>
  <c r="R43" i="2"/>
  <c r="R67" i="2"/>
  <c r="R79" i="2"/>
  <c r="R23" i="2"/>
  <c r="R12" i="2"/>
  <c r="R69" i="2"/>
  <c r="R19" i="2"/>
  <c r="R39" i="2"/>
  <c r="Q90" i="2" l="1"/>
  <c r="S90" i="2" s="1"/>
</calcChain>
</file>

<file path=xl/sharedStrings.xml><?xml version="1.0" encoding="utf-8"?>
<sst xmlns="http://schemas.openxmlformats.org/spreadsheetml/2006/main" count="830" uniqueCount="253">
  <si>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</si>
  <si>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</si>
  <si>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</si>
  <si>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</si>
  <si>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</si>
  <si>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</si>
  <si>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</si>
  <si>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</si>
  <si>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</si>
  <si>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</si>
  <si>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</si>
  <si>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</si>
  <si>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</si>
  <si>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</si>
  <si>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</si>
  <si>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</si>
  <si>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</si>
  <si>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</si>
  <si>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</si>
  <si>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Use Code</t>
  </si>
  <si>
    <t>Land Value</t>
  </si>
  <si>
    <t>Appr. by Eq.</t>
  </si>
  <si>
    <t>Appr. Date</t>
  </si>
  <si>
    <t>Other Parcels in Sale</t>
  </si>
  <si>
    <t>Land Table</t>
  </si>
  <si>
    <t>Property Class</t>
  </si>
  <si>
    <t>Building Depr.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</si>
  <si>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</si>
  <si>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</si>
  <si>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</si>
  <si>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</si>
  <si>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</si>
  <si>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</si>
  <si>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</si>
  <si>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</si>
  <si>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</si>
  <si>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</si>
  <si>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</si>
  <si>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</si>
  <si>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WD</t>
  </si>
  <si>
    <t>03-ARM'S LENGTH</t>
  </si>
  <si>
    <t>RANCH</t>
  </si>
  <si>
    <t>No</t>
  </si>
  <si>
    <t xml:space="preserve">  /  /    </t>
  </si>
  <si>
    <t>BECKER AND BRILHART</t>
  </si>
  <si>
    <t>52-001-013-00</t>
  </si>
  <si>
    <t>120 NORTON GIBBS DR</t>
  </si>
  <si>
    <t>4020</t>
  </si>
  <si>
    <t>1 STORY</t>
  </si>
  <si>
    <t>52-001-015-00</t>
  </si>
  <si>
    <t>759 NORTON GIBBS DR</t>
  </si>
  <si>
    <t>52-002-010-00</t>
  </si>
  <si>
    <t>515 NORTON GIBBS DR</t>
  </si>
  <si>
    <t>PTA</t>
  </si>
  <si>
    <t>BI LEVEL</t>
  </si>
  <si>
    <t>52-002-012-00</t>
  </si>
  <si>
    <t>630 NORTON GIBBS DR</t>
  </si>
  <si>
    <t>TRI LEVEL</t>
  </si>
  <si>
    <t>52-003-005-00</t>
  </si>
  <si>
    <t>365 NORTON GIBBS DR</t>
  </si>
  <si>
    <t>52-003-006-00</t>
  </si>
  <si>
    <t>355 NORTON GIBBS DR</t>
  </si>
  <si>
    <t>52-004-032-00</t>
  </si>
  <si>
    <t>722 LEEWARD CT</t>
  </si>
  <si>
    <t>WESTWINDS SUBDIVISION</t>
  </si>
  <si>
    <t>2 STORY</t>
  </si>
  <si>
    <t>ORIGINAL PLAT</t>
  </si>
  <si>
    <t>52-010-006-00</t>
  </si>
  <si>
    <t>214 N JEFFERY AVE</t>
  </si>
  <si>
    <t>52-010-023-00</t>
  </si>
  <si>
    <t>230 E NORTH ST</t>
  </si>
  <si>
    <t>1 1/2 STORY</t>
  </si>
  <si>
    <t>52-010-036-00</t>
  </si>
  <si>
    <t>216 N MAIN ST</t>
  </si>
  <si>
    <t>1 1/4 STORY</t>
  </si>
  <si>
    <t>RENTAL</t>
  </si>
  <si>
    <t>1 3/4 STORY</t>
  </si>
  <si>
    <t>52-010-048-00</t>
  </si>
  <si>
    <t>215 N MAIN ST</t>
  </si>
  <si>
    <t>52-010-049-00</t>
  </si>
  <si>
    <t>129 E EMERSON ST</t>
  </si>
  <si>
    <t>52-010-092-00</t>
  </si>
  <si>
    <t>125 N JEFFERY AVE</t>
  </si>
  <si>
    <t>52-010-104-00</t>
  </si>
  <si>
    <t>130 N MAIN ST</t>
  </si>
  <si>
    <t>52-010-114-00</t>
  </si>
  <si>
    <t>406 E CENTER ST</t>
  </si>
  <si>
    <t>52-010-116-00</t>
  </si>
  <si>
    <t>415 E NEWARK ST</t>
  </si>
  <si>
    <t>FARMHOUSE</t>
  </si>
  <si>
    <t>52-010-118-00</t>
  </si>
  <si>
    <t>128 S ST JOHNS ST</t>
  </si>
  <si>
    <t>52-010-162-00</t>
  </si>
  <si>
    <t>222 S MAIN ST</t>
  </si>
  <si>
    <t>52-010-203-00</t>
  </si>
  <si>
    <t>215 S JEFFERY AVE</t>
  </si>
  <si>
    <t>52-010-207-00</t>
  </si>
  <si>
    <t>204 S ST JOHNS ST</t>
  </si>
  <si>
    <t>52-010-210-00</t>
  </si>
  <si>
    <t>218 S ST JOHNS ST</t>
  </si>
  <si>
    <t>52-010-220-00</t>
  </si>
  <si>
    <t>205 S ITHACA ST</t>
  </si>
  <si>
    <t>52-010-223-00</t>
  </si>
  <si>
    <t>328 S ST JOHNS ST</t>
  </si>
  <si>
    <t>52-010-239-00</t>
  </si>
  <si>
    <t>212 E SOUTH ST</t>
  </si>
  <si>
    <t>52-010-241-00</t>
  </si>
  <si>
    <t>315 S MAIN ST</t>
  </si>
  <si>
    <t>52-060-073-10</t>
  </si>
  <si>
    <t>1008 E NORTH ST</t>
  </si>
  <si>
    <t>CLARKE'S REPLAT</t>
  </si>
  <si>
    <t>52-103-003-00</t>
  </si>
  <si>
    <t>121 N BARNES ST</t>
  </si>
  <si>
    <t>T.S. BARNES</t>
  </si>
  <si>
    <t>52-104-014-00</t>
  </si>
  <si>
    <t>601 E CENTER ST</t>
  </si>
  <si>
    <t>52-105-013-00</t>
  </si>
  <si>
    <t>601 E EMERSON ST</t>
  </si>
  <si>
    <t>52-106-009-00</t>
  </si>
  <si>
    <t>625 E NORTH ST</t>
  </si>
  <si>
    <t>52-106-010-00</t>
  </si>
  <si>
    <t>631 E NORTH ST</t>
  </si>
  <si>
    <t>52-153-002-00</t>
  </si>
  <si>
    <t>724 E NORTH ST</t>
  </si>
  <si>
    <t>19-MULTI PARCEL ARM'S LENGTH</t>
  </si>
  <si>
    <t>52-654-028-10</t>
  </si>
  <si>
    <t>CHURCH'S ADDITION</t>
  </si>
  <si>
    <t>52-154-003-00</t>
  </si>
  <si>
    <t>730 E ARCADA ST</t>
  </si>
  <si>
    <t>52-154-005-00</t>
  </si>
  <si>
    <t>330 N UNION ST</t>
  </si>
  <si>
    <t>52-155-001-00</t>
  </si>
  <si>
    <t>910 E ARCADA ST</t>
  </si>
  <si>
    <t>52-155-002-00</t>
  </si>
  <si>
    <t>52-155-004-10</t>
  </si>
  <si>
    <t>804 E ARCADA ST</t>
  </si>
  <si>
    <t>52-155-010-00</t>
  </si>
  <si>
    <t>831 E NORTH ST</t>
  </si>
  <si>
    <t>52-163-002-10</t>
  </si>
  <si>
    <t>416 N ITHACA ST</t>
  </si>
  <si>
    <t>52-166-002-00</t>
  </si>
  <si>
    <t>511 N ITHACA ST</t>
  </si>
  <si>
    <t>1+ STORY</t>
  </si>
  <si>
    <t>52-166-001-00</t>
  </si>
  <si>
    <t>52-166-009-00</t>
  </si>
  <si>
    <t>535 N ITHACA ST</t>
  </si>
  <si>
    <t>GWINNER'S ADDITION</t>
  </si>
  <si>
    <t>52-201-002-50</t>
  </si>
  <si>
    <t>111 S GWINNER ST</t>
  </si>
  <si>
    <t>52-201-007-00</t>
  </si>
  <si>
    <t>610 E CENTER ST</t>
  </si>
  <si>
    <t>52-202-009-00</t>
  </si>
  <si>
    <t>218 S GWINNER ST</t>
  </si>
  <si>
    <t>52-203-005-00</t>
  </si>
  <si>
    <t>614 E SOUTH ST</t>
  </si>
  <si>
    <t>52-257-006-50</t>
  </si>
  <si>
    <t>115 E NORTH ST</t>
  </si>
  <si>
    <t>JEFFERY'S ADDITION</t>
  </si>
  <si>
    <t>52-260-012-00</t>
  </si>
  <si>
    <t>329 N JEFFERY AVE</t>
  </si>
  <si>
    <t>52-402-003-00</t>
  </si>
  <si>
    <t>425 E CENTER ST</t>
  </si>
  <si>
    <t>NORTHEAST ITHACA PLAT</t>
  </si>
  <si>
    <t>52-402-012-00</t>
  </si>
  <si>
    <t>126 N ITHACA ST</t>
  </si>
  <si>
    <t>52-405-004-00</t>
  </si>
  <si>
    <t>207 N ST JOHNS ST</t>
  </si>
  <si>
    <t>52-405-007-00</t>
  </si>
  <si>
    <t>410 E NORTH ST</t>
  </si>
  <si>
    <t>52-405-009-00</t>
  </si>
  <si>
    <t>404 E NORTH ST</t>
  </si>
  <si>
    <t>CONTEMPORARY</t>
  </si>
  <si>
    <t>52-451-001-00</t>
  </si>
  <si>
    <t>429 N PINE RIVER ST</t>
  </si>
  <si>
    <t>PHILLIP'S ADDITION</t>
  </si>
  <si>
    <t>52-451-003-00</t>
  </si>
  <si>
    <t>421 N PINE RIVER ST</t>
  </si>
  <si>
    <t>2+ STORY</t>
  </si>
  <si>
    <t>52-451-009-50</t>
  </si>
  <si>
    <t>410 N MAPLE ST</t>
  </si>
  <si>
    <t>52-451-011-00</t>
  </si>
  <si>
    <t>418 N MAPLE ST</t>
  </si>
  <si>
    <t>52-451-013-00</t>
  </si>
  <si>
    <t>426 N MAPLE ST</t>
  </si>
  <si>
    <t>52-556-022-00</t>
  </si>
  <si>
    <t>217 S BROWN ST</t>
  </si>
  <si>
    <t>SUPERVISOR'S PLAT</t>
  </si>
  <si>
    <t>52-651-006-00</t>
  </si>
  <si>
    <t>519 N JEFFERY AVE</t>
  </si>
  <si>
    <t>52-651-008-00</t>
  </si>
  <si>
    <t>520 N MAIN ST</t>
  </si>
  <si>
    <t>52-651-010-60</t>
  </si>
  <si>
    <t>112 BARBER ST</t>
  </si>
  <si>
    <t>52-651-011-25</t>
  </si>
  <si>
    <t>535 N MAIN ST</t>
  </si>
  <si>
    <t>52-652-019-00</t>
  </si>
  <si>
    <t>321 E NORTH ST</t>
  </si>
  <si>
    <t>52-654-030-01</t>
  </si>
  <si>
    <t>821 E EMERSON ST</t>
  </si>
  <si>
    <t>52-654-032-00</t>
  </si>
  <si>
    <t>721 E EMERSON ST</t>
  </si>
  <si>
    <t>52-655-080-00</t>
  </si>
  <si>
    <t>514 N ELM ST</t>
  </si>
  <si>
    <t>52-655-081-00</t>
  </si>
  <si>
    <t>520 N ELM ST</t>
  </si>
  <si>
    <t>52-655-095-00</t>
  </si>
  <si>
    <t>418 N ELM ST</t>
  </si>
  <si>
    <t>52-656-102-00</t>
  </si>
  <si>
    <t>108 S ELM ST</t>
  </si>
  <si>
    <t>52-656-103-00</t>
  </si>
  <si>
    <t>321 W CENTER ST</t>
  </si>
  <si>
    <t>52-657-108-00</t>
  </si>
  <si>
    <t>416 S MAIN ST</t>
  </si>
  <si>
    <t>CD</t>
  </si>
  <si>
    <t>52-657-111-30</t>
  </si>
  <si>
    <t>109 WEBSTER ST</t>
  </si>
  <si>
    <t>52-658-124-00</t>
  </si>
  <si>
    <t>630 S PINE RIVER ST</t>
  </si>
  <si>
    <t>52-659-130-00</t>
  </si>
  <si>
    <t>411 S MAIN ST</t>
  </si>
  <si>
    <t>52-659-139-50</t>
  </si>
  <si>
    <t>516 S JEFFERY AVE</t>
  </si>
  <si>
    <t>52-659-165-80</t>
  </si>
  <si>
    <t>620 S ITHACA ST</t>
  </si>
  <si>
    <t>52-659-180-01</t>
  </si>
  <si>
    <t>618 S ST JOHNS ST</t>
  </si>
  <si>
    <t>52-659-180-30</t>
  </si>
  <si>
    <t>52-663-055-00</t>
  </si>
  <si>
    <t>514 E NEWARK ST</t>
  </si>
  <si>
    <t>52-702-007-00</t>
  </si>
  <si>
    <t>224 W NORTH ST</t>
  </si>
  <si>
    <t>UPPER ITHACA</t>
  </si>
  <si>
    <t>52-703-004-00</t>
  </si>
  <si>
    <t>309 N ELM ST</t>
  </si>
  <si>
    <t>52-704-005-00</t>
  </si>
  <si>
    <t>209 N ELM ST</t>
  </si>
  <si>
    <t>52-705-007-00</t>
  </si>
  <si>
    <t>218 W EMERSON ST</t>
  </si>
  <si>
    <t>52-706-008-00</t>
  </si>
  <si>
    <t>120 W EMERSON ST</t>
  </si>
  <si>
    <t>52-708-002-00</t>
  </si>
  <si>
    <t>121 N MAPLE ST</t>
  </si>
  <si>
    <t>52-708-012-50</t>
  </si>
  <si>
    <t>215 W EMERSON ST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</si>
  <si>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</si>
  <si>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</si>
  <si>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</si>
  <si>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</si>
  <si>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</si>
  <si>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</si>
  <si>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</si>
  <si>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</si>
  <si>
    <t>TYPICAL PLATTED RES ECF .812 APPLIED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</si>
</sst>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/>
    <xf numFmtId="0" fontId="3" fillId="3" borderId="0" xfId="0" applyFont="1" applyFill="1"/>
    <xf numFmtId="0" fontId="3" fillId="3" borderId="2" xfId="0" applyFont="1" applyFill="1" applyBorder="1"/>
    <xf numFmtId="6" fontId="2" fillId="2" borderId="0" xfId="0" applyNumberFormat="1" applyFont="1" applyFill="1" applyAlignment="1">
      <alignment horizontal="center"/>
    </xf>
    <xf numFmtId="6" fontId="0" fillId="0" borderId="0" xfId="0" applyNumberFormat="1"/>
    <xf numFmtId="6" fontId="3" fillId="3" borderId="1" xfId="0" applyNumberFormat="1" applyFont="1" applyFill="1" applyBorder="1"/>
    <xf numFmtId="6" fontId="3" fillId="3" borderId="0" xfId="0" applyNumberFormat="1" applyFont="1" applyFill="1"/>
    <xf numFmtId="6" fontId="3" fillId="3" borderId="2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0" fillId="0" borderId="0" xfId="0" applyNumberFormat="1"/>
    <xf numFmtId="164" fontId="3" fillId="3" borderId="1" xfId="0" applyNumberFormat="1" applyFont="1" applyFill="1" applyBorder="1"/>
    <xf numFmtId="164" fontId="3" fillId="3" borderId="0" xfId="0" applyNumberFormat="1" applyFont="1" applyFill="1"/>
    <xf numFmtId="164" fontId="3" fillId="3" borderId="2" xfId="0" applyNumberFormat="1" applyFont="1" applyFill="1" applyBorder="1"/>
    <xf numFmtId="165" fontId="2" fillId="2" borderId="0" xfId="0" applyNumberFormat="1" applyFont="1" applyFill="1" applyAlignment="1">
      <alignment horizontal="center"/>
    </xf>
    <xf numFmtId="165" fontId="0" fillId="0" borderId="0" xfId="0" applyNumberFormat="1"/>
    <xf numFmtId="165" fontId="3" fillId="3" borderId="1" xfId="0" applyNumberFormat="1" applyFont="1" applyFill="1" applyBorder="1"/>
    <xf numFmtId="165" fontId="3" fillId="3" borderId="0" xfId="0" applyNumberFormat="1" applyFont="1" applyFill="1"/>
    <xf numFmtId="165" fontId="3" fillId="3" borderId="2" xfId="0" applyNumberFormat="1" applyFont="1" applyFill="1" applyBorder="1"/>
    <xf numFmtId="166" fontId="2" fillId="2" borderId="0" xfId="0" applyNumberFormat="1" applyFont="1" applyFill="1" applyAlignment="1">
      <alignment horizontal="center"/>
    </xf>
    <xf numFmtId="166" fontId="0" fillId="0" borderId="0" xfId="0" applyNumberFormat="1"/>
    <xf numFmtId="166" fontId="3" fillId="3" borderId="1" xfId="0" applyNumberFormat="1" applyFont="1" applyFill="1" applyBorder="1"/>
    <xf numFmtId="166" fontId="3" fillId="3" borderId="0" xfId="0" applyNumberFormat="1" applyFont="1" applyFill="1"/>
    <xf numFmtId="166" fontId="3" fillId="3" borderId="2" xfId="0" applyNumberFormat="1" applyFont="1" applyFill="1" applyBorder="1"/>
    <xf numFmtId="38" fontId="2" fillId="2" borderId="0" xfId="0" applyNumberFormat="1" applyFont="1" applyFill="1" applyAlignment="1">
      <alignment horizontal="center"/>
    </xf>
    <xf numFmtId="38" fontId="0" fillId="0" borderId="0" xfId="0" applyNumberFormat="1"/>
    <xf numFmtId="38" fontId="3" fillId="3" borderId="1" xfId="0" applyNumberFormat="1" applyFont="1" applyFill="1" applyBorder="1"/>
    <xf numFmtId="38" fontId="3" fillId="3" borderId="0" xfId="0" applyNumberFormat="1" applyFont="1" applyFill="1"/>
    <xf numFmtId="38" fontId="3" fillId="3" borderId="2" xfId="0" applyNumberFormat="1" applyFont="1" applyFill="1" applyBorder="1"/>
    <xf numFmtId="167" fontId="2" fillId="2" borderId="0" xfId="0" applyNumberFormat="1" applyFont="1" applyFill="1" applyAlignment="1">
      <alignment horizontal="center"/>
    </xf>
    <xf numFmtId="167" fontId="0" fillId="0" borderId="0" xfId="0" applyNumberFormat="1"/>
    <xf numFmtId="167" fontId="3" fillId="3" borderId="1" xfId="0" applyNumberFormat="1" applyFont="1" applyFill="1" applyBorder="1"/>
    <xf numFmtId="167" fontId="3" fillId="3" borderId="0" xfId="0" applyNumberFormat="1" applyFont="1" applyFill="1"/>
    <xf numFmtId="167" fontId="3" fillId="3" borderId="2" xfId="0" applyNumberFormat="1" applyFont="1" applyFill="1" applyBorder="1"/>
    <xf numFmtId="49" fontId="2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3" fillId="3" borderId="1" xfId="0" applyNumberFormat="1" applyFont="1" applyFill="1" applyBorder="1" applyAlignment="1">
      <alignment horizontal="right"/>
    </xf>
    <xf numFmtId="49" fontId="3" fillId="3" borderId="0" xfId="0" applyNumberFormat="1" applyFont="1" applyFill="1" applyAlignment="1">
      <alignment horizontal="right"/>
    </xf>
    <xf numFmtId="49" fontId="0" fillId="0" borderId="0" xfId="0" applyNumberFormat="1" applyAlignment="1">
      <alignment horizontal="right"/>
    </xf>
    <xf numFmtId="168" fontId="2" fillId="2" borderId="0" xfId="0" applyNumberFormat="1" applyFont="1" applyFill="1" applyAlignment="1">
      <alignment horizontal="center"/>
    </xf>
    <xf numFmtId="168" fontId="0" fillId="0" borderId="0" xfId="0" applyNumberFormat="1"/>
    <xf numFmtId="168" fontId="3" fillId="3" borderId="1" xfId="0" applyNumberFormat="1" applyFont="1" applyFill="1" applyBorder="1"/>
    <xf numFmtId="168" fontId="3" fillId="3" borderId="0" xfId="0" applyNumberFormat="1" applyFont="1" applyFill="1"/>
    <xf numFmtId="168" fontId="3" fillId="3" borderId="2" xfId="0" applyNumberFormat="1" applyFont="1" applyFill="1" applyBorder="1"/>
    <xf numFmtId="168" fontId="3" fillId="3" borderId="2" xfId="0" applyNumberFormat="1" applyFont="1" applyFill="1" applyBorder="1" applyAlignment="1">
      <alignment horizontal="right"/>
    </xf>
    <xf numFmtId="165" fontId="1" fillId="0" borderId="0" xfId="0" applyNumberFormat="1" applyFont="1"/>
    <xf numFmtId="6" fontId="1" fillId="0" borderId="0" xfId="0" applyNumberFormat="1" applyFont="1"/>
    <xf numFmtId="164" fontId="1" fillId="0" borderId="0" xfId="0" applyNumberFormat="1" applyFont="1"/>
    <xf numFmtId="166" fontId="1" fillId="0" borderId="0" xfId="0" applyNumberFormat="1" applyFont="1"/>
    <xf numFmtId="38" fontId="1" fillId="0" borderId="0" xfId="0" applyNumberFormat="1" applyFont="1"/>
    <xf numFmtId="167" fontId="1" fillId="0" borderId="0" xfId="0" applyNumberFormat="1" applyFont="1"/>
    <xf numFmtId="49" fontId="1" fillId="0" borderId="0" xfId="0" applyNumberFormat="1" applyFont="1" applyAlignment="1">
      <alignment horizontal="right"/>
    </xf>
    <xf numFmtId="168" fontId="1" fillId="0" borderId="0" xfId="0" applyNumberFormat="1" applyFont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90166-EC77-4A3F-A0C2-7D1A45772CF3}">
  <dimension ref="A1:BL94"/>
  <sheetViews>
    <sheetView tabSelected="1" topLeftCell="A67" workbookViewId="0">
      <selection activeCell="B94" sqref="A94:XFD94"/>
    </sheetView>
  </sheetViews>
  <sheetFormatPr defaultRowHeight="15" x14ac:dyDescent="0.25"/>
  <cols>
    <col min="1" max="1" width="14.28515625" bestFit="1" customWidth="1"/>
    <col min="2" max="2" width="21" bestFit="1" customWidth="1"/>
    <col min="3" max="3" width="9.28515625" style="18" bestFit="1" customWidth="1"/>
    <col min="4" max="4" width="11.85546875" style="8" bestFit="1" customWidth="1"/>
    <col min="5" max="5" width="5.5703125" bestFit="1" customWidth="1"/>
    <col min="6" max="6" width="30.140625" bestFit="1" customWidth="1"/>
    <col min="7" max="7" width="11.85546875" style="8" bestFit="1" customWidth="1"/>
    <col min="8" max="8" width="14.7109375" style="8" bestFit="1" customWidth="1"/>
    <col min="9" max="9" width="12.85546875" style="13" bestFit="1" customWidth="1"/>
    <col min="10" max="10" width="13.42578125" style="8" bestFit="1" customWidth="1"/>
    <col min="11" max="11" width="11" style="8" bestFit="1" customWidth="1"/>
    <col min="12" max="12" width="13.5703125" style="8" bestFit="1" customWidth="1"/>
    <col min="13" max="13" width="12.7109375" style="8" bestFit="1" customWidth="1"/>
    <col min="14" max="14" width="7" style="23" bestFit="1" customWidth="1"/>
    <col min="15" max="15" width="10.140625" style="28" bestFit="1" customWidth="1"/>
    <col min="16" max="16" width="15.5703125" style="33" bestFit="1" customWidth="1"/>
    <col min="17" max="17" width="11.5703125" style="41" bestFit="1" customWidth="1"/>
    <col min="18" max="18" width="18.85546875" style="43" bestFit="1" customWidth="1"/>
    <col min="19" max="19" width="16" bestFit="1" customWidth="1"/>
    <col min="20" max="20" width="9.42578125" bestFit="1" customWidth="1"/>
    <col min="21" max="21" width="10.7109375" style="8" bestFit="1" customWidth="1"/>
    <col min="22" max="22" width="11.5703125" bestFit="1" customWidth="1"/>
    <col min="23" max="23" width="10.42578125" style="18" bestFit="1" customWidth="1"/>
    <col min="24" max="24" width="19.42578125" bestFit="1" customWidth="1"/>
    <col min="25" max="25" width="24.42578125" bestFit="1" customWidth="1"/>
    <col min="26" max="27" width="13.7109375" bestFit="1" customWidth="1"/>
    <col min="28" max="28" width="18" bestFit="1" customWidth="1"/>
    <col min="29" max="29" width="6.85546875" bestFit="1" customWidth="1"/>
    <col min="30" max="30" width="13.140625" bestFit="1" customWidth="1"/>
    <col min="31" max="31" width="6.5703125" bestFit="1" customWidth="1"/>
    <col min="32" max="32" width="19.85546875" bestFit="1" customWidth="1"/>
    <col min="33" max="33" width="16.42578125" bestFit="1" customWidth="1"/>
    <col min="34" max="34" width="15.42578125" bestFit="1" customWidth="1"/>
    <col min="35" max="35" width="11" bestFit="1" customWidth="1"/>
    <col min="36" max="36" width="16.85546875" bestFit="1" customWidth="1"/>
    <col min="37" max="37" width="21.5703125" bestFit="1" customWidth="1"/>
    <col min="38" max="38" width="21" bestFit="1" customWidth="1"/>
    <col min="39" max="39" width="16.5703125" bestFit="1" customWidth="1"/>
  </cols>
  <sheetData>
    <row r="1" spans="1:64" x14ac:dyDescent="0.25">
      <c r="A1" s="2" t="s">
        <v>0</v>
      </c>
      <c r="B1" s="2" t="s">
        <v>1</v>
      </c>
      <c r="C1" s="17" t="s">
        <v>2</v>
      </c>
      <c r="D1" s="7" t="s">
        <v>3</v>
      </c>
      <c r="E1" s="2" t="s">
        <v>4</v>
      </c>
      <c r="F1" s="2" t="s">
        <v>5</v>
      </c>
      <c r="G1" s="7" t="s">
        <v>6</v>
      </c>
      <c r="H1" s="7" t="s">
        <v>7</v>
      </c>
      <c r="I1" s="12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22" t="s">
        <v>13</v>
      </c>
      <c r="O1" s="27" t="s">
        <v>14</v>
      </c>
      <c r="P1" s="32" t="s">
        <v>15</v>
      </c>
      <c r="Q1" s="37" t="s">
        <v>16</v>
      </c>
      <c r="R1" s="42" t="s">
        <v>17</v>
      </c>
      <c r="S1" s="2" t="s">
        <v>18</v>
      </c>
      <c r="T1" s="2" t="s">
        <v>19</v>
      </c>
      <c r="U1" s="7" t="s">
        <v>20</v>
      </c>
      <c r="V1" s="2" t="s">
        <v>21</v>
      </c>
      <c r="W1" s="17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5">
      <c r="A2" t="s">
        <v>45</v>
      </c>
      <c r="B2" t="s">
        <v>46</v>
      </c>
      <c r="C2" s="18">
        <v>44522</v>
      </c>
      <c r="D2" s="8">
        <v>249000</v>
      </c>
      <c r="E2" t="s">
        <v>39</v>
      </c>
      <c r="F2" t="s">
        <v>40</v>
      </c>
      <c r="G2" s="8">
        <v>249000</v>
      </c>
      <c r="H2" s="8">
        <v>73800</v>
      </c>
      <c r="I2" s="13">
        <f t="shared" ref="I2:I29" si="0">H2/G2*100</f>
        <v>29.638554216867469</v>
      </c>
      <c r="J2" s="8">
        <v>186272</v>
      </c>
      <c r="K2" s="8">
        <v>44132</v>
      </c>
      <c r="L2" s="8">
        <f t="shared" ref="L2:L29" si="1">G2-K2</f>
        <v>204868</v>
      </c>
      <c r="M2" s="8">
        <v>201262.71875</v>
      </c>
      <c r="N2" s="23">
        <f t="shared" ref="N2:N29" si="2">L2/M2</f>
        <v>1.0179133088949193</v>
      </c>
      <c r="O2" s="28">
        <v>1960</v>
      </c>
      <c r="P2" s="33">
        <f t="shared" ref="P2:P29" si="3">L2/O2</f>
        <v>104.52448979591837</v>
      </c>
      <c r="Q2" s="38" t="s">
        <v>47</v>
      </c>
      <c r="R2" s="43">
        <f>ABS(N90-N2)*100</f>
        <v>18.892853865337788</v>
      </c>
      <c r="S2" t="s">
        <v>48</v>
      </c>
      <c r="U2" s="8">
        <v>30000</v>
      </c>
      <c r="V2" t="s">
        <v>42</v>
      </c>
      <c r="W2" s="18" t="s">
        <v>43</v>
      </c>
      <c r="Y2" t="s">
        <v>44</v>
      </c>
      <c r="Z2">
        <v>401</v>
      </c>
      <c r="AA2">
        <v>61</v>
      </c>
    </row>
    <row r="3" spans="1:64" x14ac:dyDescent="0.25">
      <c r="A3" t="s">
        <v>49</v>
      </c>
      <c r="B3" t="s">
        <v>50</v>
      </c>
      <c r="C3" s="18">
        <v>44678</v>
      </c>
      <c r="D3" s="8">
        <v>151500</v>
      </c>
      <c r="E3" t="s">
        <v>39</v>
      </c>
      <c r="F3" t="s">
        <v>40</v>
      </c>
      <c r="G3" s="8">
        <v>151500</v>
      </c>
      <c r="H3" s="8">
        <v>54900</v>
      </c>
      <c r="I3" s="13">
        <f t="shared" si="0"/>
        <v>36.237623762376238</v>
      </c>
      <c r="J3" s="8">
        <v>131868</v>
      </c>
      <c r="K3" s="8">
        <v>38376</v>
      </c>
      <c r="L3" s="8">
        <f t="shared" si="1"/>
        <v>113124</v>
      </c>
      <c r="M3" s="8">
        <v>132379.71875</v>
      </c>
      <c r="N3" s="23">
        <f t="shared" si="2"/>
        <v>0.85454177624924132</v>
      </c>
      <c r="O3" s="28">
        <v>1128</v>
      </c>
      <c r="P3" s="33">
        <f t="shared" si="3"/>
        <v>100.28723404255319</v>
      </c>
      <c r="Q3" s="38" t="s">
        <v>47</v>
      </c>
      <c r="R3" s="43">
        <f>ABS(N90-N3)*100</f>
        <v>2.5557006007699945</v>
      </c>
      <c r="S3" t="s">
        <v>41</v>
      </c>
      <c r="U3" s="8">
        <v>37500</v>
      </c>
      <c r="V3" t="s">
        <v>42</v>
      </c>
      <c r="W3" s="18" t="s">
        <v>43</v>
      </c>
      <c r="Y3" t="s">
        <v>44</v>
      </c>
      <c r="Z3">
        <v>401</v>
      </c>
      <c r="AA3">
        <v>74</v>
      </c>
    </row>
    <row r="4" spans="1:64" x14ac:dyDescent="0.25">
      <c r="A4" t="s">
        <v>51</v>
      </c>
      <c r="B4" t="s">
        <v>52</v>
      </c>
      <c r="C4" s="18">
        <v>44651</v>
      </c>
      <c r="D4" s="8">
        <v>215500</v>
      </c>
      <c r="E4" t="s">
        <v>53</v>
      </c>
      <c r="F4" t="s">
        <v>40</v>
      </c>
      <c r="G4" s="8">
        <v>215500</v>
      </c>
      <c r="H4" s="8">
        <v>58700</v>
      </c>
      <c r="I4" s="13">
        <f t="shared" si="0"/>
        <v>27.238979118329464</v>
      </c>
      <c r="J4" s="8">
        <v>161629</v>
      </c>
      <c r="K4" s="8">
        <v>37716</v>
      </c>
      <c r="L4" s="8">
        <f t="shared" si="1"/>
        <v>177784</v>
      </c>
      <c r="M4" s="8">
        <v>175454.25</v>
      </c>
      <c r="N4" s="23">
        <f t="shared" si="2"/>
        <v>1.0132783902356313</v>
      </c>
      <c r="O4" s="28">
        <v>1747</v>
      </c>
      <c r="P4" s="33">
        <f t="shared" si="3"/>
        <v>101.76531196336578</v>
      </c>
      <c r="Q4" s="38" t="s">
        <v>47</v>
      </c>
      <c r="R4" s="43">
        <f>ABS(N90-N4)*100</f>
        <v>18.429361999408989</v>
      </c>
      <c r="S4" t="s">
        <v>54</v>
      </c>
      <c r="U4" s="8">
        <v>35460</v>
      </c>
      <c r="V4" t="s">
        <v>42</v>
      </c>
      <c r="W4" s="18" t="s">
        <v>43</v>
      </c>
      <c r="Y4" t="s">
        <v>44</v>
      </c>
      <c r="Z4">
        <v>401</v>
      </c>
      <c r="AA4">
        <v>70</v>
      </c>
    </row>
    <row r="5" spans="1:64" x14ac:dyDescent="0.25">
      <c r="A5" t="s">
        <v>55</v>
      </c>
      <c r="B5" t="s">
        <v>56</v>
      </c>
      <c r="C5" s="18">
        <v>44512</v>
      </c>
      <c r="D5" s="8">
        <v>225000</v>
      </c>
      <c r="E5" t="s">
        <v>39</v>
      </c>
      <c r="F5" t="s">
        <v>40</v>
      </c>
      <c r="G5" s="8">
        <v>225000</v>
      </c>
      <c r="H5" s="8">
        <v>76500</v>
      </c>
      <c r="I5" s="13">
        <f t="shared" si="0"/>
        <v>34</v>
      </c>
      <c r="J5" s="8">
        <v>231415</v>
      </c>
      <c r="K5" s="8">
        <v>41762</v>
      </c>
      <c r="L5" s="8">
        <f t="shared" si="1"/>
        <v>183238</v>
      </c>
      <c r="M5" s="8">
        <v>268538.625</v>
      </c>
      <c r="N5" s="23">
        <f t="shared" si="2"/>
        <v>0.6823524921228743</v>
      </c>
      <c r="O5" s="28">
        <v>3042</v>
      </c>
      <c r="P5" s="33">
        <f t="shared" si="3"/>
        <v>60.236028928336623</v>
      </c>
      <c r="Q5" s="38" t="s">
        <v>47</v>
      </c>
      <c r="R5" s="43">
        <f>ABS(N90-N5)*100</f>
        <v>14.663227811866708</v>
      </c>
      <c r="S5" t="s">
        <v>57</v>
      </c>
      <c r="U5" s="8">
        <v>30000</v>
      </c>
      <c r="V5" t="s">
        <v>42</v>
      </c>
      <c r="W5" s="18" t="s">
        <v>43</v>
      </c>
      <c r="Y5" t="s">
        <v>44</v>
      </c>
      <c r="Z5">
        <v>401</v>
      </c>
      <c r="AA5">
        <v>65</v>
      </c>
    </row>
    <row r="6" spans="1:64" x14ac:dyDescent="0.25">
      <c r="A6" t="s">
        <v>58</v>
      </c>
      <c r="B6" t="s">
        <v>59</v>
      </c>
      <c r="C6" s="18">
        <v>44994</v>
      </c>
      <c r="D6" s="8">
        <v>110000</v>
      </c>
      <c r="E6" t="s">
        <v>39</v>
      </c>
      <c r="F6" t="s">
        <v>40</v>
      </c>
      <c r="G6" s="8">
        <v>110000</v>
      </c>
      <c r="H6" s="8">
        <v>59700</v>
      </c>
      <c r="I6" s="13">
        <f t="shared" si="0"/>
        <v>54.272727272727273</v>
      </c>
      <c r="J6" s="8">
        <v>146031</v>
      </c>
      <c r="K6" s="8">
        <v>38956</v>
      </c>
      <c r="L6" s="8">
        <f t="shared" si="1"/>
        <v>71044</v>
      </c>
      <c r="M6" s="8">
        <v>151612.53125</v>
      </c>
      <c r="N6" s="23">
        <f t="shared" si="2"/>
        <v>0.46858923477013054</v>
      </c>
      <c r="O6" s="28">
        <v>1952</v>
      </c>
      <c r="P6" s="33">
        <f t="shared" si="3"/>
        <v>36.395491803278688</v>
      </c>
      <c r="Q6" s="38" t="s">
        <v>47</v>
      </c>
      <c r="R6" s="43">
        <f>ABS(N90-N6)*100</f>
        <v>36.039553547141082</v>
      </c>
      <c r="S6" t="s">
        <v>41</v>
      </c>
      <c r="U6" s="8">
        <v>30000</v>
      </c>
      <c r="V6" t="s">
        <v>42</v>
      </c>
      <c r="W6" s="18" t="s">
        <v>43</v>
      </c>
      <c r="Y6" t="s">
        <v>44</v>
      </c>
      <c r="Z6">
        <v>401</v>
      </c>
      <c r="AA6">
        <v>64</v>
      </c>
    </row>
    <row r="7" spans="1:64" x14ac:dyDescent="0.25">
      <c r="A7" t="s">
        <v>60</v>
      </c>
      <c r="B7" t="s">
        <v>61</v>
      </c>
      <c r="C7" s="18">
        <v>44874</v>
      </c>
      <c r="D7" s="8">
        <v>260000</v>
      </c>
      <c r="E7" t="s">
        <v>39</v>
      </c>
      <c r="F7" t="s">
        <v>40</v>
      </c>
      <c r="G7" s="8">
        <v>260000</v>
      </c>
      <c r="H7" s="8">
        <v>97200</v>
      </c>
      <c r="I7" s="13">
        <f t="shared" si="0"/>
        <v>37.38461538461538</v>
      </c>
      <c r="J7" s="8">
        <v>244203</v>
      </c>
      <c r="K7" s="8">
        <v>38556</v>
      </c>
      <c r="L7" s="8">
        <f t="shared" si="1"/>
        <v>221444</v>
      </c>
      <c r="M7" s="8">
        <v>291185.28125</v>
      </c>
      <c r="N7" s="23">
        <f t="shared" si="2"/>
        <v>0.76049173587821928</v>
      </c>
      <c r="O7" s="28">
        <v>2262</v>
      </c>
      <c r="P7" s="33">
        <f t="shared" si="3"/>
        <v>97.897435897435898</v>
      </c>
      <c r="Q7" s="38" t="s">
        <v>47</v>
      </c>
      <c r="R7" s="43">
        <f>ABS(N90-N7)*100</f>
        <v>6.8493034363322103</v>
      </c>
      <c r="S7" t="s">
        <v>57</v>
      </c>
      <c r="U7" s="8">
        <v>30000</v>
      </c>
      <c r="V7" t="s">
        <v>42</v>
      </c>
      <c r="W7" s="18" t="s">
        <v>43</v>
      </c>
      <c r="Y7" t="s">
        <v>44</v>
      </c>
      <c r="Z7">
        <v>401</v>
      </c>
      <c r="AA7">
        <v>75</v>
      </c>
    </row>
    <row r="8" spans="1:64" x14ac:dyDescent="0.25">
      <c r="A8" t="s">
        <v>62</v>
      </c>
      <c r="B8" t="s">
        <v>63</v>
      </c>
      <c r="C8" s="18">
        <v>44361</v>
      </c>
      <c r="D8" s="8">
        <v>279500</v>
      </c>
      <c r="E8" t="s">
        <v>39</v>
      </c>
      <c r="F8" t="s">
        <v>40</v>
      </c>
      <c r="G8" s="8">
        <v>279500</v>
      </c>
      <c r="H8" s="8">
        <v>91700</v>
      </c>
      <c r="I8" s="13">
        <f t="shared" si="0"/>
        <v>32.80858676207513</v>
      </c>
      <c r="J8" s="8">
        <v>280385</v>
      </c>
      <c r="K8" s="8">
        <v>33468</v>
      </c>
      <c r="L8" s="8">
        <f t="shared" si="1"/>
        <v>246032</v>
      </c>
      <c r="M8" s="8">
        <v>349621.40625</v>
      </c>
      <c r="N8" s="23">
        <f t="shared" si="2"/>
        <v>0.7037097717754518</v>
      </c>
      <c r="O8" s="28">
        <v>1611</v>
      </c>
      <c r="P8" s="33">
        <f t="shared" si="3"/>
        <v>152.72004965859713</v>
      </c>
      <c r="Q8" s="38" t="s">
        <v>47</v>
      </c>
      <c r="R8" s="43">
        <f>ABS(N90-N8)*100</f>
        <v>12.527499846608958</v>
      </c>
      <c r="S8" t="s">
        <v>41</v>
      </c>
      <c r="U8" s="8">
        <v>24572</v>
      </c>
      <c r="V8" t="s">
        <v>42</v>
      </c>
      <c r="W8" s="18" t="s">
        <v>43</v>
      </c>
      <c r="Y8" t="s">
        <v>64</v>
      </c>
      <c r="Z8">
        <v>401</v>
      </c>
      <c r="AA8">
        <v>86</v>
      </c>
    </row>
    <row r="9" spans="1:64" x14ac:dyDescent="0.25">
      <c r="A9" t="s">
        <v>67</v>
      </c>
      <c r="B9" t="s">
        <v>68</v>
      </c>
      <c r="C9" s="18">
        <v>44806</v>
      </c>
      <c r="D9" s="8">
        <v>117000</v>
      </c>
      <c r="E9" t="s">
        <v>53</v>
      </c>
      <c r="F9" t="s">
        <v>40</v>
      </c>
      <c r="G9" s="8">
        <v>117000</v>
      </c>
      <c r="H9" s="8">
        <v>39700</v>
      </c>
      <c r="I9" s="13">
        <f t="shared" si="0"/>
        <v>33.931623931623932</v>
      </c>
      <c r="J9" s="8">
        <v>101337</v>
      </c>
      <c r="K9" s="8">
        <v>17764</v>
      </c>
      <c r="L9" s="8">
        <f t="shared" si="1"/>
        <v>99236</v>
      </c>
      <c r="M9" s="8">
        <v>118334.9453125</v>
      </c>
      <c r="N9" s="23">
        <f t="shared" si="2"/>
        <v>0.83860266076040912</v>
      </c>
      <c r="O9" s="28">
        <v>1834</v>
      </c>
      <c r="P9" s="33">
        <f t="shared" si="3"/>
        <v>54.109051254089422</v>
      </c>
      <c r="Q9" s="38" t="s">
        <v>47</v>
      </c>
      <c r="R9" s="43">
        <f>ABS(N90-N9)*100</f>
        <v>0.96178905188677444</v>
      </c>
      <c r="S9" t="s">
        <v>65</v>
      </c>
      <c r="U9" s="8">
        <v>17764</v>
      </c>
      <c r="V9" t="s">
        <v>42</v>
      </c>
      <c r="W9" s="18" t="s">
        <v>43</v>
      </c>
      <c r="Y9" t="s">
        <v>66</v>
      </c>
      <c r="Z9">
        <v>401</v>
      </c>
      <c r="AA9">
        <v>55</v>
      </c>
    </row>
    <row r="10" spans="1:64" x14ac:dyDescent="0.25">
      <c r="A10" t="s">
        <v>69</v>
      </c>
      <c r="B10" t="s">
        <v>70</v>
      </c>
      <c r="C10" s="18">
        <v>44757</v>
      </c>
      <c r="D10" s="8">
        <v>114900</v>
      </c>
      <c r="E10" t="s">
        <v>53</v>
      </c>
      <c r="F10" t="s">
        <v>40</v>
      </c>
      <c r="G10" s="8">
        <v>114900</v>
      </c>
      <c r="H10" s="8">
        <v>34000</v>
      </c>
      <c r="I10" s="13">
        <f t="shared" si="0"/>
        <v>29.590948651000872</v>
      </c>
      <c r="J10" s="8">
        <v>89397</v>
      </c>
      <c r="K10" s="8">
        <v>17244</v>
      </c>
      <c r="L10" s="8">
        <f t="shared" si="1"/>
        <v>97656</v>
      </c>
      <c r="M10" s="8">
        <v>102164.828125</v>
      </c>
      <c r="N10" s="23">
        <f t="shared" si="2"/>
        <v>0.95586711975393934</v>
      </c>
      <c r="O10" s="28">
        <v>1478</v>
      </c>
      <c r="P10" s="33">
        <f t="shared" si="3"/>
        <v>66.073071718538571</v>
      </c>
      <c r="Q10" s="38" t="s">
        <v>47</v>
      </c>
      <c r="R10" s="43">
        <f>ABS(N90-N10)*100</f>
        <v>12.688234951239796</v>
      </c>
      <c r="S10" t="s">
        <v>71</v>
      </c>
      <c r="U10" s="8">
        <v>17244</v>
      </c>
      <c r="V10" t="s">
        <v>42</v>
      </c>
      <c r="W10" s="18" t="s">
        <v>43</v>
      </c>
      <c r="Y10" t="s">
        <v>66</v>
      </c>
      <c r="Z10">
        <v>401</v>
      </c>
      <c r="AA10">
        <v>55</v>
      </c>
    </row>
    <row r="11" spans="1:64" x14ac:dyDescent="0.25">
      <c r="A11" t="s">
        <v>72</v>
      </c>
      <c r="B11" t="s">
        <v>73</v>
      </c>
      <c r="C11" s="18">
        <v>44462</v>
      </c>
      <c r="D11" s="8">
        <v>109900</v>
      </c>
      <c r="E11" t="s">
        <v>39</v>
      </c>
      <c r="F11" t="s">
        <v>40</v>
      </c>
      <c r="G11" s="8">
        <v>109900</v>
      </c>
      <c r="H11" s="8">
        <v>27200</v>
      </c>
      <c r="I11" s="13">
        <f t="shared" si="0"/>
        <v>24.749772520473158</v>
      </c>
      <c r="J11" s="8">
        <v>96206</v>
      </c>
      <c r="K11" s="8">
        <v>21396</v>
      </c>
      <c r="L11" s="8">
        <f t="shared" si="1"/>
        <v>88504</v>
      </c>
      <c r="M11" s="8">
        <v>105927</v>
      </c>
      <c r="N11" s="23">
        <f t="shared" si="2"/>
        <v>0.8355188006834896</v>
      </c>
      <c r="O11" s="28">
        <v>1428</v>
      </c>
      <c r="P11" s="33">
        <f t="shared" si="3"/>
        <v>61.977591036414566</v>
      </c>
      <c r="Q11" s="38" t="s">
        <v>47</v>
      </c>
      <c r="R11" s="43">
        <f>ABS(N90-N11)*100</f>
        <v>0.65340304419482242</v>
      </c>
      <c r="S11" t="s">
        <v>74</v>
      </c>
      <c r="T11" t="s">
        <v>75</v>
      </c>
      <c r="U11" s="8">
        <v>21396</v>
      </c>
      <c r="V11" t="s">
        <v>42</v>
      </c>
      <c r="W11" s="18" t="s">
        <v>43</v>
      </c>
      <c r="Y11" t="s">
        <v>66</v>
      </c>
      <c r="Z11">
        <v>401</v>
      </c>
      <c r="AA11">
        <v>65</v>
      </c>
    </row>
    <row r="12" spans="1:64" x14ac:dyDescent="0.25">
      <c r="A12" t="s">
        <v>77</v>
      </c>
      <c r="B12" t="s">
        <v>78</v>
      </c>
      <c r="C12" s="18">
        <v>44467</v>
      </c>
      <c r="D12" s="8">
        <v>109900</v>
      </c>
      <c r="E12" t="s">
        <v>39</v>
      </c>
      <c r="F12" t="s">
        <v>40</v>
      </c>
      <c r="G12" s="8">
        <v>109900</v>
      </c>
      <c r="H12" s="8">
        <v>36000</v>
      </c>
      <c r="I12" s="13">
        <f t="shared" si="0"/>
        <v>32.757051865332123</v>
      </c>
      <c r="J12" s="8">
        <v>114576</v>
      </c>
      <c r="K12" s="8">
        <v>18147</v>
      </c>
      <c r="L12" s="8">
        <f t="shared" si="1"/>
        <v>91753</v>
      </c>
      <c r="M12" s="8">
        <v>136538.359375</v>
      </c>
      <c r="N12" s="23">
        <f t="shared" si="2"/>
        <v>0.6719943056295421</v>
      </c>
      <c r="O12" s="28">
        <v>1659</v>
      </c>
      <c r="P12" s="33">
        <f t="shared" si="3"/>
        <v>55.306208559373118</v>
      </c>
      <c r="Q12" s="38" t="s">
        <v>47</v>
      </c>
      <c r="R12" s="43">
        <f>ABS(N90-N12)*100</f>
        <v>15.699046461199927</v>
      </c>
      <c r="S12" t="s">
        <v>76</v>
      </c>
      <c r="U12" s="8">
        <v>17244</v>
      </c>
      <c r="V12" t="s">
        <v>42</v>
      </c>
      <c r="W12" s="18" t="s">
        <v>43</v>
      </c>
      <c r="Y12" t="s">
        <v>66</v>
      </c>
      <c r="Z12">
        <v>401</v>
      </c>
      <c r="AA12">
        <v>57</v>
      </c>
    </row>
    <row r="13" spans="1:64" x14ac:dyDescent="0.25">
      <c r="A13" t="s">
        <v>79</v>
      </c>
      <c r="B13" t="s">
        <v>80</v>
      </c>
      <c r="C13" s="18">
        <v>44560</v>
      </c>
      <c r="D13" s="8">
        <v>162000</v>
      </c>
      <c r="E13" t="s">
        <v>39</v>
      </c>
      <c r="F13" t="s">
        <v>40</v>
      </c>
      <c r="G13" s="8">
        <v>162000</v>
      </c>
      <c r="H13" s="8">
        <v>67700</v>
      </c>
      <c r="I13" s="13">
        <f t="shared" si="0"/>
        <v>41.790123456790127</v>
      </c>
      <c r="J13" s="8">
        <v>194373</v>
      </c>
      <c r="K13" s="8">
        <v>23409</v>
      </c>
      <c r="L13" s="8">
        <f t="shared" si="1"/>
        <v>138591</v>
      </c>
      <c r="M13" s="8">
        <v>242075.96875</v>
      </c>
      <c r="N13" s="23">
        <f t="shared" si="2"/>
        <v>0.57251035993220623</v>
      </c>
      <c r="O13" s="28">
        <v>2380</v>
      </c>
      <c r="P13" s="33">
        <f t="shared" si="3"/>
        <v>58.231512605042013</v>
      </c>
      <c r="Q13" s="38" t="s">
        <v>47</v>
      </c>
      <c r="R13" s="43">
        <f>ABS(N90-N13)*100</f>
        <v>25.647441030933514</v>
      </c>
      <c r="S13" t="s">
        <v>71</v>
      </c>
      <c r="U13" s="8">
        <v>21153</v>
      </c>
      <c r="V13" t="s">
        <v>42</v>
      </c>
      <c r="W13" s="18" t="s">
        <v>43</v>
      </c>
      <c r="Y13" t="s">
        <v>66</v>
      </c>
      <c r="Z13">
        <v>401</v>
      </c>
      <c r="AA13">
        <v>69</v>
      </c>
    </row>
    <row r="14" spans="1:64" x14ac:dyDescent="0.25">
      <c r="A14" t="s">
        <v>81</v>
      </c>
      <c r="B14" t="s">
        <v>82</v>
      </c>
      <c r="C14" s="18">
        <v>45009</v>
      </c>
      <c r="D14" s="8">
        <v>108000</v>
      </c>
      <c r="E14" t="s">
        <v>39</v>
      </c>
      <c r="F14" t="s">
        <v>40</v>
      </c>
      <c r="G14" s="8">
        <v>108000</v>
      </c>
      <c r="H14" s="8">
        <v>39600</v>
      </c>
      <c r="I14" s="13">
        <f t="shared" si="0"/>
        <v>36.666666666666664</v>
      </c>
      <c r="J14" s="8">
        <v>100747</v>
      </c>
      <c r="K14" s="8">
        <v>18330</v>
      </c>
      <c r="L14" s="8">
        <f t="shared" si="1"/>
        <v>89670</v>
      </c>
      <c r="M14" s="8">
        <v>116698.109375</v>
      </c>
      <c r="N14" s="23">
        <f t="shared" si="2"/>
        <v>0.76839291124976716</v>
      </c>
      <c r="O14" s="28">
        <v>1032</v>
      </c>
      <c r="P14" s="33">
        <f t="shared" si="3"/>
        <v>86.889534883720927</v>
      </c>
      <c r="Q14" s="38" t="s">
        <v>47</v>
      </c>
      <c r="R14" s="43">
        <f>ABS(N90-N14)*100</f>
        <v>6.0591858991774217</v>
      </c>
      <c r="S14" t="s">
        <v>65</v>
      </c>
      <c r="U14" s="8">
        <v>18330</v>
      </c>
      <c r="V14" t="s">
        <v>42</v>
      </c>
      <c r="W14" s="18" t="s">
        <v>43</v>
      </c>
      <c r="Y14" t="s">
        <v>66</v>
      </c>
      <c r="Z14">
        <v>401</v>
      </c>
      <c r="AA14">
        <v>76</v>
      </c>
    </row>
    <row r="15" spans="1:64" x14ac:dyDescent="0.25">
      <c r="A15" t="s">
        <v>83</v>
      </c>
      <c r="B15" t="s">
        <v>84</v>
      </c>
      <c r="C15" s="18">
        <v>44624</v>
      </c>
      <c r="D15" s="8">
        <v>75000</v>
      </c>
      <c r="E15" t="s">
        <v>39</v>
      </c>
      <c r="F15" t="s">
        <v>40</v>
      </c>
      <c r="G15" s="8">
        <v>75000</v>
      </c>
      <c r="H15" s="8">
        <v>32800</v>
      </c>
      <c r="I15" s="13">
        <f t="shared" si="0"/>
        <v>43.733333333333334</v>
      </c>
      <c r="J15" s="8">
        <v>96663</v>
      </c>
      <c r="K15" s="8">
        <v>25294</v>
      </c>
      <c r="L15" s="8">
        <f t="shared" si="1"/>
        <v>49706</v>
      </c>
      <c r="M15" s="8">
        <v>101054.7265625</v>
      </c>
      <c r="N15" s="23">
        <f t="shared" si="2"/>
        <v>0.49187209436718426</v>
      </c>
      <c r="O15" s="28">
        <v>1233</v>
      </c>
      <c r="P15" s="33">
        <f t="shared" si="3"/>
        <v>40.313057583130579</v>
      </c>
      <c r="Q15" s="38" t="s">
        <v>47</v>
      </c>
      <c r="R15" s="43">
        <f>ABS(N90-N15)*100</f>
        <v>33.711267587435714</v>
      </c>
      <c r="S15" t="s">
        <v>48</v>
      </c>
      <c r="U15" s="8">
        <v>25294</v>
      </c>
      <c r="V15" t="s">
        <v>42</v>
      </c>
      <c r="W15" s="18" t="s">
        <v>43</v>
      </c>
      <c r="Y15" t="s">
        <v>66</v>
      </c>
      <c r="Z15">
        <v>401</v>
      </c>
      <c r="AA15">
        <v>60</v>
      </c>
    </row>
    <row r="16" spans="1:64" x14ac:dyDescent="0.25">
      <c r="A16" t="s">
        <v>85</v>
      </c>
      <c r="B16" t="s">
        <v>86</v>
      </c>
      <c r="C16" s="18">
        <v>44861</v>
      </c>
      <c r="D16" s="8">
        <v>60000</v>
      </c>
      <c r="E16" t="s">
        <v>39</v>
      </c>
      <c r="F16" t="s">
        <v>40</v>
      </c>
      <c r="G16" s="8">
        <v>60000</v>
      </c>
      <c r="H16" s="8">
        <v>26600</v>
      </c>
      <c r="I16" s="13">
        <f t="shared" si="0"/>
        <v>44.333333333333336</v>
      </c>
      <c r="J16" s="8">
        <v>70492</v>
      </c>
      <c r="K16" s="8">
        <v>15037</v>
      </c>
      <c r="L16" s="8">
        <f t="shared" si="1"/>
        <v>44963</v>
      </c>
      <c r="M16" s="8">
        <v>78521.34375</v>
      </c>
      <c r="N16" s="23">
        <f t="shared" si="2"/>
        <v>0.57262137722904161</v>
      </c>
      <c r="O16" s="28">
        <v>1236</v>
      </c>
      <c r="P16" s="33">
        <f t="shared" si="3"/>
        <v>36.377831715210355</v>
      </c>
      <c r="Q16" s="38" t="s">
        <v>47</v>
      </c>
      <c r="R16" s="43">
        <f>ABS(N90-N16)*100</f>
        <v>25.636339301249976</v>
      </c>
      <c r="S16" t="s">
        <v>71</v>
      </c>
      <c r="U16" s="8">
        <v>15037</v>
      </c>
      <c r="V16" t="s">
        <v>42</v>
      </c>
      <c r="W16" s="18" t="s">
        <v>43</v>
      </c>
      <c r="Y16" t="s">
        <v>66</v>
      </c>
      <c r="Z16">
        <v>401</v>
      </c>
      <c r="AA16">
        <v>55</v>
      </c>
    </row>
    <row r="17" spans="1:27" x14ac:dyDescent="0.25">
      <c r="A17" t="s">
        <v>87</v>
      </c>
      <c r="B17" t="s">
        <v>88</v>
      </c>
      <c r="C17" s="18">
        <v>44389</v>
      </c>
      <c r="D17" s="8">
        <v>130000</v>
      </c>
      <c r="E17" t="s">
        <v>39</v>
      </c>
      <c r="F17" t="s">
        <v>40</v>
      </c>
      <c r="G17" s="8">
        <v>130000</v>
      </c>
      <c r="H17" s="8">
        <v>45800</v>
      </c>
      <c r="I17" s="13">
        <f t="shared" si="0"/>
        <v>35.230769230769234</v>
      </c>
      <c r="J17" s="8">
        <v>123612</v>
      </c>
      <c r="K17" s="8">
        <v>26590</v>
      </c>
      <c r="L17" s="8">
        <f t="shared" si="1"/>
        <v>103410</v>
      </c>
      <c r="M17" s="8">
        <v>137378.015625</v>
      </c>
      <c r="N17" s="23">
        <f t="shared" si="2"/>
        <v>0.75274052787512735</v>
      </c>
      <c r="O17" s="28">
        <v>1605</v>
      </c>
      <c r="P17" s="33">
        <f t="shared" si="3"/>
        <v>64.429906542056074</v>
      </c>
      <c r="Q17" s="38" t="s">
        <v>47</v>
      </c>
      <c r="R17" s="43">
        <f>ABS(N90-N17)*100</f>
        <v>7.6244242366414028</v>
      </c>
      <c r="S17" t="s">
        <v>89</v>
      </c>
      <c r="U17" s="8">
        <v>23857</v>
      </c>
      <c r="V17" t="s">
        <v>42</v>
      </c>
      <c r="W17" s="18" t="s">
        <v>43</v>
      </c>
      <c r="Y17" t="s">
        <v>66</v>
      </c>
      <c r="Z17">
        <v>401</v>
      </c>
      <c r="AA17">
        <v>55</v>
      </c>
    </row>
    <row r="18" spans="1:27" x14ac:dyDescent="0.25">
      <c r="A18" t="s">
        <v>90</v>
      </c>
      <c r="B18" t="s">
        <v>91</v>
      </c>
      <c r="C18" s="18">
        <v>44390</v>
      </c>
      <c r="D18" s="8">
        <v>193900</v>
      </c>
      <c r="E18" t="s">
        <v>53</v>
      </c>
      <c r="F18" t="s">
        <v>40</v>
      </c>
      <c r="G18" s="8">
        <v>193900</v>
      </c>
      <c r="H18" s="8">
        <v>54300</v>
      </c>
      <c r="I18" s="13">
        <f t="shared" si="0"/>
        <v>28.004125838060855</v>
      </c>
      <c r="J18" s="8">
        <v>192192</v>
      </c>
      <c r="K18" s="8">
        <v>33783</v>
      </c>
      <c r="L18" s="8">
        <f t="shared" si="1"/>
        <v>160117</v>
      </c>
      <c r="M18" s="8">
        <v>224298.765625</v>
      </c>
      <c r="N18" s="23">
        <f t="shared" si="2"/>
        <v>0.71385591246496638</v>
      </c>
      <c r="O18" s="28">
        <v>2944</v>
      </c>
      <c r="P18" s="33">
        <f t="shared" si="3"/>
        <v>54.387567934782609</v>
      </c>
      <c r="Q18" s="38" t="s">
        <v>47</v>
      </c>
      <c r="R18" s="43">
        <f>ABS(N90-N18)*100</f>
        <v>11.5128857776575</v>
      </c>
      <c r="S18" t="s">
        <v>65</v>
      </c>
      <c r="U18" s="8">
        <v>31905</v>
      </c>
      <c r="V18" t="s">
        <v>42</v>
      </c>
      <c r="W18" s="18" t="s">
        <v>43</v>
      </c>
      <c r="Y18" t="s">
        <v>66</v>
      </c>
      <c r="Z18">
        <v>401</v>
      </c>
      <c r="AA18">
        <v>60</v>
      </c>
    </row>
    <row r="19" spans="1:27" x14ac:dyDescent="0.25">
      <c r="A19" t="s">
        <v>92</v>
      </c>
      <c r="B19" t="s">
        <v>93</v>
      </c>
      <c r="C19" s="18">
        <v>44706</v>
      </c>
      <c r="D19" s="8">
        <v>195000</v>
      </c>
      <c r="E19" t="s">
        <v>39</v>
      </c>
      <c r="F19" t="s">
        <v>40</v>
      </c>
      <c r="G19" s="8">
        <v>195000</v>
      </c>
      <c r="H19" s="8">
        <v>51900</v>
      </c>
      <c r="I19" s="13">
        <f t="shared" si="0"/>
        <v>26.615384615384613</v>
      </c>
      <c r="J19" s="8">
        <v>142420</v>
      </c>
      <c r="K19" s="8">
        <v>25294</v>
      </c>
      <c r="L19" s="8">
        <f t="shared" si="1"/>
        <v>169706</v>
      </c>
      <c r="M19" s="8">
        <v>165844.21875</v>
      </c>
      <c r="N19" s="23">
        <f t="shared" si="2"/>
        <v>1.0232855946327644</v>
      </c>
      <c r="O19" s="28">
        <v>1984</v>
      </c>
      <c r="P19" s="33">
        <f t="shared" si="3"/>
        <v>85.537298387096769</v>
      </c>
      <c r="Q19" s="38" t="s">
        <v>47</v>
      </c>
      <c r="R19" s="43">
        <f>ABS(N90-N19)*100</f>
        <v>19.430082439122298</v>
      </c>
      <c r="S19" t="s">
        <v>89</v>
      </c>
      <c r="U19" s="8">
        <v>25294</v>
      </c>
      <c r="V19" t="s">
        <v>42</v>
      </c>
      <c r="W19" s="18" t="s">
        <v>43</v>
      </c>
      <c r="Y19" t="s">
        <v>66</v>
      </c>
      <c r="Z19">
        <v>401</v>
      </c>
      <c r="AA19">
        <v>60</v>
      </c>
    </row>
    <row r="20" spans="1:27" x14ac:dyDescent="0.25">
      <c r="A20" t="s">
        <v>94</v>
      </c>
      <c r="B20" t="s">
        <v>95</v>
      </c>
      <c r="C20" s="18">
        <v>45016</v>
      </c>
      <c r="D20" s="8">
        <v>239996</v>
      </c>
      <c r="E20" t="s">
        <v>39</v>
      </c>
      <c r="F20" t="s">
        <v>40</v>
      </c>
      <c r="G20" s="8">
        <v>239996</v>
      </c>
      <c r="H20" s="8">
        <v>74500</v>
      </c>
      <c r="I20" s="13">
        <f t="shared" si="0"/>
        <v>31.042184036400606</v>
      </c>
      <c r="J20" s="8">
        <v>203579</v>
      </c>
      <c r="K20" s="8">
        <v>25294</v>
      </c>
      <c r="L20" s="8">
        <f t="shared" si="1"/>
        <v>214702</v>
      </c>
      <c r="M20" s="8">
        <v>252442.125</v>
      </c>
      <c r="N20" s="23">
        <f t="shared" si="2"/>
        <v>0.85049989180688446</v>
      </c>
      <c r="O20" s="28">
        <v>3384</v>
      </c>
      <c r="P20" s="33">
        <f t="shared" si="3"/>
        <v>63.446217494089836</v>
      </c>
      <c r="Q20" s="38" t="s">
        <v>47</v>
      </c>
      <c r="R20" s="43">
        <f>ABS(N90-N20)*100</f>
        <v>2.1515121565343076</v>
      </c>
      <c r="S20" t="s">
        <v>65</v>
      </c>
      <c r="U20" s="8">
        <v>25294</v>
      </c>
      <c r="V20" t="s">
        <v>42</v>
      </c>
      <c r="W20" s="18" t="s">
        <v>43</v>
      </c>
      <c r="Y20" t="s">
        <v>66</v>
      </c>
      <c r="Z20">
        <v>401</v>
      </c>
      <c r="AA20">
        <v>63</v>
      </c>
    </row>
    <row r="21" spans="1:27" x14ac:dyDescent="0.25">
      <c r="A21" t="s">
        <v>96</v>
      </c>
      <c r="B21" t="s">
        <v>97</v>
      </c>
      <c r="C21" s="18">
        <v>44879</v>
      </c>
      <c r="D21" s="8">
        <v>130000</v>
      </c>
      <c r="E21" t="s">
        <v>39</v>
      </c>
      <c r="F21" t="s">
        <v>40</v>
      </c>
      <c r="G21" s="8">
        <v>130000</v>
      </c>
      <c r="H21" s="8">
        <v>40300</v>
      </c>
      <c r="I21" s="13">
        <f t="shared" si="0"/>
        <v>31</v>
      </c>
      <c r="J21" s="8">
        <v>100957</v>
      </c>
      <c r="K21" s="8">
        <v>25294</v>
      </c>
      <c r="L21" s="8">
        <f t="shared" si="1"/>
        <v>104706</v>
      </c>
      <c r="M21" s="8">
        <v>107134.8046875</v>
      </c>
      <c r="N21" s="23">
        <f t="shared" si="2"/>
        <v>0.97732945241665814</v>
      </c>
      <c r="O21" s="28">
        <v>1714</v>
      </c>
      <c r="P21" s="33">
        <f t="shared" si="3"/>
        <v>61.08868144690782</v>
      </c>
      <c r="Q21" s="38" t="s">
        <v>47</v>
      </c>
      <c r="R21" s="43">
        <f>ABS(N90-N21)*100</f>
        <v>14.834468217511676</v>
      </c>
      <c r="S21" t="s">
        <v>71</v>
      </c>
      <c r="U21" s="8">
        <v>25294</v>
      </c>
      <c r="V21" t="s">
        <v>42</v>
      </c>
      <c r="W21" s="18" t="s">
        <v>43</v>
      </c>
      <c r="Y21" t="s">
        <v>66</v>
      </c>
      <c r="Z21">
        <v>401</v>
      </c>
      <c r="AA21">
        <v>55</v>
      </c>
    </row>
    <row r="22" spans="1:27" x14ac:dyDescent="0.25">
      <c r="A22" t="s">
        <v>98</v>
      </c>
      <c r="B22" t="s">
        <v>99</v>
      </c>
      <c r="C22" s="18">
        <v>44904</v>
      </c>
      <c r="D22" s="8">
        <v>205000</v>
      </c>
      <c r="E22" t="s">
        <v>39</v>
      </c>
      <c r="F22" t="s">
        <v>40</v>
      </c>
      <c r="G22" s="8">
        <v>205000</v>
      </c>
      <c r="H22" s="8">
        <v>61500</v>
      </c>
      <c r="I22" s="13">
        <f t="shared" si="0"/>
        <v>30</v>
      </c>
      <c r="J22" s="8">
        <v>158496</v>
      </c>
      <c r="K22" s="8">
        <v>25294</v>
      </c>
      <c r="L22" s="8">
        <f t="shared" si="1"/>
        <v>179706</v>
      </c>
      <c r="M22" s="8">
        <v>188606.984375</v>
      </c>
      <c r="N22" s="23">
        <f t="shared" si="2"/>
        <v>0.95280670859302585</v>
      </c>
      <c r="O22" s="28">
        <v>2568</v>
      </c>
      <c r="P22" s="33">
        <f t="shared" si="3"/>
        <v>69.978971962616825</v>
      </c>
      <c r="Q22" s="38" t="s">
        <v>47</v>
      </c>
      <c r="R22" s="43">
        <f>ABS(N90-N22)*100</f>
        <v>12.382193835148447</v>
      </c>
      <c r="S22" t="s">
        <v>71</v>
      </c>
      <c r="U22" s="8">
        <v>25294</v>
      </c>
      <c r="V22" t="s">
        <v>42</v>
      </c>
      <c r="W22" s="18" t="s">
        <v>43</v>
      </c>
      <c r="Y22" t="s">
        <v>66</v>
      </c>
      <c r="Z22">
        <v>401</v>
      </c>
      <c r="AA22">
        <v>55</v>
      </c>
    </row>
    <row r="23" spans="1:27" x14ac:dyDescent="0.25">
      <c r="A23" t="s">
        <v>100</v>
      </c>
      <c r="B23" t="s">
        <v>101</v>
      </c>
      <c r="C23" s="18">
        <v>44371</v>
      </c>
      <c r="D23" s="8">
        <v>155000</v>
      </c>
      <c r="E23" t="s">
        <v>39</v>
      </c>
      <c r="F23" t="s">
        <v>40</v>
      </c>
      <c r="G23" s="8">
        <v>155000</v>
      </c>
      <c r="H23" s="8">
        <v>53800</v>
      </c>
      <c r="I23" s="13">
        <f t="shared" si="0"/>
        <v>34.70967741935484</v>
      </c>
      <c r="J23" s="8">
        <v>143288</v>
      </c>
      <c r="K23" s="8">
        <v>21502</v>
      </c>
      <c r="L23" s="8">
        <f t="shared" si="1"/>
        <v>133498</v>
      </c>
      <c r="M23" s="8">
        <v>172442.53125</v>
      </c>
      <c r="N23" s="23">
        <f t="shared" si="2"/>
        <v>0.77415936214981762</v>
      </c>
      <c r="O23" s="28">
        <v>2396</v>
      </c>
      <c r="P23" s="33">
        <f t="shared" si="3"/>
        <v>55.717028380634389</v>
      </c>
      <c r="Q23" s="38" t="s">
        <v>47</v>
      </c>
      <c r="R23" s="43">
        <f>ABS(N90-N23)*100</f>
        <v>5.4825408091723755</v>
      </c>
      <c r="S23" t="s">
        <v>76</v>
      </c>
      <c r="U23" s="8">
        <v>20235</v>
      </c>
      <c r="V23" t="s">
        <v>42</v>
      </c>
      <c r="W23" s="18" t="s">
        <v>43</v>
      </c>
      <c r="Y23" t="s">
        <v>66</v>
      </c>
      <c r="Z23">
        <v>401</v>
      </c>
      <c r="AA23">
        <v>64</v>
      </c>
    </row>
    <row r="24" spans="1:27" x14ac:dyDescent="0.25">
      <c r="A24" t="s">
        <v>102</v>
      </c>
      <c r="B24" t="s">
        <v>103</v>
      </c>
      <c r="C24" s="18">
        <v>44329</v>
      </c>
      <c r="D24" s="8">
        <v>182000</v>
      </c>
      <c r="E24" t="s">
        <v>39</v>
      </c>
      <c r="F24" t="s">
        <v>40</v>
      </c>
      <c r="G24" s="8">
        <v>182000</v>
      </c>
      <c r="H24" s="8">
        <v>56400</v>
      </c>
      <c r="I24" s="13">
        <f t="shared" si="0"/>
        <v>30.989010989010989</v>
      </c>
      <c r="J24" s="8">
        <v>208318</v>
      </c>
      <c r="K24" s="8">
        <v>52744</v>
      </c>
      <c r="L24" s="8">
        <f t="shared" si="1"/>
        <v>129256</v>
      </c>
      <c r="M24" s="8">
        <v>220284.546875</v>
      </c>
      <c r="N24" s="23">
        <f t="shared" si="2"/>
        <v>0.58676834954449186</v>
      </c>
      <c r="O24" s="28">
        <v>2305</v>
      </c>
      <c r="P24" s="33">
        <f t="shared" si="3"/>
        <v>56.076355748373103</v>
      </c>
      <c r="Q24" s="38" t="s">
        <v>47</v>
      </c>
      <c r="R24" s="43">
        <f>ABS(N90-N24)*100</f>
        <v>24.221642069704952</v>
      </c>
      <c r="S24" t="s">
        <v>65</v>
      </c>
      <c r="U24" s="8">
        <v>52744</v>
      </c>
      <c r="V24" t="s">
        <v>42</v>
      </c>
      <c r="W24" s="18" t="s">
        <v>43</v>
      </c>
      <c r="Y24" t="s">
        <v>66</v>
      </c>
      <c r="Z24">
        <v>401</v>
      </c>
      <c r="AA24">
        <v>63</v>
      </c>
    </row>
    <row r="25" spans="1:27" x14ac:dyDescent="0.25">
      <c r="A25" t="s">
        <v>104</v>
      </c>
      <c r="B25" t="s">
        <v>105</v>
      </c>
      <c r="C25" s="18">
        <v>44848</v>
      </c>
      <c r="D25" s="8">
        <v>235000</v>
      </c>
      <c r="E25" t="s">
        <v>39</v>
      </c>
      <c r="F25" t="s">
        <v>40</v>
      </c>
      <c r="G25" s="8">
        <v>235000</v>
      </c>
      <c r="H25" s="8">
        <v>70300</v>
      </c>
      <c r="I25" s="13">
        <f t="shared" si="0"/>
        <v>29.914893617021278</v>
      </c>
      <c r="J25" s="8">
        <v>173835</v>
      </c>
      <c r="K25" s="8">
        <v>31584</v>
      </c>
      <c r="L25" s="8">
        <f t="shared" si="1"/>
        <v>203416</v>
      </c>
      <c r="M25" s="8">
        <v>201419.890625</v>
      </c>
      <c r="N25" s="23">
        <f t="shared" si="2"/>
        <v>1.0099101899460183</v>
      </c>
      <c r="O25" s="28">
        <v>3021</v>
      </c>
      <c r="P25" s="33">
        <f t="shared" si="3"/>
        <v>67.333995365772921</v>
      </c>
      <c r="Q25" s="38" t="s">
        <v>47</v>
      </c>
      <c r="R25" s="43">
        <f>ABS(N90-N25)*100</f>
        <v>18.092541970447694</v>
      </c>
      <c r="S25" t="s">
        <v>71</v>
      </c>
      <c r="U25" s="8">
        <v>29001</v>
      </c>
      <c r="V25" t="s">
        <v>42</v>
      </c>
      <c r="W25" s="18" t="s">
        <v>43</v>
      </c>
      <c r="Y25" t="s">
        <v>66</v>
      </c>
      <c r="Z25">
        <v>401</v>
      </c>
      <c r="AA25">
        <v>57</v>
      </c>
    </row>
    <row r="26" spans="1:27" x14ac:dyDescent="0.25">
      <c r="A26" t="s">
        <v>106</v>
      </c>
      <c r="B26" t="s">
        <v>107</v>
      </c>
      <c r="C26" s="18">
        <v>44875</v>
      </c>
      <c r="D26" s="8">
        <v>163500</v>
      </c>
      <c r="E26" t="s">
        <v>39</v>
      </c>
      <c r="F26" t="s">
        <v>40</v>
      </c>
      <c r="G26" s="8">
        <v>163500</v>
      </c>
      <c r="H26" s="8">
        <v>46400</v>
      </c>
      <c r="I26" s="13">
        <f t="shared" si="0"/>
        <v>28.37920489296636</v>
      </c>
      <c r="J26" s="8">
        <v>116564</v>
      </c>
      <c r="K26" s="8">
        <v>24570</v>
      </c>
      <c r="L26" s="8">
        <f t="shared" si="1"/>
        <v>138930</v>
      </c>
      <c r="M26" s="8">
        <v>130258.6328125</v>
      </c>
      <c r="N26" s="23">
        <f t="shared" si="2"/>
        <v>1.0665703838607146</v>
      </c>
      <c r="O26" s="28">
        <v>1490</v>
      </c>
      <c r="P26" s="33">
        <f t="shared" si="3"/>
        <v>93.241610738255034</v>
      </c>
      <c r="Q26" s="38" t="s">
        <v>47</v>
      </c>
      <c r="R26" s="43">
        <f>ABS(N90-N26)*100</f>
        <v>23.758561361917319</v>
      </c>
      <c r="S26" t="s">
        <v>65</v>
      </c>
      <c r="U26" s="8">
        <v>21396</v>
      </c>
      <c r="V26" t="s">
        <v>42</v>
      </c>
      <c r="W26" s="18" t="s">
        <v>43</v>
      </c>
      <c r="Y26" t="s">
        <v>66</v>
      </c>
      <c r="Z26">
        <v>401</v>
      </c>
      <c r="AA26">
        <v>67</v>
      </c>
    </row>
    <row r="27" spans="1:27" x14ac:dyDescent="0.25">
      <c r="A27" t="s">
        <v>108</v>
      </c>
      <c r="B27" t="s">
        <v>109</v>
      </c>
      <c r="C27" s="18">
        <v>45016</v>
      </c>
      <c r="D27" s="8">
        <v>165000</v>
      </c>
      <c r="E27" t="s">
        <v>39</v>
      </c>
      <c r="F27" t="s">
        <v>40</v>
      </c>
      <c r="G27" s="8">
        <v>165000</v>
      </c>
      <c r="H27" s="8">
        <v>81800</v>
      </c>
      <c r="I27" s="13">
        <f t="shared" si="0"/>
        <v>49.575757575757571</v>
      </c>
      <c r="J27" s="8">
        <v>203390</v>
      </c>
      <c r="K27" s="8">
        <v>36187</v>
      </c>
      <c r="L27" s="8">
        <f t="shared" si="1"/>
        <v>128813</v>
      </c>
      <c r="M27" s="8">
        <v>236831.4375</v>
      </c>
      <c r="N27" s="23">
        <f t="shared" si="2"/>
        <v>0.54390160934609877</v>
      </c>
      <c r="O27" s="28">
        <v>1848</v>
      </c>
      <c r="P27" s="33">
        <f t="shared" si="3"/>
        <v>69.704004329004334</v>
      </c>
      <c r="Q27" s="38" t="s">
        <v>47</v>
      </c>
      <c r="R27" s="43">
        <f>ABS(N90-N27)*100</f>
        <v>28.508316089544262</v>
      </c>
      <c r="S27" t="s">
        <v>41</v>
      </c>
      <c r="U27" s="8">
        <v>33375</v>
      </c>
      <c r="V27" t="s">
        <v>42</v>
      </c>
      <c r="W27" s="18" t="s">
        <v>43</v>
      </c>
      <c r="Y27" t="s">
        <v>110</v>
      </c>
      <c r="Z27">
        <v>401</v>
      </c>
      <c r="AA27">
        <v>85</v>
      </c>
    </row>
    <row r="28" spans="1:27" x14ac:dyDescent="0.25">
      <c r="A28" t="s">
        <v>111</v>
      </c>
      <c r="B28" t="s">
        <v>112</v>
      </c>
      <c r="C28" s="18">
        <v>44503</v>
      </c>
      <c r="D28" s="8">
        <v>75000</v>
      </c>
      <c r="E28" t="s">
        <v>39</v>
      </c>
      <c r="F28" t="s">
        <v>40</v>
      </c>
      <c r="G28" s="8">
        <v>75000</v>
      </c>
      <c r="H28" s="8">
        <v>40800</v>
      </c>
      <c r="I28" s="13">
        <f t="shared" si="0"/>
        <v>54.400000000000006</v>
      </c>
      <c r="J28" s="8">
        <v>107935</v>
      </c>
      <c r="K28" s="8">
        <v>23149</v>
      </c>
      <c r="L28" s="8">
        <f t="shared" si="1"/>
        <v>51851</v>
      </c>
      <c r="M28" s="8">
        <v>120052.4921875</v>
      </c>
      <c r="N28" s="23">
        <f t="shared" si="2"/>
        <v>0.4319027373377492</v>
      </c>
      <c r="O28" s="28">
        <v>1323</v>
      </c>
      <c r="P28" s="33">
        <f t="shared" si="3"/>
        <v>39.191987906273617</v>
      </c>
      <c r="Q28" s="38" t="s">
        <v>47</v>
      </c>
      <c r="R28" s="43">
        <f>ABS(N90-N28)*100</f>
        <v>39.708203290379217</v>
      </c>
      <c r="S28" t="s">
        <v>89</v>
      </c>
      <c r="U28" s="8">
        <v>23149</v>
      </c>
      <c r="V28" t="s">
        <v>42</v>
      </c>
      <c r="W28" s="18" t="s">
        <v>43</v>
      </c>
      <c r="Y28" t="s">
        <v>113</v>
      </c>
      <c r="Z28">
        <v>401</v>
      </c>
      <c r="AA28">
        <v>64</v>
      </c>
    </row>
    <row r="29" spans="1:27" x14ac:dyDescent="0.25">
      <c r="A29" t="s">
        <v>114</v>
      </c>
      <c r="B29" t="s">
        <v>115</v>
      </c>
      <c r="C29" s="18">
        <v>44628</v>
      </c>
      <c r="D29" s="8">
        <v>155000</v>
      </c>
      <c r="E29" t="s">
        <v>53</v>
      </c>
      <c r="F29" t="s">
        <v>40</v>
      </c>
      <c r="G29" s="8">
        <v>155000</v>
      </c>
      <c r="H29" s="8">
        <v>36400</v>
      </c>
      <c r="I29" s="13">
        <f t="shared" si="0"/>
        <v>23.483870967741936</v>
      </c>
      <c r="J29" s="8">
        <v>104315</v>
      </c>
      <c r="K29" s="8">
        <v>20120</v>
      </c>
      <c r="L29" s="8">
        <f t="shared" si="1"/>
        <v>134880</v>
      </c>
      <c r="M29" s="8">
        <v>119215.6640625</v>
      </c>
      <c r="N29" s="23">
        <f t="shared" si="2"/>
        <v>1.1313949476411742</v>
      </c>
      <c r="O29" s="28">
        <v>1770</v>
      </c>
      <c r="P29" s="33">
        <f t="shared" si="3"/>
        <v>76.20338983050847</v>
      </c>
      <c r="Q29" s="38" t="s">
        <v>47</v>
      </c>
      <c r="R29" s="43">
        <f>ABS(N90-N29)*100</f>
        <v>30.241017739963283</v>
      </c>
      <c r="S29" t="s">
        <v>89</v>
      </c>
      <c r="U29" s="8">
        <v>19275</v>
      </c>
      <c r="V29" t="s">
        <v>42</v>
      </c>
      <c r="W29" s="18" t="s">
        <v>43</v>
      </c>
      <c r="Y29" t="s">
        <v>113</v>
      </c>
      <c r="Z29">
        <v>401</v>
      </c>
      <c r="AA29">
        <v>55</v>
      </c>
    </row>
    <row r="30" spans="1:27" x14ac:dyDescent="0.25">
      <c r="A30" t="s">
        <v>116</v>
      </c>
      <c r="B30" t="s">
        <v>117</v>
      </c>
      <c r="C30" s="18">
        <v>44344</v>
      </c>
      <c r="D30" s="8">
        <v>100000</v>
      </c>
      <c r="E30" t="s">
        <v>39</v>
      </c>
      <c r="F30" t="s">
        <v>40</v>
      </c>
      <c r="G30" s="8">
        <v>100000</v>
      </c>
      <c r="H30" s="8">
        <v>37700</v>
      </c>
      <c r="I30" s="13">
        <f t="shared" ref="I30:I59" si="4">H30/G30*100</f>
        <v>37.700000000000003</v>
      </c>
      <c r="J30" s="8">
        <v>92986</v>
      </c>
      <c r="K30" s="8">
        <v>28962</v>
      </c>
      <c r="L30" s="8">
        <f t="shared" ref="L30:L59" si="5">G30-K30</f>
        <v>71038</v>
      </c>
      <c r="M30" s="8">
        <v>90654.59375</v>
      </c>
      <c r="N30" s="23">
        <f t="shared" ref="N30:N59" si="6">L30/M30</f>
        <v>0.78361169645636408</v>
      </c>
      <c r="O30" s="28">
        <v>857</v>
      </c>
      <c r="P30" s="33">
        <f t="shared" ref="P30:P59" si="7">L30/O30</f>
        <v>82.891481913652271</v>
      </c>
      <c r="Q30" s="38" t="s">
        <v>47</v>
      </c>
      <c r="R30" s="43">
        <f>ABS(N90-N30)*100</f>
        <v>4.5373073785177294</v>
      </c>
      <c r="S30" t="s">
        <v>41</v>
      </c>
      <c r="U30" s="8">
        <v>28962</v>
      </c>
      <c r="V30" t="s">
        <v>42</v>
      </c>
      <c r="W30" s="18" t="s">
        <v>43</v>
      </c>
      <c r="Y30" t="s">
        <v>113</v>
      </c>
      <c r="Z30">
        <v>401</v>
      </c>
      <c r="AA30">
        <v>62</v>
      </c>
    </row>
    <row r="31" spans="1:27" x14ac:dyDescent="0.25">
      <c r="A31" t="s">
        <v>118</v>
      </c>
      <c r="B31" t="s">
        <v>119</v>
      </c>
      <c r="C31" s="18">
        <v>44686</v>
      </c>
      <c r="D31" s="8">
        <v>139000</v>
      </c>
      <c r="E31" t="s">
        <v>39</v>
      </c>
      <c r="F31" t="s">
        <v>40</v>
      </c>
      <c r="G31" s="8">
        <v>139000</v>
      </c>
      <c r="H31" s="8">
        <v>29900</v>
      </c>
      <c r="I31" s="13">
        <f t="shared" si="4"/>
        <v>21.510791366906474</v>
      </c>
      <c r="J31" s="8">
        <v>88973</v>
      </c>
      <c r="K31" s="8">
        <v>23033</v>
      </c>
      <c r="L31" s="8">
        <f t="shared" si="5"/>
        <v>115967</v>
      </c>
      <c r="M31" s="8">
        <v>93367.546875</v>
      </c>
      <c r="N31" s="23">
        <f t="shared" si="6"/>
        <v>1.2420482692477295</v>
      </c>
      <c r="O31" s="28">
        <v>1044</v>
      </c>
      <c r="P31" s="33">
        <f t="shared" si="7"/>
        <v>111.07950191570882</v>
      </c>
      <c r="Q31" s="38" t="s">
        <v>47</v>
      </c>
      <c r="R31" s="43">
        <f>ABS(N90-N31)*100</f>
        <v>41.306349900618812</v>
      </c>
      <c r="S31" t="s">
        <v>71</v>
      </c>
      <c r="U31" s="8">
        <v>21766</v>
      </c>
      <c r="V31" t="s">
        <v>42</v>
      </c>
      <c r="W31" s="18" t="s">
        <v>43</v>
      </c>
      <c r="Y31" t="s">
        <v>113</v>
      </c>
      <c r="Z31">
        <v>401</v>
      </c>
      <c r="AA31">
        <v>70</v>
      </c>
    </row>
    <row r="32" spans="1:27" x14ac:dyDescent="0.25">
      <c r="A32" t="s">
        <v>120</v>
      </c>
      <c r="B32" t="s">
        <v>121</v>
      </c>
      <c r="C32" s="18">
        <v>44802</v>
      </c>
      <c r="D32" s="8">
        <v>134000</v>
      </c>
      <c r="E32" t="s">
        <v>53</v>
      </c>
      <c r="F32" t="s">
        <v>40</v>
      </c>
      <c r="G32" s="8">
        <v>134000</v>
      </c>
      <c r="H32" s="8">
        <v>41600</v>
      </c>
      <c r="I32" s="13">
        <f t="shared" si="4"/>
        <v>31.044776119402982</v>
      </c>
      <c r="J32" s="8">
        <v>103689</v>
      </c>
      <c r="K32" s="8">
        <v>21766</v>
      </c>
      <c r="L32" s="8">
        <f t="shared" si="5"/>
        <v>112234</v>
      </c>
      <c r="M32" s="8">
        <v>115998.6328125</v>
      </c>
      <c r="N32" s="23">
        <f t="shared" si="6"/>
        <v>0.96754588635035776</v>
      </c>
      <c r="O32" s="28">
        <v>1380</v>
      </c>
      <c r="P32" s="33">
        <f t="shared" si="7"/>
        <v>81.328985507246372</v>
      </c>
      <c r="Q32" s="38" t="s">
        <v>47</v>
      </c>
      <c r="R32" s="43">
        <f>ABS(N90-N32)*100</f>
        <v>13.856111610881639</v>
      </c>
      <c r="S32" t="s">
        <v>48</v>
      </c>
      <c r="U32" s="8">
        <v>21766</v>
      </c>
      <c r="V32" t="s">
        <v>42</v>
      </c>
      <c r="W32" s="18" t="s">
        <v>43</v>
      </c>
      <c r="Y32" t="s">
        <v>113</v>
      </c>
      <c r="Z32">
        <v>401</v>
      </c>
      <c r="AA32">
        <v>59</v>
      </c>
    </row>
    <row r="33" spans="1:27" x14ac:dyDescent="0.25">
      <c r="A33" t="s">
        <v>122</v>
      </c>
      <c r="B33" t="s">
        <v>123</v>
      </c>
      <c r="C33" s="18">
        <v>44622</v>
      </c>
      <c r="D33" s="8">
        <v>80000</v>
      </c>
      <c r="E33" t="s">
        <v>39</v>
      </c>
      <c r="F33" t="s">
        <v>124</v>
      </c>
      <c r="G33" s="8">
        <v>80000</v>
      </c>
      <c r="H33" s="8">
        <v>43500</v>
      </c>
      <c r="I33" s="13">
        <f t="shared" si="4"/>
        <v>54.374999999999993</v>
      </c>
      <c r="J33" s="8">
        <v>92753</v>
      </c>
      <c r="K33" s="8">
        <v>45008</v>
      </c>
      <c r="L33" s="8">
        <f t="shared" si="5"/>
        <v>34992</v>
      </c>
      <c r="M33" s="8">
        <v>73917.453125</v>
      </c>
      <c r="N33" s="23">
        <f t="shared" si="6"/>
        <v>0.47339293388296111</v>
      </c>
      <c r="O33" s="28">
        <v>1362</v>
      </c>
      <c r="P33" s="33">
        <f t="shared" si="7"/>
        <v>25.691629955947135</v>
      </c>
      <c r="Q33" s="38" t="s">
        <v>47</v>
      </c>
      <c r="R33" s="43">
        <f>ABS(N90-N33)*100</f>
        <v>35.559183635858027</v>
      </c>
      <c r="S33" t="s">
        <v>89</v>
      </c>
      <c r="U33" s="8">
        <v>43245</v>
      </c>
      <c r="V33" t="s">
        <v>42</v>
      </c>
      <c r="W33" s="18" t="s">
        <v>43</v>
      </c>
      <c r="X33" t="s">
        <v>125</v>
      </c>
      <c r="Y33" t="s">
        <v>126</v>
      </c>
      <c r="Z33">
        <v>401</v>
      </c>
      <c r="AA33">
        <v>53</v>
      </c>
    </row>
    <row r="34" spans="1:27" x14ac:dyDescent="0.25">
      <c r="A34" t="s">
        <v>127</v>
      </c>
      <c r="B34" t="s">
        <v>128</v>
      </c>
      <c r="C34" s="18">
        <v>44813</v>
      </c>
      <c r="D34" s="8">
        <v>90000</v>
      </c>
      <c r="E34" t="s">
        <v>53</v>
      </c>
      <c r="F34" t="s">
        <v>40</v>
      </c>
      <c r="G34" s="8">
        <v>90000</v>
      </c>
      <c r="H34" s="8">
        <v>28400</v>
      </c>
      <c r="I34" s="13">
        <f t="shared" si="4"/>
        <v>31.555555555555554</v>
      </c>
      <c r="J34" s="8">
        <v>68860</v>
      </c>
      <c r="K34" s="8">
        <v>18000</v>
      </c>
      <c r="L34" s="8">
        <f t="shared" si="5"/>
        <v>72000</v>
      </c>
      <c r="M34" s="8">
        <v>72015.0703125</v>
      </c>
      <c r="N34" s="23">
        <f t="shared" si="6"/>
        <v>0.99979073390563111</v>
      </c>
      <c r="O34" s="28">
        <v>780</v>
      </c>
      <c r="P34" s="33">
        <f t="shared" si="7"/>
        <v>92.307692307692307</v>
      </c>
      <c r="Q34" s="38" t="s">
        <v>47</v>
      </c>
      <c r="R34" s="43">
        <f>ABS(N90-N34)*100</f>
        <v>17.080596366408972</v>
      </c>
      <c r="S34" t="s">
        <v>41</v>
      </c>
      <c r="U34" s="8">
        <v>18000</v>
      </c>
      <c r="V34" t="s">
        <v>42</v>
      </c>
      <c r="W34" s="18" t="s">
        <v>43</v>
      </c>
      <c r="Y34" t="s">
        <v>126</v>
      </c>
      <c r="Z34">
        <v>401</v>
      </c>
      <c r="AA34">
        <v>64</v>
      </c>
    </row>
    <row r="35" spans="1:27" x14ac:dyDescent="0.25">
      <c r="A35" t="s">
        <v>129</v>
      </c>
      <c r="B35" t="s">
        <v>130</v>
      </c>
      <c r="C35" s="18">
        <v>44812</v>
      </c>
      <c r="D35" s="8">
        <v>226000</v>
      </c>
      <c r="E35" t="s">
        <v>53</v>
      </c>
      <c r="F35" t="s">
        <v>40</v>
      </c>
      <c r="G35" s="8">
        <v>226000</v>
      </c>
      <c r="H35" s="8">
        <v>87500</v>
      </c>
      <c r="I35" s="13">
        <f t="shared" si="4"/>
        <v>38.716814159292035</v>
      </c>
      <c r="J35" s="8">
        <v>218244</v>
      </c>
      <c r="K35" s="8">
        <v>34200</v>
      </c>
      <c r="L35" s="8">
        <f t="shared" si="5"/>
        <v>191800</v>
      </c>
      <c r="M35" s="8">
        <v>260596.5625</v>
      </c>
      <c r="N35" s="23">
        <f t="shared" si="6"/>
        <v>0.73600356873471806</v>
      </c>
      <c r="O35" s="28">
        <v>2288</v>
      </c>
      <c r="P35" s="33">
        <f t="shared" si="7"/>
        <v>83.828671328671334</v>
      </c>
      <c r="Q35" s="38" t="s">
        <v>47</v>
      </c>
      <c r="R35" s="43">
        <f>ABS(N90-N35)*100</f>
        <v>9.2981201506823314</v>
      </c>
      <c r="S35" t="s">
        <v>65</v>
      </c>
      <c r="U35" s="8">
        <v>34200</v>
      </c>
      <c r="V35" t="s">
        <v>42</v>
      </c>
      <c r="W35" s="18" t="s">
        <v>43</v>
      </c>
      <c r="Y35" t="s">
        <v>126</v>
      </c>
      <c r="Z35">
        <v>401</v>
      </c>
      <c r="AA35">
        <v>77</v>
      </c>
    </row>
    <row r="36" spans="1:27" x14ac:dyDescent="0.25">
      <c r="A36" t="s">
        <v>131</v>
      </c>
      <c r="B36" t="s">
        <v>132</v>
      </c>
      <c r="C36" s="18">
        <v>44533</v>
      </c>
      <c r="D36" s="8">
        <v>101000</v>
      </c>
      <c r="E36" t="s">
        <v>39</v>
      </c>
      <c r="F36" t="s">
        <v>124</v>
      </c>
      <c r="G36" s="8">
        <v>101000</v>
      </c>
      <c r="H36" s="8">
        <v>33800</v>
      </c>
      <c r="I36" s="13">
        <f t="shared" si="4"/>
        <v>33.46534653465347</v>
      </c>
      <c r="J36" s="8">
        <v>96042</v>
      </c>
      <c r="K36" s="8">
        <v>19800</v>
      </c>
      <c r="L36" s="8">
        <f t="shared" si="5"/>
        <v>81200</v>
      </c>
      <c r="M36" s="8">
        <v>107954.6328125</v>
      </c>
      <c r="N36" s="23">
        <f t="shared" si="6"/>
        <v>0.75216781239052022</v>
      </c>
      <c r="O36" s="28">
        <v>1320</v>
      </c>
      <c r="P36" s="33">
        <f t="shared" si="7"/>
        <v>61.515151515151516</v>
      </c>
      <c r="Q36" s="38" t="s">
        <v>47</v>
      </c>
      <c r="R36" s="43">
        <f>ABS(N90-N36)*100</f>
        <v>7.6816957851021161</v>
      </c>
      <c r="S36" t="s">
        <v>89</v>
      </c>
      <c r="U36" s="8">
        <v>19800</v>
      </c>
      <c r="V36" t="s">
        <v>42</v>
      </c>
      <c r="W36" s="18" t="s">
        <v>43</v>
      </c>
      <c r="X36" t="s">
        <v>133</v>
      </c>
      <c r="Y36" t="s">
        <v>126</v>
      </c>
      <c r="Z36">
        <v>401</v>
      </c>
      <c r="AA36">
        <v>56</v>
      </c>
    </row>
    <row r="37" spans="1:27" x14ac:dyDescent="0.25">
      <c r="A37" t="s">
        <v>134</v>
      </c>
      <c r="B37" t="s">
        <v>135</v>
      </c>
      <c r="C37" s="18">
        <v>44350</v>
      </c>
      <c r="D37" s="8">
        <v>100000</v>
      </c>
      <c r="E37" t="s">
        <v>39</v>
      </c>
      <c r="F37" t="s">
        <v>40</v>
      </c>
      <c r="G37" s="8">
        <v>100000</v>
      </c>
      <c r="H37" s="8">
        <v>28300</v>
      </c>
      <c r="I37" s="13">
        <f t="shared" si="4"/>
        <v>28.299999999999997</v>
      </c>
      <c r="J37" s="8">
        <v>96438</v>
      </c>
      <c r="K37" s="8">
        <v>19800</v>
      </c>
      <c r="L37" s="8">
        <f t="shared" si="5"/>
        <v>80200</v>
      </c>
      <c r="M37" s="8">
        <v>108515.3515625</v>
      </c>
      <c r="N37" s="23">
        <f t="shared" si="6"/>
        <v>0.73906593717118796</v>
      </c>
      <c r="O37" s="28">
        <v>1062</v>
      </c>
      <c r="P37" s="33">
        <f t="shared" si="7"/>
        <v>75.517890772128055</v>
      </c>
      <c r="Q37" s="38" t="s">
        <v>47</v>
      </c>
      <c r="R37" s="43">
        <f>ABS(N90-N37)*100</f>
        <v>8.9918833070353426</v>
      </c>
      <c r="S37" t="s">
        <v>41</v>
      </c>
      <c r="U37" s="8">
        <v>19800</v>
      </c>
      <c r="V37" t="s">
        <v>42</v>
      </c>
      <c r="W37" s="18" t="s">
        <v>43</v>
      </c>
      <c r="Y37" t="s">
        <v>126</v>
      </c>
      <c r="Z37">
        <v>401</v>
      </c>
      <c r="AA37">
        <v>73</v>
      </c>
    </row>
    <row r="38" spans="1:27" x14ac:dyDescent="0.25">
      <c r="A38" t="s">
        <v>134</v>
      </c>
      <c r="B38" t="s">
        <v>135</v>
      </c>
      <c r="C38" s="18">
        <v>44510</v>
      </c>
      <c r="D38" s="8">
        <v>106500</v>
      </c>
      <c r="E38" t="s">
        <v>39</v>
      </c>
      <c r="F38" t="s">
        <v>40</v>
      </c>
      <c r="G38" s="8">
        <v>106500</v>
      </c>
      <c r="H38" s="8">
        <v>28300</v>
      </c>
      <c r="I38" s="13">
        <f t="shared" si="4"/>
        <v>26.572769953051644</v>
      </c>
      <c r="J38" s="8">
        <v>96438</v>
      </c>
      <c r="K38" s="8">
        <v>19800</v>
      </c>
      <c r="L38" s="8">
        <f t="shared" si="5"/>
        <v>86700</v>
      </c>
      <c r="M38" s="8">
        <v>108515.3515625</v>
      </c>
      <c r="N38" s="23">
        <f t="shared" si="6"/>
        <v>0.79896529616885281</v>
      </c>
      <c r="O38" s="28">
        <v>1062</v>
      </c>
      <c r="P38" s="33">
        <f t="shared" si="7"/>
        <v>81.638418079096041</v>
      </c>
      <c r="Q38" s="38" t="s">
        <v>47</v>
      </c>
      <c r="R38" s="43">
        <f>ABS(N90-N38)*100</f>
        <v>3.0019474072688568</v>
      </c>
      <c r="S38" t="s">
        <v>41</v>
      </c>
      <c r="U38" s="8">
        <v>19800</v>
      </c>
      <c r="V38" t="s">
        <v>42</v>
      </c>
      <c r="W38" s="18" t="s">
        <v>43</v>
      </c>
      <c r="Y38" t="s">
        <v>126</v>
      </c>
      <c r="Z38">
        <v>401</v>
      </c>
      <c r="AA38">
        <v>73</v>
      </c>
    </row>
    <row r="39" spans="1:27" x14ac:dyDescent="0.25">
      <c r="A39" t="s">
        <v>136</v>
      </c>
      <c r="B39" t="s">
        <v>137</v>
      </c>
      <c r="C39" s="18">
        <v>44538</v>
      </c>
      <c r="D39" s="8">
        <v>140000</v>
      </c>
      <c r="E39" t="s">
        <v>39</v>
      </c>
      <c r="F39" t="s">
        <v>40</v>
      </c>
      <c r="G39" s="8">
        <v>140000</v>
      </c>
      <c r="H39" s="8">
        <v>35600</v>
      </c>
      <c r="I39" s="13">
        <f t="shared" si="4"/>
        <v>25.428571428571427</v>
      </c>
      <c r="J39" s="8">
        <v>92224</v>
      </c>
      <c r="K39" s="8">
        <v>19800</v>
      </c>
      <c r="L39" s="8">
        <f t="shared" si="5"/>
        <v>120200</v>
      </c>
      <c r="M39" s="8">
        <v>102548.546875</v>
      </c>
      <c r="N39" s="23">
        <f t="shared" si="6"/>
        <v>1.1721277742386342</v>
      </c>
      <c r="O39" s="28">
        <v>1728</v>
      </c>
      <c r="P39" s="33">
        <f t="shared" si="7"/>
        <v>69.56018518518519</v>
      </c>
      <c r="Q39" s="38" t="s">
        <v>47</v>
      </c>
      <c r="R39" s="43">
        <f>ABS(N90-N39)*100</f>
        <v>34.314300399709282</v>
      </c>
      <c r="S39" t="s">
        <v>65</v>
      </c>
      <c r="U39" s="8">
        <v>19800</v>
      </c>
      <c r="V39" t="s">
        <v>42</v>
      </c>
      <c r="W39" s="18" t="s">
        <v>43</v>
      </c>
      <c r="Y39" t="s">
        <v>126</v>
      </c>
      <c r="Z39">
        <v>401</v>
      </c>
      <c r="AA39">
        <v>55</v>
      </c>
    </row>
    <row r="40" spans="1:27" x14ac:dyDescent="0.25">
      <c r="A40" t="s">
        <v>138</v>
      </c>
      <c r="B40" t="s">
        <v>139</v>
      </c>
      <c r="C40" s="18">
        <v>44435</v>
      </c>
      <c r="D40" s="8">
        <v>109000</v>
      </c>
      <c r="E40" t="s">
        <v>39</v>
      </c>
      <c r="F40" t="s">
        <v>40</v>
      </c>
      <c r="G40" s="8">
        <v>109000</v>
      </c>
      <c r="H40" s="8">
        <v>41300</v>
      </c>
      <c r="I40" s="13">
        <f t="shared" si="4"/>
        <v>37.88990825688073</v>
      </c>
      <c r="J40" s="8">
        <v>108798</v>
      </c>
      <c r="K40" s="8">
        <v>20890</v>
      </c>
      <c r="L40" s="8">
        <f t="shared" si="5"/>
        <v>88110</v>
      </c>
      <c r="M40" s="8">
        <v>124473.078125</v>
      </c>
      <c r="N40" s="23">
        <f t="shared" si="6"/>
        <v>0.70786391183736141</v>
      </c>
      <c r="O40" s="28">
        <v>1035</v>
      </c>
      <c r="P40" s="33">
        <f t="shared" si="7"/>
        <v>85.130434782608702</v>
      </c>
      <c r="Q40" s="38" t="s">
        <v>47</v>
      </c>
      <c r="R40" s="43">
        <f>ABS(N90-N40)*100</f>
        <v>12.112085840417997</v>
      </c>
      <c r="S40" t="s">
        <v>41</v>
      </c>
      <c r="U40" s="8">
        <v>19800</v>
      </c>
      <c r="V40" t="s">
        <v>42</v>
      </c>
      <c r="W40" s="18" t="s">
        <v>43</v>
      </c>
      <c r="Y40" t="s">
        <v>126</v>
      </c>
      <c r="Z40">
        <v>401</v>
      </c>
      <c r="AA40">
        <v>74</v>
      </c>
    </row>
    <row r="41" spans="1:27" x14ac:dyDescent="0.25">
      <c r="A41" t="s">
        <v>140</v>
      </c>
      <c r="B41" t="s">
        <v>141</v>
      </c>
      <c r="C41" s="18">
        <v>44624</v>
      </c>
      <c r="D41" s="8">
        <v>130000</v>
      </c>
      <c r="E41" t="s">
        <v>39</v>
      </c>
      <c r="F41" t="s">
        <v>124</v>
      </c>
      <c r="G41" s="8">
        <v>130000</v>
      </c>
      <c r="H41" s="8">
        <v>33700</v>
      </c>
      <c r="I41" s="13">
        <f t="shared" si="4"/>
        <v>25.92307692307692</v>
      </c>
      <c r="J41" s="8">
        <v>83875</v>
      </c>
      <c r="K41" s="8">
        <v>23122</v>
      </c>
      <c r="L41" s="8">
        <f t="shared" si="5"/>
        <v>106878</v>
      </c>
      <c r="M41" s="8">
        <v>86023.03125</v>
      </c>
      <c r="N41" s="23">
        <f t="shared" si="6"/>
        <v>1.2424347113436554</v>
      </c>
      <c r="O41" s="28">
        <v>1159</v>
      </c>
      <c r="P41" s="33">
        <f t="shared" si="7"/>
        <v>92.215703192407247</v>
      </c>
      <c r="Q41" s="38" t="s">
        <v>47</v>
      </c>
      <c r="R41" s="43">
        <f>ABS(N90-N41)*100</f>
        <v>41.344994110211395</v>
      </c>
      <c r="S41" t="s">
        <v>142</v>
      </c>
      <c r="U41" s="8">
        <v>22275</v>
      </c>
      <c r="V41" t="s">
        <v>42</v>
      </c>
      <c r="W41" s="18" t="s">
        <v>43</v>
      </c>
      <c r="X41" t="s">
        <v>143</v>
      </c>
      <c r="Y41" t="s">
        <v>126</v>
      </c>
      <c r="Z41">
        <v>401</v>
      </c>
      <c r="AA41">
        <v>63</v>
      </c>
    </row>
    <row r="42" spans="1:27" x14ac:dyDescent="0.25">
      <c r="A42" t="s">
        <v>144</v>
      </c>
      <c r="B42" t="s">
        <v>145</v>
      </c>
      <c r="C42" s="18">
        <v>44515</v>
      </c>
      <c r="D42" s="8">
        <v>87500</v>
      </c>
      <c r="E42" t="s">
        <v>39</v>
      </c>
      <c r="F42" t="s">
        <v>40</v>
      </c>
      <c r="G42" s="8">
        <v>87500</v>
      </c>
      <c r="H42" s="8">
        <v>28600</v>
      </c>
      <c r="I42" s="13">
        <f t="shared" si="4"/>
        <v>32.685714285714283</v>
      </c>
      <c r="J42" s="8">
        <v>86201</v>
      </c>
      <c r="K42" s="8">
        <v>19800</v>
      </c>
      <c r="L42" s="8">
        <f t="shared" si="5"/>
        <v>67700</v>
      </c>
      <c r="M42" s="8">
        <v>94020.3046875</v>
      </c>
      <c r="N42" s="23">
        <f t="shared" si="6"/>
        <v>0.72005722832975161</v>
      </c>
      <c r="O42" s="28">
        <v>1209</v>
      </c>
      <c r="P42" s="33">
        <f t="shared" si="7"/>
        <v>55.996691480562447</v>
      </c>
      <c r="Q42" s="38" t="s">
        <v>47</v>
      </c>
      <c r="R42" s="43">
        <f>ABS(N90-N42)*100</f>
        <v>10.892754191178977</v>
      </c>
      <c r="S42" t="s">
        <v>89</v>
      </c>
      <c r="U42" s="8">
        <v>19800</v>
      </c>
      <c r="V42" t="s">
        <v>42</v>
      </c>
      <c r="W42" s="18" t="s">
        <v>43</v>
      </c>
      <c r="Y42" t="s">
        <v>126</v>
      </c>
      <c r="Z42">
        <v>401</v>
      </c>
      <c r="AA42">
        <v>55</v>
      </c>
    </row>
    <row r="43" spans="1:27" x14ac:dyDescent="0.25">
      <c r="A43" t="s">
        <v>147</v>
      </c>
      <c r="B43" t="s">
        <v>148</v>
      </c>
      <c r="C43" s="18">
        <v>44379</v>
      </c>
      <c r="D43" s="8">
        <v>120000</v>
      </c>
      <c r="E43" t="s">
        <v>39</v>
      </c>
      <c r="F43" t="s">
        <v>40</v>
      </c>
      <c r="G43" s="8">
        <v>120000</v>
      </c>
      <c r="H43" s="8">
        <v>51800</v>
      </c>
      <c r="I43" s="13">
        <f t="shared" si="4"/>
        <v>43.166666666666664</v>
      </c>
      <c r="J43" s="8">
        <v>138151</v>
      </c>
      <c r="K43" s="8">
        <v>21000</v>
      </c>
      <c r="L43" s="8">
        <f t="shared" si="5"/>
        <v>99000</v>
      </c>
      <c r="M43" s="8">
        <v>165879.609375</v>
      </c>
      <c r="N43" s="23">
        <f t="shared" si="6"/>
        <v>0.59681838155401667</v>
      </c>
      <c r="O43" s="28">
        <v>1232</v>
      </c>
      <c r="P43" s="33">
        <f t="shared" si="7"/>
        <v>80.357142857142861</v>
      </c>
      <c r="Q43" s="38" t="s">
        <v>47</v>
      </c>
      <c r="R43" s="43">
        <f>ABS(N90-N43)*100</f>
        <v>23.216638868752469</v>
      </c>
      <c r="S43" t="s">
        <v>41</v>
      </c>
      <c r="U43" s="8">
        <v>21000</v>
      </c>
      <c r="V43" t="s">
        <v>42</v>
      </c>
      <c r="W43" s="18" t="s">
        <v>43</v>
      </c>
      <c r="Y43" t="s">
        <v>146</v>
      </c>
      <c r="Z43">
        <v>401</v>
      </c>
      <c r="AA43">
        <v>88</v>
      </c>
    </row>
    <row r="44" spans="1:27" x14ac:dyDescent="0.25">
      <c r="A44" t="s">
        <v>149</v>
      </c>
      <c r="B44" t="s">
        <v>150</v>
      </c>
      <c r="C44" s="18">
        <v>44831</v>
      </c>
      <c r="D44" s="8">
        <v>142000</v>
      </c>
      <c r="E44" t="s">
        <v>53</v>
      </c>
      <c r="F44" t="s">
        <v>40</v>
      </c>
      <c r="G44" s="8">
        <v>142000</v>
      </c>
      <c r="H44" s="8">
        <v>57400</v>
      </c>
      <c r="I44" s="13">
        <f t="shared" si="4"/>
        <v>40.422535211267608</v>
      </c>
      <c r="J44" s="8">
        <v>142470</v>
      </c>
      <c r="K44" s="8">
        <v>24750</v>
      </c>
      <c r="L44" s="8">
        <f t="shared" si="5"/>
        <v>117250</v>
      </c>
      <c r="M44" s="8">
        <v>166685.296875</v>
      </c>
      <c r="N44" s="23">
        <f t="shared" si="6"/>
        <v>0.70342137067990873</v>
      </c>
      <c r="O44" s="28">
        <v>1740</v>
      </c>
      <c r="P44" s="33">
        <f t="shared" si="7"/>
        <v>67.385057471264375</v>
      </c>
      <c r="Q44" s="38" t="s">
        <v>47</v>
      </c>
      <c r="R44" s="43">
        <f>ABS(N90-N44)*100</f>
        <v>12.556339956163265</v>
      </c>
      <c r="S44" t="s">
        <v>74</v>
      </c>
      <c r="U44" s="8">
        <v>24750</v>
      </c>
      <c r="V44" t="s">
        <v>42</v>
      </c>
      <c r="W44" s="18" t="s">
        <v>43</v>
      </c>
      <c r="Y44" t="s">
        <v>146</v>
      </c>
      <c r="Z44">
        <v>401</v>
      </c>
      <c r="AA44">
        <v>79</v>
      </c>
    </row>
    <row r="45" spans="1:27" x14ac:dyDescent="0.25">
      <c r="A45" t="s">
        <v>151</v>
      </c>
      <c r="B45" t="s">
        <v>152</v>
      </c>
      <c r="C45" s="18">
        <v>44438</v>
      </c>
      <c r="D45" s="8">
        <v>138000</v>
      </c>
      <c r="E45" t="s">
        <v>39</v>
      </c>
      <c r="F45" t="s">
        <v>40</v>
      </c>
      <c r="G45" s="8">
        <v>138000</v>
      </c>
      <c r="H45" s="8">
        <v>42300</v>
      </c>
      <c r="I45" s="13">
        <f t="shared" si="4"/>
        <v>30.65217391304348</v>
      </c>
      <c r="J45" s="8">
        <v>108807</v>
      </c>
      <c r="K45" s="8">
        <v>24750</v>
      </c>
      <c r="L45" s="8">
        <f t="shared" si="5"/>
        <v>113250</v>
      </c>
      <c r="M45" s="8">
        <v>119020.265625</v>
      </c>
      <c r="N45" s="23">
        <f t="shared" si="6"/>
        <v>0.95151862924604358</v>
      </c>
      <c r="O45" s="28">
        <v>1463</v>
      </c>
      <c r="P45" s="33">
        <f t="shared" si="7"/>
        <v>77.409432672590569</v>
      </c>
      <c r="Q45" s="38" t="s">
        <v>47</v>
      </c>
      <c r="R45" s="43">
        <f>ABS(N90-N45)*100</f>
        <v>12.253385900450219</v>
      </c>
      <c r="S45" t="s">
        <v>71</v>
      </c>
      <c r="U45" s="8">
        <v>24750</v>
      </c>
      <c r="V45" t="s">
        <v>42</v>
      </c>
      <c r="W45" s="18" t="s">
        <v>43</v>
      </c>
      <c r="Y45" t="s">
        <v>146</v>
      </c>
      <c r="Z45">
        <v>401</v>
      </c>
      <c r="AA45">
        <v>62</v>
      </c>
    </row>
    <row r="46" spans="1:27" x14ac:dyDescent="0.25">
      <c r="A46" t="s">
        <v>153</v>
      </c>
      <c r="B46" t="s">
        <v>154</v>
      </c>
      <c r="C46" s="18">
        <v>44761</v>
      </c>
      <c r="D46" s="8">
        <v>79000</v>
      </c>
      <c r="E46" t="s">
        <v>39</v>
      </c>
      <c r="F46" t="s">
        <v>40</v>
      </c>
      <c r="G46" s="8">
        <v>79000</v>
      </c>
      <c r="H46" s="8">
        <v>30800</v>
      </c>
      <c r="I46" s="13">
        <f t="shared" si="4"/>
        <v>38.9873417721519</v>
      </c>
      <c r="J46" s="8">
        <v>73898</v>
      </c>
      <c r="K46" s="8">
        <v>31042</v>
      </c>
      <c r="L46" s="8">
        <f t="shared" si="5"/>
        <v>47958</v>
      </c>
      <c r="M46" s="8">
        <v>60681.828125</v>
      </c>
      <c r="N46" s="23">
        <f t="shared" si="6"/>
        <v>0.79031897162376397</v>
      </c>
      <c r="O46" s="28">
        <v>768</v>
      </c>
      <c r="P46" s="33">
        <f t="shared" si="7"/>
        <v>62.4453125</v>
      </c>
      <c r="Q46" s="38" t="s">
        <v>47</v>
      </c>
      <c r="R46" s="43">
        <f>ABS(N90-N46)*100</f>
        <v>3.8665798617777414</v>
      </c>
      <c r="S46" t="s">
        <v>48</v>
      </c>
      <c r="U46" s="8">
        <v>24750</v>
      </c>
      <c r="V46" t="s">
        <v>42</v>
      </c>
      <c r="W46" s="18" t="s">
        <v>43</v>
      </c>
      <c r="Y46" t="s">
        <v>146</v>
      </c>
      <c r="Z46">
        <v>401</v>
      </c>
      <c r="AA46">
        <v>55</v>
      </c>
    </row>
    <row r="47" spans="1:27" x14ac:dyDescent="0.25">
      <c r="A47" t="s">
        <v>155</v>
      </c>
      <c r="B47" t="s">
        <v>156</v>
      </c>
      <c r="C47" s="18">
        <v>44307</v>
      </c>
      <c r="D47" s="8">
        <v>116600</v>
      </c>
      <c r="E47" t="s">
        <v>39</v>
      </c>
      <c r="F47" t="s">
        <v>40</v>
      </c>
      <c r="G47" s="8">
        <v>116600</v>
      </c>
      <c r="H47" s="8">
        <v>32000</v>
      </c>
      <c r="I47" s="13">
        <f t="shared" si="4"/>
        <v>27.444253859348201</v>
      </c>
      <c r="J47" s="8">
        <v>111792</v>
      </c>
      <c r="K47" s="8">
        <v>21704</v>
      </c>
      <c r="L47" s="8">
        <f t="shared" si="5"/>
        <v>94896</v>
      </c>
      <c r="M47" s="8">
        <v>127559.84375</v>
      </c>
      <c r="N47" s="23">
        <f t="shared" si="6"/>
        <v>0.7439331784223826</v>
      </c>
      <c r="O47" s="28">
        <v>1596</v>
      </c>
      <c r="P47" s="33">
        <f t="shared" si="7"/>
        <v>59.458646616541351</v>
      </c>
      <c r="Q47" s="38" t="s">
        <v>47</v>
      </c>
      <c r="R47" s="43">
        <f>ABS(N90-N47)*100</f>
        <v>8.5051591819158787</v>
      </c>
      <c r="S47" t="s">
        <v>65</v>
      </c>
      <c r="U47" s="8">
        <v>19800</v>
      </c>
      <c r="V47" t="s">
        <v>42</v>
      </c>
      <c r="W47" s="18" t="s">
        <v>43</v>
      </c>
      <c r="Y47" t="s">
        <v>157</v>
      </c>
      <c r="Z47">
        <v>401</v>
      </c>
      <c r="AA47">
        <v>63</v>
      </c>
    </row>
    <row r="48" spans="1:27" x14ac:dyDescent="0.25">
      <c r="A48" t="s">
        <v>158</v>
      </c>
      <c r="B48" t="s">
        <v>159</v>
      </c>
      <c r="C48" s="18">
        <v>44588</v>
      </c>
      <c r="D48" s="8">
        <v>145000</v>
      </c>
      <c r="E48" t="s">
        <v>39</v>
      </c>
      <c r="F48" t="s">
        <v>40</v>
      </c>
      <c r="G48" s="8">
        <v>145000</v>
      </c>
      <c r="H48" s="8">
        <v>43500</v>
      </c>
      <c r="I48" s="13">
        <f t="shared" si="4"/>
        <v>30</v>
      </c>
      <c r="J48" s="8">
        <v>121756</v>
      </c>
      <c r="K48" s="8">
        <v>21911</v>
      </c>
      <c r="L48" s="8">
        <f t="shared" si="5"/>
        <v>123089</v>
      </c>
      <c r="M48" s="8">
        <v>141375.234375</v>
      </c>
      <c r="N48" s="23">
        <f t="shared" si="6"/>
        <v>0.87065461319416471</v>
      </c>
      <c r="O48" s="28">
        <v>2286</v>
      </c>
      <c r="P48" s="33">
        <f t="shared" si="7"/>
        <v>53.844706911636045</v>
      </c>
      <c r="Q48" s="38" t="s">
        <v>47</v>
      </c>
      <c r="R48" s="43">
        <f>ABS(N90-N48)*100</f>
        <v>4.166984295262333</v>
      </c>
      <c r="S48" t="s">
        <v>89</v>
      </c>
      <c r="U48" s="8">
        <v>19800</v>
      </c>
      <c r="V48" t="s">
        <v>42</v>
      </c>
      <c r="W48" s="18" t="s">
        <v>43</v>
      </c>
      <c r="Y48" t="s">
        <v>157</v>
      </c>
      <c r="Z48">
        <v>401</v>
      </c>
      <c r="AA48">
        <v>55</v>
      </c>
    </row>
    <row r="49" spans="1:27" x14ac:dyDescent="0.25">
      <c r="A49" t="s">
        <v>160</v>
      </c>
      <c r="B49" t="s">
        <v>161</v>
      </c>
      <c r="C49" s="18">
        <v>44390</v>
      </c>
      <c r="D49" s="8">
        <v>194000</v>
      </c>
      <c r="E49" t="s">
        <v>53</v>
      </c>
      <c r="F49" t="s">
        <v>40</v>
      </c>
      <c r="G49" s="8">
        <v>194000</v>
      </c>
      <c r="H49" s="8">
        <v>70800</v>
      </c>
      <c r="I49" s="13">
        <f t="shared" si="4"/>
        <v>36.494845360824741</v>
      </c>
      <c r="J49" s="8">
        <v>181349</v>
      </c>
      <c r="K49" s="8">
        <v>34266</v>
      </c>
      <c r="L49" s="8">
        <f t="shared" si="5"/>
        <v>159734</v>
      </c>
      <c r="M49" s="8">
        <v>208261.75</v>
      </c>
      <c r="N49" s="23">
        <f t="shared" si="6"/>
        <v>0.76698673664271044</v>
      </c>
      <c r="O49" s="28">
        <v>2692</v>
      </c>
      <c r="P49" s="33">
        <f t="shared" si="7"/>
        <v>59.336552748885588</v>
      </c>
      <c r="Q49" s="38" t="s">
        <v>47</v>
      </c>
      <c r="R49" s="43">
        <f>ABS(N90-N49)*100</f>
        <v>6.1998033598830933</v>
      </c>
      <c r="S49" t="s">
        <v>89</v>
      </c>
      <c r="U49" s="8">
        <v>34266</v>
      </c>
      <c r="V49" t="s">
        <v>42</v>
      </c>
      <c r="W49" s="18" t="s">
        <v>43</v>
      </c>
      <c r="Y49" t="s">
        <v>162</v>
      </c>
      <c r="Z49">
        <v>401</v>
      </c>
      <c r="AA49">
        <v>65</v>
      </c>
    </row>
    <row r="50" spans="1:27" x14ac:dyDescent="0.25">
      <c r="A50" t="s">
        <v>163</v>
      </c>
      <c r="B50" t="s">
        <v>164</v>
      </c>
      <c r="C50" s="18">
        <v>44677</v>
      </c>
      <c r="D50" s="8">
        <v>114900</v>
      </c>
      <c r="E50" t="s">
        <v>39</v>
      </c>
      <c r="F50" t="s">
        <v>40</v>
      </c>
      <c r="G50" s="8">
        <v>114900</v>
      </c>
      <c r="H50" s="8">
        <v>28700</v>
      </c>
      <c r="I50" s="13">
        <f t="shared" si="4"/>
        <v>24.978241949521323</v>
      </c>
      <c r="J50" s="8">
        <v>74284</v>
      </c>
      <c r="K50" s="8">
        <v>16610</v>
      </c>
      <c r="L50" s="8">
        <f t="shared" si="5"/>
        <v>98290</v>
      </c>
      <c r="M50" s="8">
        <v>81663.328125</v>
      </c>
      <c r="N50" s="23">
        <f t="shared" si="6"/>
        <v>1.2036002237081247</v>
      </c>
      <c r="O50" s="28">
        <v>960</v>
      </c>
      <c r="P50" s="33">
        <f t="shared" si="7"/>
        <v>102.38541666666667</v>
      </c>
      <c r="Q50" s="38" t="s">
        <v>47</v>
      </c>
      <c r="R50" s="43">
        <f>ABS(N90-N50)*100</f>
        <v>37.461545346658333</v>
      </c>
      <c r="S50" t="s">
        <v>48</v>
      </c>
      <c r="U50" s="8">
        <v>16610</v>
      </c>
      <c r="V50" t="s">
        <v>42</v>
      </c>
      <c r="W50" s="18" t="s">
        <v>43</v>
      </c>
      <c r="Y50" t="s">
        <v>162</v>
      </c>
      <c r="Z50">
        <v>401</v>
      </c>
      <c r="AA50">
        <v>55</v>
      </c>
    </row>
    <row r="51" spans="1:27" x14ac:dyDescent="0.25">
      <c r="A51" t="s">
        <v>165</v>
      </c>
      <c r="B51" t="s">
        <v>166</v>
      </c>
      <c r="C51" s="18">
        <v>44316</v>
      </c>
      <c r="D51" s="8">
        <v>78500</v>
      </c>
      <c r="E51" t="s">
        <v>39</v>
      </c>
      <c r="F51" t="s">
        <v>40</v>
      </c>
      <c r="G51" s="8">
        <v>78500</v>
      </c>
      <c r="H51" s="8">
        <v>31700</v>
      </c>
      <c r="I51" s="13">
        <f t="shared" si="4"/>
        <v>40.382165605095544</v>
      </c>
      <c r="J51" s="8">
        <v>86050</v>
      </c>
      <c r="K51" s="8">
        <v>19392</v>
      </c>
      <c r="L51" s="8">
        <f t="shared" si="5"/>
        <v>59108</v>
      </c>
      <c r="M51" s="8">
        <v>94384.203125</v>
      </c>
      <c r="N51" s="23">
        <f t="shared" si="6"/>
        <v>0.62624886414222192</v>
      </c>
      <c r="O51" s="28">
        <v>930</v>
      </c>
      <c r="P51" s="33">
        <f t="shared" si="7"/>
        <v>63.556989247311826</v>
      </c>
      <c r="Q51" s="38" t="s">
        <v>47</v>
      </c>
      <c r="R51" s="43">
        <f>ABS(N90-N51)*100</f>
        <v>20.273590609931947</v>
      </c>
      <c r="S51" t="s">
        <v>48</v>
      </c>
      <c r="U51" s="8">
        <v>15041</v>
      </c>
      <c r="V51" t="s">
        <v>42</v>
      </c>
      <c r="W51" s="18" t="s">
        <v>43</v>
      </c>
      <c r="Y51" t="s">
        <v>162</v>
      </c>
      <c r="Z51">
        <v>401</v>
      </c>
      <c r="AA51">
        <v>64</v>
      </c>
    </row>
    <row r="52" spans="1:27" x14ac:dyDescent="0.25">
      <c r="A52" t="s">
        <v>167</v>
      </c>
      <c r="B52" t="s">
        <v>168</v>
      </c>
      <c r="C52" s="18">
        <v>44771</v>
      </c>
      <c r="D52" s="8">
        <v>168000</v>
      </c>
      <c r="E52" t="s">
        <v>53</v>
      </c>
      <c r="F52" t="s">
        <v>40</v>
      </c>
      <c r="G52" s="8">
        <v>168000</v>
      </c>
      <c r="H52" s="8">
        <v>68800</v>
      </c>
      <c r="I52" s="13">
        <f t="shared" si="4"/>
        <v>40.952380952380949</v>
      </c>
      <c r="J52" s="8">
        <v>168139</v>
      </c>
      <c r="K52" s="8">
        <v>46204</v>
      </c>
      <c r="L52" s="8">
        <f t="shared" si="5"/>
        <v>121796</v>
      </c>
      <c r="M52" s="8">
        <v>172653.5</v>
      </c>
      <c r="N52" s="23">
        <f t="shared" si="6"/>
        <v>0.70543603228431506</v>
      </c>
      <c r="O52" s="28">
        <v>1781</v>
      </c>
      <c r="P52" s="33">
        <f t="shared" si="7"/>
        <v>68.386299831555306</v>
      </c>
      <c r="Q52" s="38" t="s">
        <v>47</v>
      </c>
      <c r="R52" s="43">
        <f>ABS(N90-N52)*100</f>
        <v>12.354873795722632</v>
      </c>
      <c r="S52" t="s">
        <v>41</v>
      </c>
      <c r="U52" s="8">
        <v>36222</v>
      </c>
      <c r="V52" t="s">
        <v>42</v>
      </c>
      <c r="W52" s="18" t="s">
        <v>43</v>
      </c>
      <c r="Y52" t="s">
        <v>162</v>
      </c>
      <c r="Z52">
        <v>401</v>
      </c>
      <c r="AA52">
        <v>68</v>
      </c>
    </row>
    <row r="53" spans="1:27" x14ac:dyDescent="0.25">
      <c r="A53" t="s">
        <v>169</v>
      </c>
      <c r="B53" t="s">
        <v>170</v>
      </c>
      <c r="C53" s="18">
        <v>44405</v>
      </c>
      <c r="D53" s="8">
        <v>160000</v>
      </c>
      <c r="E53" t="s">
        <v>53</v>
      </c>
      <c r="F53" t="s">
        <v>40</v>
      </c>
      <c r="G53" s="8">
        <v>160000</v>
      </c>
      <c r="H53" s="8">
        <v>48600</v>
      </c>
      <c r="I53" s="13">
        <f t="shared" si="4"/>
        <v>30.375000000000004</v>
      </c>
      <c r="J53" s="8">
        <v>131249</v>
      </c>
      <c r="K53" s="8">
        <v>23523</v>
      </c>
      <c r="L53" s="8">
        <f t="shared" si="5"/>
        <v>136477</v>
      </c>
      <c r="M53" s="8">
        <v>152534.3125</v>
      </c>
      <c r="N53" s="23">
        <f t="shared" si="6"/>
        <v>0.89472983332848466</v>
      </c>
      <c r="O53" s="28">
        <v>2092</v>
      </c>
      <c r="P53" s="33">
        <f t="shared" si="7"/>
        <v>65.237571701720839</v>
      </c>
      <c r="Q53" s="38" t="s">
        <v>47</v>
      </c>
      <c r="R53" s="43">
        <f>ABS(N90-N53)*100</f>
        <v>6.5745063086943283</v>
      </c>
      <c r="S53" t="s">
        <v>171</v>
      </c>
      <c r="U53" s="8">
        <v>20804</v>
      </c>
      <c r="V53" t="s">
        <v>42</v>
      </c>
      <c r="W53" s="18" t="s">
        <v>43</v>
      </c>
      <c r="Y53" t="s">
        <v>162</v>
      </c>
      <c r="Z53">
        <v>401</v>
      </c>
      <c r="AA53">
        <v>59</v>
      </c>
    </row>
    <row r="54" spans="1:27" x14ac:dyDescent="0.25">
      <c r="A54" t="s">
        <v>172</v>
      </c>
      <c r="B54" t="s">
        <v>173</v>
      </c>
      <c r="C54" s="18">
        <v>44799</v>
      </c>
      <c r="D54" s="8">
        <v>114800</v>
      </c>
      <c r="E54" t="s">
        <v>39</v>
      </c>
      <c r="F54" t="s">
        <v>40</v>
      </c>
      <c r="G54" s="8">
        <v>114800</v>
      </c>
      <c r="H54" s="8">
        <v>39200</v>
      </c>
      <c r="I54" s="13">
        <f t="shared" si="4"/>
        <v>34.146341463414636</v>
      </c>
      <c r="J54" s="8">
        <v>95530</v>
      </c>
      <c r="K54" s="8">
        <v>25294</v>
      </c>
      <c r="L54" s="8">
        <f t="shared" si="5"/>
        <v>89506</v>
      </c>
      <c r="M54" s="8">
        <v>99450.4609375</v>
      </c>
      <c r="N54" s="23">
        <f t="shared" si="6"/>
        <v>0.90000588389681135</v>
      </c>
      <c r="O54" s="28">
        <v>976</v>
      </c>
      <c r="P54" s="33">
        <f t="shared" si="7"/>
        <v>91.706967213114751</v>
      </c>
      <c r="Q54" s="38" t="s">
        <v>47</v>
      </c>
      <c r="R54" s="43">
        <f>ABS(N90-N54)*100</f>
        <v>7.1021113655269978</v>
      </c>
      <c r="S54" t="s">
        <v>65</v>
      </c>
      <c r="U54" s="8">
        <v>25294</v>
      </c>
      <c r="V54" t="s">
        <v>42</v>
      </c>
      <c r="W54" s="18" t="s">
        <v>43</v>
      </c>
      <c r="Y54" t="s">
        <v>174</v>
      </c>
      <c r="Z54">
        <v>401</v>
      </c>
      <c r="AA54">
        <v>69</v>
      </c>
    </row>
    <row r="55" spans="1:27" x14ac:dyDescent="0.25">
      <c r="A55" t="s">
        <v>175</v>
      </c>
      <c r="B55" t="s">
        <v>176</v>
      </c>
      <c r="C55" s="18">
        <v>44337</v>
      </c>
      <c r="D55" s="8">
        <v>184500</v>
      </c>
      <c r="E55" t="s">
        <v>39</v>
      </c>
      <c r="F55" t="s">
        <v>40</v>
      </c>
      <c r="G55" s="8">
        <v>184500</v>
      </c>
      <c r="H55" s="8">
        <v>69900</v>
      </c>
      <c r="I55" s="13">
        <f t="shared" si="4"/>
        <v>37.886178861788615</v>
      </c>
      <c r="J55" s="8">
        <v>186248</v>
      </c>
      <c r="K55" s="8">
        <v>47347</v>
      </c>
      <c r="L55" s="8">
        <f t="shared" si="5"/>
        <v>137153</v>
      </c>
      <c r="M55" s="8">
        <v>196676.46875</v>
      </c>
      <c r="N55" s="23">
        <f t="shared" si="6"/>
        <v>0.69735337873255365</v>
      </c>
      <c r="O55" s="28">
        <v>3500</v>
      </c>
      <c r="P55" s="33">
        <f t="shared" si="7"/>
        <v>39.186571428571426</v>
      </c>
      <c r="Q55" s="38" t="s">
        <v>47</v>
      </c>
      <c r="R55" s="43">
        <f>ABS(N90-N55)*100</f>
        <v>13.163139150898772</v>
      </c>
      <c r="S55" t="s">
        <v>177</v>
      </c>
      <c r="U55" s="8">
        <v>44883</v>
      </c>
      <c r="V55" t="s">
        <v>42</v>
      </c>
      <c r="W55" s="18" t="s">
        <v>43</v>
      </c>
      <c r="Y55" t="s">
        <v>174</v>
      </c>
      <c r="Z55">
        <v>401</v>
      </c>
      <c r="AA55">
        <v>41</v>
      </c>
    </row>
    <row r="56" spans="1:27" x14ac:dyDescent="0.25">
      <c r="A56" t="s">
        <v>178</v>
      </c>
      <c r="B56" t="s">
        <v>179</v>
      </c>
      <c r="C56" s="18">
        <v>44491</v>
      </c>
      <c r="D56" s="8">
        <v>120000</v>
      </c>
      <c r="E56" t="s">
        <v>39</v>
      </c>
      <c r="F56" t="s">
        <v>40</v>
      </c>
      <c r="G56" s="8">
        <v>120000</v>
      </c>
      <c r="H56" s="8">
        <v>40400</v>
      </c>
      <c r="I56" s="13">
        <f t="shared" si="4"/>
        <v>33.666666666666664</v>
      </c>
      <c r="J56" s="8">
        <v>107172</v>
      </c>
      <c r="K56" s="8">
        <v>21396</v>
      </c>
      <c r="L56" s="8">
        <f t="shared" si="5"/>
        <v>98604</v>
      </c>
      <c r="M56" s="8">
        <v>121454.2734375</v>
      </c>
      <c r="N56" s="23">
        <f t="shared" si="6"/>
        <v>0.81186109973101372</v>
      </c>
      <c r="O56" s="28">
        <v>1418</v>
      </c>
      <c r="P56" s="33">
        <f t="shared" si="7"/>
        <v>69.537376586741885</v>
      </c>
      <c r="Q56" s="38" t="s">
        <v>47</v>
      </c>
      <c r="R56" s="43">
        <f>ABS(N90-N56)*100</f>
        <v>1.7123670510527655</v>
      </c>
      <c r="S56" t="s">
        <v>74</v>
      </c>
      <c r="U56" s="8">
        <v>21396</v>
      </c>
      <c r="V56" t="s">
        <v>42</v>
      </c>
      <c r="W56" s="18" t="s">
        <v>43</v>
      </c>
      <c r="Y56" t="s">
        <v>174</v>
      </c>
      <c r="Z56">
        <v>401</v>
      </c>
      <c r="AA56">
        <v>57</v>
      </c>
    </row>
    <row r="57" spans="1:27" x14ac:dyDescent="0.25">
      <c r="A57" t="s">
        <v>180</v>
      </c>
      <c r="B57" t="s">
        <v>181</v>
      </c>
      <c r="C57" s="18">
        <v>44561</v>
      </c>
      <c r="D57" s="8">
        <v>135000</v>
      </c>
      <c r="E57" t="s">
        <v>39</v>
      </c>
      <c r="F57" t="s">
        <v>40</v>
      </c>
      <c r="G57" s="8">
        <v>135000</v>
      </c>
      <c r="H57" s="8">
        <v>38100</v>
      </c>
      <c r="I57" s="13">
        <f t="shared" si="4"/>
        <v>28.222222222222221</v>
      </c>
      <c r="J57" s="8">
        <v>100279</v>
      </c>
      <c r="K57" s="8">
        <v>21396</v>
      </c>
      <c r="L57" s="8">
        <f t="shared" si="5"/>
        <v>113604</v>
      </c>
      <c r="M57" s="8">
        <v>111694.15625</v>
      </c>
      <c r="N57" s="23">
        <f t="shared" si="6"/>
        <v>1.0170988690377434</v>
      </c>
      <c r="O57" s="28">
        <v>1668</v>
      </c>
      <c r="P57" s="33">
        <f t="shared" si="7"/>
        <v>68.107913669064743</v>
      </c>
      <c r="Q57" s="38" t="s">
        <v>47</v>
      </c>
      <c r="R57" s="43">
        <f>ABS(N90-N57)*100</f>
        <v>18.8114098796202</v>
      </c>
      <c r="S57" t="s">
        <v>71</v>
      </c>
      <c r="T57" t="s">
        <v>75</v>
      </c>
      <c r="U57" s="8">
        <v>21396</v>
      </c>
      <c r="V57" t="s">
        <v>42</v>
      </c>
      <c r="W57" s="18" t="s">
        <v>43</v>
      </c>
      <c r="Y57" t="s">
        <v>174</v>
      </c>
      <c r="Z57">
        <v>401</v>
      </c>
      <c r="AA57">
        <v>56</v>
      </c>
    </row>
    <row r="58" spans="1:27" x14ac:dyDescent="0.25">
      <c r="A58" t="s">
        <v>182</v>
      </c>
      <c r="B58" t="s">
        <v>183</v>
      </c>
      <c r="C58" s="18">
        <v>44327</v>
      </c>
      <c r="D58" s="8">
        <v>115000</v>
      </c>
      <c r="E58" t="s">
        <v>39</v>
      </c>
      <c r="F58" t="s">
        <v>40</v>
      </c>
      <c r="G58" s="8">
        <v>115000</v>
      </c>
      <c r="H58" s="8">
        <v>28800</v>
      </c>
      <c r="I58" s="13">
        <f t="shared" si="4"/>
        <v>25.043478260869566</v>
      </c>
      <c r="J58" s="8">
        <v>88402</v>
      </c>
      <c r="K58" s="8">
        <v>21396</v>
      </c>
      <c r="L58" s="8">
        <f t="shared" si="5"/>
        <v>93604</v>
      </c>
      <c r="M58" s="8">
        <v>94876.953125</v>
      </c>
      <c r="N58" s="23">
        <f t="shared" si="6"/>
        <v>0.98658311546616717</v>
      </c>
      <c r="O58" s="28">
        <v>900</v>
      </c>
      <c r="P58" s="33">
        <f t="shared" si="7"/>
        <v>104.00444444444445</v>
      </c>
      <c r="Q58" s="38" t="s">
        <v>47</v>
      </c>
      <c r="R58" s="43">
        <f>ABS(N90-N58)*100</f>
        <v>15.75983452246258</v>
      </c>
      <c r="S58" t="s">
        <v>48</v>
      </c>
      <c r="U58" s="8">
        <v>21396</v>
      </c>
      <c r="V58" t="s">
        <v>42</v>
      </c>
      <c r="W58" s="18" t="s">
        <v>43</v>
      </c>
      <c r="Y58" t="s">
        <v>174</v>
      </c>
      <c r="Z58">
        <v>401</v>
      </c>
      <c r="AA58">
        <v>73</v>
      </c>
    </row>
    <row r="59" spans="1:27" x14ac:dyDescent="0.25">
      <c r="A59" t="s">
        <v>184</v>
      </c>
      <c r="B59" t="s">
        <v>185</v>
      </c>
      <c r="C59" s="18">
        <v>44826</v>
      </c>
      <c r="D59" s="8">
        <v>121000</v>
      </c>
      <c r="E59" t="s">
        <v>39</v>
      </c>
      <c r="F59" t="s">
        <v>40</v>
      </c>
      <c r="G59" s="8">
        <v>121000</v>
      </c>
      <c r="H59" s="8">
        <v>55100</v>
      </c>
      <c r="I59" s="13">
        <f t="shared" si="4"/>
        <v>45.537190082644628</v>
      </c>
      <c r="J59" s="8">
        <v>135769</v>
      </c>
      <c r="K59" s="8">
        <v>28134</v>
      </c>
      <c r="L59" s="8">
        <f t="shared" si="5"/>
        <v>92866</v>
      </c>
      <c r="M59" s="8">
        <v>152405.46875</v>
      </c>
      <c r="N59" s="23">
        <f t="shared" si="6"/>
        <v>0.6093350898866613</v>
      </c>
      <c r="O59" s="28">
        <v>1292</v>
      </c>
      <c r="P59" s="33">
        <f t="shared" si="7"/>
        <v>71.877708978328172</v>
      </c>
      <c r="Q59" s="38" t="s">
        <v>47</v>
      </c>
      <c r="R59" s="43">
        <f>ABS(N90-N59)*100</f>
        <v>21.96496803548801</v>
      </c>
      <c r="S59" t="s">
        <v>41</v>
      </c>
      <c r="U59" s="8">
        <v>26250</v>
      </c>
      <c r="V59" t="s">
        <v>42</v>
      </c>
      <c r="W59" s="18" t="s">
        <v>43</v>
      </c>
      <c r="Y59" t="s">
        <v>110</v>
      </c>
      <c r="Z59">
        <v>401</v>
      </c>
      <c r="AA59">
        <v>68</v>
      </c>
    </row>
    <row r="60" spans="1:27" x14ac:dyDescent="0.25">
      <c r="A60" t="s">
        <v>187</v>
      </c>
      <c r="B60" t="s">
        <v>188</v>
      </c>
      <c r="C60" s="18">
        <v>44466</v>
      </c>
      <c r="D60" s="8">
        <v>98000</v>
      </c>
      <c r="E60" t="s">
        <v>39</v>
      </c>
      <c r="F60" t="s">
        <v>40</v>
      </c>
      <c r="G60" s="8">
        <v>98000</v>
      </c>
      <c r="H60" s="8">
        <v>30300</v>
      </c>
      <c r="I60" s="13">
        <f t="shared" ref="I60:I87" si="8">H60/G60*100</f>
        <v>30.918367346938773</v>
      </c>
      <c r="J60" s="8">
        <v>74992</v>
      </c>
      <c r="K60" s="8">
        <v>20994</v>
      </c>
      <c r="L60" s="8">
        <f t="shared" ref="L60:L87" si="9">G60-K60</f>
        <v>77006</v>
      </c>
      <c r="M60" s="8">
        <v>76458.3125</v>
      </c>
      <c r="N60" s="23">
        <f t="shared" ref="N60:N87" si="10">L60/M60</f>
        <v>1.0071632172106859</v>
      </c>
      <c r="O60" s="28">
        <v>902</v>
      </c>
      <c r="P60" s="33">
        <f t="shared" ref="P60:P87" si="11">L60/O60</f>
        <v>85.372505543237253</v>
      </c>
      <c r="Q60" s="38" t="s">
        <v>47</v>
      </c>
      <c r="R60" s="43">
        <f>ABS(N90-N60)*100</f>
        <v>17.817844696914452</v>
      </c>
      <c r="S60" t="s">
        <v>89</v>
      </c>
      <c r="U60" s="8">
        <v>20994</v>
      </c>
      <c r="V60" t="s">
        <v>42</v>
      </c>
      <c r="W60" s="18" t="s">
        <v>43</v>
      </c>
      <c r="Y60" t="s">
        <v>186</v>
      </c>
      <c r="Z60">
        <v>401</v>
      </c>
      <c r="AA60">
        <v>64</v>
      </c>
    </row>
    <row r="61" spans="1:27" x14ac:dyDescent="0.25">
      <c r="A61" t="s">
        <v>189</v>
      </c>
      <c r="B61" t="s">
        <v>190</v>
      </c>
      <c r="C61" s="18">
        <v>44316</v>
      </c>
      <c r="D61" s="8">
        <v>155000</v>
      </c>
      <c r="E61" t="s">
        <v>39</v>
      </c>
      <c r="F61" t="s">
        <v>40</v>
      </c>
      <c r="G61" s="8">
        <v>155000</v>
      </c>
      <c r="H61" s="8">
        <v>53400</v>
      </c>
      <c r="I61" s="13">
        <f t="shared" si="8"/>
        <v>34.451612903225808</v>
      </c>
      <c r="J61" s="8">
        <v>153091</v>
      </c>
      <c r="K61" s="8">
        <v>22085</v>
      </c>
      <c r="L61" s="8">
        <f t="shared" si="9"/>
        <v>132915</v>
      </c>
      <c r="M61" s="8">
        <v>185497.5625</v>
      </c>
      <c r="N61" s="23">
        <f t="shared" si="10"/>
        <v>0.71653232640186315</v>
      </c>
      <c r="O61" s="28">
        <v>1256</v>
      </c>
      <c r="P61" s="33">
        <f t="shared" si="11"/>
        <v>105.82404458598727</v>
      </c>
      <c r="Q61" s="38" t="s">
        <v>47</v>
      </c>
      <c r="R61" s="43">
        <f>ABS(N90-N61)*100</f>
        <v>11.245244383967822</v>
      </c>
      <c r="S61" t="s">
        <v>41</v>
      </c>
      <c r="U61" s="8">
        <v>20037</v>
      </c>
      <c r="V61" t="s">
        <v>42</v>
      </c>
      <c r="W61" s="18" t="s">
        <v>43</v>
      </c>
      <c r="Y61" t="s">
        <v>186</v>
      </c>
      <c r="Z61">
        <v>401</v>
      </c>
      <c r="AA61">
        <v>76</v>
      </c>
    </row>
    <row r="62" spans="1:27" x14ac:dyDescent="0.25">
      <c r="A62" t="s">
        <v>191</v>
      </c>
      <c r="B62" t="s">
        <v>192</v>
      </c>
      <c r="C62" s="18">
        <v>44322</v>
      </c>
      <c r="D62" s="8">
        <v>212500</v>
      </c>
      <c r="E62" t="s">
        <v>39</v>
      </c>
      <c r="F62" t="s">
        <v>40</v>
      </c>
      <c r="G62" s="8">
        <v>212500</v>
      </c>
      <c r="H62" s="8">
        <v>63400</v>
      </c>
      <c r="I62" s="13">
        <f t="shared" si="8"/>
        <v>29.835294117647059</v>
      </c>
      <c r="J62" s="8">
        <v>225827</v>
      </c>
      <c r="K62" s="8">
        <v>28645</v>
      </c>
      <c r="L62" s="8">
        <f t="shared" si="9"/>
        <v>183855</v>
      </c>
      <c r="M62" s="8">
        <v>279199.28125</v>
      </c>
      <c r="N62" s="23">
        <f t="shared" si="10"/>
        <v>0.65850814220174503</v>
      </c>
      <c r="O62" s="28">
        <v>2254</v>
      </c>
      <c r="P62" s="33">
        <f t="shared" si="11"/>
        <v>81.568322981366464</v>
      </c>
      <c r="Q62" s="38" t="s">
        <v>47</v>
      </c>
      <c r="R62" s="43">
        <f>ABS(N90-N62)*100</f>
        <v>17.047662803979634</v>
      </c>
      <c r="S62" t="s">
        <v>41</v>
      </c>
      <c r="U62" s="8">
        <v>24846</v>
      </c>
      <c r="V62" t="s">
        <v>42</v>
      </c>
      <c r="W62" s="18" t="s">
        <v>43</v>
      </c>
      <c r="Y62" t="s">
        <v>186</v>
      </c>
      <c r="Z62">
        <v>401</v>
      </c>
      <c r="AA62">
        <v>97</v>
      </c>
    </row>
    <row r="63" spans="1:27" x14ac:dyDescent="0.25">
      <c r="A63" t="s">
        <v>193</v>
      </c>
      <c r="B63" t="s">
        <v>194</v>
      </c>
      <c r="C63" s="18">
        <v>44935</v>
      </c>
      <c r="D63" s="8">
        <v>165000</v>
      </c>
      <c r="E63" t="s">
        <v>39</v>
      </c>
      <c r="F63" t="s">
        <v>40</v>
      </c>
      <c r="G63" s="8">
        <v>165000</v>
      </c>
      <c r="H63" s="8">
        <v>33700</v>
      </c>
      <c r="I63" s="13">
        <f t="shared" si="8"/>
        <v>20.424242424242426</v>
      </c>
      <c r="J63" s="8">
        <v>81492</v>
      </c>
      <c r="K63" s="8">
        <v>19921</v>
      </c>
      <c r="L63" s="8">
        <f t="shared" si="9"/>
        <v>145079</v>
      </c>
      <c r="M63" s="8">
        <v>87181.2734375</v>
      </c>
      <c r="N63" s="23">
        <f t="shared" si="10"/>
        <v>1.6641073739764389</v>
      </c>
      <c r="O63" s="28">
        <v>1294</v>
      </c>
      <c r="P63" s="33">
        <f t="shared" si="11"/>
        <v>112.11669242658424</v>
      </c>
      <c r="Q63" s="38" t="s">
        <v>47</v>
      </c>
      <c r="R63" s="43">
        <f>ABS(N90-N63)*100</f>
        <v>83.512260373489752</v>
      </c>
      <c r="S63" t="s">
        <v>41</v>
      </c>
      <c r="U63" s="8">
        <v>19921</v>
      </c>
      <c r="V63" t="s">
        <v>42</v>
      </c>
      <c r="W63" s="18" t="s">
        <v>43</v>
      </c>
      <c r="Y63" t="s">
        <v>186</v>
      </c>
      <c r="Z63">
        <v>401</v>
      </c>
      <c r="AA63">
        <v>57</v>
      </c>
    </row>
    <row r="64" spans="1:27" x14ac:dyDescent="0.25">
      <c r="A64" t="s">
        <v>195</v>
      </c>
      <c r="B64" t="s">
        <v>196</v>
      </c>
      <c r="C64" s="18">
        <v>44433</v>
      </c>
      <c r="D64" s="8">
        <v>95000</v>
      </c>
      <c r="E64" t="s">
        <v>39</v>
      </c>
      <c r="F64" t="s">
        <v>40</v>
      </c>
      <c r="G64" s="8">
        <v>95000</v>
      </c>
      <c r="H64" s="8">
        <v>33500</v>
      </c>
      <c r="I64" s="13">
        <f t="shared" si="8"/>
        <v>35.263157894736842</v>
      </c>
      <c r="J64" s="8">
        <v>88674</v>
      </c>
      <c r="K64" s="8">
        <v>17136</v>
      </c>
      <c r="L64" s="8">
        <f t="shared" si="9"/>
        <v>77864</v>
      </c>
      <c r="M64" s="8">
        <v>101294.0234375</v>
      </c>
      <c r="N64" s="23">
        <f t="shared" si="10"/>
        <v>0.76869293328093846</v>
      </c>
      <c r="O64" s="28">
        <v>1520</v>
      </c>
      <c r="P64" s="33">
        <f t="shared" si="11"/>
        <v>51.226315789473681</v>
      </c>
      <c r="Q64" s="38" t="s">
        <v>47</v>
      </c>
      <c r="R64" s="43">
        <f>ABS(N90-N64)*100</f>
        <v>6.0291836960602918</v>
      </c>
      <c r="S64" t="s">
        <v>89</v>
      </c>
      <c r="U64" s="8">
        <v>17136</v>
      </c>
      <c r="V64" t="s">
        <v>42</v>
      </c>
      <c r="W64" s="18" t="s">
        <v>43</v>
      </c>
      <c r="Y64" t="s">
        <v>186</v>
      </c>
      <c r="Z64">
        <v>401</v>
      </c>
      <c r="AA64">
        <v>55</v>
      </c>
    </row>
    <row r="65" spans="1:27" x14ac:dyDescent="0.25">
      <c r="A65" t="s">
        <v>197</v>
      </c>
      <c r="B65" t="s">
        <v>198</v>
      </c>
      <c r="C65" s="18">
        <v>44757</v>
      </c>
      <c r="D65" s="8">
        <v>190000</v>
      </c>
      <c r="E65" t="s">
        <v>53</v>
      </c>
      <c r="F65" t="s">
        <v>40</v>
      </c>
      <c r="G65" s="8">
        <v>190000</v>
      </c>
      <c r="H65" s="8">
        <v>71200</v>
      </c>
      <c r="I65" s="13">
        <f t="shared" si="8"/>
        <v>37.473684210526315</v>
      </c>
      <c r="J65" s="8">
        <v>162996</v>
      </c>
      <c r="K65" s="8">
        <v>37273</v>
      </c>
      <c r="L65" s="8">
        <f t="shared" si="9"/>
        <v>152727</v>
      </c>
      <c r="M65" s="8">
        <v>178017.109375</v>
      </c>
      <c r="N65" s="23">
        <f t="shared" si="10"/>
        <v>0.85793438920679588</v>
      </c>
      <c r="O65" s="28">
        <v>1590</v>
      </c>
      <c r="P65" s="33">
        <f t="shared" si="11"/>
        <v>96.054716981132074</v>
      </c>
      <c r="Q65" s="38" t="s">
        <v>47</v>
      </c>
      <c r="R65" s="43">
        <f>ABS(N90-N65)*100</f>
        <v>2.8949618965254498</v>
      </c>
      <c r="S65" t="s">
        <v>41</v>
      </c>
      <c r="U65" s="8">
        <v>36056</v>
      </c>
      <c r="V65" t="s">
        <v>42</v>
      </c>
      <c r="W65" s="18" t="s">
        <v>43</v>
      </c>
      <c r="Y65" t="s">
        <v>186</v>
      </c>
      <c r="Z65">
        <v>401</v>
      </c>
      <c r="AA65">
        <v>69</v>
      </c>
    </row>
    <row r="66" spans="1:27" x14ac:dyDescent="0.25">
      <c r="A66" t="s">
        <v>199</v>
      </c>
      <c r="B66" t="s">
        <v>200</v>
      </c>
      <c r="C66" s="18">
        <v>44498</v>
      </c>
      <c r="D66" s="8">
        <v>120000</v>
      </c>
      <c r="E66" t="s">
        <v>39</v>
      </c>
      <c r="F66" t="s">
        <v>40</v>
      </c>
      <c r="G66" s="8">
        <v>120000</v>
      </c>
      <c r="H66" s="8">
        <v>36900</v>
      </c>
      <c r="I66" s="13">
        <f t="shared" si="8"/>
        <v>30.75</v>
      </c>
      <c r="J66" s="8">
        <v>95505</v>
      </c>
      <c r="K66" s="8">
        <v>22623</v>
      </c>
      <c r="L66" s="8">
        <f t="shared" si="9"/>
        <v>97377</v>
      </c>
      <c r="M66" s="8">
        <v>103197.0546875</v>
      </c>
      <c r="N66" s="23">
        <f t="shared" si="10"/>
        <v>0.94360251166930864</v>
      </c>
      <c r="O66" s="28">
        <v>1448</v>
      </c>
      <c r="P66" s="33">
        <f t="shared" si="11"/>
        <v>67.249309392265189</v>
      </c>
      <c r="Q66" s="38" t="s">
        <v>47</v>
      </c>
      <c r="R66" s="43">
        <f>ABS(N90-N66)*100</f>
        <v>11.461774142776726</v>
      </c>
      <c r="S66" t="s">
        <v>74</v>
      </c>
      <c r="T66" t="s">
        <v>75</v>
      </c>
      <c r="U66" s="8">
        <v>21173</v>
      </c>
      <c r="V66" t="s">
        <v>42</v>
      </c>
      <c r="W66" s="18" t="s">
        <v>43</v>
      </c>
      <c r="Y66" t="s">
        <v>186</v>
      </c>
      <c r="Z66">
        <v>401</v>
      </c>
      <c r="AA66">
        <v>55</v>
      </c>
    </row>
    <row r="67" spans="1:27" x14ac:dyDescent="0.25">
      <c r="A67" t="s">
        <v>201</v>
      </c>
      <c r="B67" t="s">
        <v>202</v>
      </c>
      <c r="C67" s="18">
        <v>44351</v>
      </c>
      <c r="D67" s="8">
        <v>80000</v>
      </c>
      <c r="E67" t="s">
        <v>39</v>
      </c>
      <c r="F67" t="s">
        <v>40</v>
      </c>
      <c r="G67" s="8">
        <v>80000</v>
      </c>
      <c r="H67" s="8">
        <v>33600</v>
      </c>
      <c r="I67" s="13">
        <f t="shared" si="8"/>
        <v>42</v>
      </c>
      <c r="J67" s="8">
        <v>90437</v>
      </c>
      <c r="K67" s="8">
        <v>23310</v>
      </c>
      <c r="L67" s="8">
        <f t="shared" si="9"/>
        <v>56690</v>
      </c>
      <c r="M67" s="8">
        <v>95048.28125</v>
      </c>
      <c r="N67" s="23">
        <f t="shared" si="10"/>
        <v>0.59643372036251308</v>
      </c>
      <c r="O67" s="28">
        <v>1047</v>
      </c>
      <c r="P67" s="33">
        <f t="shared" si="11"/>
        <v>54.145176695319961</v>
      </c>
      <c r="Q67" s="38" t="s">
        <v>47</v>
      </c>
      <c r="R67" s="43">
        <f>ABS(N90-N67)*100</f>
        <v>23.255104987902829</v>
      </c>
      <c r="S67" t="s">
        <v>74</v>
      </c>
      <c r="U67" s="8">
        <v>20893</v>
      </c>
      <c r="V67" t="s">
        <v>42</v>
      </c>
      <c r="W67" s="18" t="s">
        <v>43</v>
      </c>
      <c r="Y67" t="s">
        <v>186</v>
      </c>
      <c r="Z67">
        <v>401</v>
      </c>
      <c r="AA67">
        <v>73</v>
      </c>
    </row>
    <row r="68" spans="1:27" x14ac:dyDescent="0.25">
      <c r="A68" t="s">
        <v>203</v>
      </c>
      <c r="B68" t="s">
        <v>204</v>
      </c>
      <c r="C68" s="18">
        <v>44699</v>
      </c>
      <c r="D68" s="8">
        <v>151000</v>
      </c>
      <c r="E68" t="s">
        <v>39</v>
      </c>
      <c r="F68" t="s">
        <v>40</v>
      </c>
      <c r="G68" s="8">
        <v>151000</v>
      </c>
      <c r="H68" s="8">
        <v>42900</v>
      </c>
      <c r="I68" s="13">
        <f t="shared" si="8"/>
        <v>28.410596026490065</v>
      </c>
      <c r="J68" s="8">
        <v>110176</v>
      </c>
      <c r="K68" s="8">
        <v>23310</v>
      </c>
      <c r="L68" s="8">
        <f t="shared" si="9"/>
        <v>127690</v>
      </c>
      <c r="M68" s="8">
        <v>122997.65625</v>
      </c>
      <c r="N68" s="23">
        <f t="shared" si="10"/>
        <v>1.0381498631198511</v>
      </c>
      <c r="O68" s="28">
        <v>1686</v>
      </c>
      <c r="P68" s="33">
        <f t="shared" si="11"/>
        <v>75.735468564650063</v>
      </c>
      <c r="Q68" s="38" t="s">
        <v>47</v>
      </c>
      <c r="R68" s="43">
        <f>ABS(N90-N68)*100</f>
        <v>20.916509287830976</v>
      </c>
      <c r="S68" t="s">
        <v>71</v>
      </c>
      <c r="U68" s="8">
        <v>20893</v>
      </c>
      <c r="V68" t="s">
        <v>42</v>
      </c>
      <c r="W68" s="18" t="s">
        <v>43</v>
      </c>
      <c r="Y68" t="s">
        <v>186</v>
      </c>
      <c r="Z68">
        <v>401</v>
      </c>
      <c r="AA68">
        <v>55</v>
      </c>
    </row>
    <row r="69" spans="1:27" x14ac:dyDescent="0.25">
      <c r="A69" t="s">
        <v>205</v>
      </c>
      <c r="B69" t="s">
        <v>206</v>
      </c>
      <c r="C69" s="18">
        <v>44389</v>
      </c>
      <c r="D69" s="8">
        <v>112000</v>
      </c>
      <c r="E69" t="s">
        <v>39</v>
      </c>
      <c r="F69" t="s">
        <v>40</v>
      </c>
      <c r="G69" s="8">
        <v>112000</v>
      </c>
      <c r="H69" s="8">
        <v>43500</v>
      </c>
      <c r="I69" s="13">
        <f t="shared" si="8"/>
        <v>38.839285714285715</v>
      </c>
      <c r="J69" s="8">
        <v>118641</v>
      </c>
      <c r="K69" s="8">
        <v>20639</v>
      </c>
      <c r="L69" s="8">
        <f t="shared" si="9"/>
        <v>91361</v>
      </c>
      <c r="M69" s="8">
        <v>138765.640625</v>
      </c>
      <c r="N69" s="23">
        <f t="shared" si="10"/>
        <v>0.65838344123595982</v>
      </c>
      <c r="O69" s="28">
        <v>1080</v>
      </c>
      <c r="P69" s="33">
        <f t="shared" si="11"/>
        <v>84.593518518518522</v>
      </c>
      <c r="Q69" s="38" t="s">
        <v>47</v>
      </c>
      <c r="R69" s="43">
        <f>ABS(N90-N69)*100</f>
        <v>17.060132900558155</v>
      </c>
      <c r="S69" t="s">
        <v>41</v>
      </c>
      <c r="U69" s="8">
        <v>20639</v>
      </c>
      <c r="V69" t="s">
        <v>42</v>
      </c>
      <c r="W69" s="18" t="s">
        <v>43</v>
      </c>
      <c r="Y69" t="s">
        <v>186</v>
      </c>
      <c r="Z69">
        <v>401</v>
      </c>
      <c r="AA69">
        <v>73</v>
      </c>
    </row>
    <row r="70" spans="1:27" x14ac:dyDescent="0.25">
      <c r="A70" t="s">
        <v>205</v>
      </c>
      <c r="B70" t="s">
        <v>206</v>
      </c>
      <c r="C70" s="18">
        <v>44792</v>
      </c>
      <c r="D70" s="8">
        <v>130000</v>
      </c>
      <c r="E70" t="s">
        <v>39</v>
      </c>
      <c r="F70" t="s">
        <v>40</v>
      </c>
      <c r="G70" s="8">
        <v>130000</v>
      </c>
      <c r="H70" s="8">
        <v>47400</v>
      </c>
      <c r="I70" s="13">
        <f t="shared" si="8"/>
        <v>36.46153846153846</v>
      </c>
      <c r="J70" s="8">
        <v>118641</v>
      </c>
      <c r="K70" s="8">
        <v>20639</v>
      </c>
      <c r="L70" s="8">
        <f t="shared" si="9"/>
        <v>109361</v>
      </c>
      <c r="M70" s="8">
        <v>138765.640625</v>
      </c>
      <c r="N70" s="23">
        <f t="shared" si="10"/>
        <v>0.78809854880097407</v>
      </c>
      <c r="O70" s="28">
        <v>1080</v>
      </c>
      <c r="P70" s="33">
        <f t="shared" si="11"/>
        <v>101.26018518518518</v>
      </c>
      <c r="Q70" s="38" t="s">
        <v>47</v>
      </c>
      <c r="R70" s="43">
        <f>ABS(N90-N70)*100</f>
        <v>4.0886221440567301</v>
      </c>
      <c r="S70" t="s">
        <v>41</v>
      </c>
      <c r="U70" s="8">
        <v>20639</v>
      </c>
      <c r="V70" t="s">
        <v>42</v>
      </c>
      <c r="W70" s="18" t="s">
        <v>43</v>
      </c>
      <c r="Y70" t="s">
        <v>186</v>
      </c>
      <c r="Z70">
        <v>401</v>
      </c>
      <c r="AA70">
        <v>73</v>
      </c>
    </row>
    <row r="71" spans="1:27" x14ac:dyDescent="0.25">
      <c r="A71" t="s">
        <v>207</v>
      </c>
      <c r="B71" t="s">
        <v>208</v>
      </c>
      <c r="C71" s="18">
        <v>44705</v>
      </c>
      <c r="D71" s="8">
        <v>168000</v>
      </c>
      <c r="E71" t="s">
        <v>39</v>
      </c>
      <c r="F71" t="s">
        <v>40</v>
      </c>
      <c r="G71" s="8">
        <v>168000</v>
      </c>
      <c r="H71" s="8">
        <v>40000</v>
      </c>
      <c r="I71" s="13">
        <f t="shared" si="8"/>
        <v>23.809523809523807</v>
      </c>
      <c r="J71" s="8">
        <v>124263</v>
      </c>
      <c r="K71" s="8">
        <v>19207</v>
      </c>
      <c r="L71" s="8">
        <f t="shared" si="9"/>
        <v>148793</v>
      </c>
      <c r="M71" s="8">
        <v>148753.734375</v>
      </c>
      <c r="N71" s="23">
        <f t="shared" si="10"/>
        <v>1.000263963961409</v>
      </c>
      <c r="O71" s="28">
        <v>1764</v>
      </c>
      <c r="P71" s="33">
        <f t="shared" si="11"/>
        <v>84.349773242630391</v>
      </c>
      <c r="Q71" s="38" t="s">
        <v>47</v>
      </c>
      <c r="R71" s="43">
        <f>ABS(N90-N71)*100</f>
        <v>17.127919371986767</v>
      </c>
      <c r="S71" t="s">
        <v>76</v>
      </c>
      <c r="U71" s="8">
        <v>19207</v>
      </c>
      <c r="V71" t="s">
        <v>42</v>
      </c>
      <c r="W71" s="18" t="s">
        <v>43</v>
      </c>
      <c r="Y71" t="s">
        <v>186</v>
      </c>
      <c r="Z71">
        <v>401</v>
      </c>
      <c r="AA71">
        <v>70</v>
      </c>
    </row>
    <row r="72" spans="1:27" x14ac:dyDescent="0.25">
      <c r="A72" t="s">
        <v>209</v>
      </c>
      <c r="B72" t="s">
        <v>210</v>
      </c>
      <c r="C72" s="18">
        <v>44739</v>
      </c>
      <c r="D72" s="8">
        <v>220000</v>
      </c>
      <c r="E72" t="s">
        <v>39</v>
      </c>
      <c r="F72" t="s">
        <v>40</v>
      </c>
      <c r="G72" s="8">
        <v>220000</v>
      </c>
      <c r="H72" s="8">
        <v>60700</v>
      </c>
      <c r="I72" s="13">
        <f t="shared" si="8"/>
        <v>27.590909090909086</v>
      </c>
      <c r="J72" s="8">
        <v>145385</v>
      </c>
      <c r="K72" s="8">
        <v>43312</v>
      </c>
      <c r="L72" s="8">
        <f t="shared" si="9"/>
        <v>176688</v>
      </c>
      <c r="M72" s="8">
        <v>144529.96875</v>
      </c>
      <c r="N72" s="23">
        <f t="shared" si="10"/>
        <v>1.2225007832501866</v>
      </c>
      <c r="O72" s="28">
        <v>1960</v>
      </c>
      <c r="P72" s="33">
        <f t="shared" si="11"/>
        <v>90.146938775510208</v>
      </c>
      <c r="Q72" s="38" t="s">
        <v>47</v>
      </c>
      <c r="R72" s="43">
        <f>ABS(N90-N72)*100</f>
        <v>39.351601300864523</v>
      </c>
      <c r="S72" t="s">
        <v>89</v>
      </c>
      <c r="U72" s="8">
        <v>36115</v>
      </c>
      <c r="V72" t="s">
        <v>42</v>
      </c>
      <c r="W72" s="18" t="s">
        <v>43</v>
      </c>
      <c r="Y72" t="s">
        <v>186</v>
      </c>
      <c r="Z72">
        <v>401</v>
      </c>
      <c r="AA72">
        <v>55</v>
      </c>
    </row>
    <row r="73" spans="1:27" x14ac:dyDescent="0.25">
      <c r="A73" t="s">
        <v>211</v>
      </c>
      <c r="B73" t="s">
        <v>212</v>
      </c>
      <c r="C73" s="18">
        <v>44361</v>
      </c>
      <c r="D73" s="8">
        <v>55000</v>
      </c>
      <c r="E73" t="s">
        <v>213</v>
      </c>
      <c r="F73" t="s">
        <v>40</v>
      </c>
      <c r="G73" s="8">
        <v>55000</v>
      </c>
      <c r="H73" s="8">
        <v>33400</v>
      </c>
      <c r="I73" s="13">
        <f t="shared" si="8"/>
        <v>60.727272727272727</v>
      </c>
      <c r="J73" s="8">
        <v>91702</v>
      </c>
      <c r="K73" s="8">
        <v>15032</v>
      </c>
      <c r="L73" s="8">
        <f t="shared" si="9"/>
        <v>39968</v>
      </c>
      <c r="M73" s="8">
        <v>108560.6640625</v>
      </c>
      <c r="N73" s="23">
        <f t="shared" si="10"/>
        <v>0.36816281795208827</v>
      </c>
      <c r="O73" s="28">
        <v>1330</v>
      </c>
      <c r="P73" s="33">
        <f t="shared" si="11"/>
        <v>30.051127819548871</v>
      </c>
      <c r="Q73" s="38" t="s">
        <v>47</v>
      </c>
      <c r="R73" s="43">
        <f>ABS(N90-N73)*100</f>
        <v>46.082195228945309</v>
      </c>
      <c r="S73" t="s">
        <v>142</v>
      </c>
      <c r="U73" s="8">
        <v>14279</v>
      </c>
      <c r="V73" t="s">
        <v>42</v>
      </c>
      <c r="W73" s="18" t="s">
        <v>43</v>
      </c>
      <c r="Y73" t="s">
        <v>186</v>
      </c>
      <c r="Z73">
        <v>401</v>
      </c>
      <c r="AA73">
        <v>55</v>
      </c>
    </row>
    <row r="74" spans="1:27" x14ac:dyDescent="0.25">
      <c r="A74" t="s">
        <v>214</v>
      </c>
      <c r="B74" t="s">
        <v>215</v>
      </c>
      <c r="C74" s="18">
        <v>44637</v>
      </c>
      <c r="D74" s="8">
        <v>126000</v>
      </c>
      <c r="E74" t="s">
        <v>53</v>
      </c>
      <c r="F74" t="s">
        <v>40</v>
      </c>
      <c r="G74" s="8">
        <v>126000</v>
      </c>
      <c r="H74" s="8">
        <v>46700</v>
      </c>
      <c r="I74" s="13">
        <f t="shared" si="8"/>
        <v>37.063492063492063</v>
      </c>
      <c r="J74" s="8">
        <v>122644</v>
      </c>
      <c r="K74" s="8">
        <v>25550</v>
      </c>
      <c r="L74" s="8">
        <f t="shared" si="9"/>
        <v>100450</v>
      </c>
      <c r="M74" s="8">
        <v>137479.96875</v>
      </c>
      <c r="N74" s="23">
        <f t="shared" si="10"/>
        <v>0.73065189724230284</v>
      </c>
      <c r="O74" s="28">
        <v>1056</v>
      </c>
      <c r="P74" s="33">
        <f t="shared" si="11"/>
        <v>95.123106060606062</v>
      </c>
      <c r="Q74" s="38" t="s">
        <v>47</v>
      </c>
      <c r="R74" s="43">
        <f>ABS(N90-N74)*100</f>
        <v>9.8332872999238532</v>
      </c>
      <c r="S74" t="s">
        <v>41</v>
      </c>
      <c r="U74" s="8">
        <v>22965</v>
      </c>
      <c r="V74" t="s">
        <v>42</v>
      </c>
      <c r="W74" s="18" t="s">
        <v>43</v>
      </c>
      <c r="Y74" t="s">
        <v>186</v>
      </c>
      <c r="Z74">
        <v>401</v>
      </c>
      <c r="AA74">
        <v>75</v>
      </c>
    </row>
    <row r="75" spans="1:27" x14ac:dyDescent="0.25">
      <c r="A75" t="s">
        <v>216</v>
      </c>
      <c r="B75" t="s">
        <v>217</v>
      </c>
      <c r="C75" s="18">
        <v>44833</v>
      </c>
      <c r="D75" s="8">
        <v>240000</v>
      </c>
      <c r="E75" t="s">
        <v>39</v>
      </c>
      <c r="F75" t="s">
        <v>40</v>
      </c>
      <c r="G75" s="8">
        <v>240000</v>
      </c>
      <c r="H75" s="8">
        <v>66500</v>
      </c>
      <c r="I75" s="13">
        <f t="shared" si="8"/>
        <v>27.708333333333336</v>
      </c>
      <c r="J75" s="8">
        <v>191802</v>
      </c>
      <c r="K75" s="8">
        <v>62540</v>
      </c>
      <c r="L75" s="8">
        <f t="shared" si="9"/>
        <v>177460</v>
      </c>
      <c r="M75" s="8">
        <v>183028.15625</v>
      </c>
      <c r="N75" s="23">
        <f t="shared" si="10"/>
        <v>0.96957759743591365</v>
      </c>
      <c r="O75" s="28">
        <v>1232</v>
      </c>
      <c r="P75" s="33">
        <f t="shared" si="11"/>
        <v>144.04220779220779</v>
      </c>
      <c r="Q75" s="38" t="s">
        <v>47</v>
      </c>
      <c r="R75" s="43">
        <f>ABS(N90-N75)*100</f>
        <v>14.059282719437228</v>
      </c>
      <c r="S75" t="s">
        <v>48</v>
      </c>
      <c r="U75" s="8">
        <v>62540</v>
      </c>
      <c r="V75" t="s">
        <v>42</v>
      </c>
      <c r="W75" s="18" t="s">
        <v>43</v>
      </c>
      <c r="Y75" t="s">
        <v>186</v>
      </c>
      <c r="Z75">
        <v>401</v>
      </c>
      <c r="AA75">
        <v>63</v>
      </c>
    </row>
    <row r="76" spans="1:27" x14ac:dyDescent="0.25">
      <c r="A76" t="s">
        <v>218</v>
      </c>
      <c r="B76" t="s">
        <v>219</v>
      </c>
      <c r="C76" s="18">
        <v>44750</v>
      </c>
      <c r="D76" s="8">
        <v>130000</v>
      </c>
      <c r="E76" t="s">
        <v>53</v>
      </c>
      <c r="F76" t="s">
        <v>40</v>
      </c>
      <c r="G76" s="8">
        <v>130000</v>
      </c>
      <c r="H76" s="8">
        <v>66000</v>
      </c>
      <c r="I76" s="13">
        <f t="shared" si="8"/>
        <v>50.769230769230766</v>
      </c>
      <c r="J76" s="8">
        <v>142406</v>
      </c>
      <c r="K76" s="8">
        <v>42486</v>
      </c>
      <c r="L76" s="8">
        <f t="shared" si="9"/>
        <v>87514</v>
      </c>
      <c r="M76" s="8">
        <v>141481.4375</v>
      </c>
      <c r="N76" s="23">
        <f t="shared" si="10"/>
        <v>0.6185546425480728</v>
      </c>
      <c r="O76" s="28">
        <v>1706</v>
      </c>
      <c r="P76" s="33">
        <f t="shared" si="11"/>
        <v>51.297772567409147</v>
      </c>
      <c r="Q76" s="38" t="s">
        <v>47</v>
      </c>
      <c r="R76" s="43">
        <f>ABS(N90-N76)*100</f>
        <v>21.043012769346859</v>
      </c>
      <c r="S76" t="s">
        <v>57</v>
      </c>
      <c r="U76" s="8">
        <v>42486</v>
      </c>
      <c r="V76" t="s">
        <v>42</v>
      </c>
      <c r="W76" s="18" t="s">
        <v>43</v>
      </c>
      <c r="Y76" t="s">
        <v>186</v>
      </c>
      <c r="Z76">
        <v>401</v>
      </c>
      <c r="AA76">
        <v>67</v>
      </c>
    </row>
    <row r="77" spans="1:27" x14ac:dyDescent="0.25">
      <c r="A77" t="s">
        <v>220</v>
      </c>
      <c r="B77" t="s">
        <v>221</v>
      </c>
      <c r="C77" s="18">
        <v>44778</v>
      </c>
      <c r="D77" s="8">
        <v>150000</v>
      </c>
      <c r="E77" t="s">
        <v>39</v>
      </c>
      <c r="F77" t="s">
        <v>40</v>
      </c>
      <c r="G77" s="8">
        <v>150000</v>
      </c>
      <c r="H77" s="8">
        <v>44600</v>
      </c>
      <c r="I77" s="13">
        <f t="shared" si="8"/>
        <v>29.733333333333334</v>
      </c>
      <c r="J77" s="8">
        <v>113455</v>
      </c>
      <c r="K77" s="8">
        <v>19945</v>
      </c>
      <c r="L77" s="8">
        <f t="shared" si="9"/>
        <v>130055</v>
      </c>
      <c r="M77" s="8">
        <v>132405.203125</v>
      </c>
      <c r="N77" s="23">
        <f t="shared" si="10"/>
        <v>0.98224991866232603</v>
      </c>
      <c r="O77" s="28">
        <v>2261</v>
      </c>
      <c r="P77" s="33">
        <f t="shared" si="11"/>
        <v>57.521008403361343</v>
      </c>
      <c r="Q77" s="38" t="s">
        <v>47</v>
      </c>
      <c r="R77" s="43">
        <f>ABS(N90-N77)*100</f>
        <v>15.326514842078465</v>
      </c>
      <c r="S77" t="s">
        <v>89</v>
      </c>
      <c r="U77" s="8">
        <v>19945</v>
      </c>
      <c r="V77" t="s">
        <v>42</v>
      </c>
      <c r="W77" s="18" t="s">
        <v>43</v>
      </c>
      <c r="Y77" t="s">
        <v>186</v>
      </c>
      <c r="Z77">
        <v>401</v>
      </c>
      <c r="AA77">
        <v>47</v>
      </c>
    </row>
    <row r="78" spans="1:27" x14ac:dyDescent="0.25">
      <c r="A78" t="s">
        <v>222</v>
      </c>
      <c r="B78" t="s">
        <v>223</v>
      </c>
      <c r="C78" s="18">
        <v>44981</v>
      </c>
      <c r="D78" s="8">
        <v>140000</v>
      </c>
      <c r="E78" t="s">
        <v>39</v>
      </c>
      <c r="F78" t="s">
        <v>40</v>
      </c>
      <c r="G78" s="8">
        <v>140000</v>
      </c>
      <c r="H78" s="8">
        <v>49000</v>
      </c>
      <c r="I78" s="13">
        <f t="shared" si="8"/>
        <v>35</v>
      </c>
      <c r="J78" s="8">
        <v>137670</v>
      </c>
      <c r="K78" s="8">
        <v>48761</v>
      </c>
      <c r="L78" s="8">
        <f t="shared" si="9"/>
        <v>91239</v>
      </c>
      <c r="M78" s="8">
        <v>125890.4375</v>
      </c>
      <c r="N78" s="23">
        <f t="shared" si="10"/>
        <v>0.72474924872669544</v>
      </c>
      <c r="O78" s="28">
        <v>1144</v>
      </c>
      <c r="P78" s="33">
        <f t="shared" si="11"/>
        <v>79.754370629370626</v>
      </c>
      <c r="Q78" s="38" t="s">
        <v>47</v>
      </c>
      <c r="R78" s="43">
        <f>ABS(N90-N78)*100</f>
        <v>10.423552151484595</v>
      </c>
      <c r="S78" t="s">
        <v>41</v>
      </c>
      <c r="U78" s="8">
        <v>48761</v>
      </c>
      <c r="V78" t="s">
        <v>42</v>
      </c>
      <c r="W78" s="18" t="s">
        <v>43</v>
      </c>
      <c r="Y78" t="s">
        <v>186</v>
      </c>
      <c r="Z78">
        <v>401</v>
      </c>
      <c r="AA78">
        <v>75</v>
      </c>
    </row>
    <row r="79" spans="1:27" x14ac:dyDescent="0.25">
      <c r="A79" t="s">
        <v>224</v>
      </c>
      <c r="B79" t="s">
        <v>225</v>
      </c>
      <c r="C79" s="18">
        <v>44581</v>
      </c>
      <c r="D79" s="8">
        <v>114900</v>
      </c>
      <c r="E79" t="s">
        <v>39</v>
      </c>
      <c r="F79" t="s">
        <v>124</v>
      </c>
      <c r="G79" s="8">
        <v>114900</v>
      </c>
      <c r="H79" s="8">
        <v>51100</v>
      </c>
      <c r="I79" s="13">
        <f t="shared" si="8"/>
        <v>44.473455178416017</v>
      </c>
      <c r="J79" s="8">
        <v>127846</v>
      </c>
      <c r="K79" s="8">
        <v>52284</v>
      </c>
      <c r="L79" s="8">
        <f t="shared" si="9"/>
        <v>62616</v>
      </c>
      <c r="M79" s="8">
        <v>106991.7890625</v>
      </c>
      <c r="N79" s="23">
        <f t="shared" si="10"/>
        <v>0.58524117176339974</v>
      </c>
      <c r="O79" s="28">
        <v>1885</v>
      </c>
      <c r="P79" s="33">
        <f t="shared" si="11"/>
        <v>33.218037135278514</v>
      </c>
      <c r="Q79" s="38" t="s">
        <v>47</v>
      </c>
      <c r="R79" s="43">
        <f>ABS(N90-N79)*100</f>
        <v>24.374359847814166</v>
      </c>
      <c r="S79" t="s">
        <v>76</v>
      </c>
      <c r="U79" s="8">
        <v>48150</v>
      </c>
      <c r="V79" t="s">
        <v>42</v>
      </c>
      <c r="W79" s="18" t="s">
        <v>43</v>
      </c>
      <c r="X79" t="s">
        <v>226</v>
      </c>
      <c r="Y79" t="s">
        <v>186</v>
      </c>
      <c r="Z79">
        <v>401</v>
      </c>
      <c r="AA79">
        <v>55</v>
      </c>
    </row>
    <row r="80" spans="1:27" x14ac:dyDescent="0.25">
      <c r="A80" t="s">
        <v>227</v>
      </c>
      <c r="B80" t="s">
        <v>228</v>
      </c>
      <c r="C80" s="18">
        <v>44394</v>
      </c>
      <c r="D80" s="8">
        <v>130000</v>
      </c>
      <c r="E80" t="s">
        <v>53</v>
      </c>
      <c r="F80" t="s">
        <v>40</v>
      </c>
      <c r="G80" s="8">
        <v>130000</v>
      </c>
      <c r="H80" s="8">
        <v>37700</v>
      </c>
      <c r="I80" s="13">
        <f t="shared" si="8"/>
        <v>28.999999999999996</v>
      </c>
      <c r="J80" s="8">
        <v>109194</v>
      </c>
      <c r="K80" s="8">
        <v>24846</v>
      </c>
      <c r="L80" s="8">
        <f t="shared" si="9"/>
        <v>105154</v>
      </c>
      <c r="M80" s="8">
        <v>119432.3046875</v>
      </c>
      <c r="N80" s="23">
        <f t="shared" si="10"/>
        <v>0.88044855430982571</v>
      </c>
      <c r="O80" s="28">
        <v>1838</v>
      </c>
      <c r="P80" s="33">
        <f t="shared" si="11"/>
        <v>57.211099020674645</v>
      </c>
      <c r="Q80" s="38" t="s">
        <v>47</v>
      </c>
      <c r="R80" s="43">
        <f>ABS(N90-N80)*100</f>
        <v>5.1463784068284335</v>
      </c>
      <c r="S80" t="s">
        <v>89</v>
      </c>
      <c r="U80" s="8">
        <v>24846</v>
      </c>
      <c r="V80" t="s">
        <v>42</v>
      </c>
      <c r="W80" s="18" t="s">
        <v>43</v>
      </c>
      <c r="Y80" t="s">
        <v>186</v>
      </c>
      <c r="Z80">
        <v>401</v>
      </c>
      <c r="AA80">
        <v>55</v>
      </c>
    </row>
    <row r="81" spans="1:39" x14ac:dyDescent="0.25">
      <c r="A81" t="s">
        <v>229</v>
      </c>
      <c r="B81" t="s">
        <v>230</v>
      </c>
      <c r="C81" s="18">
        <v>44971</v>
      </c>
      <c r="D81" s="8">
        <v>235000</v>
      </c>
      <c r="E81" t="s">
        <v>39</v>
      </c>
      <c r="F81" t="s">
        <v>40</v>
      </c>
      <c r="G81" s="8">
        <v>235000</v>
      </c>
      <c r="H81" s="8">
        <v>51300</v>
      </c>
      <c r="I81" s="13">
        <f t="shared" si="8"/>
        <v>21.829787234042552</v>
      </c>
      <c r="J81" s="8">
        <v>141553</v>
      </c>
      <c r="K81" s="8">
        <v>24750</v>
      </c>
      <c r="L81" s="8">
        <f t="shared" si="9"/>
        <v>210250</v>
      </c>
      <c r="M81" s="8">
        <v>165386.859375</v>
      </c>
      <c r="N81" s="23">
        <f t="shared" si="10"/>
        <v>1.2712618208879389</v>
      </c>
      <c r="O81" s="28">
        <v>2788</v>
      </c>
      <c r="P81" s="33">
        <f t="shared" si="11"/>
        <v>75.412482065997125</v>
      </c>
      <c r="Q81" s="38" t="s">
        <v>47</v>
      </c>
      <c r="R81" s="43">
        <f>ABS(N90-N81)*100</f>
        <v>44.227705064639757</v>
      </c>
      <c r="S81" t="s">
        <v>89</v>
      </c>
      <c r="U81" s="8">
        <v>24750</v>
      </c>
      <c r="V81" t="s">
        <v>42</v>
      </c>
      <c r="W81" s="18" t="s">
        <v>43</v>
      </c>
      <c r="Y81" t="s">
        <v>231</v>
      </c>
      <c r="Z81">
        <v>401</v>
      </c>
      <c r="AA81">
        <v>55</v>
      </c>
    </row>
    <row r="82" spans="1:39" x14ac:dyDescent="0.25">
      <c r="A82" t="s">
        <v>232</v>
      </c>
      <c r="B82" t="s">
        <v>233</v>
      </c>
      <c r="C82" s="18">
        <v>44869</v>
      </c>
      <c r="D82" s="8">
        <v>83000</v>
      </c>
      <c r="E82" t="s">
        <v>39</v>
      </c>
      <c r="F82" t="s">
        <v>40</v>
      </c>
      <c r="G82" s="8">
        <v>83000</v>
      </c>
      <c r="H82" s="8">
        <v>35400</v>
      </c>
      <c r="I82" s="13">
        <f t="shared" si="8"/>
        <v>42.650602409638552</v>
      </c>
      <c r="J82" s="8">
        <v>95024</v>
      </c>
      <c r="K82" s="8">
        <v>19800</v>
      </c>
      <c r="L82" s="8">
        <f t="shared" si="9"/>
        <v>63200</v>
      </c>
      <c r="M82" s="8">
        <v>106513.203125</v>
      </c>
      <c r="N82" s="23">
        <f t="shared" si="10"/>
        <v>0.59335367020960572</v>
      </c>
      <c r="O82" s="28">
        <v>1188</v>
      </c>
      <c r="P82" s="33">
        <f t="shared" si="11"/>
        <v>53.198653198653197</v>
      </c>
      <c r="Q82" s="38" t="s">
        <v>47</v>
      </c>
      <c r="R82" s="43">
        <f>ABS(N90-N82)*100</f>
        <v>23.563110003193565</v>
      </c>
      <c r="S82" t="s">
        <v>71</v>
      </c>
      <c r="U82" s="8">
        <v>19800</v>
      </c>
      <c r="V82" t="s">
        <v>42</v>
      </c>
      <c r="W82" s="18" t="s">
        <v>43</v>
      </c>
      <c r="Y82" t="s">
        <v>231</v>
      </c>
      <c r="Z82">
        <v>401</v>
      </c>
      <c r="AA82">
        <v>64</v>
      </c>
    </row>
    <row r="83" spans="1:39" x14ac:dyDescent="0.25">
      <c r="A83" t="s">
        <v>234</v>
      </c>
      <c r="B83" t="s">
        <v>235</v>
      </c>
      <c r="C83" s="18">
        <v>44575</v>
      </c>
      <c r="D83" s="8">
        <v>90000</v>
      </c>
      <c r="E83" t="s">
        <v>39</v>
      </c>
      <c r="F83" t="s">
        <v>40</v>
      </c>
      <c r="G83" s="8">
        <v>90000</v>
      </c>
      <c r="H83" s="8">
        <v>40700</v>
      </c>
      <c r="I83" s="13">
        <f t="shared" si="8"/>
        <v>45.222222222222221</v>
      </c>
      <c r="J83" s="8">
        <v>111515</v>
      </c>
      <c r="K83" s="8">
        <v>25461</v>
      </c>
      <c r="L83" s="8">
        <f t="shared" si="9"/>
        <v>64539</v>
      </c>
      <c r="M83" s="8">
        <v>121847.90625</v>
      </c>
      <c r="N83" s="23">
        <f t="shared" si="10"/>
        <v>0.52966851861683095</v>
      </c>
      <c r="O83" s="28">
        <v>1048</v>
      </c>
      <c r="P83" s="33">
        <f t="shared" si="11"/>
        <v>61.583015267175576</v>
      </c>
      <c r="Q83" s="38" t="s">
        <v>47</v>
      </c>
      <c r="R83" s="43">
        <f>ABS(N90-N83)*100</f>
        <v>29.931625162471043</v>
      </c>
      <c r="S83" t="s">
        <v>142</v>
      </c>
      <c r="U83" s="8">
        <v>19800</v>
      </c>
      <c r="V83" t="s">
        <v>42</v>
      </c>
      <c r="W83" s="18" t="s">
        <v>43</v>
      </c>
      <c r="Y83" t="s">
        <v>231</v>
      </c>
      <c r="Z83">
        <v>401</v>
      </c>
      <c r="AA83">
        <v>69</v>
      </c>
    </row>
    <row r="84" spans="1:39" x14ac:dyDescent="0.25">
      <c r="A84" t="s">
        <v>236</v>
      </c>
      <c r="B84" t="s">
        <v>237</v>
      </c>
      <c r="C84" s="18">
        <v>44873</v>
      </c>
      <c r="D84" s="8">
        <v>204000</v>
      </c>
      <c r="E84" t="s">
        <v>39</v>
      </c>
      <c r="F84" t="s">
        <v>40</v>
      </c>
      <c r="G84" s="8">
        <v>204000</v>
      </c>
      <c r="H84" s="8">
        <v>36100</v>
      </c>
      <c r="I84" s="13">
        <f t="shared" si="8"/>
        <v>17.696078431372548</v>
      </c>
      <c r="J84" s="8">
        <v>133934</v>
      </c>
      <c r="K84" s="8">
        <v>19800</v>
      </c>
      <c r="L84" s="8">
        <f t="shared" si="9"/>
        <v>184200</v>
      </c>
      <c r="M84" s="8">
        <v>161607.703125</v>
      </c>
      <c r="N84" s="23">
        <f t="shared" si="10"/>
        <v>1.1397971534656697</v>
      </c>
      <c r="O84" s="28">
        <v>1632</v>
      </c>
      <c r="P84" s="33">
        <f t="shared" si="11"/>
        <v>112.86764705882354</v>
      </c>
      <c r="Q84" s="38" t="s">
        <v>47</v>
      </c>
      <c r="R84" s="43">
        <f>ABS(N90-N84)*100</f>
        <v>31.08123832241283</v>
      </c>
      <c r="S84" t="s">
        <v>65</v>
      </c>
      <c r="U84" s="8">
        <v>19800</v>
      </c>
      <c r="V84" t="s">
        <v>42</v>
      </c>
      <c r="W84" s="18" t="s">
        <v>43</v>
      </c>
      <c r="Y84" t="s">
        <v>231</v>
      </c>
      <c r="Z84">
        <v>401</v>
      </c>
      <c r="AA84">
        <v>70</v>
      </c>
    </row>
    <row r="85" spans="1:39" x14ac:dyDescent="0.25">
      <c r="A85" t="s">
        <v>238</v>
      </c>
      <c r="B85" t="s">
        <v>239</v>
      </c>
      <c r="C85" s="18">
        <v>44452</v>
      </c>
      <c r="D85" s="8">
        <v>150000</v>
      </c>
      <c r="E85" t="s">
        <v>39</v>
      </c>
      <c r="F85" t="s">
        <v>40</v>
      </c>
      <c r="G85" s="8">
        <v>150000</v>
      </c>
      <c r="H85" s="8">
        <v>51500</v>
      </c>
      <c r="I85" s="13">
        <f t="shared" si="8"/>
        <v>34.333333333333336</v>
      </c>
      <c r="J85" s="8">
        <v>140516</v>
      </c>
      <c r="K85" s="8">
        <v>19800</v>
      </c>
      <c r="L85" s="8">
        <f t="shared" si="9"/>
        <v>130200</v>
      </c>
      <c r="M85" s="8">
        <v>170927.46875</v>
      </c>
      <c r="N85" s="23">
        <f t="shared" si="10"/>
        <v>0.7617266022375353</v>
      </c>
      <c r="O85" s="28">
        <v>2032</v>
      </c>
      <c r="P85" s="33">
        <f t="shared" si="11"/>
        <v>64.074803149606296</v>
      </c>
      <c r="Q85" s="38" t="s">
        <v>47</v>
      </c>
      <c r="R85" s="43">
        <f>ABS(N90-N85)*100</f>
        <v>6.725816800400608</v>
      </c>
      <c r="S85" t="s">
        <v>71</v>
      </c>
      <c r="U85" s="8">
        <v>19800</v>
      </c>
      <c r="V85" t="s">
        <v>42</v>
      </c>
      <c r="W85" s="18" t="s">
        <v>43</v>
      </c>
      <c r="Y85" t="s">
        <v>231</v>
      </c>
      <c r="Z85">
        <v>401</v>
      </c>
      <c r="AA85">
        <v>65</v>
      </c>
    </row>
    <row r="86" spans="1:39" x14ac:dyDescent="0.25">
      <c r="A86" t="s">
        <v>240</v>
      </c>
      <c r="B86" t="s">
        <v>241</v>
      </c>
      <c r="C86" s="18">
        <v>44477</v>
      </c>
      <c r="D86" s="8">
        <v>140501</v>
      </c>
      <c r="E86" t="s">
        <v>39</v>
      </c>
      <c r="F86" t="s">
        <v>40</v>
      </c>
      <c r="G86" s="8">
        <v>140501</v>
      </c>
      <c r="H86" s="8">
        <v>32400</v>
      </c>
      <c r="I86" s="13">
        <f t="shared" si="8"/>
        <v>23.060334090148825</v>
      </c>
      <c r="J86" s="8">
        <v>89268</v>
      </c>
      <c r="K86" s="8">
        <v>19800</v>
      </c>
      <c r="L86" s="8">
        <f t="shared" si="9"/>
        <v>120701</v>
      </c>
      <c r="M86" s="8">
        <v>98363.0078125</v>
      </c>
      <c r="N86" s="23">
        <f t="shared" si="10"/>
        <v>1.227097490045046</v>
      </c>
      <c r="O86" s="28">
        <v>1301</v>
      </c>
      <c r="P86" s="33">
        <f t="shared" si="11"/>
        <v>92.77555726364335</v>
      </c>
      <c r="Q86" s="38" t="s">
        <v>47</v>
      </c>
      <c r="R86" s="43">
        <f>ABS(N90-N86)*100</f>
        <v>39.811271980350462</v>
      </c>
      <c r="S86" t="s">
        <v>74</v>
      </c>
      <c r="U86" s="8">
        <v>19800</v>
      </c>
      <c r="V86" t="s">
        <v>42</v>
      </c>
      <c r="W86" s="18" t="s">
        <v>43</v>
      </c>
      <c r="Y86" t="s">
        <v>231</v>
      </c>
      <c r="Z86">
        <v>401</v>
      </c>
      <c r="AA86">
        <v>65</v>
      </c>
    </row>
    <row r="87" spans="1:39" ht="15.75" thickBot="1" x14ac:dyDescent="0.3">
      <c r="A87" t="s">
        <v>242</v>
      </c>
      <c r="B87" t="s">
        <v>243</v>
      </c>
      <c r="C87" s="18">
        <v>44642</v>
      </c>
      <c r="D87" s="8">
        <v>74000</v>
      </c>
      <c r="E87" t="s">
        <v>39</v>
      </c>
      <c r="F87" t="s">
        <v>40</v>
      </c>
      <c r="G87" s="8">
        <v>74000</v>
      </c>
      <c r="H87" s="8">
        <v>25300</v>
      </c>
      <c r="I87" s="13">
        <f t="shared" si="8"/>
        <v>34.189189189189193</v>
      </c>
      <c r="J87" s="8">
        <v>70214</v>
      </c>
      <c r="K87" s="8">
        <v>15840</v>
      </c>
      <c r="L87" s="8">
        <f t="shared" si="9"/>
        <v>58160</v>
      </c>
      <c r="M87" s="8">
        <v>76990.703125</v>
      </c>
      <c r="N87" s="23">
        <f t="shared" si="10"/>
        <v>0.75541588320830133</v>
      </c>
      <c r="O87" s="28">
        <v>735</v>
      </c>
      <c r="P87" s="33">
        <f t="shared" si="11"/>
        <v>79.129251700680271</v>
      </c>
      <c r="Q87" s="38" t="s">
        <v>47</v>
      </c>
      <c r="R87" s="43">
        <f>ABS(N90-N87)*100</f>
        <v>7.3568887033240049</v>
      </c>
      <c r="S87" t="s">
        <v>142</v>
      </c>
      <c r="T87" t="s">
        <v>75</v>
      </c>
      <c r="U87" s="8">
        <v>15840</v>
      </c>
      <c r="V87" t="s">
        <v>42</v>
      </c>
      <c r="W87" s="18" t="s">
        <v>43</v>
      </c>
      <c r="Y87" t="s">
        <v>231</v>
      </c>
      <c r="Z87">
        <v>401</v>
      </c>
      <c r="AA87">
        <v>75</v>
      </c>
    </row>
    <row r="88" spans="1:39" ht="15.75" thickTop="1" x14ac:dyDescent="0.25">
      <c r="A88" s="4"/>
      <c r="B88" s="4"/>
      <c r="C88" s="19" t="s">
        <v>244</v>
      </c>
      <c r="D88" s="9">
        <f>+SUM(D2:D87)</f>
        <v>12319797</v>
      </c>
      <c r="E88" s="4"/>
      <c r="F88" s="4"/>
      <c r="G88" s="9">
        <f>+SUM(G2:G87)</f>
        <v>12319797</v>
      </c>
      <c r="H88" s="9">
        <f>+SUM(H2:H87)</f>
        <v>4064600</v>
      </c>
      <c r="I88" s="14"/>
      <c r="J88" s="9">
        <f>+SUM(J2:J87)</f>
        <v>11010224</v>
      </c>
      <c r="K88" s="9"/>
      <c r="L88" s="9">
        <f>+SUM(L2:L87)</f>
        <v>9998920</v>
      </c>
      <c r="M88" s="9">
        <f>+SUM(M2:M87)</f>
        <v>12310049.3828125</v>
      </c>
      <c r="N88" s="24"/>
      <c r="O88" s="29"/>
      <c r="P88" s="34">
        <f>AVERAGE(P2:P87)</f>
        <v>73.828727614045476</v>
      </c>
      <c r="Q88" s="39"/>
      <c r="R88" s="44">
        <f>ABS(N90-N89)*100</f>
        <v>1.6728077432440092</v>
      </c>
      <c r="S88" s="4"/>
      <c r="T88" s="4"/>
      <c r="U88" s="9"/>
      <c r="V88" s="4"/>
      <c r="W88" s="19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</row>
    <row r="89" spans="1:39" x14ac:dyDescent="0.25">
      <c r="A89" s="5"/>
      <c r="B89" s="5"/>
      <c r="C89" s="20"/>
      <c r="D89" s="10"/>
      <c r="E89" s="5"/>
      <c r="F89" s="5"/>
      <c r="G89" s="10"/>
      <c r="H89" s="10" t="s">
        <v>245</v>
      </c>
      <c r="I89" s="15">
        <f>H88/G88*100</f>
        <v>32.992426742096484</v>
      </c>
      <c r="J89" s="10"/>
      <c r="K89" s="10"/>
      <c r="L89" s="10"/>
      <c r="M89" s="10" t="s">
        <v>246</v>
      </c>
      <c r="N89" s="25">
        <f>L88/M88</f>
        <v>0.81225669280910129</v>
      </c>
      <c r="O89" s="30"/>
      <c r="P89" s="35" t="s">
        <v>247</v>
      </c>
      <c r="Q89" s="40">
        <f>STDEV(N2:N87)</f>
        <v>0.22529977966791423</v>
      </c>
      <c r="R89" s="45"/>
      <c r="S89" s="5"/>
      <c r="T89" s="5"/>
      <c r="U89" s="10"/>
      <c r="V89" s="5"/>
      <c r="W89" s="20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</row>
    <row r="90" spans="1:39" x14ac:dyDescent="0.25">
      <c r="A90" s="6"/>
      <c r="B90" s="6"/>
      <c r="C90" s="21"/>
      <c r="D90" s="11"/>
      <c r="E90" s="6"/>
      <c r="F90" s="6"/>
      <c r="G90" s="11"/>
      <c r="H90" s="11" t="s">
        <v>248</v>
      </c>
      <c r="I90" s="16">
        <f>STDEV(I2:I87)</f>
        <v>8.2578784123615119</v>
      </c>
      <c r="J90" s="11"/>
      <c r="K90" s="11"/>
      <c r="L90" s="11"/>
      <c r="M90" s="11" t="s">
        <v>249</v>
      </c>
      <c r="N90" s="26">
        <f>AVERAGE(N2:N87)</f>
        <v>0.82898477024154138</v>
      </c>
      <c r="O90" s="31"/>
      <c r="P90" s="36" t="s">
        <v>250</v>
      </c>
      <c r="Q90" s="47">
        <f>AVERAGE(R2:R87)</f>
        <v>17.856723573165656</v>
      </c>
      <c r="R90" s="46" t="s">
        <v>251</v>
      </c>
      <c r="S90" s="6">
        <f>+(Q90/N90)</f>
        <v>21.540472411770292</v>
      </c>
      <c r="T90" s="6"/>
      <c r="U90" s="11"/>
      <c r="V90" s="6"/>
      <c r="W90" s="21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</row>
    <row r="92" spans="1:39" s="1" customFormat="1" x14ac:dyDescent="0.25">
      <c r="C92" s="48"/>
      <c r="D92" s="49"/>
      <c r="G92" s="49"/>
      <c r="H92" s="49"/>
      <c r="I92" s="50"/>
      <c r="J92" s="49"/>
      <c r="K92" s="49"/>
      <c r="L92" s="49"/>
      <c r="M92" s="49"/>
      <c r="N92" s="51"/>
      <c r="O92" s="52"/>
      <c r="P92" s="53"/>
      <c r="Q92" s="54"/>
      <c r="R92" s="55"/>
      <c r="U92" s="49"/>
      <c r="W92" s="48"/>
    </row>
    <row r="94" spans="1:39" s="1" customFormat="1" x14ac:dyDescent="0.25">
      <c r="A94" s="1" t="s">
        <v>252</v>
      </c>
      <c r="C94" s="48"/>
      <c r="D94" s="49"/>
      <c r="G94" s="49"/>
      <c r="H94" s="49"/>
      <c r="I94" s="50"/>
      <c r="J94" s="49"/>
      <c r="K94" s="49"/>
      <c r="L94" s="49"/>
      <c r="M94" s="49"/>
      <c r="N94" s="51"/>
      <c r="O94" s="52"/>
      <c r="P94" s="53"/>
      <c r="Q94" s="54"/>
      <c r="R94" s="55"/>
      <c r="U94" s="49"/>
      <c r="W94" s="48"/>
    </row>
  </sheetData>
  <conditionalFormatting sqref="A2:AM87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5CA82-2C4D-4195-B32C-9F984313E19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assessor</dc:creator>
  <cp:lastModifiedBy>assessor</cp:lastModifiedBy>
  <dcterms:created xsi:type="dcterms:W3CDTF">2024-01-23T04:20:38Z</dcterms:created>
  <dcterms:modified xsi:type="dcterms:W3CDTF">2024-01-23T04:29:58Z</dcterms:modified>
</cp:coreProperties>
</file>