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402" activeTab="0"/>
  </bookViews>
  <sheets>
    <sheet name="Service" sheetId="1" r:id="rId1"/>
  </sheets>
  <definedNames>
    <definedName name="Excel_BuiltIn__FilterDatabase_1">"$#REF!.$J$61:$L$61"</definedName>
    <definedName name="Excel_BuiltIn__FilterDatabase_2">'Service'!$J$61:$L$61</definedName>
    <definedName name="Excel_BuiltIn_Print_Area_1_1">"$#REF!.$B$2:$N$73"</definedName>
    <definedName name="Excel_BuiltIn_Print_Area_1_11">"$#REF!.$A$1:$P$80"</definedName>
    <definedName name="Excel_BuiltIn_Print_Area_2_1">'Service'!$B$2:$N$78</definedName>
    <definedName name="_xlnm.Print_Area" localSheetId="0">'Service'!$A$1:$P$80</definedName>
  </definedNames>
  <calcPr fullCalcOnLoad="1"/>
</workbook>
</file>

<file path=xl/comments1.xml><?xml version="1.0" encoding="utf-8"?>
<comments xmlns="http://schemas.openxmlformats.org/spreadsheetml/2006/main">
  <authors>
    <author/>
  </authors>
  <commentList>
    <comment ref="E5" authorId="0">
      <text>
        <r>
          <rPr>
            <sz val="10"/>
            <rFont val="Arial"/>
            <family val="2"/>
          </rPr>
          <t>Enter customers name and complete details,  then print</t>
        </r>
      </text>
    </comment>
    <comment ref="G12" authorId="0">
      <text>
        <r>
          <rPr>
            <sz val="10"/>
            <color indexed="8"/>
            <rFont val="Arial"/>
            <family val="2"/>
          </rPr>
          <t>Number of tech's working out of the office</t>
        </r>
      </text>
    </comment>
    <comment ref="L12" authorId="0">
      <text>
        <r>
          <rPr>
            <sz val="10"/>
            <color indexed="8"/>
            <rFont val="Arial"/>
            <family val="2"/>
          </rPr>
          <t>Hourly rate paid to a rep including super, car, wage etc</t>
        </r>
      </text>
    </comment>
    <comment ref="G14" authorId="0">
      <text>
        <r>
          <rPr>
            <sz val="10"/>
            <color indexed="8"/>
            <rFont val="Arial"/>
            <family val="2"/>
          </rPr>
          <t>No of support Admin staff in the office supporting tech's</t>
        </r>
      </text>
    </comment>
    <comment ref="L14" authorId="0">
      <text>
        <r>
          <rPr>
            <sz val="10"/>
            <color indexed="8"/>
            <rFont val="Arial"/>
            <family val="2"/>
          </rPr>
          <t>Average hourly wage paid to admin person including super and wage</t>
        </r>
      </text>
    </comment>
    <comment ref="G16" authorId="0">
      <text>
        <r>
          <rPr>
            <sz val="10"/>
            <color indexed="8"/>
            <rFont val="Arial"/>
            <family val="2"/>
          </rPr>
          <t>Average gross profit per service order</t>
        </r>
      </text>
    </comment>
    <comment ref="L16" authorId="0">
      <text>
        <r>
          <rPr>
            <sz val="10"/>
            <color indexed="8"/>
            <rFont val="Arial"/>
            <family val="2"/>
          </rPr>
          <t>Cost for device and data plan</t>
        </r>
      </text>
    </comment>
    <comment ref="J22" authorId="0">
      <text>
        <r>
          <rPr>
            <sz val="10"/>
            <color indexed="8"/>
            <rFont val="Arial"/>
            <family val="2"/>
          </rPr>
          <t>Time taken to do paperwork, timesheets and service orders manually</t>
        </r>
      </text>
    </comment>
    <comment ref="J24" authorId="0">
      <text>
        <r>
          <rPr>
            <sz val="10"/>
            <color indexed="8"/>
            <rFont val="Arial"/>
            <family val="2"/>
          </rPr>
          <t>Time each day to collect jobs and return completed paperwork to the office</t>
        </r>
      </text>
    </comment>
    <comment ref="L27" authorId="0">
      <text>
        <r>
          <rPr>
            <sz val="10"/>
            <color indexed="8"/>
            <rFont val="Arial"/>
            <family val="2"/>
          </rPr>
          <t>Techs will have more time with customers by not having to travel back to the office to drop off orders, collect job etc...
Orders will be sent back in real time - quicker with less errors – more jobs as more time away from the office</t>
        </r>
      </text>
    </comment>
    <comment ref="J31" authorId="0">
      <text>
        <r>
          <rPr>
            <sz val="10"/>
            <color indexed="8"/>
            <rFont val="Arial"/>
            <family val="2"/>
          </rPr>
          <t>Admin staff time speaking to techs about orders or hard to read notes or figures on orders</t>
        </r>
      </text>
    </comment>
    <comment ref="J33" authorId="0">
      <text>
        <r>
          <rPr>
            <sz val="10"/>
            <color indexed="8"/>
            <rFont val="Arial"/>
            <family val="2"/>
          </rPr>
          <t>Average time per day entering in orders and data into systems for tech's</t>
        </r>
      </text>
    </comment>
    <comment ref="J35" authorId="0">
      <text>
        <r>
          <rPr>
            <sz val="10"/>
            <color indexed="8"/>
            <rFont val="Arial"/>
            <family val="2"/>
          </rPr>
          <t>Management time spent chasing paperwork for reports.</t>
        </r>
      </text>
    </comment>
  </commentList>
</comments>
</file>

<file path=xl/sharedStrings.xml><?xml version="1.0" encoding="utf-8"?>
<sst xmlns="http://schemas.openxmlformats.org/spreadsheetml/2006/main" count="56" uniqueCount="53">
  <si>
    <t>Customer</t>
  </si>
  <si>
    <t>Hourly rates should include Superannuation, sick &amp; holiday pay, insurance - typically 30%  to basic rate</t>
  </si>
  <si>
    <t>Number of Field Staff</t>
  </si>
  <si>
    <t>Number of Admin Staff</t>
  </si>
  <si>
    <t>Field Staff</t>
  </si>
  <si>
    <t>Hours</t>
  </si>
  <si>
    <t>Minutes</t>
  </si>
  <si>
    <t>Hours per year</t>
  </si>
  <si>
    <t>Users</t>
  </si>
  <si>
    <t>Average time spent on non-chargeable activity per Field staff</t>
  </si>
  <si>
    <t>Price</t>
  </si>
  <si>
    <t>Admin Staff</t>
  </si>
  <si>
    <t>Average time spent on all timesheets, manual work orders related administrative activities in the office each day</t>
  </si>
  <si>
    <t>Application cost</t>
  </si>
  <si>
    <t>Application Sell</t>
  </si>
  <si>
    <t>Per User</t>
  </si>
  <si>
    <t>CHP</t>
  </si>
  <si>
    <t>Per User/Month</t>
  </si>
  <si>
    <t>Annual Savings</t>
  </si>
  <si>
    <t>Total Administration savings per year</t>
  </si>
  <si>
    <t>Costs</t>
  </si>
  <si>
    <t>Return on investment is calculated by dividing the savings in the first year over the running costs and Telco package.</t>
  </si>
  <si>
    <t>Total Estimated Annual Running Costs</t>
  </si>
  <si>
    <t>Monthly Support</t>
  </si>
  <si>
    <t>Savings</t>
  </si>
  <si>
    <t>Yearly</t>
  </si>
  <si>
    <t>Prices include GST. ROI is based on assumptions and not to be relied upon</t>
  </si>
  <si>
    <t>Device and Data cost per month per user</t>
  </si>
  <si>
    <t>Total estimated monthly costs per user</t>
  </si>
  <si>
    <t>Improved customer service resulting in customer loyalty and profiltibilty - PRICELESS</t>
  </si>
  <si>
    <t>Monthly Server costs</t>
  </si>
  <si>
    <t>Average hourly cost of Admin Staff</t>
  </si>
  <si>
    <t>Enter your staff time expenditure here</t>
  </si>
  <si>
    <t>Total estimated annual savings</t>
  </si>
  <si>
    <t xml:space="preserve">                      Enter your staff costs here</t>
  </si>
  <si>
    <t>Average hourly cost of Field Staff</t>
  </si>
  <si>
    <t>Time spent travelling per field employee to collect and return paper work per day</t>
  </si>
  <si>
    <t>How many extra jobs could each employee/month complete by increasing productivity?</t>
  </si>
  <si>
    <t>Average time spent inputting and fixing paperwork per day per employee</t>
  </si>
  <si>
    <t>Average time spent by Management correcting mistakes and preparing reports</t>
  </si>
  <si>
    <t xml:space="preserve">                      Costs and Return on Investment</t>
  </si>
  <si>
    <r>
      <rPr>
        <b/>
        <sz val="9"/>
        <rFont val="Calibri"/>
        <family val="2"/>
      </rPr>
      <t>Dollar value of time saved</t>
    </r>
    <r>
      <rPr>
        <sz val="9"/>
        <rFont val="Calibri"/>
        <family val="2"/>
      </rPr>
      <t xml:space="preserve"> per field employee per year via productivity increase</t>
    </r>
  </si>
  <si>
    <r>
      <rPr>
        <b/>
        <sz val="9"/>
        <rFont val="Calibri"/>
        <family val="2"/>
      </rPr>
      <t>Extra gross profit</t>
    </r>
    <r>
      <rPr>
        <sz val="9"/>
        <rFont val="Calibri"/>
        <family val="2"/>
      </rPr>
      <t xml:space="preserve"> per year with increased productivity, ie. more jobs</t>
    </r>
  </si>
  <si>
    <r>
      <t xml:space="preserve">Total savings </t>
    </r>
    <r>
      <rPr>
        <b/>
        <sz val="11"/>
        <rFont val="Calibri"/>
        <family val="2"/>
      </rPr>
      <t>in your first year</t>
    </r>
    <r>
      <rPr>
        <sz val="11"/>
        <rFont val="Calibri"/>
        <family val="2"/>
      </rPr>
      <t>, including set-up costs</t>
    </r>
  </si>
  <si>
    <t xml:space="preserve">                          sales@skyconnects.com                                           www.skyconnects.com                                       </t>
  </si>
  <si>
    <t>Gross Profit per form creation</t>
  </si>
  <si>
    <t>Time spent per day per field employee managing paper forms</t>
  </si>
  <si>
    <t>Average time spent per day per employee, managing form inventory &amp; locating old forms</t>
  </si>
  <si>
    <t>Monthly Telco Data/Device cost</t>
  </si>
  <si>
    <t>Sky Connects provides a customisable cloud based application for creating elctronic forms, job management of sending jobs out to technicians. Tired of paper forms, missing or bad data, and inconsistencies across teams, and manually retyping data into your back-end systems......</t>
  </si>
  <si>
    <r>
      <t xml:space="preserve">Skyconnects </t>
    </r>
    <r>
      <rPr>
        <b/>
        <sz val="9"/>
        <rFont val="Calibri"/>
        <family val="2"/>
      </rPr>
      <t>subscription</t>
    </r>
    <r>
      <rPr>
        <sz val="9"/>
        <rFont val="Calibri"/>
        <family val="2"/>
      </rPr>
      <t xml:space="preserve"> per user per month</t>
    </r>
  </si>
  <si>
    <t>Application, Server set-up and form design cost*</t>
  </si>
  <si>
    <t>* Price based on standard development and one PDF customisation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</si>
</sst>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00\ ;&quot;-$&quot;#,##0.00\ ;&quot; $-&quot;#\ ;@\ "/>
    <numFmt numFmtId="165" formatCode="&quot;Yes&quot;;&quot;Yes&quot;;&quot;No&quot;"/>
    <numFmt numFmtId="166" formatCode="&quot;True&quot;;&quot;True&quot;;&quot;False&quot;"/>
    <numFmt numFmtId="167" formatCode="&quot;On&quot;;&quot;On&quot;;&quot;Off&quot;"/>
    <numFmt numFmtId="168" formatCode="[$€-2]\ #,##0.00_);[Red]\([$€-2]\ #,##0.00\)"/>
  </numFmts>
  <fonts count="47">
    <font>
      <sz val="10"/>
      <name val="Arial"/>
      <family val="2"/>
    </font>
    <font>
      <sz val="11"/>
      <color indexed="8"/>
      <name val="Calibri"/>
      <family val="2"/>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39"/>
      <name val="Arial"/>
      <family val="2"/>
    </font>
    <font>
      <b/>
      <u val="single"/>
      <sz val="12"/>
      <color indexed="8"/>
      <name val="Arial"/>
      <family val="2"/>
    </font>
    <font>
      <b/>
      <sz val="10"/>
      <name val="Arial"/>
      <family val="2"/>
    </font>
    <font>
      <sz val="8.5"/>
      <name val="Arial"/>
      <family val="2"/>
    </font>
    <font>
      <sz val="10"/>
      <color indexed="8"/>
      <name val="Arial"/>
      <family val="2"/>
    </font>
    <font>
      <sz val="9"/>
      <color indexed="8"/>
      <name val="Arial"/>
      <family val="2"/>
    </font>
    <font>
      <i/>
      <sz val="9"/>
      <name val="Calibri"/>
      <family val="2"/>
    </font>
    <font>
      <sz val="9"/>
      <name val="Calibri"/>
      <family val="2"/>
    </font>
    <font>
      <b/>
      <sz val="9"/>
      <name val="Calibri"/>
      <family val="2"/>
    </font>
    <font>
      <b/>
      <sz val="11"/>
      <name val="Calibri"/>
      <family val="2"/>
    </font>
    <font>
      <sz val="11"/>
      <name val="Calibri"/>
      <family val="2"/>
    </font>
    <font>
      <u val="single"/>
      <sz val="13"/>
      <color indexed="20"/>
      <name val="Arial"/>
      <family val="2"/>
    </font>
    <font>
      <sz val="10"/>
      <name val="Calibri"/>
      <family val="2"/>
    </font>
    <font>
      <sz val="8.5"/>
      <name val="Calibri"/>
      <family val="2"/>
    </font>
    <font>
      <i/>
      <u val="single"/>
      <sz val="8.5"/>
      <name val="Calibri"/>
      <family val="2"/>
    </font>
    <font>
      <b/>
      <sz val="8.5"/>
      <name val="Calibri"/>
      <family val="2"/>
    </font>
    <font>
      <b/>
      <sz val="14"/>
      <name val="Calibri"/>
      <family val="2"/>
    </font>
    <font>
      <b/>
      <sz val="9"/>
      <color indexed="10"/>
      <name val="Calibri"/>
      <family val="2"/>
    </font>
    <font>
      <b/>
      <sz val="12"/>
      <name val="Calibri"/>
      <family val="2"/>
    </font>
    <font>
      <b/>
      <sz val="10"/>
      <name val="Calibri"/>
      <family val="2"/>
    </font>
    <font>
      <sz val="14"/>
      <name val="Calibri"/>
      <family val="2"/>
    </font>
    <font>
      <b/>
      <sz val="16"/>
      <name val="Calibri"/>
      <family val="2"/>
    </font>
    <font>
      <sz val="9"/>
      <color indexed="8"/>
      <name val="Calibri"/>
      <family val="2"/>
    </font>
    <font>
      <b/>
      <sz val="10"/>
      <color indexed="9"/>
      <name val="Calibri"/>
      <family val="2"/>
    </font>
    <font>
      <sz val="10"/>
      <color indexed="56"/>
      <name val="Calibri"/>
      <family val="2"/>
    </font>
    <font>
      <b/>
      <sz val="18"/>
      <name val="Calibri"/>
      <family val="2"/>
    </font>
    <font>
      <u val="single"/>
      <sz val="13"/>
      <color theme="11"/>
      <name val="Arial"/>
      <family val="2"/>
    </font>
    <font>
      <sz val="10"/>
      <color rgb="FF002060"/>
      <name val="Calibri"/>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32"/>
        <bgColor indexed="64"/>
      </patternFill>
    </fill>
    <fill>
      <patternFill patternType="solid">
        <fgColor rgb="FF4BACC6"/>
        <bgColor indexed="64"/>
      </patternFill>
    </fill>
    <fill>
      <patternFill patternType="solid">
        <fgColor rgb="FF92D050"/>
        <bgColor indexed="64"/>
      </patternFill>
    </fill>
    <fill>
      <patternFill patternType="solid">
        <fgColor rgb="FFD2ECB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18"/>
      </left>
      <right style="thin">
        <color indexed="18"/>
      </right>
      <top style="thin">
        <color indexed="18"/>
      </top>
      <bottom style="thin">
        <color indexed="18"/>
      </bottom>
    </border>
    <border>
      <left style="medium">
        <color indexed="57"/>
      </left>
      <right style="medium">
        <color indexed="57"/>
      </right>
      <top style="medium">
        <color indexed="57"/>
      </top>
      <bottom style="medium">
        <color indexed="57"/>
      </bottom>
    </border>
    <border>
      <left style="hair">
        <color indexed="18"/>
      </left>
      <right style="hair">
        <color indexed="18"/>
      </right>
      <top style="hair">
        <color indexed="18"/>
      </top>
      <bottom style="hair">
        <color indexed="18"/>
      </bottom>
    </border>
    <border>
      <left>
        <color indexed="63"/>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44"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4">
    <xf numFmtId="0" fontId="0" fillId="0" borderId="0" xfId="0" applyAlignment="1">
      <alignment/>
    </xf>
    <xf numFmtId="0" fontId="0" fillId="0" borderId="0" xfId="0" applyFont="1" applyAlignment="1" applyProtection="1">
      <alignment/>
      <protection/>
    </xf>
    <xf numFmtId="0" fontId="0" fillId="24" borderId="0" xfId="0" applyFont="1" applyFill="1" applyAlignment="1" applyProtection="1">
      <alignment/>
      <protection/>
    </xf>
    <xf numFmtId="0" fontId="0" fillId="8" borderId="0" xfId="0" applyFont="1" applyFill="1" applyAlignment="1" applyProtection="1">
      <alignment/>
      <protection/>
    </xf>
    <xf numFmtId="0" fontId="20" fillId="24" borderId="0" xfId="0" applyFont="1" applyFill="1" applyAlignment="1" applyProtection="1">
      <alignment horizontal="left" wrapText="1"/>
      <protection/>
    </xf>
    <xf numFmtId="0" fontId="21" fillId="0" borderId="0" xfId="0" applyFont="1" applyAlignment="1" applyProtection="1">
      <alignment/>
      <protection/>
    </xf>
    <xf numFmtId="0" fontId="20" fillId="0" borderId="0" xfId="0" applyFont="1" applyAlignment="1" applyProtection="1">
      <alignment horizontal="left" wrapText="1"/>
      <protection/>
    </xf>
    <xf numFmtId="0" fontId="0" fillId="0" borderId="10" xfId="0" applyFont="1" applyBorder="1" applyAlignment="1" applyProtection="1">
      <alignment/>
      <protection/>
    </xf>
    <xf numFmtId="0" fontId="20" fillId="0" borderId="0" xfId="0" applyFont="1" applyAlignment="1" applyProtection="1">
      <alignment/>
      <protection/>
    </xf>
    <xf numFmtId="0" fontId="0" fillId="0" borderId="11" xfId="0" applyFont="1" applyBorder="1" applyAlignment="1" applyProtection="1">
      <alignment horizontal="center"/>
      <protection/>
    </xf>
    <xf numFmtId="0" fontId="0" fillId="8" borderId="0" xfId="0" applyFont="1" applyFill="1" applyAlignment="1" applyProtection="1">
      <alignment horizontal="center"/>
      <protection/>
    </xf>
    <xf numFmtId="0" fontId="0" fillId="0" borderId="11" xfId="0" applyFont="1" applyBorder="1" applyAlignment="1" applyProtection="1">
      <alignment/>
      <protection/>
    </xf>
    <xf numFmtId="164" fontId="0" fillId="0" borderId="0" xfId="44" applyFont="1" applyFill="1" applyBorder="1" applyAlignment="1" applyProtection="1">
      <alignment/>
      <protection/>
    </xf>
    <xf numFmtId="164"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20" fillId="0" borderId="0" xfId="0" applyFont="1" applyAlignment="1" applyProtection="1">
      <alignment horizontal="center"/>
      <protection/>
    </xf>
    <xf numFmtId="0" fontId="20" fillId="24" borderId="0" xfId="0" applyFont="1" applyFill="1" applyAlignment="1" applyProtection="1">
      <alignment wrapText="1"/>
      <protection/>
    </xf>
    <xf numFmtId="0" fontId="21" fillId="0" borderId="0" xfId="0" applyFont="1" applyBorder="1" applyAlignment="1" applyProtection="1">
      <alignment horizontal="center"/>
      <protection/>
    </xf>
    <xf numFmtId="164" fontId="21" fillId="0" borderId="0" xfId="0" applyNumberFormat="1" applyFont="1" applyBorder="1" applyAlignment="1" applyProtection="1">
      <alignment horizontal="center"/>
      <protection/>
    </xf>
    <xf numFmtId="0" fontId="23" fillId="0" borderId="0" xfId="0" applyFont="1" applyAlignment="1" applyProtection="1">
      <alignment/>
      <protection/>
    </xf>
    <xf numFmtId="0" fontId="0" fillId="24" borderId="0" xfId="0" applyFont="1" applyFill="1" applyAlignment="1" applyProtection="1">
      <alignment/>
      <protection/>
    </xf>
    <xf numFmtId="0" fontId="0" fillId="25" borderId="0" xfId="0" applyFont="1" applyFill="1" applyAlignment="1" applyProtection="1">
      <alignment/>
      <protection/>
    </xf>
    <xf numFmtId="0" fontId="21" fillId="24" borderId="0" xfId="0" applyFont="1" applyFill="1" applyAlignment="1" applyProtection="1">
      <alignment/>
      <protection/>
    </xf>
    <xf numFmtId="0" fontId="30" fillId="0" borderId="0" xfId="0" applyFont="1" applyAlignment="1" applyProtection="1">
      <alignment/>
      <protection/>
    </xf>
    <xf numFmtId="0" fontId="31" fillId="0" borderId="0" xfId="0" applyFont="1" applyFill="1" applyAlignment="1" applyProtection="1">
      <alignment/>
      <protection/>
    </xf>
    <xf numFmtId="0" fontId="31" fillId="0" borderId="0" xfId="0" applyFont="1" applyAlignment="1" applyProtection="1">
      <alignment/>
      <protection/>
    </xf>
    <xf numFmtId="0" fontId="31" fillId="0" borderId="0" xfId="0" applyFont="1" applyBorder="1" applyAlignment="1" applyProtection="1">
      <alignment/>
      <protection/>
    </xf>
    <xf numFmtId="0" fontId="31" fillId="0" borderId="0" xfId="0" applyFont="1" applyAlignment="1" applyProtection="1">
      <alignment/>
      <protection/>
    </xf>
    <xf numFmtId="0" fontId="31" fillId="0" borderId="0" xfId="0" applyFont="1" applyAlignment="1" applyProtection="1">
      <alignment horizontal="left"/>
      <protection/>
    </xf>
    <xf numFmtId="0" fontId="31" fillId="0" borderId="0" xfId="0" applyFont="1" applyBorder="1" applyAlignment="1" applyProtection="1">
      <alignment horizontal="left"/>
      <protection/>
    </xf>
    <xf numFmtId="164" fontId="31" fillId="0" borderId="0" xfId="44" applyFont="1" applyFill="1" applyBorder="1" applyAlignment="1" applyProtection="1">
      <alignment/>
      <protection/>
    </xf>
    <xf numFmtId="0" fontId="31" fillId="0" borderId="0" xfId="0" applyFont="1" applyAlignment="1" applyProtection="1">
      <alignment wrapText="1"/>
      <protection/>
    </xf>
    <xf numFmtId="0" fontId="31" fillId="0" borderId="0" xfId="0" applyFont="1" applyAlignment="1" applyProtection="1">
      <alignment horizontal="left" wrapText="1"/>
      <protection/>
    </xf>
    <xf numFmtId="0" fontId="32" fillId="0" borderId="0" xfId="0" applyFont="1" applyAlignment="1" applyProtection="1">
      <alignment/>
      <protection/>
    </xf>
    <xf numFmtId="0" fontId="33" fillId="0" borderId="0" xfId="0" applyFont="1" applyAlignment="1" applyProtection="1">
      <alignment/>
      <protection/>
    </xf>
    <xf numFmtId="164" fontId="33" fillId="0" borderId="0" xfId="44" applyFont="1" applyFill="1" applyBorder="1" applyAlignment="1" applyProtection="1">
      <alignment horizontal="center"/>
      <protection/>
    </xf>
    <xf numFmtId="0" fontId="30" fillId="0" borderId="0" xfId="0" applyFont="1" applyFill="1" applyAlignment="1" applyProtection="1">
      <alignment/>
      <protection/>
    </xf>
    <xf numFmtId="0" fontId="34" fillId="0" borderId="0" xfId="0" applyFont="1" applyFill="1" applyAlignment="1" applyProtection="1">
      <alignment horizontal="center"/>
      <protection/>
    </xf>
    <xf numFmtId="164" fontId="31" fillId="0" borderId="0" xfId="44" applyFont="1" applyFill="1" applyBorder="1" applyAlignment="1" applyProtection="1">
      <alignment horizontal="center"/>
      <protection/>
    </xf>
    <xf numFmtId="0" fontId="25" fillId="0" borderId="0" xfId="0" applyFont="1" applyAlignment="1" applyProtection="1">
      <alignment horizontal="left"/>
      <protection/>
    </xf>
    <xf numFmtId="0" fontId="31" fillId="0" borderId="0" xfId="0" applyFont="1" applyBorder="1" applyAlignment="1" applyProtection="1">
      <alignment horizontal="center"/>
      <protection/>
    </xf>
    <xf numFmtId="164" fontId="31" fillId="0" borderId="0" xfId="0" applyNumberFormat="1" applyFont="1" applyBorder="1" applyAlignment="1" applyProtection="1">
      <alignment horizontal="center"/>
      <protection/>
    </xf>
    <xf numFmtId="0" fontId="25" fillId="0" borderId="0" xfId="0" applyFont="1" applyAlignment="1" applyProtection="1">
      <alignment/>
      <protection/>
    </xf>
    <xf numFmtId="0" fontId="35" fillId="0" borderId="0" xfId="0" applyFont="1" applyAlignment="1" applyProtection="1">
      <alignment/>
      <protection/>
    </xf>
    <xf numFmtId="2" fontId="31" fillId="0" borderId="0" xfId="59" applyNumberFormat="1" applyFont="1" applyFill="1" applyBorder="1" applyAlignment="1" applyProtection="1">
      <alignment horizontal="center"/>
      <protection/>
    </xf>
    <xf numFmtId="0" fontId="36" fillId="0" borderId="0" xfId="0" applyFont="1" applyAlignment="1" applyProtection="1">
      <alignment/>
      <protection/>
    </xf>
    <xf numFmtId="164" fontId="30" fillId="0" borderId="0" xfId="0" applyNumberFormat="1" applyFont="1" applyBorder="1" applyAlignment="1" applyProtection="1">
      <alignment horizontal="center"/>
      <protection/>
    </xf>
    <xf numFmtId="164" fontId="37" fillId="0" borderId="0" xfId="44" applyFont="1" applyFill="1" applyBorder="1" applyAlignment="1" applyProtection="1">
      <alignment horizontal="center"/>
      <protection/>
    </xf>
    <xf numFmtId="0" fontId="37" fillId="0" borderId="0" xfId="0" applyFont="1" applyBorder="1" applyAlignment="1" applyProtection="1">
      <alignment/>
      <protection/>
    </xf>
    <xf numFmtId="0" fontId="31" fillId="0" borderId="0" xfId="0" applyFont="1" applyAlignment="1" applyProtection="1">
      <alignment horizontal="center"/>
      <protection/>
    </xf>
    <xf numFmtId="164" fontId="31" fillId="0" borderId="0" xfId="44" applyFont="1" applyFill="1" applyBorder="1" applyAlignment="1" applyProtection="1">
      <alignment horizontal="center"/>
      <protection locked="0"/>
    </xf>
    <xf numFmtId="0" fontId="30" fillId="0" borderId="0" xfId="0" applyFont="1" applyAlignment="1" applyProtection="1">
      <alignment horizontal="center"/>
      <protection/>
    </xf>
    <xf numFmtId="0" fontId="0" fillId="26" borderId="0" xfId="0" applyFont="1" applyFill="1" applyAlignment="1" applyProtection="1">
      <alignment/>
      <protection/>
    </xf>
    <xf numFmtId="0" fontId="25" fillId="26" borderId="0" xfId="0" applyFont="1" applyFill="1" applyAlignment="1" applyProtection="1">
      <alignment horizontal="left" wrapText="1"/>
      <protection/>
    </xf>
    <xf numFmtId="0" fontId="30" fillId="26" borderId="0" xfId="0" applyFont="1" applyFill="1" applyAlignment="1" applyProtection="1">
      <alignment/>
      <protection/>
    </xf>
    <xf numFmtId="0" fontId="0" fillId="27" borderId="0" xfId="0" applyFont="1" applyFill="1" applyAlignment="1" applyProtection="1">
      <alignment/>
      <protection/>
    </xf>
    <xf numFmtId="0" fontId="31" fillId="28" borderId="12" xfId="0" applyFont="1" applyFill="1" applyBorder="1" applyAlignment="1" applyProtection="1">
      <alignment horizontal="center"/>
      <protection locked="0"/>
    </xf>
    <xf numFmtId="164" fontId="31" fillId="28" borderId="12" xfId="44" applyFont="1" applyFill="1" applyBorder="1" applyAlignment="1" applyProtection="1">
      <alignment horizontal="center"/>
      <protection locked="0"/>
    </xf>
    <xf numFmtId="0" fontId="31" fillId="0" borderId="0" xfId="0" applyFont="1" applyAlignment="1" applyProtection="1">
      <alignment/>
      <protection/>
    </xf>
    <xf numFmtId="0" fontId="20" fillId="0" borderId="0" xfId="0" applyFont="1" applyBorder="1" applyAlignment="1" applyProtection="1">
      <alignment horizontal="center"/>
      <protection/>
    </xf>
    <xf numFmtId="0" fontId="41" fillId="27" borderId="0" xfId="0" applyFont="1" applyFill="1" applyBorder="1" applyAlignment="1" applyProtection="1">
      <alignment horizontal="center" vertical="center"/>
      <protection/>
    </xf>
    <xf numFmtId="0" fontId="30" fillId="26" borderId="0" xfId="0" applyFont="1" applyFill="1" applyBorder="1" applyAlignment="1" applyProtection="1">
      <alignment horizontal="center" vertical="center"/>
      <protection/>
    </xf>
    <xf numFmtId="0" fontId="45" fillId="26" borderId="0" xfId="0" applyFont="1" applyFill="1" applyBorder="1" applyAlignment="1" applyProtection="1">
      <alignment horizontal="center" vertical="center"/>
      <protection/>
    </xf>
    <xf numFmtId="0" fontId="43" fillId="0" borderId="0" xfId="0" applyFont="1" applyBorder="1" applyAlignment="1" applyProtection="1">
      <alignment horizontal="center"/>
      <protection/>
    </xf>
    <xf numFmtId="0" fontId="28" fillId="0" borderId="0" xfId="0" applyFont="1" applyBorder="1" applyAlignment="1" applyProtection="1">
      <alignment/>
      <protection/>
    </xf>
    <xf numFmtId="0" fontId="27" fillId="0" borderId="0" xfId="0" applyFont="1" applyBorder="1" applyAlignment="1" applyProtection="1">
      <alignment/>
      <protection/>
    </xf>
    <xf numFmtId="164" fontId="34" fillId="0" borderId="12" xfId="44" applyFont="1" applyFill="1" applyBorder="1" applyAlignment="1" applyProtection="1">
      <alignment horizontal="center"/>
      <protection/>
    </xf>
    <xf numFmtId="164" fontId="33" fillId="0" borderId="0" xfId="59" applyNumberFormat="1" applyFont="1" applyFill="1" applyBorder="1" applyAlignment="1" applyProtection="1">
      <alignment horizontal="center"/>
      <protection/>
    </xf>
    <xf numFmtId="164" fontId="30" fillId="0" borderId="13" xfId="44" applyFont="1" applyFill="1" applyBorder="1" applyAlignment="1" applyProtection="1">
      <alignment horizontal="center"/>
      <protection/>
    </xf>
    <xf numFmtId="0" fontId="25" fillId="0" borderId="0" xfId="0" applyFont="1" applyBorder="1" applyAlignment="1" applyProtection="1">
      <alignment/>
      <protection/>
    </xf>
    <xf numFmtId="164" fontId="37" fillId="0" borderId="14" xfId="44" applyFont="1" applyFill="1" applyBorder="1" applyAlignment="1" applyProtection="1">
      <alignment horizontal="center"/>
      <protection/>
    </xf>
    <xf numFmtId="0" fontId="20" fillId="0" borderId="15" xfId="0" applyFont="1" applyBorder="1" applyAlignment="1" applyProtection="1">
      <alignment horizontal="center"/>
      <protection/>
    </xf>
    <xf numFmtId="164" fontId="33" fillId="0" borderId="13" xfId="44" applyFont="1" applyFill="1" applyBorder="1" applyAlignment="1" applyProtection="1">
      <alignment horizontal="center"/>
      <protection/>
    </xf>
    <xf numFmtId="164" fontId="30" fillId="0" borderId="12" xfId="44" applyFont="1" applyFill="1" applyBorder="1" applyAlignment="1" applyProtection="1">
      <alignment horizontal="center"/>
      <protection/>
    </xf>
    <xf numFmtId="164" fontId="30" fillId="0" borderId="12" xfId="0" applyNumberFormat="1" applyFont="1" applyBorder="1" applyAlignment="1" applyProtection="1">
      <alignment horizontal="center"/>
      <protection/>
    </xf>
    <xf numFmtId="164" fontId="37" fillId="0" borderId="13" xfId="44" applyFont="1" applyFill="1" applyBorder="1" applyAlignment="1" applyProtection="1">
      <alignment horizontal="center"/>
      <protection/>
    </xf>
    <xf numFmtId="0" fontId="0" fillId="0" borderId="11" xfId="0" applyFont="1" applyBorder="1" applyAlignment="1" applyProtection="1">
      <alignment horizontal="center"/>
      <protection/>
    </xf>
    <xf numFmtId="0" fontId="25" fillId="0" borderId="0" xfId="0" applyFont="1" applyBorder="1" applyAlignment="1" applyProtection="1">
      <alignment horizontal="left"/>
      <protection/>
    </xf>
    <xf numFmtId="164" fontId="30" fillId="0" borderId="12" xfId="0" applyNumberFormat="1" applyFont="1" applyFill="1" applyBorder="1" applyAlignment="1" applyProtection="1">
      <alignment horizontal="center"/>
      <protection/>
    </xf>
    <xf numFmtId="0" fontId="26" fillId="0" borderId="0" xfId="0" applyFont="1" applyBorder="1" applyAlignment="1" applyProtection="1">
      <alignment horizontal="left"/>
      <protection/>
    </xf>
    <xf numFmtId="164" fontId="37" fillId="0" borderId="12" xfId="44" applyFont="1" applyFill="1" applyBorder="1" applyAlignment="1" applyProtection="1">
      <alignment horizontal="center"/>
      <protection/>
    </xf>
    <xf numFmtId="0" fontId="34" fillId="0" borderId="0" xfId="0" applyFont="1" applyFill="1" applyBorder="1" applyAlignment="1" applyProtection="1">
      <alignment horizontal="center"/>
      <protection/>
    </xf>
    <xf numFmtId="0" fontId="20" fillId="0" borderId="0" xfId="0" applyFont="1" applyBorder="1" applyAlignment="1" applyProtection="1">
      <alignment horizontal="left" wrapText="1"/>
      <protection/>
    </xf>
    <xf numFmtId="164" fontId="30" fillId="0" borderId="12" xfId="0" applyNumberFormat="1" applyFont="1" applyBorder="1" applyAlignment="1" applyProtection="1">
      <alignment horizontal="center"/>
      <protection locked="0"/>
    </xf>
    <xf numFmtId="0" fontId="40" fillId="0" borderId="0" xfId="0" applyFont="1" applyBorder="1" applyAlignment="1" applyProtection="1">
      <alignment/>
      <protection/>
    </xf>
    <xf numFmtId="0" fontId="39" fillId="0" borderId="0" xfId="0" applyFont="1" applyBorder="1" applyAlignment="1" applyProtection="1">
      <alignment horizontal="center"/>
      <protection/>
    </xf>
    <xf numFmtId="0" fontId="31" fillId="0" borderId="0" xfId="0" applyFont="1" applyBorder="1" applyAlignment="1" applyProtection="1">
      <alignment/>
      <protection/>
    </xf>
    <xf numFmtId="164" fontId="33" fillId="0" borderId="0" xfId="44" applyFont="1" applyFill="1" applyBorder="1" applyAlignment="1" applyProtection="1">
      <alignment horizontal="center"/>
      <protection/>
    </xf>
    <xf numFmtId="0" fontId="38" fillId="26" borderId="0" xfId="0" applyFont="1" applyFill="1" applyBorder="1" applyAlignment="1" applyProtection="1">
      <alignment horizontal="center"/>
      <protection/>
    </xf>
    <xf numFmtId="0" fontId="31" fillId="0" borderId="0" xfId="0" applyFont="1" applyBorder="1" applyAlignment="1" applyProtection="1">
      <alignment horizontal="left" wrapText="1"/>
      <protection/>
    </xf>
    <xf numFmtId="0" fontId="31" fillId="0" borderId="0" xfId="0" applyFont="1" applyBorder="1" applyAlignment="1" applyProtection="1">
      <alignment horizontal="left"/>
      <protection/>
    </xf>
    <xf numFmtId="0" fontId="31" fillId="0" borderId="0" xfId="0" applyFont="1" applyAlignment="1" applyProtection="1">
      <alignment/>
      <protection/>
    </xf>
    <xf numFmtId="0" fontId="30" fillId="26" borderId="0" xfId="0" applyFont="1" applyFill="1" applyBorder="1" applyAlignment="1" applyProtection="1">
      <alignment horizontal="center"/>
      <protection/>
    </xf>
    <xf numFmtId="0" fontId="33" fillId="0" borderId="0" xfId="0" applyFont="1" applyBorder="1" applyAlignment="1" applyProtection="1">
      <alignment horizontal="center"/>
      <protection/>
    </xf>
    <xf numFmtId="0" fontId="0" fillId="8" borderId="0" xfId="0" applyFont="1" applyFill="1" applyBorder="1" applyAlignment="1" applyProtection="1">
      <alignment horizontal="center"/>
      <protection/>
    </xf>
    <xf numFmtId="0" fontId="19" fillId="26" borderId="0" xfId="53" applyNumberFormat="1" applyFont="1" applyFill="1" applyBorder="1" applyAlignment="1" applyProtection="1">
      <alignment horizontal="center" vertical="top"/>
      <protection/>
    </xf>
    <xf numFmtId="0" fontId="30" fillId="0" borderId="0" xfId="0" applyFont="1" applyBorder="1" applyAlignment="1" applyProtection="1">
      <alignment horizontal="center"/>
      <protection/>
    </xf>
    <xf numFmtId="0" fontId="30" fillId="28" borderId="11" xfId="0" applyFont="1" applyFill="1" applyBorder="1" applyAlignment="1" applyProtection="1">
      <alignment horizontal="center"/>
      <protection locked="0"/>
    </xf>
    <xf numFmtId="14" fontId="30" fillId="0" borderId="0" xfId="0" applyNumberFormat="1" applyFont="1" applyBorder="1" applyAlignment="1" applyProtection="1">
      <alignment horizontal="center"/>
      <protection/>
    </xf>
    <xf numFmtId="0" fontId="24" fillId="0" borderId="0" xfId="0"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0" fontId="38" fillId="26" borderId="0" xfId="0" applyFont="1" applyFill="1" applyBorder="1" applyAlignment="1" applyProtection="1">
      <alignment horizontal="center" wrapText="1"/>
      <protection/>
    </xf>
    <xf numFmtId="0" fontId="34" fillId="26" borderId="0"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9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381000</xdr:colOff>
      <xdr:row>1</xdr:row>
      <xdr:rowOff>19050</xdr:rowOff>
    </xdr:from>
    <xdr:to>
      <xdr:col>9</xdr:col>
      <xdr:colOff>571500</xdr:colOff>
      <xdr:row>1</xdr:row>
      <xdr:rowOff>857250</xdr:rowOff>
    </xdr:to>
    <xdr:pic>
      <xdr:nvPicPr>
        <xdr:cNvPr id="1" name="Picture 6" descr="CloudSmartLong4.png"/>
        <xdr:cNvPicPr preferRelativeResize="1">
          <a:picLocks noChangeAspect="1"/>
        </xdr:cNvPicPr>
      </xdr:nvPicPr>
      <xdr:blipFill>
        <a:blip r:embed="rId1"/>
        <a:stretch>
          <a:fillRect/>
        </a:stretch>
      </xdr:blipFill>
      <xdr:spPr>
        <a:xfrm>
          <a:off x="1400175" y="152400"/>
          <a:ext cx="37052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88"/>
  <sheetViews>
    <sheetView showGridLines="0" showRowColHeaders="0" tabSelected="1" zoomScale="130" zoomScaleNormal="130" zoomScalePageLayoutView="0" workbookViewId="0" topLeftCell="A1">
      <selection activeCell="C78" sqref="C78:M78"/>
    </sheetView>
  </sheetViews>
  <sheetFormatPr defaultColWidth="9.140625" defaultRowHeight="12.75"/>
  <cols>
    <col min="1" max="1" width="2.00390625" style="1" customWidth="1"/>
    <col min="2" max="2" width="2.140625" style="1" customWidth="1"/>
    <col min="3" max="3" width="2.00390625" style="1" customWidth="1"/>
    <col min="4" max="5" width="9.140625" style="1" customWidth="1"/>
    <col min="6" max="6" width="10.57421875" style="1" customWidth="1"/>
    <col min="7" max="7" width="12.57421875" style="1" customWidth="1"/>
    <col min="8" max="8" width="6.00390625" style="1" customWidth="1"/>
    <col min="9" max="9" width="14.421875" style="1" customWidth="1"/>
    <col min="10" max="10" width="9.28125" style="1" customWidth="1"/>
    <col min="11" max="11" width="3.7109375" style="1" customWidth="1"/>
    <col min="12" max="12" width="9.28125" style="1" customWidth="1"/>
    <col min="13" max="14" width="2.57421875" style="1" customWidth="1"/>
    <col min="15" max="15" width="0" style="1" hidden="1" customWidth="1"/>
    <col min="16" max="16" width="2.00390625" style="1" customWidth="1"/>
    <col min="17" max="35" width="0" style="1" hidden="1" customWidth="1"/>
    <col min="36" max="16384" width="9.140625" style="1" customWidth="1"/>
  </cols>
  <sheetData>
    <row r="1" spans="1:35" ht="10.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67.5" customHeight="1">
      <c r="A2" s="2"/>
      <c r="P2" s="2"/>
      <c r="Q2" s="2"/>
      <c r="R2" s="2"/>
      <c r="S2" s="2"/>
      <c r="T2" s="2"/>
      <c r="X2" s="2"/>
      <c r="Y2" s="2"/>
      <c r="Z2" s="2"/>
      <c r="AA2" s="2"/>
      <c r="AB2" s="2"/>
      <c r="AC2" s="2"/>
      <c r="AD2" s="2"/>
      <c r="AE2" s="2"/>
      <c r="AF2" s="2"/>
      <c r="AG2" s="2"/>
      <c r="AH2" s="2"/>
      <c r="AI2" s="2"/>
    </row>
    <row r="3" spans="1:35" ht="12.75" customHeight="1" hidden="1">
      <c r="A3" s="2"/>
      <c r="B3" s="3"/>
      <c r="C3" s="3"/>
      <c r="D3" s="3"/>
      <c r="E3" s="3"/>
      <c r="F3" s="3"/>
      <c r="G3" s="3"/>
      <c r="H3" s="3"/>
      <c r="I3" s="3"/>
      <c r="J3" s="3"/>
      <c r="K3" s="3"/>
      <c r="L3" s="3"/>
      <c r="M3" s="3"/>
      <c r="N3" s="3"/>
      <c r="O3" s="3"/>
      <c r="P3" s="2"/>
      <c r="Q3" s="2"/>
      <c r="R3" s="2"/>
      <c r="S3" s="2"/>
      <c r="T3" s="2"/>
      <c r="X3" s="2"/>
      <c r="Y3" s="2"/>
      <c r="Z3" s="2"/>
      <c r="AA3" s="2"/>
      <c r="AB3" s="2"/>
      <c r="AC3" s="2"/>
      <c r="AD3" s="2"/>
      <c r="AE3" s="2"/>
      <c r="AF3" s="2"/>
      <c r="AG3" s="2"/>
      <c r="AH3" s="2"/>
      <c r="AI3" s="2"/>
    </row>
    <row r="4" spans="1:35" ht="18.75" customHeight="1">
      <c r="A4" s="2"/>
      <c r="B4" s="53"/>
      <c r="C4" s="53"/>
      <c r="D4" s="53"/>
      <c r="E4" s="96"/>
      <c r="F4" s="96"/>
      <c r="G4" s="96"/>
      <c r="H4" s="96"/>
      <c r="I4" s="96"/>
      <c r="J4" s="96"/>
      <c r="K4" s="53"/>
      <c r="L4" s="53"/>
      <c r="M4" s="53"/>
      <c r="N4" s="53"/>
      <c r="O4" s="3"/>
      <c r="P4" s="2"/>
      <c r="Q4" s="2"/>
      <c r="R4" s="2"/>
      <c r="S4" s="2"/>
      <c r="T4" s="2"/>
      <c r="X4" s="2"/>
      <c r="Y4" s="2"/>
      <c r="Z4" s="2"/>
      <c r="AA4" s="2"/>
      <c r="AB4" s="2"/>
      <c r="AC4" s="2"/>
      <c r="AD4" s="2"/>
      <c r="AE4" s="2"/>
      <c r="AF4" s="2"/>
      <c r="AG4" s="2"/>
      <c r="AH4" s="2"/>
      <c r="AI4" s="2"/>
    </row>
    <row r="5" spans="1:35" ht="21.75" customHeight="1">
      <c r="A5" s="2"/>
      <c r="B5" s="53"/>
      <c r="C5" s="97" t="s">
        <v>0</v>
      </c>
      <c r="D5" s="97"/>
      <c r="E5" s="98"/>
      <c r="F5" s="98"/>
      <c r="G5" s="98"/>
      <c r="H5" s="98"/>
      <c r="I5" s="98"/>
      <c r="J5" s="98"/>
      <c r="K5" s="99">
        <f ca="1">TODAY()</f>
        <v>43687</v>
      </c>
      <c r="L5" s="99"/>
      <c r="M5" s="24"/>
      <c r="N5" s="53"/>
      <c r="O5" s="3"/>
      <c r="P5" s="2"/>
      <c r="Q5" s="2"/>
      <c r="R5" s="2"/>
      <c r="S5" s="2"/>
      <c r="T5" s="2"/>
      <c r="X5" s="2"/>
      <c r="Y5" s="2"/>
      <c r="Z5" s="2"/>
      <c r="AA5" s="2"/>
      <c r="AB5" s="2"/>
      <c r="AC5" s="2"/>
      <c r="AD5" s="2"/>
      <c r="AE5" s="2"/>
      <c r="AF5" s="2"/>
      <c r="AG5" s="2"/>
      <c r="AH5" s="2"/>
      <c r="AI5" s="2"/>
    </row>
    <row r="6" spans="1:35" ht="10.5" customHeight="1">
      <c r="A6" s="2"/>
      <c r="B6" s="53"/>
      <c r="C6" s="100" t="s">
        <v>49</v>
      </c>
      <c r="D6" s="101"/>
      <c r="E6" s="101"/>
      <c r="F6" s="101"/>
      <c r="G6" s="101"/>
      <c r="H6" s="101"/>
      <c r="I6" s="101"/>
      <c r="J6" s="101"/>
      <c r="K6" s="101"/>
      <c r="L6" s="101"/>
      <c r="M6" s="101"/>
      <c r="N6" s="53"/>
      <c r="O6" s="3"/>
      <c r="P6" s="2"/>
      <c r="Q6" s="2"/>
      <c r="R6" s="2"/>
      <c r="S6" s="2"/>
      <c r="T6" s="2"/>
      <c r="X6" s="2"/>
      <c r="Y6" s="2"/>
      <c r="Z6" s="2"/>
      <c r="AA6" s="2"/>
      <c r="AB6" s="2"/>
      <c r="AC6" s="2"/>
      <c r="AD6" s="2"/>
      <c r="AE6" s="2"/>
      <c r="AF6" s="2"/>
      <c r="AG6" s="2"/>
      <c r="AH6" s="2"/>
      <c r="AI6" s="2"/>
    </row>
    <row r="7" spans="1:35" ht="12.75">
      <c r="A7" s="2"/>
      <c r="B7" s="53"/>
      <c r="C7" s="101"/>
      <c r="D7" s="101"/>
      <c r="E7" s="101"/>
      <c r="F7" s="101"/>
      <c r="G7" s="101"/>
      <c r="H7" s="101"/>
      <c r="I7" s="101"/>
      <c r="J7" s="101"/>
      <c r="K7" s="101"/>
      <c r="L7" s="101"/>
      <c r="M7" s="101"/>
      <c r="N7" s="53"/>
      <c r="O7" s="3"/>
      <c r="P7" s="2"/>
      <c r="Q7" s="2"/>
      <c r="R7" s="2"/>
      <c r="S7" s="2"/>
      <c r="T7" s="2"/>
      <c r="X7" s="2"/>
      <c r="Y7" s="2"/>
      <c r="Z7" s="2"/>
      <c r="AA7" s="2"/>
      <c r="AB7" s="2"/>
      <c r="AC7" s="2"/>
      <c r="AD7" s="2"/>
      <c r="AE7" s="2"/>
      <c r="AF7" s="2"/>
      <c r="AG7" s="2"/>
      <c r="AH7" s="2"/>
      <c r="AI7" s="2"/>
    </row>
    <row r="8" spans="1:35" ht="12.75">
      <c r="A8" s="2"/>
      <c r="B8" s="53"/>
      <c r="C8" s="101"/>
      <c r="D8" s="101"/>
      <c r="E8" s="101"/>
      <c r="F8" s="101"/>
      <c r="G8" s="101"/>
      <c r="H8" s="101"/>
      <c r="I8" s="101"/>
      <c r="J8" s="101"/>
      <c r="K8" s="101"/>
      <c r="L8" s="101"/>
      <c r="M8" s="101"/>
      <c r="N8" s="53"/>
      <c r="O8" s="3"/>
      <c r="P8" s="2"/>
      <c r="Q8" s="2"/>
      <c r="R8" s="2"/>
      <c r="S8" s="2"/>
      <c r="T8" s="2"/>
      <c r="X8" s="2"/>
      <c r="Y8" s="2"/>
      <c r="Z8" s="2"/>
      <c r="AA8" s="2"/>
      <c r="AB8" s="2"/>
      <c r="AC8" s="2"/>
      <c r="AD8" s="2"/>
      <c r="AE8" s="2"/>
      <c r="AF8" s="2"/>
      <c r="AG8" s="2"/>
      <c r="AH8" s="2"/>
      <c r="AI8" s="2"/>
    </row>
    <row r="9" spans="1:35" ht="9" customHeight="1">
      <c r="A9" s="2"/>
      <c r="B9" s="53"/>
      <c r="C9" s="101"/>
      <c r="D9" s="101"/>
      <c r="E9" s="101"/>
      <c r="F9" s="101"/>
      <c r="G9" s="101"/>
      <c r="H9" s="101"/>
      <c r="I9" s="101"/>
      <c r="J9" s="101"/>
      <c r="K9" s="101"/>
      <c r="L9" s="101"/>
      <c r="M9" s="101"/>
      <c r="N9" s="53"/>
      <c r="O9" s="3"/>
      <c r="P9" s="2"/>
      <c r="Q9" s="2"/>
      <c r="R9" s="2"/>
      <c r="S9" s="2"/>
      <c r="T9" s="2"/>
      <c r="X9" s="2"/>
      <c r="Y9" s="2"/>
      <c r="Z9" s="2"/>
      <c r="AA9" s="2"/>
      <c r="AB9" s="2"/>
      <c r="AC9" s="2"/>
      <c r="AD9" s="2"/>
      <c r="AE9" s="2"/>
      <c r="AF9" s="2"/>
      <c r="AG9" s="2"/>
      <c r="AH9" s="2"/>
      <c r="AI9" s="2"/>
    </row>
    <row r="10" spans="1:35" ht="16.5" customHeight="1">
      <c r="A10" s="2"/>
      <c r="B10" s="53"/>
      <c r="C10" s="54"/>
      <c r="D10" s="102" t="s">
        <v>34</v>
      </c>
      <c r="E10" s="103"/>
      <c r="F10" s="103"/>
      <c r="G10" s="103"/>
      <c r="H10" s="103"/>
      <c r="I10" s="103"/>
      <c r="J10" s="103"/>
      <c r="K10" s="54"/>
      <c r="L10" s="54"/>
      <c r="M10" s="54"/>
      <c r="N10" s="53"/>
      <c r="O10" s="3"/>
      <c r="P10" s="2"/>
      <c r="Q10" s="83" t="s">
        <v>1</v>
      </c>
      <c r="R10" s="83"/>
      <c r="S10" s="83"/>
      <c r="T10" s="4"/>
      <c r="X10" s="2"/>
      <c r="Y10" s="2"/>
      <c r="Z10" s="2"/>
      <c r="AA10" s="2"/>
      <c r="AB10" s="2"/>
      <c r="AC10" s="2"/>
      <c r="AD10" s="2"/>
      <c r="AE10" s="2"/>
      <c r="AF10" s="2"/>
      <c r="AG10" s="2"/>
      <c r="AH10" s="2"/>
      <c r="AI10" s="2"/>
    </row>
    <row r="11" spans="1:35" ht="6" customHeight="1">
      <c r="A11" s="2"/>
      <c r="B11" s="53"/>
      <c r="C11" s="25"/>
      <c r="D11" s="26"/>
      <c r="E11" s="26"/>
      <c r="F11" s="26"/>
      <c r="G11" s="26"/>
      <c r="H11" s="26"/>
      <c r="I11" s="26"/>
      <c r="J11" s="27"/>
      <c r="K11" s="26"/>
      <c r="L11" s="26"/>
      <c r="M11" s="26"/>
      <c r="N11" s="53"/>
      <c r="O11" s="3"/>
      <c r="P11" s="2"/>
      <c r="Q11" s="83"/>
      <c r="R11" s="83"/>
      <c r="S11" s="83"/>
      <c r="T11" s="4"/>
      <c r="X11" s="2"/>
      <c r="Y11" s="2"/>
      <c r="Z11" s="2"/>
      <c r="AA11" s="2"/>
      <c r="AB11" s="2"/>
      <c r="AC11" s="2"/>
      <c r="AD11" s="2"/>
      <c r="AE11" s="2"/>
      <c r="AF11" s="2"/>
      <c r="AG11" s="2"/>
      <c r="AH11" s="2"/>
      <c r="AI11" s="2"/>
    </row>
    <row r="12" spans="1:35" ht="12.75">
      <c r="A12" s="2"/>
      <c r="B12" s="53"/>
      <c r="C12" s="25"/>
      <c r="D12" s="28" t="s">
        <v>2</v>
      </c>
      <c r="E12" s="28"/>
      <c r="F12" s="28"/>
      <c r="G12" s="57">
        <v>10</v>
      </c>
      <c r="H12" s="28"/>
      <c r="I12" s="91" t="s">
        <v>35</v>
      </c>
      <c r="J12" s="91"/>
      <c r="K12" s="91"/>
      <c r="L12" s="58">
        <v>30</v>
      </c>
      <c r="M12" s="26"/>
      <c r="N12" s="53"/>
      <c r="O12" s="3"/>
      <c r="P12" s="2"/>
      <c r="Q12" s="83"/>
      <c r="R12" s="83"/>
      <c r="S12" s="83"/>
      <c r="T12" s="4"/>
      <c r="X12" s="2"/>
      <c r="Y12" s="2"/>
      <c r="Z12" s="2"/>
      <c r="AA12" s="2"/>
      <c r="AB12" s="2"/>
      <c r="AC12" s="2"/>
      <c r="AD12" s="2"/>
      <c r="AE12" s="2"/>
      <c r="AF12" s="2"/>
      <c r="AG12" s="2"/>
      <c r="AH12" s="2"/>
      <c r="AI12" s="2"/>
    </row>
    <row r="13" spans="1:35" ht="5.25" customHeight="1">
      <c r="A13" s="2"/>
      <c r="B13" s="53"/>
      <c r="C13" s="25"/>
      <c r="D13" s="26"/>
      <c r="E13" s="26"/>
      <c r="F13" s="26"/>
      <c r="G13" s="50"/>
      <c r="H13" s="26"/>
      <c r="I13" s="26"/>
      <c r="J13" s="27"/>
      <c r="K13" s="26"/>
      <c r="L13" s="50"/>
      <c r="M13" s="26"/>
      <c r="N13" s="53"/>
      <c r="O13" s="3"/>
      <c r="P13" s="2"/>
      <c r="Q13" s="83"/>
      <c r="R13" s="83"/>
      <c r="S13" s="83"/>
      <c r="T13" s="4"/>
      <c r="X13" s="2"/>
      <c r="Y13" s="2"/>
      <c r="Z13" s="2"/>
      <c r="AA13" s="2"/>
      <c r="AB13" s="2"/>
      <c r="AC13" s="2"/>
      <c r="AD13" s="2"/>
      <c r="AE13" s="2"/>
      <c r="AF13" s="2"/>
      <c r="AG13" s="2"/>
      <c r="AH13" s="2"/>
      <c r="AI13" s="2"/>
    </row>
    <row r="14" spans="1:35" ht="12.75">
      <c r="A14" s="2"/>
      <c r="B14" s="53"/>
      <c r="C14" s="25"/>
      <c r="D14" s="26" t="s">
        <v>3</v>
      </c>
      <c r="E14" s="28"/>
      <c r="F14" s="28"/>
      <c r="G14" s="57">
        <v>2</v>
      </c>
      <c r="H14" s="24"/>
      <c r="I14" s="28" t="s">
        <v>31</v>
      </c>
      <c r="J14" s="24"/>
      <c r="K14" s="24"/>
      <c r="L14" s="58">
        <v>20</v>
      </c>
      <c r="M14" s="26"/>
      <c r="N14" s="53"/>
      <c r="O14" s="3"/>
      <c r="P14" s="2"/>
      <c r="Q14" s="83"/>
      <c r="R14" s="83"/>
      <c r="S14" s="83"/>
      <c r="T14" s="4"/>
      <c r="X14" s="2"/>
      <c r="Y14" s="2"/>
      <c r="Z14" s="2"/>
      <c r="AA14" s="2"/>
      <c r="AB14" s="2"/>
      <c r="AC14" s="2"/>
      <c r="AD14" s="2"/>
      <c r="AE14" s="2"/>
      <c r="AF14" s="2"/>
      <c r="AG14" s="2"/>
      <c r="AH14" s="2"/>
      <c r="AI14" s="2"/>
    </row>
    <row r="15" spans="1:35" ht="6" customHeight="1">
      <c r="A15" s="2"/>
      <c r="B15" s="53"/>
      <c r="C15" s="25"/>
      <c r="D15" s="28"/>
      <c r="E15" s="28"/>
      <c r="F15" s="28"/>
      <c r="G15" s="51"/>
      <c r="H15" s="24"/>
      <c r="I15" s="29"/>
      <c r="J15" s="29"/>
      <c r="K15" s="30"/>
      <c r="L15" s="52"/>
      <c r="M15" s="26"/>
      <c r="N15" s="53"/>
      <c r="O15" s="3"/>
      <c r="P15" s="2"/>
      <c r="Q15" s="6"/>
      <c r="R15" s="6"/>
      <c r="S15" s="6"/>
      <c r="T15" s="4"/>
      <c r="X15" s="2"/>
      <c r="Y15" s="2"/>
      <c r="Z15" s="2"/>
      <c r="AA15" s="2"/>
      <c r="AB15" s="2"/>
      <c r="AC15" s="2"/>
      <c r="AD15" s="2"/>
      <c r="AE15" s="2"/>
      <c r="AF15" s="2"/>
      <c r="AG15" s="2"/>
      <c r="AH15" s="2"/>
      <c r="AI15" s="2"/>
    </row>
    <row r="16" spans="1:35" ht="12.75">
      <c r="A16" s="2"/>
      <c r="B16" s="53"/>
      <c r="C16" s="25"/>
      <c r="D16" s="91" t="s">
        <v>45</v>
      </c>
      <c r="E16" s="91"/>
      <c r="F16" s="91"/>
      <c r="G16" s="58">
        <v>50</v>
      </c>
      <c r="H16" s="24"/>
      <c r="I16" s="59" t="s">
        <v>48</v>
      </c>
      <c r="J16" s="24"/>
      <c r="K16" s="24"/>
      <c r="L16" s="58">
        <v>19.95</v>
      </c>
      <c r="M16" s="26"/>
      <c r="N16" s="53"/>
      <c r="O16" s="3"/>
      <c r="P16" s="2"/>
      <c r="Q16" s="6"/>
      <c r="R16" s="6"/>
      <c r="S16" s="6"/>
      <c r="T16" s="4"/>
      <c r="X16" s="2"/>
      <c r="Y16" s="2"/>
      <c r="Z16" s="2"/>
      <c r="AA16" s="2"/>
      <c r="AB16" s="2"/>
      <c r="AC16" s="2"/>
      <c r="AD16" s="2"/>
      <c r="AE16" s="2"/>
      <c r="AF16" s="2"/>
      <c r="AG16" s="2"/>
      <c r="AH16" s="2"/>
      <c r="AI16" s="2"/>
    </row>
    <row r="17" spans="1:35" ht="9" customHeight="1">
      <c r="A17" s="2"/>
      <c r="B17" s="53"/>
      <c r="C17" s="25"/>
      <c r="D17" s="29"/>
      <c r="E17" s="29"/>
      <c r="F17" s="29"/>
      <c r="G17" s="29"/>
      <c r="H17" s="29"/>
      <c r="I17" s="29"/>
      <c r="J17" s="31"/>
      <c r="K17" s="26"/>
      <c r="L17" s="26"/>
      <c r="M17" s="26"/>
      <c r="N17" s="53"/>
      <c r="O17" s="3"/>
      <c r="P17" s="2"/>
      <c r="Q17" s="2"/>
      <c r="R17" s="2"/>
      <c r="S17" s="2"/>
      <c r="T17" s="2"/>
      <c r="X17" s="2"/>
      <c r="Y17" s="2"/>
      <c r="Z17" s="2"/>
      <c r="AA17" s="2"/>
      <c r="AB17" s="2"/>
      <c r="AC17" s="2"/>
      <c r="AD17" s="2"/>
      <c r="AE17" s="2"/>
      <c r="AF17" s="2"/>
      <c r="AG17" s="2"/>
      <c r="AH17" s="2"/>
      <c r="AI17" s="2"/>
    </row>
    <row r="18" spans="1:35" ht="16.5" customHeight="1">
      <c r="A18" s="2"/>
      <c r="B18" s="53"/>
      <c r="C18" s="89" t="s">
        <v>32</v>
      </c>
      <c r="D18" s="93"/>
      <c r="E18" s="93"/>
      <c r="F18" s="93"/>
      <c r="G18" s="93"/>
      <c r="H18" s="93"/>
      <c r="I18" s="93"/>
      <c r="J18" s="93"/>
      <c r="K18" s="93"/>
      <c r="L18" s="93"/>
      <c r="M18" s="93"/>
      <c r="N18" s="53"/>
      <c r="O18" s="3"/>
      <c r="P18" s="2"/>
      <c r="Q18" s="2"/>
      <c r="R18" s="2"/>
      <c r="S18" s="2"/>
      <c r="T18" s="2"/>
      <c r="X18" s="2"/>
      <c r="Y18" s="2"/>
      <c r="Z18" s="2"/>
      <c r="AA18" s="2"/>
      <c r="AB18" s="2"/>
      <c r="AC18" s="2"/>
      <c r="AD18" s="2"/>
      <c r="AE18" s="2"/>
      <c r="AF18" s="2"/>
      <c r="AG18" s="2"/>
      <c r="AH18" s="2"/>
      <c r="AI18" s="2"/>
    </row>
    <row r="19" spans="1:35" ht="7.5" customHeight="1">
      <c r="A19" s="2"/>
      <c r="B19" s="53"/>
      <c r="C19" s="25"/>
      <c r="D19" s="26"/>
      <c r="E19" s="26"/>
      <c r="F19" s="26"/>
      <c r="G19" s="26"/>
      <c r="H19" s="26"/>
      <c r="I19" s="26"/>
      <c r="J19" s="26"/>
      <c r="K19" s="26"/>
      <c r="L19" s="26"/>
      <c r="M19" s="26"/>
      <c r="N19" s="53"/>
      <c r="O19" s="3"/>
      <c r="P19" s="2"/>
      <c r="Q19" s="2"/>
      <c r="R19" s="2"/>
      <c r="S19" s="2"/>
      <c r="T19" s="2"/>
      <c r="X19" s="2"/>
      <c r="Y19" s="2"/>
      <c r="AA19" s="7"/>
      <c r="AB19" s="7"/>
      <c r="AC19" s="7"/>
      <c r="AD19" s="7"/>
      <c r="AH19" s="2"/>
      <c r="AI19" s="2"/>
    </row>
    <row r="20" spans="1:35" ht="11.25" customHeight="1">
      <c r="A20" s="2"/>
      <c r="B20" s="53"/>
      <c r="C20" s="25"/>
      <c r="D20" s="46" t="s">
        <v>4</v>
      </c>
      <c r="E20" s="26"/>
      <c r="F20" s="26"/>
      <c r="G20" s="26"/>
      <c r="H20" s="26"/>
      <c r="I20" s="26"/>
      <c r="J20" s="94" t="s">
        <v>5</v>
      </c>
      <c r="K20" s="26"/>
      <c r="L20" s="94" t="s">
        <v>6</v>
      </c>
      <c r="M20" s="26"/>
      <c r="N20" s="53"/>
      <c r="O20" s="95" t="s">
        <v>7</v>
      </c>
      <c r="P20" s="2"/>
      <c r="Q20" s="2"/>
      <c r="R20" s="2"/>
      <c r="S20" s="2"/>
      <c r="T20" s="2"/>
      <c r="X20" s="2"/>
      <c r="Y20" s="2"/>
      <c r="Z20" s="8" t="s">
        <v>8</v>
      </c>
      <c r="AA20" s="9">
        <v>1</v>
      </c>
      <c r="AB20" s="9">
        <v>6</v>
      </c>
      <c r="AC20" s="9">
        <v>11</v>
      </c>
      <c r="AD20" s="9">
        <v>21</v>
      </c>
      <c r="AE20" s="9">
        <v>31</v>
      </c>
      <c r="AF20" s="9">
        <v>41</v>
      </c>
      <c r="AG20" s="9">
        <v>51</v>
      </c>
      <c r="AH20" s="2"/>
      <c r="AI20" s="2"/>
    </row>
    <row r="21" spans="1:35" ht="6" customHeight="1">
      <c r="A21" s="2"/>
      <c r="B21" s="53"/>
      <c r="C21" s="25"/>
      <c r="D21" s="26"/>
      <c r="E21" s="26"/>
      <c r="F21" s="26"/>
      <c r="G21" s="26"/>
      <c r="H21" s="26"/>
      <c r="I21" s="26"/>
      <c r="J21" s="94"/>
      <c r="K21" s="26"/>
      <c r="L21" s="94"/>
      <c r="M21" s="26"/>
      <c r="N21" s="53"/>
      <c r="O21" s="95"/>
      <c r="P21" s="2"/>
      <c r="Q21" s="2"/>
      <c r="R21" s="2"/>
      <c r="S21" s="2"/>
      <c r="T21" s="2"/>
      <c r="X21" s="2"/>
      <c r="Y21" s="2"/>
      <c r="AA21" s="77">
        <v>5</v>
      </c>
      <c r="AB21" s="77">
        <v>10</v>
      </c>
      <c r="AC21" s="77">
        <v>20</v>
      </c>
      <c r="AD21" s="77">
        <v>30</v>
      </c>
      <c r="AE21" s="77">
        <v>40</v>
      </c>
      <c r="AF21" s="77">
        <v>50</v>
      </c>
      <c r="AG21" s="77"/>
      <c r="AH21" s="2"/>
      <c r="AI21" s="2"/>
    </row>
    <row r="22" spans="1:35" ht="11.25" customHeight="1">
      <c r="A22" s="2"/>
      <c r="B22" s="53"/>
      <c r="C22" s="25"/>
      <c r="D22" s="87" t="s">
        <v>46</v>
      </c>
      <c r="E22" s="87"/>
      <c r="F22" s="87"/>
      <c r="G22" s="87"/>
      <c r="H22" s="87"/>
      <c r="I22" s="87"/>
      <c r="J22" s="57">
        <v>0</v>
      </c>
      <c r="K22" s="26"/>
      <c r="L22" s="57">
        <v>30</v>
      </c>
      <c r="M22" s="27"/>
      <c r="N22" s="53"/>
      <c r="O22" s="10">
        <f>(L22*5*52/60)+(J22*5*52)</f>
        <v>130</v>
      </c>
      <c r="P22" s="2"/>
      <c r="Q22" s="83" t="s">
        <v>9</v>
      </c>
      <c r="R22" s="83"/>
      <c r="S22" s="83"/>
      <c r="T22" s="4"/>
      <c r="U22" s="1">
        <f>J22+J24+J27+(L22+L24+L27)/60</f>
        <v>1.5333333333333332</v>
      </c>
      <c r="V22" s="1">
        <f>U22*G12*L12</f>
        <v>459.99999999999994</v>
      </c>
      <c r="X22" s="2"/>
      <c r="Y22" s="2"/>
      <c r="AA22" s="77"/>
      <c r="AB22" s="77"/>
      <c r="AC22" s="77"/>
      <c r="AD22" s="77"/>
      <c r="AE22" s="77"/>
      <c r="AF22" s="77"/>
      <c r="AG22" s="77"/>
      <c r="AH22" s="2"/>
      <c r="AI22" s="2"/>
    </row>
    <row r="23" spans="1:35" ht="9" customHeight="1">
      <c r="A23" s="2"/>
      <c r="B23" s="53"/>
      <c r="C23" s="25"/>
      <c r="D23" s="26"/>
      <c r="E23" s="26"/>
      <c r="F23" s="26"/>
      <c r="G23" s="26"/>
      <c r="H23" s="26"/>
      <c r="I23" s="26"/>
      <c r="J23" s="50"/>
      <c r="K23" s="26"/>
      <c r="L23" s="50"/>
      <c r="M23" s="26"/>
      <c r="N23" s="53"/>
      <c r="O23" s="10"/>
      <c r="P23" s="2"/>
      <c r="Q23" s="83"/>
      <c r="R23" s="83"/>
      <c r="S23" s="83"/>
      <c r="T23" s="4"/>
      <c r="X23" s="2"/>
      <c r="Y23" s="2"/>
      <c r="AH23" s="2"/>
      <c r="AI23" s="2"/>
    </row>
    <row r="24" spans="1:35" ht="12" customHeight="1">
      <c r="A24" s="2"/>
      <c r="B24" s="53"/>
      <c r="C24" s="25"/>
      <c r="D24" s="90" t="s">
        <v>36</v>
      </c>
      <c r="E24" s="90"/>
      <c r="F24" s="90"/>
      <c r="G24" s="90"/>
      <c r="H24" s="90"/>
      <c r="I24" s="90"/>
      <c r="J24" s="57">
        <v>1</v>
      </c>
      <c r="K24" s="26"/>
      <c r="L24" s="57">
        <v>0</v>
      </c>
      <c r="M24" s="27"/>
      <c r="N24" s="53"/>
      <c r="O24" s="10">
        <f>(L24*5*52/60)+(J24*5*52)</f>
        <v>260</v>
      </c>
      <c r="P24" s="2"/>
      <c r="Q24" s="83"/>
      <c r="R24" s="83"/>
      <c r="S24" s="83"/>
      <c r="T24" s="4"/>
      <c r="X24" s="2"/>
      <c r="Y24" s="2"/>
      <c r="Z24" s="8" t="s">
        <v>10</v>
      </c>
      <c r="AA24" s="11">
        <v>9995</v>
      </c>
      <c r="AB24" s="11">
        <v>1500</v>
      </c>
      <c r="AC24" s="11">
        <v>1200</v>
      </c>
      <c r="AD24" s="11">
        <v>950</v>
      </c>
      <c r="AE24" s="11">
        <v>500</v>
      </c>
      <c r="AF24" s="11">
        <v>400</v>
      </c>
      <c r="AG24" s="11">
        <v>300</v>
      </c>
      <c r="AH24" s="2"/>
      <c r="AI24" s="2"/>
    </row>
    <row r="25" spans="1:35" ht="1.5" customHeight="1">
      <c r="A25" s="2"/>
      <c r="B25" s="53"/>
      <c r="C25" s="25"/>
      <c r="D25" s="32"/>
      <c r="E25" s="32"/>
      <c r="F25" s="32"/>
      <c r="G25" s="32"/>
      <c r="H25" s="32"/>
      <c r="I25" s="32"/>
      <c r="J25" s="26"/>
      <c r="K25" s="26"/>
      <c r="L25" s="50"/>
      <c r="M25" s="26"/>
      <c r="N25" s="53"/>
      <c r="O25" s="10"/>
      <c r="P25" s="2"/>
      <c r="Q25" s="83"/>
      <c r="R25" s="83"/>
      <c r="S25" s="83"/>
      <c r="T25" s="4"/>
      <c r="X25" s="2"/>
      <c r="Y25" s="2"/>
      <c r="AH25" s="2"/>
      <c r="AI25" s="2"/>
    </row>
    <row r="26" spans="1:35" ht="6.75" customHeight="1">
      <c r="A26" s="2"/>
      <c r="B26" s="53"/>
      <c r="C26" s="25"/>
      <c r="D26" s="33"/>
      <c r="E26" s="33"/>
      <c r="F26" s="33"/>
      <c r="G26" s="33"/>
      <c r="H26" s="33"/>
      <c r="I26" s="33"/>
      <c r="J26" s="26"/>
      <c r="K26" s="26"/>
      <c r="L26" s="50"/>
      <c r="M26" s="26"/>
      <c r="N26" s="53"/>
      <c r="O26" s="10"/>
      <c r="P26" s="2"/>
      <c r="Q26" s="83"/>
      <c r="R26" s="83"/>
      <c r="S26" s="83"/>
      <c r="T26" s="4"/>
      <c r="X26" s="2"/>
      <c r="Y26" s="2"/>
      <c r="AH26" s="2"/>
      <c r="AI26" s="2"/>
    </row>
    <row r="27" spans="1:35" ht="11.25" customHeight="1">
      <c r="A27" s="2"/>
      <c r="B27" s="53"/>
      <c r="C27" s="25"/>
      <c r="D27" s="91" t="s">
        <v>37</v>
      </c>
      <c r="E27" s="91"/>
      <c r="F27" s="91"/>
      <c r="G27" s="91"/>
      <c r="H27" s="91"/>
      <c r="I27" s="91"/>
      <c r="J27" s="91"/>
      <c r="K27" s="26"/>
      <c r="L27" s="57">
        <v>2</v>
      </c>
      <c r="M27" s="27"/>
      <c r="N27" s="53"/>
      <c r="O27" s="10">
        <f>L27*G16*G12</f>
        <v>1000</v>
      </c>
      <c r="P27" s="2"/>
      <c r="Q27" s="83"/>
      <c r="R27" s="83"/>
      <c r="S27" s="83"/>
      <c r="T27" s="4"/>
      <c r="X27" s="2"/>
      <c r="Y27" s="2"/>
      <c r="AA27" s="1">
        <f>AA24</f>
        <v>9995</v>
      </c>
      <c r="AB27" s="1">
        <f>AB24*(AB21-AA21)</f>
        <v>7500</v>
      </c>
      <c r="AC27" s="1">
        <f>AC24*(AC21-AB21)</f>
        <v>12000</v>
      </c>
      <c r="AD27" s="1">
        <f>AD24*(AD21-AC21)</f>
        <v>9500</v>
      </c>
      <c r="AE27" s="1">
        <f>AE24*(AE21-AD21)</f>
        <v>5000</v>
      </c>
      <c r="AF27" s="1">
        <f>AF24*(AF21-AE21)</f>
        <v>4000</v>
      </c>
      <c r="AH27" s="2"/>
      <c r="AI27" s="2"/>
    </row>
    <row r="28" spans="1:35" ht="0.75" customHeight="1">
      <c r="A28" s="2"/>
      <c r="B28" s="53"/>
      <c r="C28" s="25"/>
      <c r="D28" s="26"/>
      <c r="E28" s="26"/>
      <c r="F28" s="26"/>
      <c r="G28" s="26"/>
      <c r="H28" s="26"/>
      <c r="I28" s="26"/>
      <c r="J28" s="26"/>
      <c r="K28" s="26"/>
      <c r="L28" s="26">
        <v>0</v>
      </c>
      <c r="M28" s="26"/>
      <c r="N28" s="53"/>
      <c r="O28" s="10">
        <f>(L28*5*52/60)+(J28*5*52)</f>
        <v>0</v>
      </c>
      <c r="P28" s="2"/>
      <c r="Q28" s="2"/>
      <c r="R28" s="2"/>
      <c r="S28" s="2"/>
      <c r="T28" s="2"/>
      <c r="X28" s="2"/>
      <c r="Y28" s="2"/>
      <c r="AH28" s="2"/>
      <c r="AI28" s="2"/>
    </row>
    <row r="29" spans="1:35" ht="15.75">
      <c r="A29" s="2"/>
      <c r="B29" s="53"/>
      <c r="C29" s="25"/>
      <c r="D29" s="46" t="s">
        <v>11</v>
      </c>
      <c r="E29" s="26"/>
      <c r="F29" s="26"/>
      <c r="G29" s="26"/>
      <c r="H29" s="26"/>
      <c r="I29" s="26"/>
      <c r="J29" s="26"/>
      <c r="K29" s="26"/>
      <c r="L29" s="26"/>
      <c r="M29" s="26"/>
      <c r="N29" s="53"/>
      <c r="O29" s="10"/>
      <c r="P29" s="2"/>
      <c r="Q29" s="2"/>
      <c r="R29" s="2"/>
      <c r="S29" s="2"/>
      <c r="T29" s="2"/>
      <c r="X29" s="2"/>
      <c r="Y29" s="2"/>
      <c r="AB29" s="1">
        <f>AA27+AB27</f>
        <v>17495</v>
      </c>
      <c r="AC29" s="1">
        <f>AB29+AC27</f>
        <v>29495</v>
      </c>
      <c r="AD29" s="1">
        <f>AC29+AD27</f>
        <v>38995</v>
      </c>
      <c r="AE29" s="1">
        <f>AD29+AE27</f>
        <v>43995</v>
      </c>
      <c r="AF29" s="1">
        <f>AE29+AF27</f>
        <v>47995</v>
      </c>
      <c r="AH29" s="2"/>
      <c r="AI29" s="2"/>
    </row>
    <row r="30" spans="1:35" ht="4.5" customHeight="1">
      <c r="A30" s="2"/>
      <c r="B30" s="53"/>
      <c r="C30" s="25"/>
      <c r="D30" s="34"/>
      <c r="E30" s="26"/>
      <c r="F30" s="26"/>
      <c r="G30" s="26"/>
      <c r="H30" s="26"/>
      <c r="I30" s="26"/>
      <c r="J30" s="25"/>
      <c r="K30" s="26"/>
      <c r="L30" s="26"/>
      <c r="M30" s="26"/>
      <c r="N30" s="53"/>
      <c r="O30" s="10"/>
      <c r="P30" s="2"/>
      <c r="Q30" s="83" t="s">
        <v>12</v>
      </c>
      <c r="R30" s="83"/>
      <c r="S30" s="83"/>
      <c r="T30" s="2"/>
      <c r="X30" s="2"/>
      <c r="Y30" s="2"/>
      <c r="Z30" s="2"/>
      <c r="AA30" s="2"/>
      <c r="AB30" s="2"/>
      <c r="AC30" s="2"/>
      <c r="AD30" s="2"/>
      <c r="AE30" s="2"/>
      <c r="AF30" s="2"/>
      <c r="AG30" s="2"/>
      <c r="AH30" s="2"/>
      <c r="AI30" s="2"/>
    </row>
    <row r="31" spans="1:35" ht="14.25" customHeight="1">
      <c r="A31" s="2"/>
      <c r="B31" s="53"/>
      <c r="C31" s="25"/>
      <c r="D31" s="92" t="s">
        <v>38</v>
      </c>
      <c r="E31" s="92"/>
      <c r="F31" s="92"/>
      <c r="G31" s="92"/>
      <c r="H31" s="92"/>
      <c r="I31" s="92"/>
      <c r="J31" s="57">
        <v>1</v>
      </c>
      <c r="K31" s="26"/>
      <c r="L31" s="57">
        <v>0</v>
      </c>
      <c r="M31" s="27"/>
      <c r="N31" s="53"/>
      <c r="O31" s="10">
        <f>(L31*5*52/60)+(J31*5*52)</f>
        <v>260</v>
      </c>
      <c r="P31" s="2"/>
      <c r="Q31" s="83"/>
      <c r="R31" s="83"/>
      <c r="S31" s="83"/>
      <c r="T31" s="2"/>
      <c r="U31" s="1">
        <f>J31+J33+J35+(L31+L33+L35)/60</f>
        <v>2.5</v>
      </c>
      <c r="V31" s="1">
        <f>U31*L14</f>
        <v>50</v>
      </c>
      <c r="X31" s="2"/>
      <c r="Y31" s="2"/>
      <c r="Z31" s="72" t="s">
        <v>13</v>
      </c>
      <c r="AA31" s="72"/>
      <c r="AB31" s="11">
        <f>IF(G12&lt;=AA21,AA24,IF(AND(G12&gt;=AB20,G12&lt;=AB21,G12),(AB24*(G12-AA21))+AA24,IF(AND(G12&gt;=AC20,G12&lt;=AC21,G12),((AB29)+(AC24*(G12-AB21))),IF(AND(G12&gt;=AD20,G12&lt;=AD21,G12),((AC29))+(AD24*(G12-AC21))))))</f>
        <v>17495</v>
      </c>
      <c r="AC31" s="1" t="b">
        <f>IF(AND(G12&gt;=AE20,G12&lt;=AE21,G12),((AD29))+(AE24*(G12-AD21)))</f>
        <v>0</v>
      </c>
      <c r="AD31" s="1" t="b">
        <f>IF(AND(G12&gt;=AF20,G12&lt;=AF21,G12),((AE29))+(AF24*(G12-AE21)))</f>
        <v>0</v>
      </c>
      <c r="AE31" s="1" t="b">
        <f>IF(AND(G12&gt;=AG20,G12),((AF29))+(AG24*(G12-AF21)))</f>
        <v>0</v>
      </c>
      <c r="AH31" s="2"/>
      <c r="AI31" s="2"/>
    </row>
    <row r="32" spans="1:35" ht="9" customHeight="1">
      <c r="A32" s="2"/>
      <c r="B32" s="53"/>
      <c r="C32" s="25"/>
      <c r="D32" s="26"/>
      <c r="E32" s="26"/>
      <c r="F32" s="26"/>
      <c r="G32" s="26"/>
      <c r="H32" s="26"/>
      <c r="I32" s="26"/>
      <c r="J32" s="50"/>
      <c r="K32" s="26"/>
      <c r="L32" s="50"/>
      <c r="M32" s="26"/>
      <c r="N32" s="53"/>
      <c r="O32" s="10"/>
      <c r="P32" s="2"/>
      <c r="Q32" s="83"/>
      <c r="R32" s="83"/>
      <c r="S32" s="83"/>
      <c r="T32" s="2"/>
      <c r="X32" s="2"/>
      <c r="Y32" s="2"/>
      <c r="AH32" s="2"/>
      <c r="AI32" s="2"/>
    </row>
    <row r="33" spans="1:35" ht="12.75">
      <c r="A33" s="2"/>
      <c r="B33" s="53"/>
      <c r="C33" s="25"/>
      <c r="D33" s="87" t="s">
        <v>47</v>
      </c>
      <c r="E33" s="87"/>
      <c r="F33" s="87"/>
      <c r="G33" s="87"/>
      <c r="H33" s="87"/>
      <c r="I33" s="87"/>
      <c r="J33" s="57">
        <v>0</v>
      </c>
      <c r="K33" s="26"/>
      <c r="L33" s="57">
        <v>30</v>
      </c>
      <c r="M33" s="27"/>
      <c r="N33" s="53"/>
      <c r="O33" s="10">
        <f>(L33*5*52/60)+(J33*5*52)</f>
        <v>130</v>
      </c>
      <c r="P33" s="2"/>
      <c r="Q33" s="83"/>
      <c r="R33" s="83"/>
      <c r="S33" s="83"/>
      <c r="T33" s="2"/>
      <c r="X33" s="2"/>
      <c r="Y33" s="2"/>
      <c r="Z33" s="60" t="s">
        <v>14</v>
      </c>
      <c r="AA33" s="60"/>
      <c r="AB33" s="12">
        <f>AB31+AC31+AD31+AE31+G16</f>
        <v>17545</v>
      </c>
      <c r="AH33" s="2"/>
      <c r="AI33" s="2"/>
    </row>
    <row r="34" spans="1:35" ht="9" customHeight="1">
      <c r="A34" s="2"/>
      <c r="B34" s="53"/>
      <c r="C34" s="25"/>
      <c r="D34" s="26"/>
      <c r="E34" s="26"/>
      <c r="F34" s="26"/>
      <c r="G34" s="26"/>
      <c r="H34" s="26"/>
      <c r="I34" s="26"/>
      <c r="J34" s="50"/>
      <c r="K34" s="26"/>
      <c r="L34" s="50"/>
      <c r="M34" s="26"/>
      <c r="N34" s="53"/>
      <c r="O34" s="10"/>
      <c r="P34" s="2"/>
      <c r="Q34" s="83"/>
      <c r="R34" s="83"/>
      <c r="S34" s="83"/>
      <c r="T34" s="2"/>
      <c r="X34" s="2"/>
      <c r="Y34" s="2"/>
      <c r="AH34" s="2"/>
      <c r="AI34" s="2"/>
    </row>
    <row r="35" spans="1:35" ht="12.75">
      <c r="A35" s="2"/>
      <c r="B35" s="53"/>
      <c r="C35" s="25"/>
      <c r="D35" s="87" t="s">
        <v>39</v>
      </c>
      <c r="E35" s="87"/>
      <c r="F35" s="87"/>
      <c r="G35" s="87"/>
      <c r="H35" s="87"/>
      <c r="I35" s="87"/>
      <c r="J35" s="57">
        <v>1</v>
      </c>
      <c r="K35" s="26"/>
      <c r="L35" s="57">
        <v>0</v>
      </c>
      <c r="M35" s="27"/>
      <c r="N35" s="53"/>
      <c r="O35" s="10">
        <f>(L35*5*52/60)+(J35*5*52)</f>
        <v>260</v>
      </c>
      <c r="P35" s="2"/>
      <c r="Q35" s="83"/>
      <c r="R35" s="83"/>
      <c r="S35" s="83"/>
      <c r="T35" s="2"/>
      <c r="X35" s="2"/>
      <c r="Y35" s="2"/>
      <c r="Z35" s="60" t="s">
        <v>15</v>
      </c>
      <c r="AA35" s="60"/>
      <c r="AB35" s="12">
        <f>AB33/G12</f>
        <v>1754.5</v>
      </c>
      <c r="AH35" s="2"/>
      <c r="AI35" s="2"/>
    </row>
    <row r="36" spans="1:35" ht="9" customHeight="1">
      <c r="A36" s="2"/>
      <c r="B36" s="53"/>
      <c r="C36" s="25"/>
      <c r="D36" s="26"/>
      <c r="E36" s="26"/>
      <c r="F36" s="26"/>
      <c r="G36" s="26"/>
      <c r="H36" s="26"/>
      <c r="I36" s="26"/>
      <c r="J36" s="26"/>
      <c r="K36" s="26"/>
      <c r="L36" s="26"/>
      <c r="M36" s="26"/>
      <c r="N36" s="53"/>
      <c r="O36" s="3"/>
      <c r="P36" s="2"/>
      <c r="Q36" s="2"/>
      <c r="R36" s="2"/>
      <c r="S36" s="2"/>
      <c r="T36" s="2"/>
      <c r="X36" s="2"/>
      <c r="Y36" s="2"/>
      <c r="AH36" s="2"/>
      <c r="AI36" s="2"/>
    </row>
    <row r="37" spans="1:35" ht="3" customHeight="1">
      <c r="A37" s="2"/>
      <c r="B37" s="53"/>
      <c r="C37" s="25"/>
      <c r="D37" s="35"/>
      <c r="E37" s="26"/>
      <c r="F37" s="26"/>
      <c r="G37" s="26"/>
      <c r="H37" s="26"/>
      <c r="I37" s="26"/>
      <c r="J37" s="88"/>
      <c r="K37" s="88"/>
      <c r="L37" s="88"/>
      <c r="M37" s="36"/>
      <c r="N37" s="53"/>
      <c r="O37" s="3"/>
      <c r="P37" s="2"/>
      <c r="Q37" s="2"/>
      <c r="R37" s="2"/>
      <c r="S37" s="2"/>
      <c r="T37" s="2"/>
      <c r="U37" s="13">
        <f>J37*52*5</f>
        <v>0</v>
      </c>
      <c r="X37" s="2"/>
      <c r="Y37" s="2"/>
      <c r="Z37" s="60" t="s">
        <v>16</v>
      </c>
      <c r="AA37" s="60"/>
      <c r="AB37" s="13">
        <f>AB33*0.034</f>
        <v>596.5300000000001</v>
      </c>
      <c r="AH37" s="2"/>
      <c r="AI37" s="2"/>
    </row>
    <row r="38" spans="1:35" ht="12.75" customHeight="1" hidden="1">
      <c r="A38" s="2"/>
      <c r="B38" s="53"/>
      <c r="C38" s="25"/>
      <c r="D38" s="26"/>
      <c r="E38" s="26"/>
      <c r="F38" s="26"/>
      <c r="G38" s="26"/>
      <c r="H38" s="26"/>
      <c r="I38" s="26"/>
      <c r="J38" s="26"/>
      <c r="K38" s="26"/>
      <c r="L38" s="26"/>
      <c r="M38" s="26"/>
      <c r="N38" s="53"/>
      <c r="O38" s="3"/>
      <c r="P38" s="2"/>
      <c r="Q38" s="2"/>
      <c r="R38" s="2"/>
      <c r="S38" s="2"/>
      <c r="T38" s="2"/>
      <c r="X38" s="2"/>
      <c r="Y38" s="2"/>
      <c r="Z38" s="14"/>
      <c r="AA38" s="14"/>
      <c r="AH38" s="2"/>
      <c r="AI38" s="2"/>
    </row>
    <row r="39" spans="1:35" ht="15.75" customHeight="1">
      <c r="A39" s="2"/>
      <c r="B39" s="53"/>
      <c r="C39" s="55"/>
      <c r="D39" s="89" t="s">
        <v>40</v>
      </c>
      <c r="E39" s="89"/>
      <c r="F39" s="89"/>
      <c r="G39" s="89"/>
      <c r="H39" s="89"/>
      <c r="I39" s="89"/>
      <c r="J39" s="89"/>
      <c r="K39" s="55"/>
      <c r="L39" s="55"/>
      <c r="M39" s="55"/>
      <c r="N39" s="53"/>
      <c r="O39" s="3"/>
      <c r="P39" s="2"/>
      <c r="Q39" s="2"/>
      <c r="R39" s="2"/>
      <c r="S39" s="2"/>
      <c r="T39" s="2"/>
      <c r="X39" s="2"/>
      <c r="Y39" s="2"/>
      <c r="Z39" s="60" t="s">
        <v>17</v>
      </c>
      <c r="AA39" s="60"/>
      <c r="AB39" s="13">
        <f>AB37/G12</f>
        <v>59.653000000000006</v>
      </c>
      <c r="AH39" s="2"/>
      <c r="AI39" s="2"/>
    </row>
    <row r="40" spans="1:35" ht="6" customHeight="1">
      <c r="A40" s="2"/>
      <c r="B40" s="53"/>
      <c r="C40" s="37"/>
      <c r="D40" s="38"/>
      <c r="E40" s="38"/>
      <c r="F40" s="38"/>
      <c r="G40" s="38"/>
      <c r="H40" s="38"/>
      <c r="I40" s="38"/>
      <c r="J40" s="38"/>
      <c r="K40" s="37"/>
      <c r="L40" s="37"/>
      <c r="M40" s="37"/>
      <c r="N40" s="53"/>
      <c r="O40" s="3"/>
      <c r="P40" s="2"/>
      <c r="Q40" s="2"/>
      <c r="R40" s="2"/>
      <c r="S40" s="2"/>
      <c r="T40" s="2"/>
      <c r="X40" s="2"/>
      <c r="Y40" s="2"/>
      <c r="Z40" s="16"/>
      <c r="AA40" s="16"/>
      <c r="AB40" s="13"/>
      <c r="AH40" s="2"/>
      <c r="AI40" s="2"/>
    </row>
    <row r="41" spans="1:35" ht="15.75" customHeight="1">
      <c r="A41" s="2"/>
      <c r="B41" s="53"/>
      <c r="C41" s="37"/>
      <c r="D41" s="86" t="s">
        <v>18</v>
      </c>
      <c r="E41" s="86"/>
      <c r="F41" s="86"/>
      <c r="G41" s="86"/>
      <c r="H41" s="86"/>
      <c r="I41" s="86"/>
      <c r="J41" s="86"/>
      <c r="K41" s="86"/>
      <c r="L41" s="86"/>
      <c r="M41" s="37"/>
      <c r="N41" s="53"/>
      <c r="O41" s="3"/>
      <c r="P41" s="2"/>
      <c r="Q41" s="2"/>
      <c r="R41" s="2"/>
      <c r="S41" s="2"/>
      <c r="T41" s="2"/>
      <c r="X41" s="2"/>
      <c r="Y41" s="2"/>
      <c r="Z41" s="16"/>
      <c r="AA41" s="16"/>
      <c r="AB41" s="13"/>
      <c r="AH41" s="2"/>
      <c r="AI41" s="2"/>
    </row>
    <row r="42" spans="1:35" ht="12.75" customHeight="1" hidden="1">
      <c r="A42" s="2"/>
      <c r="B42" s="53"/>
      <c r="C42" s="25"/>
      <c r="D42" s="24"/>
      <c r="E42" s="24"/>
      <c r="F42" s="24"/>
      <c r="G42" s="24"/>
      <c r="H42" s="24"/>
      <c r="I42" s="24"/>
      <c r="J42" s="24"/>
      <c r="K42" s="24"/>
      <c r="L42" s="24"/>
      <c r="M42" s="26"/>
      <c r="N42" s="53"/>
      <c r="O42" s="3"/>
      <c r="P42" s="2"/>
      <c r="Q42" s="2"/>
      <c r="R42" s="2"/>
      <c r="S42" s="2"/>
      <c r="T42" s="2"/>
      <c r="X42" s="2"/>
      <c r="Y42" s="2"/>
      <c r="Z42" s="2"/>
      <c r="AA42" s="2"/>
      <c r="AB42" s="2"/>
      <c r="AC42" s="2"/>
      <c r="AD42" s="2"/>
      <c r="AE42" s="2"/>
      <c r="AF42" s="2"/>
      <c r="AG42" s="2"/>
      <c r="AH42" s="2"/>
      <c r="AI42" s="2"/>
    </row>
    <row r="43" spans="1:35" ht="14.25" customHeight="1">
      <c r="A43" s="2"/>
      <c r="B43" s="53"/>
      <c r="C43" s="26"/>
      <c r="D43" s="78" t="s">
        <v>41</v>
      </c>
      <c r="E43" s="78"/>
      <c r="F43" s="78"/>
      <c r="G43" s="78"/>
      <c r="H43" s="78"/>
      <c r="I43" s="78"/>
      <c r="J43" s="79">
        <f>(O22+O24)*G12*L12</f>
        <v>117000</v>
      </c>
      <c r="K43" s="79"/>
      <c r="L43" s="79"/>
      <c r="M43" s="39"/>
      <c r="N43" s="53"/>
      <c r="O43" s="3"/>
      <c r="P43" s="2"/>
      <c r="Q43" s="17"/>
      <c r="R43" s="17"/>
      <c r="S43" s="17"/>
      <c r="T43" s="2"/>
      <c r="X43" s="2"/>
      <c r="Y43" s="2"/>
      <c r="AA43" s="7"/>
      <c r="AB43" s="7"/>
      <c r="AC43" s="7"/>
      <c r="AD43" s="7"/>
      <c r="AH43" s="2"/>
      <c r="AI43" s="2"/>
    </row>
    <row r="44" spans="1:35" ht="8.25" customHeight="1">
      <c r="A44" s="2"/>
      <c r="B44" s="53"/>
      <c r="C44" s="26"/>
      <c r="D44" s="40"/>
      <c r="E44" s="24"/>
      <c r="F44" s="24"/>
      <c r="G44" s="24"/>
      <c r="H44" s="24"/>
      <c r="I44" s="24"/>
      <c r="J44" s="37"/>
      <c r="K44" s="37"/>
      <c r="L44" s="37"/>
      <c r="M44" s="26"/>
      <c r="N44" s="53"/>
      <c r="O44" s="3"/>
      <c r="P44" s="2"/>
      <c r="Q44" s="83"/>
      <c r="R44" s="83"/>
      <c r="S44" s="83"/>
      <c r="T44" s="2"/>
      <c r="X44" s="2"/>
      <c r="Y44" s="2"/>
      <c r="Z44" s="8" t="s">
        <v>8</v>
      </c>
      <c r="AA44" s="9">
        <v>1</v>
      </c>
      <c r="AB44" s="9">
        <v>6</v>
      </c>
      <c r="AC44" s="9">
        <v>11</v>
      </c>
      <c r="AD44" s="9">
        <v>21</v>
      </c>
      <c r="AE44" s="9">
        <v>31</v>
      </c>
      <c r="AF44" s="9">
        <v>41</v>
      </c>
      <c r="AG44" s="9">
        <v>51</v>
      </c>
      <c r="AH44" s="2"/>
      <c r="AI44" s="2"/>
    </row>
    <row r="45" spans="1:35" ht="12.75">
      <c r="A45" s="2"/>
      <c r="B45" s="53"/>
      <c r="C45" s="26"/>
      <c r="D45" s="78" t="s">
        <v>42</v>
      </c>
      <c r="E45" s="78"/>
      <c r="F45" s="78"/>
      <c r="G45" s="78"/>
      <c r="H45" s="78"/>
      <c r="I45" s="78"/>
      <c r="J45" s="79">
        <f>O27*12</f>
        <v>12000</v>
      </c>
      <c r="K45" s="79"/>
      <c r="L45" s="79"/>
      <c r="M45" s="39"/>
      <c r="N45" s="53"/>
      <c r="O45" s="3"/>
      <c r="P45" s="2"/>
      <c r="Q45" s="83"/>
      <c r="R45" s="83"/>
      <c r="S45" s="83"/>
      <c r="T45" s="2"/>
      <c r="X45" s="2"/>
      <c r="Y45" s="2"/>
      <c r="AA45" s="77">
        <v>5</v>
      </c>
      <c r="AB45" s="77">
        <v>10</v>
      </c>
      <c r="AC45" s="77">
        <v>20</v>
      </c>
      <c r="AD45" s="77">
        <v>30</v>
      </c>
      <c r="AE45" s="77">
        <v>40</v>
      </c>
      <c r="AF45" s="77">
        <v>50</v>
      </c>
      <c r="AG45" s="77"/>
      <c r="AH45" s="2"/>
      <c r="AI45" s="2"/>
    </row>
    <row r="46" spans="1:35" ht="8.25" customHeight="1">
      <c r="A46" s="2"/>
      <c r="B46" s="53"/>
      <c r="C46" s="26"/>
      <c r="D46" s="40"/>
      <c r="E46" s="24"/>
      <c r="F46" s="24"/>
      <c r="G46" s="24"/>
      <c r="H46" s="24"/>
      <c r="I46" s="24"/>
      <c r="J46" s="37"/>
      <c r="K46" s="37"/>
      <c r="L46" s="37"/>
      <c r="M46" s="26"/>
      <c r="N46" s="53"/>
      <c r="O46" s="3"/>
      <c r="P46" s="2"/>
      <c r="Q46" s="83"/>
      <c r="R46" s="83"/>
      <c r="S46" s="83"/>
      <c r="T46" s="2"/>
      <c r="X46" s="2"/>
      <c r="Y46" s="2"/>
      <c r="AA46" s="77"/>
      <c r="AB46" s="77"/>
      <c r="AC46" s="77"/>
      <c r="AD46" s="77"/>
      <c r="AE46" s="77"/>
      <c r="AF46" s="77"/>
      <c r="AG46" s="77"/>
      <c r="AH46" s="2"/>
      <c r="AI46" s="2"/>
    </row>
    <row r="47" spans="1:35" ht="12.75">
      <c r="A47" s="2"/>
      <c r="B47" s="53"/>
      <c r="C47" s="26"/>
      <c r="D47" s="78" t="s">
        <v>19</v>
      </c>
      <c r="E47" s="78"/>
      <c r="F47" s="78"/>
      <c r="G47" s="78"/>
      <c r="H47" s="78"/>
      <c r="I47" s="78"/>
      <c r="J47" s="79">
        <f>(O31+O33+O35)*G14*L14</f>
        <v>26000</v>
      </c>
      <c r="K47" s="79"/>
      <c r="L47" s="79"/>
      <c r="M47" s="41"/>
      <c r="N47" s="53"/>
      <c r="O47" s="3"/>
      <c r="P47" s="2"/>
      <c r="Q47" s="83"/>
      <c r="R47" s="83"/>
      <c r="S47" s="83"/>
      <c r="T47" s="2"/>
      <c r="X47" s="2"/>
      <c r="Y47" s="2"/>
      <c r="AH47" s="2"/>
      <c r="AI47" s="2"/>
    </row>
    <row r="48" spans="1:35" ht="8.25" customHeight="1">
      <c r="A48" s="2"/>
      <c r="B48" s="53"/>
      <c r="C48" s="26"/>
      <c r="D48" s="40"/>
      <c r="E48" s="24"/>
      <c r="F48" s="24"/>
      <c r="G48" s="24"/>
      <c r="H48" s="24"/>
      <c r="I48" s="24"/>
      <c r="J48" s="24"/>
      <c r="K48" s="24"/>
      <c r="L48" s="24"/>
      <c r="M48" s="41"/>
      <c r="N48" s="53"/>
      <c r="O48" s="3"/>
      <c r="P48" s="2"/>
      <c r="Q48" s="83"/>
      <c r="R48" s="83"/>
      <c r="S48" s="83"/>
      <c r="T48" s="2"/>
      <c r="X48" s="2"/>
      <c r="Y48" s="2"/>
      <c r="Z48" s="8" t="s">
        <v>10</v>
      </c>
      <c r="AA48" s="11">
        <v>35</v>
      </c>
      <c r="AB48" s="11">
        <v>30</v>
      </c>
      <c r="AC48" s="11">
        <v>25</v>
      </c>
      <c r="AD48" s="11">
        <v>15</v>
      </c>
      <c r="AE48" s="11">
        <v>10</v>
      </c>
      <c r="AF48" s="11">
        <v>10</v>
      </c>
      <c r="AG48" s="11">
        <v>5</v>
      </c>
      <c r="AH48" s="2"/>
      <c r="AI48" s="2"/>
    </row>
    <row r="49" spans="1:35" ht="12.75">
      <c r="A49" s="2"/>
      <c r="B49" s="53"/>
      <c r="C49" s="26"/>
      <c r="D49" s="80" t="s">
        <v>33</v>
      </c>
      <c r="E49" s="78"/>
      <c r="F49" s="78"/>
      <c r="G49" s="78"/>
      <c r="H49" s="78"/>
      <c r="I49" s="78"/>
      <c r="J49" s="81">
        <f>J43+J45+J47</f>
        <v>155000</v>
      </c>
      <c r="K49" s="81"/>
      <c r="L49" s="81"/>
      <c r="M49" s="41"/>
      <c r="N49" s="53"/>
      <c r="O49" s="3"/>
      <c r="P49" s="2"/>
      <c r="Q49" s="17"/>
      <c r="R49" s="17"/>
      <c r="S49" s="17"/>
      <c r="T49" s="2"/>
      <c r="X49" s="2"/>
      <c r="Y49" s="2"/>
      <c r="AH49" s="2"/>
      <c r="AI49" s="2"/>
    </row>
    <row r="50" spans="1:35" ht="9" customHeight="1">
      <c r="A50" s="2"/>
      <c r="B50" s="53"/>
      <c r="C50" s="26"/>
      <c r="D50" s="24"/>
      <c r="E50" s="24"/>
      <c r="F50" s="24"/>
      <c r="G50" s="24"/>
      <c r="H50" s="24"/>
      <c r="I50" s="24"/>
      <c r="J50" s="24"/>
      <c r="K50" s="24"/>
      <c r="L50" s="24"/>
      <c r="M50" s="41"/>
      <c r="N50" s="53"/>
      <c r="O50" s="3"/>
      <c r="P50" s="2"/>
      <c r="Q50" s="2"/>
      <c r="R50" s="2"/>
      <c r="S50" s="2"/>
      <c r="T50" s="2"/>
      <c r="X50" s="2"/>
      <c r="Y50" s="2"/>
      <c r="AA50" s="1">
        <f>AA48</f>
        <v>35</v>
      </c>
      <c r="AB50" s="1">
        <f>AB48*(AB45-AA45)</f>
        <v>150</v>
      </c>
      <c r="AC50" s="1">
        <f>AC48*(AC45-AB45)</f>
        <v>250</v>
      </c>
      <c r="AD50" s="1">
        <f>AD48*(AD45-AC45)</f>
        <v>150</v>
      </c>
      <c r="AE50" s="1">
        <f>AE48*(AE45-AD45)</f>
        <v>100</v>
      </c>
      <c r="AF50" s="1">
        <f>AF48*(AF45-AE45)</f>
        <v>100</v>
      </c>
      <c r="AH50" s="2"/>
      <c r="AI50" s="2"/>
    </row>
    <row r="51" spans="1:35" ht="15" customHeight="1">
      <c r="A51" s="2"/>
      <c r="B51" s="53"/>
      <c r="C51" s="26"/>
      <c r="D51" s="82" t="s">
        <v>20</v>
      </c>
      <c r="E51" s="82"/>
      <c r="F51" s="82"/>
      <c r="G51" s="82"/>
      <c r="H51" s="82"/>
      <c r="I51" s="82"/>
      <c r="J51" s="82"/>
      <c r="K51" s="82"/>
      <c r="L51" s="82"/>
      <c r="M51" s="41"/>
      <c r="N51" s="53"/>
      <c r="O51" s="3"/>
      <c r="P51" s="2"/>
      <c r="Q51" s="83" t="s">
        <v>21</v>
      </c>
      <c r="R51" s="83"/>
      <c r="S51" s="83"/>
      <c r="T51" s="2"/>
      <c r="X51" s="2"/>
      <c r="Y51" s="2"/>
      <c r="AH51" s="2"/>
      <c r="AI51" s="2"/>
    </row>
    <row r="52" spans="1:35" ht="12.75" hidden="1">
      <c r="A52" s="2"/>
      <c r="B52" s="53"/>
      <c r="C52" s="26"/>
      <c r="D52" s="29"/>
      <c r="E52" s="29"/>
      <c r="F52" s="29"/>
      <c r="G52" s="29"/>
      <c r="H52" s="29"/>
      <c r="I52" s="26"/>
      <c r="J52" s="42"/>
      <c r="K52" s="42"/>
      <c r="L52" s="42"/>
      <c r="M52" s="41"/>
      <c r="N52" s="53"/>
      <c r="O52" s="3"/>
      <c r="P52" s="2"/>
      <c r="Q52" s="83"/>
      <c r="R52" s="83"/>
      <c r="S52" s="83"/>
      <c r="T52" s="2"/>
      <c r="X52" s="2"/>
      <c r="Y52" s="2"/>
      <c r="AH52" s="2"/>
      <c r="AI52" s="2"/>
    </row>
    <row r="53" spans="1:35" ht="12.75">
      <c r="A53" s="2"/>
      <c r="B53" s="53"/>
      <c r="C53" s="26"/>
      <c r="D53" s="70" t="s">
        <v>51</v>
      </c>
      <c r="E53" s="70"/>
      <c r="F53" s="70"/>
      <c r="G53" s="70"/>
      <c r="H53" s="70"/>
      <c r="I53" s="70"/>
      <c r="J53" s="84">
        <v>400</v>
      </c>
      <c r="K53" s="84"/>
      <c r="L53" s="84"/>
      <c r="M53" s="41"/>
      <c r="N53" s="53"/>
      <c r="O53" s="3"/>
      <c r="P53" s="2"/>
      <c r="Q53" s="83"/>
      <c r="R53" s="83"/>
      <c r="S53" s="83"/>
      <c r="T53" s="2"/>
      <c r="X53" s="2"/>
      <c r="Y53" s="2"/>
      <c r="AH53" s="2"/>
      <c r="AI53" s="2"/>
    </row>
    <row r="54" spans="1:35" ht="9" customHeight="1">
      <c r="A54" s="2"/>
      <c r="B54" s="53"/>
      <c r="C54" s="26"/>
      <c r="D54" s="40"/>
      <c r="E54" s="40"/>
      <c r="F54" s="40"/>
      <c r="G54" s="40"/>
      <c r="H54" s="40"/>
      <c r="I54" s="43"/>
      <c r="J54" s="47"/>
      <c r="K54" s="47"/>
      <c r="L54" s="47"/>
      <c r="M54" s="41"/>
      <c r="N54" s="53"/>
      <c r="O54" s="3"/>
      <c r="P54" s="2"/>
      <c r="Q54" s="83"/>
      <c r="R54" s="83"/>
      <c r="S54" s="83"/>
      <c r="T54" s="2"/>
      <c r="X54" s="2"/>
      <c r="Y54" s="2"/>
      <c r="AH54" s="2"/>
      <c r="AI54" s="2"/>
    </row>
    <row r="55" spans="1:35" ht="12.75">
      <c r="A55" s="2"/>
      <c r="B55" s="53"/>
      <c r="C55" s="26"/>
      <c r="D55" s="85" t="s">
        <v>30</v>
      </c>
      <c r="E55" s="85"/>
      <c r="F55" s="85"/>
      <c r="G55" s="85"/>
      <c r="H55" s="85"/>
      <c r="I55" s="85"/>
      <c r="J55" s="74">
        <v>0</v>
      </c>
      <c r="K55" s="74"/>
      <c r="L55" s="74"/>
      <c r="M55" s="41"/>
      <c r="N55" s="53"/>
      <c r="O55" s="3"/>
      <c r="P55" s="2"/>
      <c r="Q55" s="83"/>
      <c r="R55" s="83"/>
      <c r="S55" s="83"/>
      <c r="T55" s="2"/>
      <c r="X55" s="2"/>
      <c r="Y55" s="2"/>
      <c r="AH55" s="2"/>
      <c r="AI55" s="2"/>
    </row>
    <row r="56" spans="1:35" ht="7.5" customHeight="1">
      <c r="A56" s="2"/>
      <c r="B56" s="53"/>
      <c r="C56" s="26"/>
      <c r="D56" s="40"/>
      <c r="E56" s="40"/>
      <c r="F56" s="40"/>
      <c r="G56" s="40"/>
      <c r="H56" s="40"/>
      <c r="I56" s="43"/>
      <c r="J56" s="47"/>
      <c r="K56" s="47"/>
      <c r="L56" s="47"/>
      <c r="M56" s="41"/>
      <c r="N56" s="53"/>
      <c r="O56" s="3"/>
      <c r="P56" s="2"/>
      <c r="Q56" s="83"/>
      <c r="R56" s="83"/>
      <c r="S56" s="83"/>
      <c r="T56" s="2"/>
      <c r="X56" s="2"/>
      <c r="Y56" s="2"/>
      <c r="AH56" s="2"/>
      <c r="AI56" s="2"/>
    </row>
    <row r="57" spans="1:38" ht="12.75" customHeight="1">
      <c r="A57" s="2"/>
      <c r="B57" s="53"/>
      <c r="C57" s="26"/>
      <c r="D57" s="70" t="s">
        <v>50</v>
      </c>
      <c r="E57" s="70"/>
      <c r="F57" s="70"/>
      <c r="G57" s="70"/>
      <c r="H57" s="70"/>
      <c r="I57" s="70"/>
      <c r="J57" s="75">
        <v>30</v>
      </c>
      <c r="K57" s="75"/>
      <c r="L57" s="75"/>
      <c r="M57" s="41"/>
      <c r="N57" s="53"/>
      <c r="O57" s="3"/>
      <c r="P57" s="2"/>
      <c r="Q57" s="83"/>
      <c r="R57" s="83"/>
      <c r="S57" s="83"/>
      <c r="T57" s="2"/>
      <c r="X57" s="2"/>
      <c r="Y57" s="2"/>
      <c r="AH57" s="2"/>
      <c r="AI57" s="2"/>
      <c r="AL57" s="20"/>
    </row>
    <row r="58" spans="1:35" ht="5.25" customHeight="1">
      <c r="A58" s="2"/>
      <c r="B58" s="53"/>
      <c r="C58" s="26"/>
      <c r="D58" s="40"/>
      <c r="E58" s="40"/>
      <c r="F58" s="40"/>
      <c r="G58" s="40"/>
      <c r="H58" s="40"/>
      <c r="I58" s="43"/>
      <c r="J58" s="47"/>
      <c r="K58" s="47"/>
      <c r="L58" s="47"/>
      <c r="M58" s="41"/>
      <c r="N58" s="53"/>
      <c r="O58" s="3"/>
      <c r="P58" s="2"/>
      <c r="Q58" s="83"/>
      <c r="R58" s="83"/>
      <c r="S58" s="83"/>
      <c r="T58" s="2"/>
      <c r="X58" s="2"/>
      <c r="Y58" s="2"/>
      <c r="AH58" s="2"/>
      <c r="AI58" s="2"/>
    </row>
    <row r="59" spans="1:35" ht="12.75" hidden="1">
      <c r="A59" s="2"/>
      <c r="B59" s="53"/>
      <c r="C59" s="26"/>
      <c r="D59" s="43"/>
      <c r="E59" s="24"/>
      <c r="F59" s="24"/>
      <c r="G59" s="24"/>
      <c r="H59" s="24"/>
      <c r="I59" s="24"/>
      <c r="J59" s="76">
        <f>J57*G12*12</f>
        <v>3600</v>
      </c>
      <c r="K59" s="76"/>
      <c r="L59" s="76"/>
      <c r="M59" s="41"/>
      <c r="N59" s="53"/>
      <c r="O59" s="3"/>
      <c r="P59" s="2"/>
      <c r="Q59" s="83"/>
      <c r="R59" s="83"/>
      <c r="S59" s="83"/>
      <c r="T59" s="2"/>
      <c r="X59" s="2"/>
      <c r="Y59" s="2"/>
      <c r="AH59" s="2"/>
      <c r="AI59" s="2"/>
    </row>
    <row r="60" spans="1:35" ht="4.5" customHeight="1">
      <c r="A60" s="2"/>
      <c r="B60" s="53"/>
      <c r="C60" s="26"/>
      <c r="D60" s="24"/>
      <c r="E60" s="24"/>
      <c r="F60" s="24"/>
      <c r="G60" s="24"/>
      <c r="H60" s="24"/>
      <c r="I60" s="24"/>
      <c r="J60" s="24"/>
      <c r="K60" s="24"/>
      <c r="L60" s="24"/>
      <c r="M60" s="41"/>
      <c r="N60" s="53"/>
      <c r="O60" s="3"/>
      <c r="P60" s="2"/>
      <c r="Q60" s="83"/>
      <c r="R60" s="83"/>
      <c r="S60" s="83"/>
      <c r="T60" s="2"/>
      <c r="X60" s="2"/>
      <c r="Y60" s="2"/>
      <c r="AH60" s="2"/>
      <c r="AI60" s="2"/>
    </row>
    <row r="61" spans="1:35" ht="12.75" customHeight="1">
      <c r="A61" s="2"/>
      <c r="B61" s="53"/>
      <c r="C61" s="26"/>
      <c r="D61" s="70" t="s">
        <v>27</v>
      </c>
      <c r="E61" s="70"/>
      <c r="F61" s="70"/>
      <c r="G61" s="70"/>
      <c r="H61" s="70"/>
      <c r="I61" s="70"/>
      <c r="J61" s="74">
        <v>9.95</v>
      </c>
      <c r="K61" s="74"/>
      <c r="L61" s="74"/>
      <c r="M61" s="26"/>
      <c r="N61" s="53"/>
      <c r="O61" s="3"/>
      <c r="P61" s="2"/>
      <c r="Q61" s="83"/>
      <c r="R61" s="83"/>
      <c r="S61" s="83"/>
      <c r="T61" s="2"/>
      <c r="X61" s="2"/>
      <c r="Y61" s="2"/>
      <c r="AB61" s="1">
        <f>AA50+AB50</f>
        <v>185</v>
      </c>
      <c r="AC61" s="1">
        <f>AB61+AC50</f>
        <v>435</v>
      </c>
      <c r="AD61" s="1">
        <f>AC61+AD50</f>
        <v>585</v>
      </c>
      <c r="AE61" s="1">
        <f>AD61+AE50</f>
        <v>685</v>
      </c>
      <c r="AF61" s="1">
        <f>AE61+AF50</f>
        <v>785</v>
      </c>
      <c r="AH61" s="2"/>
      <c r="AI61" s="2"/>
    </row>
    <row r="62" spans="1:35" ht="8.25" customHeight="1">
      <c r="A62" s="2"/>
      <c r="B62" s="53"/>
      <c r="C62" s="26"/>
      <c r="D62" s="43"/>
      <c r="E62" s="43"/>
      <c r="F62" s="43"/>
      <c r="G62" s="43"/>
      <c r="H62" s="43"/>
      <c r="I62" s="43"/>
      <c r="J62" s="48"/>
      <c r="K62" s="49"/>
      <c r="L62" s="49"/>
      <c r="M62" s="26"/>
      <c r="N62" s="53"/>
      <c r="O62" s="3"/>
      <c r="P62" s="2"/>
      <c r="Q62" s="83"/>
      <c r="R62" s="83"/>
      <c r="S62" s="83"/>
      <c r="T62" s="2"/>
      <c r="X62" s="2"/>
      <c r="Y62" s="2"/>
      <c r="Z62" s="2"/>
      <c r="AA62" s="2"/>
      <c r="AB62" s="2"/>
      <c r="AC62" s="2"/>
      <c r="AD62" s="2"/>
      <c r="AE62" s="2"/>
      <c r="AF62" s="2"/>
      <c r="AG62" s="2"/>
      <c r="AH62" s="2"/>
      <c r="AI62" s="2"/>
    </row>
    <row r="63" spans="1:35" ht="12.75" customHeight="1" hidden="1">
      <c r="A63" s="2"/>
      <c r="B63" s="53"/>
      <c r="C63" s="26"/>
      <c r="D63" s="43"/>
      <c r="E63" s="24"/>
      <c r="F63" s="24"/>
      <c r="G63" s="24"/>
      <c r="H63" s="24"/>
      <c r="I63" s="24"/>
      <c r="J63" s="69">
        <f>J61*G12*12</f>
        <v>1194</v>
      </c>
      <c r="K63" s="69"/>
      <c r="L63" s="69"/>
      <c r="M63" s="26"/>
      <c r="N63" s="53"/>
      <c r="O63" s="3"/>
      <c r="P63" s="2"/>
      <c r="Q63" s="83"/>
      <c r="R63" s="83"/>
      <c r="S63" s="83"/>
      <c r="T63" s="2"/>
      <c r="X63" s="2"/>
      <c r="Y63" s="2"/>
      <c r="Z63" s="2"/>
      <c r="AA63" s="2"/>
      <c r="AB63" s="2"/>
      <c r="AC63" s="2"/>
      <c r="AD63" s="2"/>
      <c r="AE63" s="2"/>
      <c r="AF63" s="2"/>
      <c r="AG63" s="2"/>
      <c r="AH63" s="2"/>
      <c r="AI63" s="2"/>
    </row>
    <row r="64" spans="1:35" ht="12.75" customHeight="1" hidden="1">
      <c r="A64" s="2"/>
      <c r="B64" s="53"/>
      <c r="C64" s="26"/>
      <c r="D64" s="43"/>
      <c r="E64" s="24"/>
      <c r="F64" s="24"/>
      <c r="G64" s="24"/>
      <c r="H64" s="24"/>
      <c r="I64" s="24"/>
      <c r="J64" s="48"/>
      <c r="K64" s="48"/>
      <c r="L64" s="48"/>
      <c r="M64" s="26"/>
      <c r="N64" s="53"/>
      <c r="O64" s="3"/>
      <c r="P64" s="2"/>
      <c r="Q64" s="83"/>
      <c r="R64" s="83"/>
      <c r="S64" s="83"/>
      <c r="T64" s="2"/>
      <c r="X64" s="2"/>
      <c r="Y64" s="2"/>
      <c r="Z64" s="2"/>
      <c r="AA64" s="2"/>
      <c r="AB64" s="2"/>
      <c r="AC64" s="2"/>
      <c r="AD64" s="2"/>
      <c r="AE64" s="2"/>
      <c r="AF64" s="2"/>
      <c r="AG64" s="2"/>
      <c r="AH64" s="2"/>
      <c r="AI64" s="2"/>
    </row>
    <row r="65" spans="1:35" ht="13.5" customHeight="1">
      <c r="A65" s="2"/>
      <c r="B65" s="53"/>
      <c r="C65" s="26"/>
      <c r="D65" s="70" t="s">
        <v>28</v>
      </c>
      <c r="E65" s="70"/>
      <c r="F65" s="70"/>
      <c r="G65" s="70"/>
      <c r="H65" s="70"/>
      <c r="I65" s="70"/>
      <c r="J65" s="71">
        <f>J67/G12/12</f>
        <v>39.949999999999996</v>
      </c>
      <c r="K65" s="71"/>
      <c r="L65" s="71"/>
      <c r="M65" s="26"/>
      <c r="N65" s="53"/>
      <c r="O65" s="3"/>
      <c r="P65" s="2"/>
      <c r="Q65" s="83"/>
      <c r="R65" s="83"/>
      <c r="S65" s="83"/>
      <c r="T65" s="2"/>
      <c r="X65" s="2"/>
      <c r="Y65" s="2"/>
      <c r="AH65" s="2"/>
      <c r="AI65" s="2"/>
    </row>
    <row r="66" spans="1:35" ht="12.75" hidden="1">
      <c r="A66" s="2"/>
      <c r="B66" s="53"/>
      <c r="C66" s="26"/>
      <c r="D66" s="43"/>
      <c r="E66" s="43"/>
      <c r="F66" s="43"/>
      <c r="G66" s="43"/>
      <c r="H66" s="43"/>
      <c r="I66" s="43"/>
      <c r="J66" s="36"/>
      <c r="K66" s="49"/>
      <c r="L66" s="49"/>
      <c r="M66" s="26"/>
      <c r="N66" s="53"/>
      <c r="O66" s="3"/>
      <c r="P66" s="2"/>
      <c r="Q66" s="83"/>
      <c r="R66" s="83"/>
      <c r="S66" s="83"/>
      <c r="T66" s="2"/>
      <c r="X66" s="2"/>
      <c r="Y66" s="2"/>
      <c r="Z66" s="72" t="s">
        <v>13</v>
      </c>
      <c r="AA66" s="72"/>
      <c r="AB66" s="11">
        <f>IF(G12&lt;=AA45,AA48,IF(AND(G12&gt;=AB44,G12&lt;=AB45,G12),(AB48*(G12-AA45))+AA48,IF(AND(G12&gt;=AC44,G12&lt;=AC45,G12),((AB61)+(AC48*(G12-AB45))),IF(AND(G12&gt;=AD44,G12&lt;=AD45,G12),((AC61))+(AD48*(G12-AC45))))))</f>
        <v>185</v>
      </c>
      <c r="AC66" s="1" t="b">
        <f>IF(AND(G12&gt;=AE44,G12&lt;=AE45,G12),((AD61))+(AE48*(G12-AD45)))</f>
        <v>0</v>
      </c>
      <c r="AD66" s="1" t="b">
        <f>IF(AND(G12&gt;=AF44,G12&lt;=AF45,G12),((AE61))+(AF48*(G12-AE45)))</f>
        <v>0</v>
      </c>
      <c r="AE66" s="1" t="b">
        <f>IF(AND(G12&gt;=AG44,G12),((AF61))+(AG48*(G12-AF45)))</f>
        <v>0</v>
      </c>
      <c r="AH66" s="2"/>
      <c r="AI66" s="2"/>
    </row>
    <row r="67" spans="1:35" ht="12.75" customHeight="1" hidden="1">
      <c r="A67" s="2"/>
      <c r="B67" s="53"/>
      <c r="C67" s="26"/>
      <c r="D67" s="43" t="s">
        <v>22</v>
      </c>
      <c r="E67" s="43"/>
      <c r="F67" s="43"/>
      <c r="G67" s="43"/>
      <c r="H67" s="43"/>
      <c r="I67" s="43"/>
      <c r="J67" s="73">
        <f>(J55*12)+J59+J63</f>
        <v>4794</v>
      </c>
      <c r="K67" s="73"/>
      <c r="L67" s="73"/>
      <c r="M67" s="26"/>
      <c r="N67" s="53"/>
      <c r="O67" s="3"/>
      <c r="P67" s="2"/>
      <c r="Q67" s="17"/>
      <c r="R67" s="17"/>
      <c r="S67" s="17"/>
      <c r="T67" s="2"/>
      <c r="X67" s="2"/>
      <c r="Y67" s="2"/>
      <c r="AH67" s="2"/>
      <c r="AI67" s="2"/>
    </row>
    <row r="68" spans="1:35" ht="6" customHeight="1">
      <c r="A68" s="2"/>
      <c r="B68" s="53"/>
      <c r="C68" s="26"/>
      <c r="D68" s="26"/>
      <c r="E68" s="26"/>
      <c r="F68" s="26"/>
      <c r="G68" s="26"/>
      <c r="H68" s="26"/>
      <c r="I68" s="26"/>
      <c r="J68" s="24"/>
      <c r="K68" s="24"/>
      <c r="L68" s="24"/>
      <c r="M68" s="39"/>
      <c r="N68" s="53"/>
      <c r="O68" s="3"/>
      <c r="P68" s="2"/>
      <c r="Q68" s="2"/>
      <c r="R68" s="2"/>
      <c r="S68" s="2"/>
      <c r="T68" s="2"/>
      <c r="X68" s="2"/>
      <c r="Y68" s="2"/>
      <c r="Z68" s="60" t="s">
        <v>23</v>
      </c>
      <c r="AA68" s="60"/>
      <c r="AB68" s="12">
        <v>16.25</v>
      </c>
      <c r="AH68" s="2"/>
      <c r="AI68" s="2"/>
    </row>
    <row r="69" spans="1:35" ht="16.5" customHeight="1">
      <c r="A69" s="2"/>
      <c r="B69" s="53"/>
      <c r="C69" s="26"/>
      <c r="D69" s="64" t="s">
        <v>24</v>
      </c>
      <c r="E69" s="64"/>
      <c r="F69" s="64"/>
      <c r="G69" s="64"/>
      <c r="H69" s="64"/>
      <c r="I69" s="64"/>
      <c r="J69" s="64"/>
      <c r="K69" s="64"/>
      <c r="L69" s="64"/>
      <c r="M69" s="39"/>
      <c r="N69" s="53"/>
      <c r="O69" s="3"/>
      <c r="P69" s="2"/>
      <c r="Q69" s="2"/>
      <c r="R69" s="2"/>
      <c r="S69" s="2"/>
      <c r="T69" s="2"/>
      <c r="X69" s="2"/>
      <c r="Y69" s="2"/>
      <c r="AH69" s="2"/>
      <c r="AI69" s="2"/>
    </row>
    <row r="70" spans="1:35" ht="18" customHeight="1">
      <c r="A70" s="2"/>
      <c r="B70" s="53"/>
      <c r="C70" s="26"/>
      <c r="D70" s="65" t="s">
        <v>43</v>
      </c>
      <c r="E70" s="66"/>
      <c r="F70" s="66"/>
      <c r="G70" s="66"/>
      <c r="H70" s="66"/>
      <c r="I70" s="66"/>
      <c r="J70" s="67">
        <f>J49-J53-J67</f>
        <v>149806</v>
      </c>
      <c r="K70" s="67"/>
      <c r="L70" s="67"/>
      <c r="M70" s="39"/>
      <c r="N70" s="53"/>
      <c r="O70" s="3"/>
      <c r="P70" s="2"/>
      <c r="Q70" s="2"/>
      <c r="R70" s="2"/>
      <c r="S70" s="2"/>
      <c r="T70" s="2"/>
      <c r="X70" s="2"/>
      <c r="Y70" s="2"/>
      <c r="Z70" s="60" t="s">
        <v>25</v>
      </c>
      <c r="AA70" s="60"/>
      <c r="AB70" s="12">
        <f>AB68*12</f>
        <v>195</v>
      </c>
      <c r="AH70" s="2"/>
      <c r="AI70" s="2"/>
    </row>
    <row r="71" spans="1:35" ht="12.75">
      <c r="A71" s="2"/>
      <c r="B71" s="53"/>
      <c r="C71" s="26"/>
      <c r="D71" s="43"/>
      <c r="E71" s="26"/>
      <c r="F71" s="26"/>
      <c r="G71" s="26"/>
      <c r="H71" s="26"/>
      <c r="I71" s="26"/>
      <c r="J71" s="26"/>
      <c r="K71" s="26"/>
      <c r="L71" s="26"/>
      <c r="M71" s="26"/>
      <c r="N71" s="53"/>
      <c r="O71" s="3"/>
      <c r="P71" s="2"/>
      <c r="Q71" s="2"/>
      <c r="R71" s="2"/>
      <c r="S71" s="2"/>
      <c r="T71" s="2"/>
      <c r="X71" s="2"/>
      <c r="Y71" s="2"/>
      <c r="Z71" s="60"/>
      <c r="AA71" s="60"/>
      <c r="AB71" s="13"/>
      <c r="AH71" s="2"/>
      <c r="AI71" s="2"/>
    </row>
    <row r="72" spans="1:35" ht="12.75" hidden="1">
      <c r="A72" s="2"/>
      <c r="B72" s="53"/>
      <c r="C72" s="26"/>
      <c r="D72" s="44"/>
      <c r="E72" s="26"/>
      <c r="F72" s="26"/>
      <c r="G72" s="26"/>
      <c r="H72" s="26"/>
      <c r="I72" s="26"/>
      <c r="J72" s="68"/>
      <c r="K72" s="68"/>
      <c r="L72" s="68"/>
      <c r="M72" s="45"/>
      <c r="N72" s="53"/>
      <c r="O72" s="3"/>
      <c r="P72" s="2"/>
      <c r="Q72" s="2"/>
      <c r="R72" s="2"/>
      <c r="S72" s="2"/>
      <c r="T72" s="2"/>
      <c r="X72" s="2"/>
      <c r="Y72" s="2"/>
      <c r="Z72" s="21"/>
      <c r="AA72" s="21"/>
      <c r="AB72" s="2"/>
      <c r="AC72" s="2"/>
      <c r="AD72" s="2"/>
      <c r="AE72" s="2"/>
      <c r="AF72" s="2"/>
      <c r="AG72" s="2"/>
      <c r="AH72" s="2"/>
      <c r="AI72" s="2"/>
    </row>
    <row r="73" spans="1:35" ht="5.25" customHeight="1">
      <c r="A73" s="2"/>
      <c r="B73" s="53"/>
      <c r="C73" s="26"/>
      <c r="D73" s="26"/>
      <c r="E73" s="26"/>
      <c r="F73" s="26"/>
      <c r="G73" s="26"/>
      <c r="H73" s="26"/>
      <c r="I73" s="26"/>
      <c r="J73" s="26"/>
      <c r="K73" s="26"/>
      <c r="L73" s="26"/>
      <c r="M73" s="26"/>
      <c r="N73" s="53"/>
      <c r="O73" s="3"/>
      <c r="P73" s="2"/>
      <c r="T73" s="15"/>
      <c r="X73" s="15"/>
      <c r="Y73" s="15"/>
      <c r="Z73" s="60"/>
      <c r="AA73" s="60"/>
      <c r="AB73" s="13"/>
      <c r="AH73" s="15"/>
      <c r="AI73" s="2"/>
    </row>
    <row r="74" spans="1:35" ht="12.75">
      <c r="A74" s="2"/>
      <c r="B74" s="53"/>
      <c r="C74" s="61" t="s">
        <v>29</v>
      </c>
      <c r="D74" s="61"/>
      <c r="E74" s="61"/>
      <c r="F74" s="61"/>
      <c r="G74" s="61"/>
      <c r="H74" s="61"/>
      <c r="I74" s="61"/>
      <c r="J74" s="61"/>
      <c r="K74" s="61"/>
      <c r="L74" s="61"/>
      <c r="M74" s="61"/>
      <c r="N74" s="53"/>
      <c r="O74" s="3"/>
      <c r="P74" s="2"/>
      <c r="AI74" s="2"/>
    </row>
    <row r="75" spans="1:16" ht="12.75">
      <c r="A75" s="2"/>
      <c r="B75" s="53"/>
      <c r="C75" s="61"/>
      <c r="D75" s="61"/>
      <c r="E75" s="61"/>
      <c r="F75" s="61"/>
      <c r="G75" s="61"/>
      <c r="H75" s="61"/>
      <c r="I75" s="61"/>
      <c r="J75" s="61"/>
      <c r="K75" s="61"/>
      <c r="L75" s="61"/>
      <c r="M75" s="61"/>
      <c r="N75" s="53"/>
      <c r="O75" s="3"/>
      <c r="P75" s="2"/>
    </row>
    <row r="76" spans="1:16" ht="12.75">
      <c r="A76" s="2"/>
      <c r="B76" s="56"/>
      <c r="C76" s="62" t="s">
        <v>26</v>
      </c>
      <c r="D76" s="62"/>
      <c r="E76" s="62"/>
      <c r="F76" s="62"/>
      <c r="G76" s="62"/>
      <c r="H76" s="62"/>
      <c r="I76" s="62"/>
      <c r="J76" s="62"/>
      <c r="K76" s="62"/>
      <c r="L76" s="62"/>
      <c r="M76" s="62"/>
      <c r="N76" s="56"/>
      <c r="O76" s="22"/>
      <c r="P76" s="2"/>
    </row>
    <row r="77" spans="1:16" ht="12.75">
      <c r="A77" s="2"/>
      <c r="B77" s="56"/>
      <c r="C77" s="62" t="s">
        <v>52</v>
      </c>
      <c r="D77" s="62"/>
      <c r="E77" s="62"/>
      <c r="F77" s="62"/>
      <c r="G77" s="62"/>
      <c r="H77" s="62"/>
      <c r="I77" s="62"/>
      <c r="J77" s="62"/>
      <c r="K77" s="62"/>
      <c r="L77" s="62"/>
      <c r="M77" s="62"/>
      <c r="N77" s="56"/>
      <c r="O77" s="22"/>
      <c r="P77" s="2"/>
    </row>
    <row r="78" spans="1:16" ht="12.75">
      <c r="A78" s="2"/>
      <c r="B78" s="56"/>
      <c r="C78" s="63" t="s">
        <v>44</v>
      </c>
      <c r="D78" s="63"/>
      <c r="E78" s="63"/>
      <c r="F78" s="63"/>
      <c r="G78" s="63"/>
      <c r="H78" s="63"/>
      <c r="I78" s="63"/>
      <c r="J78" s="63"/>
      <c r="K78" s="63"/>
      <c r="L78" s="63"/>
      <c r="M78" s="63"/>
      <c r="N78" s="56"/>
      <c r="O78" s="22"/>
      <c r="P78" s="2"/>
    </row>
    <row r="79" spans="1:16" ht="10.5" customHeight="1">
      <c r="A79" s="2"/>
      <c r="B79" s="2"/>
      <c r="C79" s="2"/>
      <c r="D79" s="2"/>
      <c r="E79" s="2"/>
      <c r="F79" s="2"/>
      <c r="G79" s="2"/>
      <c r="H79" s="2"/>
      <c r="I79" s="2"/>
      <c r="J79" s="2"/>
      <c r="K79" s="2"/>
      <c r="L79" s="2"/>
      <c r="M79" s="2"/>
      <c r="N79" s="2"/>
      <c r="P79" s="2"/>
    </row>
    <row r="80" spans="1:16" ht="12.75" hidden="1">
      <c r="A80" s="2"/>
      <c r="B80" s="2"/>
      <c r="C80" s="2"/>
      <c r="D80" s="23"/>
      <c r="E80" s="23"/>
      <c r="F80" s="23"/>
      <c r="G80" s="23"/>
      <c r="H80" s="23"/>
      <c r="I80" s="23"/>
      <c r="J80" s="23"/>
      <c r="K80" s="23"/>
      <c r="L80" s="23"/>
      <c r="M80" s="2"/>
      <c r="N80" s="2"/>
      <c r="P80" s="2"/>
    </row>
    <row r="81" spans="5:9" ht="12.75">
      <c r="E81" s="5"/>
      <c r="F81" s="5"/>
      <c r="G81" s="5"/>
      <c r="H81" s="5"/>
      <c r="I81" s="5"/>
    </row>
    <row r="82" spans="4:12" ht="12.75">
      <c r="D82" s="5"/>
      <c r="E82" s="5"/>
      <c r="F82" s="5"/>
      <c r="G82" s="5"/>
      <c r="H82" s="5"/>
      <c r="I82" s="5"/>
      <c r="J82" s="5"/>
      <c r="K82" s="5"/>
      <c r="L82" s="5"/>
    </row>
    <row r="83" spans="5:9" ht="12.75">
      <c r="E83" s="5"/>
      <c r="F83" s="5"/>
      <c r="G83" s="5"/>
      <c r="H83" s="5"/>
      <c r="I83" s="5"/>
    </row>
    <row r="84" spans="4:12" ht="12.75">
      <c r="D84" s="5"/>
      <c r="E84" s="5"/>
      <c r="F84" s="5"/>
      <c r="G84" s="5"/>
      <c r="H84" s="5"/>
      <c r="I84" s="5"/>
      <c r="J84" s="5"/>
      <c r="K84" s="5"/>
      <c r="L84" s="5"/>
    </row>
    <row r="85" spans="5:9" ht="12.75">
      <c r="E85" s="5"/>
      <c r="F85" s="5"/>
      <c r="G85" s="5"/>
      <c r="H85" s="5"/>
      <c r="I85" s="5"/>
    </row>
    <row r="86" spans="4:12" ht="12.75">
      <c r="D86" s="5"/>
      <c r="E86" s="5"/>
      <c r="F86" s="5"/>
      <c r="G86" s="5"/>
      <c r="H86" s="5"/>
      <c r="I86" s="5"/>
      <c r="J86" s="19"/>
      <c r="K86" s="18"/>
      <c r="L86" s="18"/>
    </row>
    <row r="88" spans="4:12" ht="12.75">
      <c r="D88" s="5"/>
      <c r="E88" s="5"/>
      <c r="F88" s="5"/>
      <c r="G88" s="5"/>
      <c r="H88" s="5"/>
      <c r="I88" s="5"/>
      <c r="J88" s="19"/>
      <c r="K88" s="18"/>
      <c r="L88" s="18"/>
    </row>
  </sheetData>
  <sheetProtection password="CAE7" sheet="1"/>
  <mergeCells count="80">
    <mergeCell ref="E4:J4"/>
    <mergeCell ref="C5:D5"/>
    <mergeCell ref="E5:J5"/>
    <mergeCell ref="K5:L5"/>
    <mergeCell ref="C6:M9"/>
    <mergeCell ref="D10:J10"/>
    <mergeCell ref="Q10:S14"/>
    <mergeCell ref="I12:K12"/>
    <mergeCell ref="D16:F16"/>
    <mergeCell ref="C18:M18"/>
    <mergeCell ref="J20:J21"/>
    <mergeCell ref="L20:L21"/>
    <mergeCell ref="O20:O21"/>
    <mergeCell ref="AA21:AA22"/>
    <mergeCell ref="AB21:AB22"/>
    <mergeCell ref="AC21:AC22"/>
    <mergeCell ref="AD21:AD22"/>
    <mergeCell ref="AE21:AE22"/>
    <mergeCell ref="AF21:AF22"/>
    <mergeCell ref="AG21:AG22"/>
    <mergeCell ref="D22:I22"/>
    <mergeCell ref="Q22:S27"/>
    <mergeCell ref="D24:I24"/>
    <mergeCell ref="D27:J27"/>
    <mergeCell ref="Q30:S35"/>
    <mergeCell ref="D31:I31"/>
    <mergeCell ref="Z31:AA31"/>
    <mergeCell ref="D33:I33"/>
    <mergeCell ref="Z33:AA33"/>
    <mergeCell ref="D35:I35"/>
    <mergeCell ref="Z35:AA35"/>
    <mergeCell ref="J37:L37"/>
    <mergeCell ref="Z37:AA37"/>
    <mergeCell ref="D39:J39"/>
    <mergeCell ref="Z39:AA39"/>
    <mergeCell ref="D41:L41"/>
    <mergeCell ref="D43:I43"/>
    <mergeCell ref="J43:L43"/>
    <mergeCell ref="Q44:S48"/>
    <mergeCell ref="D45:I45"/>
    <mergeCell ref="J45:L45"/>
    <mergeCell ref="AA45:AA46"/>
    <mergeCell ref="AB45:AB46"/>
    <mergeCell ref="AC45:AC46"/>
    <mergeCell ref="AD45:AD46"/>
    <mergeCell ref="AE45:AE46"/>
    <mergeCell ref="AF45:AF46"/>
    <mergeCell ref="AG45:AG46"/>
    <mergeCell ref="D47:I47"/>
    <mergeCell ref="J47:L47"/>
    <mergeCell ref="D49:I49"/>
    <mergeCell ref="J49:L49"/>
    <mergeCell ref="D51:L51"/>
    <mergeCell ref="Q51:S66"/>
    <mergeCell ref="D53:I53"/>
    <mergeCell ref="J53:L53"/>
    <mergeCell ref="D55:I55"/>
    <mergeCell ref="J55:L55"/>
    <mergeCell ref="D57:I57"/>
    <mergeCell ref="J57:L57"/>
    <mergeCell ref="J59:L59"/>
    <mergeCell ref="D61:I61"/>
    <mergeCell ref="J61:L61"/>
    <mergeCell ref="J72:L72"/>
    <mergeCell ref="J63:L63"/>
    <mergeCell ref="D65:I65"/>
    <mergeCell ref="J65:L65"/>
    <mergeCell ref="Z66:AA66"/>
    <mergeCell ref="J67:L67"/>
    <mergeCell ref="Z68:AA68"/>
    <mergeCell ref="Z73:AA73"/>
    <mergeCell ref="C74:M75"/>
    <mergeCell ref="C76:M76"/>
    <mergeCell ref="C77:M77"/>
    <mergeCell ref="C78:M78"/>
    <mergeCell ref="D69:L69"/>
    <mergeCell ref="D70:I70"/>
    <mergeCell ref="J70:L70"/>
    <mergeCell ref="Z70:AA70"/>
    <mergeCell ref="Z71:AA71"/>
  </mergeCells>
  <printOptions/>
  <pageMargins left="0.36875" right="0.3784722222222222" top="0.2743055555555556" bottom="0.29375" header="0.5118055555555555" footer="0.5118055555555555"/>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Michael Stansen</cp:lastModifiedBy>
  <cp:lastPrinted>2011-03-04T06:12:19Z</cp:lastPrinted>
  <dcterms:created xsi:type="dcterms:W3CDTF">2011-08-02T11:23:06Z</dcterms:created>
  <dcterms:modified xsi:type="dcterms:W3CDTF">2019-08-10T08:24:56Z</dcterms:modified>
  <cp:category/>
  <cp:version/>
  <cp:contentType/>
  <cp:contentStatus/>
</cp:coreProperties>
</file>