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435" activeTab="3"/>
  </bookViews>
  <sheets>
    <sheet name="10.15.14" sheetId="1" r:id="rId1"/>
    <sheet name="1.15.15" sheetId="2" r:id="rId2"/>
    <sheet name="4.15.15" sheetId="3" r:id="rId3"/>
    <sheet name="Freeze Date" sheetId="4" r:id="rId4"/>
  </sheets>
  <definedNames>
    <definedName name="_xlnm.Print_Area" localSheetId="1">'1.15.15'!$A$1:$I$28</definedName>
    <definedName name="_xlnm.Print_Area" localSheetId="0">'10.15.14'!$A$1:$I$28</definedName>
    <definedName name="_xlnm.Print_Area" localSheetId="2">'4.15.15'!$A$1:$I$28</definedName>
    <definedName name="_xlnm.Print_Area" localSheetId="3">'Freeze Date'!$A$1:$I$28</definedName>
  </definedNames>
  <calcPr calcId="145621"/>
</workbook>
</file>

<file path=xl/calcChain.xml><?xml version="1.0" encoding="utf-8"?>
<calcChain xmlns="http://schemas.openxmlformats.org/spreadsheetml/2006/main">
  <c r="E14" i="4" l="1"/>
  <c r="E15" i="4"/>
  <c r="E16" i="4"/>
  <c r="E17" i="4"/>
  <c r="E18" i="4"/>
  <c r="E13" i="4"/>
  <c r="E14" i="3"/>
  <c r="E15" i="3"/>
  <c r="E16" i="3"/>
  <c r="E17" i="3"/>
  <c r="E18" i="3"/>
  <c r="E13" i="3"/>
  <c r="E14" i="2"/>
  <c r="E15" i="2"/>
  <c r="E16" i="2"/>
  <c r="E17" i="2"/>
  <c r="E18" i="2"/>
  <c r="E13" i="2"/>
  <c r="E14" i="1"/>
  <c r="E15" i="1"/>
  <c r="E16" i="1"/>
  <c r="E17" i="1"/>
  <c r="E18" i="1"/>
  <c r="E13" i="1"/>
  <c r="B2" i="4"/>
  <c r="B2" i="3"/>
  <c r="B2" i="2"/>
  <c r="B28" i="4" l="1"/>
  <c r="I27" i="4"/>
  <c r="G27" i="4"/>
  <c r="D27" i="4"/>
  <c r="C25" i="4"/>
  <c r="B25" i="4"/>
  <c r="C23" i="4"/>
  <c r="B23" i="4"/>
  <c r="G22" i="4"/>
  <c r="F19" i="4"/>
  <c r="E19" i="4"/>
  <c r="D19" i="4"/>
  <c r="C19" i="4"/>
  <c r="G18" i="4"/>
  <c r="B18" i="4"/>
  <c r="I18" i="4" s="1"/>
  <c r="G17" i="4"/>
  <c r="B17" i="4"/>
  <c r="I17" i="4" s="1"/>
  <c r="G16" i="4"/>
  <c r="B16" i="4"/>
  <c r="I16" i="4" s="1"/>
  <c r="G15" i="4"/>
  <c r="B15" i="4"/>
  <c r="I15" i="4" s="1"/>
  <c r="G14" i="4"/>
  <c r="B14" i="4"/>
  <c r="I14" i="4" s="1"/>
  <c r="G13" i="4"/>
  <c r="B13" i="4"/>
  <c r="I13" i="4" s="1"/>
  <c r="F12" i="4"/>
  <c r="E12" i="4"/>
  <c r="D12" i="4"/>
  <c r="C12" i="4"/>
  <c r="G11" i="4"/>
  <c r="B11" i="4"/>
  <c r="I11" i="4" s="1"/>
  <c r="P10" i="4"/>
  <c r="G10" i="4"/>
  <c r="B10" i="4"/>
  <c r="I10" i="4" s="1"/>
  <c r="G9" i="4"/>
  <c r="B9" i="4"/>
  <c r="I9" i="4" s="1"/>
  <c r="P8" i="4"/>
  <c r="G8" i="4"/>
  <c r="B8" i="4"/>
  <c r="I8" i="4" s="1"/>
  <c r="P7" i="4"/>
  <c r="G7" i="4"/>
  <c r="B7" i="4"/>
  <c r="I7" i="4" s="1"/>
  <c r="G6" i="4"/>
  <c r="B6" i="4"/>
  <c r="I6" i="4" s="1"/>
  <c r="P5" i="4"/>
  <c r="B28" i="3"/>
  <c r="I27" i="3"/>
  <c r="G27" i="3"/>
  <c r="D27" i="3"/>
  <c r="C25" i="3"/>
  <c r="B25" i="3"/>
  <c r="C23" i="3"/>
  <c r="B23" i="3"/>
  <c r="G22" i="3"/>
  <c r="F19" i="3"/>
  <c r="E19" i="3"/>
  <c r="D19" i="3"/>
  <c r="C19" i="3"/>
  <c r="G18" i="3"/>
  <c r="B18" i="3"/>
  <c r="I18" i="3" s="1"/>
  <c r="G17" i="3"/>
  <c r="B17" i="3"/>
  <c r="I17" i="3" s="1"/>
  <c r="G16" i="3"/>
  <c r="B16" i="3"/>
  <c r="I16" i="3" s="1"/>
  <c r="G15" i="3"/>
  <c r="B15" i="3"/>
  <c r="I15" i="3" s="1"/>
  <c r="G14" i="3"/>
  <c r="B14" i="3"/>
  <c r="I14" i="3" s="1"/>
  <c r="G13" i="3"/>
  <c r="B13" i="3"/>
  <c r="I13" i="3" s="1"/>
  <c r="F12" i="3"/>
  <c r="E12" i="3"/>
  <c r="D12" i="3"/>
  <c r="C12" i="3"/>
  <c r="G11" i="3"/>
  <c r="B11" i="3"/>
  <c r="I11" i="3" s="1"/>
  <c r="P10" i="3"/>
  <c r="G10" i="3"/>
  <c r="B10" i="3"/>
  <c r="I10" i="3" s="1"/>
  <c r="G9" i="3"/>
  <c r="B9" i="3"/>
  <c r="I9" i="3" s="1"/>
  <c r="P8" i="3"/>
  <c r="G8" i="3"/>
  <c r="B8" i="3"/>
  <c r="I8" i="3" s="1"/>
  <c r="P7" i="3"/>
  <c r="G7" i="3"/>
  <c r="B7" i="3"/>
  <c r="I7" i="3" s="1"/>
  <c r="G6" i="3"/>
  <c r="B6" i="3"/>
  <c r="I6" i="3" s="1"/>
  <c r="P5" i="3"/>
  <c r="B28" i="2"/>
  <c r="I27" i="2"/>
  <c r="G27" i="2"/>
  <c r="D27" i="2"/>
  <c r="C25" i="2"/>
  <c r="B25" i="2"/>
  <c r="C23" i="2"/>
  <c r="B23" i="2"/>
  <c r="G22" i="2"/>
  <c r="F19" i="2"/>
  <c r="E19" i="2"/>
  <c r="D19" i="2"/>
  <c r="C19" i="2"/>
  <c r="G18" i="2"/>
  <c r="B18" i="2"/>
  <c r="I18" i="2" s="1"/>
  <c r="G17" i="2"/>
  <c r="B17" i="2"/>
  <c r="I17" i="2" s="1"/>
  <c r="G16" i="2"/>
  <c r="B16" i="2"/>
  <c r="I16" i="2" s="1"/>
  <c r="G15" i="2"/>
  <c r="B15" i="2"/>
  <c r="I15" i="2" s="1"/>
  <c r="G14" i="2"/>
  <c r="B14" i="2"/>
  <c r="I14" i="2" s="1"/>
  <c r="G13" i="2"/>
  <c r="B13" i="2"/>
  <c r="I13" i="2" s="1"/>
  <c r="F12" i="2"/>
  <c r="E12" i="2"/>
  <c r="D12" i="2"/>
  <c r="C12" i="2"/>
  <c r="G11" i="2"/>
  <c r="B11" i="2"/>
  <c r="I11" i="2" s="1"/>
  <c r="P10" i="2"/>
  <c r="G10" i="2"/>
  <c r="B10" i="2"/>
  <c r="I10" i="2" s="1"/>
  <c r="G9" i="2"/>
  <c r="B9" i="2"/>
  <c r="I9" i="2" s="1"/>
  <c r="P8" i="2"/>
  <c r="G8" i="2"/>
  <c r="B8" i="2"/>
  <c r="I8" i="2" s="1"/>
  <c r="P7" i="2"/>
  <c r="G7" i="2"/>
  <c r="B7" i="2"/>
  <c r="I7" i="2" s="1"/>
  <c r="G6" i="2"/>
  <c r="B6" i="2"/>
  <c r="I6" i="2" s="1"/>
  <c r="P5" i="2"/>
  <c r="E19" i="1"/>
  <c r="P10" i="1"/>
  <c r="B7" i="1"/>
  <c r="I7" i="1" s="1"/>
  <c r="B8" i="1"/>
  <c r="I8" i="1" s="1"/>
  <c r="B9" i="1"/>
  <c r="I9" i="1" s="1"/>
  <c r="B10" i="1"/>
  <c r="I10" i="1" s="1"/>
  <c r="F20" i="4" l="1"/>
  <c r="D20" i="2"/>
  <c r="G19" i="4"/>
  <c r="B19" i="4"/>
  <c r="F20" i="2"/>
  <c r="B12" i="4"/>
  <c r="B19" i="2"/>
  <c r="G19" i="2"/>
  <c r="B12" i="2"/>
  <c r="G19" i="3"/>
  <c r="B19" i="3"/>
  <c r="B12" i="3"/>
  <c r="B26" i="3"/>
  <c r="B27" i="3"/>
  <c r="B27" i="4"/>
  <c r="B26" i="4"/>
  <c r="G12" i="4"/>
  <c r="E20" i="4"/>
  <c r="D20" i="4"/>
  <c r="C20" i="4"/>
  <c r="D28" i="4" s="1"/>
  <c r="C20" i="3"/>
  <c r="D20" i="3"/>
  <c r="E20" i="3"/>
  <c r="F20" i="3"/>
  <c r="G12" i="3"/>
  <c r="B27" i="2"/>
  <c r="E20" i="2"/>
  <c r="C20" i="2"/>
  <c r="G28" i="2" s="1"/>
  <c r="B26" i="2"/>
  <c r="G12" i="2"/>
  <c r="P8" i="1"/>
  <c r="P7" i="1"/>
  <c r="P5" i="1"/>
  <c r="G20" i="2" l="1"/>
  <c r="D28" i="2"/>
  <c r="I28" i="2"/>
  <c r="B20" i="2"/>
  <c r="B20" i="3"/>
  <c r="D28" i="3"/>
  <c r="I28" i="3"/>
  <c r="G20" i="3"/>
  <c r="G28" i="3"/>
  <c r="I28" i="4"/>
  <c r="G28" i="4"/>
  <c r="G20" i="4"/>
  <c r="B20" i="4"/>
  <c r="B27" i="1"/>
  <c r="B26" i="1"/>
  <c r="I27" i="1"/>
  <c r="G27" i="1"/>
  <c r="D27" i="1"/>
  <c r="B28" i="1"/>
  <c r="C25" i="1" l="1"/>
  <c r="B25" i="1"/>
  <c r="C23" i="1"/>
  <c r="B23" i="1"/>
  <c r="G22" i="1"/>
  <c r="F19" i="1"/>
  <c r="D19" i="1"/>
  <c r="C19" i="1"/>
  <c r="G18" i="1"/>
  <c r="B18" i="1"/>
  <c r="I18" i="1" s="1"/>
  <c r="G17" i="1"/>
  <c r="B17" i="1"/>
  <c r="I17" i="1" s="1"/>
  <c r="G16" i="1"/>
  <c r="B16" i="1"/>
  <c r="I16" i="1" s="1"/>
  <c r="G15" i="1"/>
  <c r="B15" i="1"/>
  <c r="I15" i="1" s="1"/>
  <c r="G14" i="1"/>
  <c r="B14" i="1"/>
  <c r="I14" i="1" s="1"/>
  <c r="G13" i="1"/>
  <c r="B13" i="1"/>
  <c r="I13" i="1" s="1"/>
  <c r="F12" i="1"/>
  <c r="E12" i="1"/>
  <c r="D12" i="1"/>
  <c r="C12" i="1"/>
  <c r="G11" i="1"/>
  <c r="B11" i="1"/>
  <c r="I11" i="1" s="1"/>
  <c r="G10" i="1"/>
  <c r="G9" i="1"/>
  <c r="G8" i="1"/>
  <c r="G7" i="1"/>
  <c r="G6" i="1"/>
  <c r="B6" i="1"/>
  <c r="I6" i="1" s="1"/>
  <c r="F20" i="1" l="1"/>
  <c r="G19" i="1"/>
  <c r="E20" i="1"/>
  <c r="C20" i="1"/>
  <c r="B19" i="1"/>
  <c r="B12" i="1"/>
  <c r="G12" i="1"/>
  <c r="D20" i="1"/>
  <c r="I28" i="1" l="1"/>
  <c r="D28" i="1"/>
  <c r="G28" i="1"/>
  <c r="G20" i="1"/>
  <c r="B20" i="1"/>
</calcChain>
</file>

<file path=xl/comments1.xml><?xml version="1.0" encoding="utf-8"?>
<comments xmlns="http://schemas.openxmlformats.org/spreadsheetml/2006/main">
  <authors>
    <author>test</author>
  </authors>
  <commentList>
    <comment ref="B22" authorId="0">
      <text>
        <r>
          <rPr>
            <b/>
            <sz val="9"/>
            <color indexed="81"/>
            <rFont val="Tahoma"/>
            <family val="2"/>
          </rPr>
          <t>When calculating the total for this cell, remember to only calculate the ABE/ASE number from Table 4B Column B, minus the High Adult Secondary number.  The number that goes in this cell should be the total of 5 out of 6 EFLs on the ABE/ASE side of the Table 4B.</t>
        </r>
        <r>
          <rPr>
            <sz val="9"/>
            <color indexed="81"/>
            <rFont val="Tahoma"/>
            <family val="2"/>
          </rPr>
          <t xml:space="preserve">
</t>
        </r>
      </text>
    </comment>
    <comment ref="C22" authorId="0">
      <text>
        <r>
          <rPr>
            <b/>
            <sz val="9"/>
            <color indexed="81"/>
            <rFont val="Tahoma"/>
            <family val="2"/>
          </rPr>
          <t>When calculating the total for this cell, remember to only calculate the ESL number from Table 4B Column B.  The number that goes in this cell should be the total of 6 EFLs on the ESL side of the Table 4B.</t>
        </r>
        <r>
          <rPr>
            <sz val="9"/>
            <color indexed="81"/>
            <rFont val="Tahoma"/>
            <family val="2"/>
          </rPr>
          <t xml:space="preserve">
</t>
        </r>
      </text>
    </comment>
  </commentList>
</comments>
</file>

<file path=xl/comments2.xml><?xml version="1.0" encoding="utf-8"?>
<comments xmlns="http://schemas.openxmlformats.org/spreadsheetml/2006/main">
  <authors>
    <author>test</author>
  </authors>
  <commentList>
    <comment ref="B22" authorId="0">
      <text>
        <r>
          <rPr>
            <b/>
            <sz val="9"/>
            <color indexed="81"/>
            <rFont val="Tahoma"/>
            <family val="2"/>
          </rPr>
          <t>When calculating the total for this cell, remember to only calculate the ABE/ASE number from Table 4B Column B, minus the High Adult Secondary number.  The number that goes in this cell should be the total of 5 out of 6 EFLs on the ABE/ASE side of the Table 4B.</t>
        </r>
        <r>
          <rPr>
            <sz val="9"/>
            <color indexed="81"/>
            <rFont val="Tahoma"/>
            <family val="2"/>
          </rPr>
          <t xml:space="preserve">
</t>
        </r>
      </text>
    </comment>
    <comment ref="C22" authorId="0">
      <text>
        <r>
          <rPr>
            <b/>
            <sz val="9"/>
            <color indexed="81"/>
            <rFont val="Tahoma"/>
            <family val="2"/>
          </rPr>
          <t>When calculating the total for this cell, remember to only calculate the ESL number from Table 4B Column B.  The number that goes in this cell should be the total of 6 EFLs on the ESL side of the Table 4B.</t>
        </r>
        <r>
          <rPr>
            <sz val="9"/>
            <color indexed="81"/>
            <rFont val="Tahoma"/>
            <family val="2"/>
          </rPr>
          <t xml:space="preserve">
</t>
        </r>
      </text>
    </comment>
  </commentList>
</comments>
</file>

<file path=xl/comments3.xml><?xml version="1.0" encoding="utf-8"?>
<comments xmlns="http://schemas.openxmlformats.org/spreadsheetml/2006/main">
  <authors>
    <author>test</author>
  </authors>
  <commentList>
    <comment ref="B22" authorId="0">
      <text>
        <r>
          <rPr>
            <b/>
            <sz val="9"/>
            <color indexed="81"/>
            <rFont val="Tahoma"/>
            <family val="2"/>
          </rPr>
          <t>When calculating the total for this cell, remember to only calculate the ABE/ASE number from Table 4B Column B, minus the High Adult Secondary number.  The number that goes in this cell should be the total of 5 out of 6 EFLs on the ABE/ASE side of the Table 4B.</t>
        </r>
        <r>
          <rPr>
            <sz val="9"/>
            <color indexed="81"/>
            <rFont val="Tahoma"/>
            <family val="2"/>
          </rPr>
          <t xml:space="preserve">
</t>
        </r>
      </text>
    </comment>
    <comment ref="C22" authorId="0">
      <text>
        <r>
          <rPr>
            <b/>
            <sz val="9"/>
            <color indexed="81"/>
            <rFont val="Tahoma"/>
            <family val="2"/>
          </rPr>
          <t>When calculating the total for this cell, remember to only calculate the ESL number from Table 4B Column B.  The number that goes in this cell should be the total of 6 EFLs on the ESL side of the Table 4B.</t>
        </r>
        <r>
          <rPr>
            <sz val="9"/>
            <color indexed="81"/>
            <rFont val="Tahoma"/>
            <family val="2"/>
          </rPr>
          <t xml:space="preserve">
</t>
        </r>
      </text>
    </comment>
  </commentList>
</comments>
</file>

<file path=xl/comments4.xml><?xml version="1.0" encoding="utf-8"?>
<comments xmlns="http://schemas.openxmlformats.org/spreadsheetml/2006/main">
  <authors>
    <author>test</author>
  </authors>
  <commentList>
    <comment ref="B22" authorId="0">
      <text>
        <r>
          <rPr>
            <b/>
            <sz val="9"/>
            <color indexed="81"/>
            <rFont val="Tahoma"/>
            <family val="2"/>
          </rPr>
          <t>When calculating the total for this cell, remember to only calculate the ABE/ASE number from Table 4B Column B, minus the High Adult Secondary number.  The number that goes in this cell should be the total of 5 out of 6 EFLs on the ABE/ASE side of the Table 4B.</t>
        </r>
        <r>
          <rPr>
            <sz val="9"/>
            <color indexed="81"/>
            <rFont val="Tahoma"/>
            <family val="2"/>
          </rPr>
          <t xml:space="preserve">
</t>
        </r>
      </text>
    </comment>
    <comment ref="C22" authorId="0">
      <text>
        <r>
          <rPr>
            <b/>
            <sz val="9"/>
            <color indexed="81"/>
            <rFont val="Tahoma"/>
            <family val="2"/>
          </rPr>
          <t>When calculating the total for this cell, remember to only calculate the ESL number from Table 4B Column B.  The number that goes in this cell should be the total of 6 EFLs on the ESL side of the Table 4B.</t>
        </r>
        <r>
          <rPr>
            <sz val="9"/>
            <color indexed="81"/>
            <rFont val="Tahoma"/>
            <family val="2"/>
          </rPr>
          <t xml:space="preserve">
</t>
        </r>
      </text>
    </comment>
  </commentList>
</comments>
</file>

<file path=xl/sharedStrings.xml><?xml version="1.0" encoding="utf-8"?>
<sst xmlns="http://schemas.openxmlformats.org/spreadsheetml/2006/main" count="282" uniqueCount="69">
  <si>
    <t>Program Name</t>
  </si>
  <si>
    <t>Date Range</t>
  </si>
  <si>
    <t>Due Date</t>
  </si>
  <si>
    <t>Educational Functioning Level</t>
  </si>
  <si>
    <t>Percent Completing a Level (Column H)</t>
  </si>
  <si>
    <t>Table 4 for High ASE - Total Number Entered (Column B)</t>
  </si>
  <si>
    <t>Table 4 for High ASE - Total Number Completed Level (Column D)</t>
  </si>
  <si>
    <t>Table 4B - Number Completed Level (Column D)</t>
  </si>
  <si>
    <t>Table 4 for High ASE - Total Attendance Hours (Column C)</t>
  </si>
  <si>
    <t>Average Attendance Hours Per Student</t>
  </si>
  <si>
    <t>State Standards</t>
  </si>
  <si>
    <t>Education Level</t>
  </si>
  <si>
    <t>%</t>
  </si>
  <si>
    <t>#</t>
  </si>
  <si>
    <t xml:space="preserve">Beginning ABE Literacy </t>
  </si>
  <si>
    <t xml:space="preserve">Beginning Basic </t>
  </si>
  <si>
    <t>Low Intermediate Basic</t>
  </si>
  <si>
    <t>High Intermediate Basic</t>
  </si>
  <si>
    <t>Low Adult Secondary</t>
  </si>
  <si>
    <t>High Adult Secondary</t>
  </si>
  <si>
    <t>ABE/ASE Total</t>
  </si>
  <si>
    <t>ESL Literacy</t>
  </si>
  <si>
    <t>Low Beginning ESL</t>
  </si>
  <si>
    <t>High Beginning ESL</t>
  </si>
  <si>
    <t>Low Intermediate ESL</t>
  </si>
  <si>
    <t>High Intermediate ESL</t>
  </si>
  <si>
    <t>Advanced ESL Literacy</t>
  </si>
  <si>
    <t>ESL Total</t>
  </si>
  <si>
    <t>AE &amp; ESL Total</t>
  </si>
  <si>
    <t>Pre/Post Testing</t>
  </si>
  <si>
    <t>ABE</t>
  </si>
  <si>
    <t>ESL</t>
  </si>
  <si>
    <t>Career Readiness Certificates (CRC)</t>
  </si>
  <si>
    <t>Table 4B - (ABE &amp; ESL SUB Totals) Number Enrolled Pre &amp; Post Tested (Column B)</t>
  </si>
  <si>
    <t>Current Number of Career Readiness Certificates (CRC)</t>
  </si>
  <si>
    <t>Current Number of High School Diplomas Earned</t>
  </si>
  <si>
    <t>Percentage of Students Post Tested</t>
  </si>
  <si>
    <t>State Standard</t>
  </si>
  <si>
    <t>Bronze</t>
  </si>
  <si>
    <t>Silver</t>
  </si>
  <si>
    <t>Gold</t>
  </si>
  <si>
    <t>Platinum</t>
  </si>
  <si>
    <t>Percentage of Post Tested Students Who Completed a Level</t>
  </si>
  <si>
    <t>Number of ABE Students</t>
  </si>
  <si>
    <t>Number of ASE Students</t>
  </si>
  <si>
    <t>Number of ESL Students</t>
  </si>
  <si>
    <t>Overall % Completing Level</t>
  </si>
  <si>
    <t>Total # PT</t>
  </si>
  <si>
    <t># in Count</t>
  </si>
  <si>
    <t>Total Completing</t>
  </si>
  <si>
    <t>Total Secondary Diplomas</t>
  </si>
  <si>
    <t>ABE Students</t>
  </si>
  <si>
    <t>ASE Students</t>
  </si>
  <si>
    <t>ESL Students</t>
  </si>
  <si>
    <t>% of Students are ABE</t>
  </si>
  <si>
    <t>% of Students are ASE</t>
  </si>
  <si>
    <t>% of Students are ESL</t>
  </si>
  <si>
    <t>Overall % of Students Post-Tested</t>
  </si>
  <si>
    <t>overall % PT</t>
  </si>
  <si>
    <t>South Carolina Desktop Monitoring Tool 2014-2015 School Year</t>
  </si>
  <si>
    <t>7/01/2014 - 9/30/2014</t>
  </si>
  <si>
    <t>7/01/2014 - 12/31/2014</t>
  </si>
  <si>
    <t>7/01/2014 - 3/31/2015</t>
  </si>
  <si>
    <t>7/01/2014 - 6/30/2015</t>
  </si>
  <si>
    <t>Aggregate Average</t>
  </si>
  <si>
    <t>HSED &amp; High School Diplomas</t>
  </si>
  <si>
    <t>Current Number of HSED Earned</t>
  </si>
  <si>
    <t>Freeze Date</t>
  </si>
  <si>
    <t>Laurens Couty Adult Education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</si>
</sst>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11"/>
      <color theme="1"/>
      <name val="Calibri"/>
      <family val="2"/>
      <scheme val="minor"/>
    </font>
    <font>
      <b/>
      <sz val="16"/>
      <name val="Arial"/>
      <family val="2"/>
    </font>
    <font>
      <b/>
      <sz val="14"/>
      <name val="Arial"/>
      <family val="2"/>
    </font>
    <font>
      <b/>
      <sz val="12"/>
      <name val="Arial"/>
      <family val="2"/>
    </font>
    <font>
      <b/>
      <sz val="10"/>
      <name val="Arial"/>
      <family val="2"/>
    </font>
    <font>
      <b/>
      <sz val="10"/>
      <color indexed="9"/>
      <name val="Arial"/>
      <family val="2"/>
    </font>
    <font>
      <sz val="9"/>
      <color indexed="81"/>
      <name val="Tahoma"/>
      <family val="2"/>
    </font>
    <font>
      <b/>
      <sz val="9"/>
      <color indexed="81"/>
      <name val="Tahoma"/>
      <family val="2"/>
    </font>
    <font>
      <b/>
      <sz val="11"/>
      <color theme="1"/>
      <name val="Calibri"/>
      <family val="2"/>
      <scheme val="minor"/>
    </font>
    <font>
      <b/>
      <sz val="10"/>
      <color theme="0" tint="-0.34998626667073579"/>
      <name val="Arial"/>
      <family val="2"/>
    </font>
    <font>
      <b/>
      <sz val="13.2"/>
      <color rgb="FF555555"/>
      <name val="Arial"/>
      <family val="2"/>
    </font>
    <font>
      <b/>
      <sz val="10"/>
      <color theme="1"/>
      <name val="Arial"/>
      <family val="2"/>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AC8BDD"/>
        <bgColor indexed="64"/>
      </patternFill>
    </fill>
  </fills>
  <borders count="43">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s>
  <cellStyleXfs count="2">
    <xf numFmtId="0" fontId="0" fillId="0" borderId="0"/>
    <xf numFmtId="9" fontId="1" fillId="0" borderId="0" applyFont="0" applyFill="0" applyBorder="0" applyAlignment="0" applyProtection="0"/>
  </cellStyleXfs>
  <cellXfs count="115">
    <xf numFmtId="0" fontId="0" fillId="0" borderId="0" xfId="0"/>
    <xf numFmtId="0" fontId="5" fillId="2" borderId="9" xfId="0" applyFont="1" applyFill="1" applyBorder="1" applyProtection="1"/>
    <xf numFmtId="3" fontId="5" fillId="2" borderId="10" xfId="0" applyNumberFormat="1" applyFont="1" applyFill="1" applyBorder="1" applyAlignment="1" applyProtection="1">
      <alignment horizontal="center"/>
    </xf>
    <xf numFmtId="4" fontId="5" fillId="2" borderId="10" xfId="0" applyNumberFormat="1" applyFont="1" applyFill="1" applyBorder="1" applyAlignment="1" applyProtection="1">
      <alignment horizontal="center"/>
    </xf>
    <xf numFmtId="0" fontId="5" fillId="2" borderId="9" xfId="0" applyFont="1" applyFill="1" applyBorder="1" applyAlignment="1" applyProtection="1">
      <alignment vertical="center" wrapText="1"/>
    </xf>
    <xf numFmtId="3" fontId="5" fillId="2" borderId="9" xfId="0" applyNumberFormat="1" applyFont="1" applyFill="1" applyBorder="1" applyAlignment="1" applyProtection="1">
      <alignment vertical="center" wrapText="1"/>
    </xf>
    <xf numFmtId="3" fontId="5" fillId="2" borderId="10" xfId="0" applyNumberFormat="1" applyFont="1" applyFill="1" applyBorder="1" applyAlignment="1" applyProtection="1">
      <alignment horizontal="center" vertical="center"/>
    </xf>
    <xf numFmtId="3" fontId="5" fillId="2" borderId="16" xfId="0" applyNumberFormat="1" applyFont="1" applyFill="1" applyBorder="1" applyAlignment="1" applyProtection="1">
      <alignment vertical="center" wrapText="1"/>
    </xf>
    <xf numFmtId="164" fontId="5" fillId="2" borderId="17" xfId="1" applyNumberFormat="1" applyFont="1" applyFill="1" applyBorder="1" applyAlignment="1" applyProtection="1">
      <alignment horizontal="center" vertical="center"/>
    </xf>
    <xf numFmtId="10" fontId="5" fillId="2" borderId="10" xfId="0" applyNumberFormat="1" applyFont="1" applyFill="1" applyBorder="1" applyAlignment="1" applyProtection="1">
      <alignment horizontal="center"/>
    </xf>
    <xf numFmtId="0" fontId="0" fillId="0" borderId="0" xfId="0" applyProtection="1"/>
    <xf numFmtId="2" fontId="5" fillId="2" borderId="10" xfId="1" applyNumberFormat="1" applyFont="1" applyFill="1" applyBorder="1" applyAlignment="1" applyProtection="1">
      <alignment horizontal="center" vertical="center"/>
    </xf>
    <xf numFmtId="164" fontId="5" fillId="2" borderId="11" xfId="1" applyNumberFormat="1" applyFont="1" applyFill="1" applyBorder="1" applyAlignment="1" applyProtection="1">
      <alignment horizontal="center" vertical="center"/>
    </xf>
    <xf numFmtId="164" fontId="5" fillId="2" borderId="10" xfId="1" applyNumberFormat="1" applyFont="1" applyFill="1" applyBorder="1" applyAlignment="1" applyProtection="1">
      <alignment horizontal="center" vertical="center"/>
    </xf>
    <xf numFmtId="0" fontId="5" fillId="2" borderId="20" xfId="0" applyFont="1" applyFill="1" applyBorder="1" applyAlignment="1" applyProtection="1">
      <alignment vertical="center" wrapText="1"/>
    </xf>
    <xf numFmtId="164" fontId="5" fillId="2" borderId="18" xfId="1" applyNumberFormat="1" applyFont="1" applyFill="1" applyBorder="1" applyAlignment="1" applyProtection="1">
      <alignment horizontal="center" vertical="center"/>
    </xf>
    <xf numFmtId="3" fontId="5" fillId="2" borderId="9" xfId="0" applyNumberFormat="1" applyFont="1" applyFill="1" applyBorder="1" applyAlignment="1" applyProtection="1">
      <alignment horizontal="center" vertical="center"/>
    </xf>
    <xf numFmtId="3" fontId="0" fillId="0" borderId="0" xfId="0" applyNumberFormat="1" applyProtection="1"/>
    <xf numFmtId="4" fontId="0" fillId="0" borderId="0" xfId="0" applyNumberFormat="1" applyProtection="1"/>
    <xf numFmtId="0" fontId="5" fillId="2" borderId="31" xfId="0" applyFont="1" applyFill="1" applyBorder="1" applyAlignment="1" applyProtection="1">
      <alignment horizontal="center" vertical="center"/>
    </xf>
    <xf numFmtId="0" fontId="5" fillId="2" borderId="32" xfId="0" applyFont="1" applyFill="1" applyBorder="1" applyAlignment="1" applyProtection="1">
      <alignment horizontal="center" vertical="center" wrapText="1"/>
    </xf>
    <xf numFmtId="3" fontId="5" fillId="2" borderId="30" xfId="0" applyNumberFormat="1" applyFont="1" applyFill="1" applyBorder="1" applyAlignment="1" applyProtection="1">
      <alignment vertical="center"/>
    </xf>
    <xf numFmtId="3" fontId="5" fillId="2" borderId="29" xfId="0" applyNumberFormat="1" applyFont="1" applyFill="1" applyBorder="1" applyAlignment="1" applyProtection="1">
      <alignment horizontal="center" vertical="center"/>
    </xf>
    <xf numFmtId="3" fontId="5" fillId="2" borderId="34" xfId="0" applyNumberFormat="1" applyFont="1" applyFill="1" applyBorder="1" applyAlignment="1" applyProtection="1">
      <alignment horizontal="center"/>
    </xf>
    <xf numFmtId="0" fontId="5" fillId="2" borderId="16" xfId="0" applyFont="1" applyFill="1" applyBorder="1" applyProtection="1"/>
    <xf numFmtId="10" fontId="5" fillId="2" borderId="18" xfId="0" applyNumberFormat="1" applyFont="1" applyFill="1" applyBorder="1" applyAlignment="1" applyProtection="1">
      <alignment horizontal="center"/>
    </xf>
    <xf numFmtId="3" fontId="5" fillId="2" borderId="18" xfId="0" applyNumberFormat="1" applyFont="1" applyFill="1" applyBorder="1" applyAlignment="1" applyProtection="1">
      <alignment horizontal="center"/>
    </xf>
    <xf numFmtId="4" fontId="5" fillId="2" borderId="18" xfId="0" applyNumberFormat="1" applyFont="1" applyFill="1" applyBorder="1" applyAlignment="1" applyProtection="1">
      <alignment horizontal="center"/>
    </xf>
    <xf numFmtId="2" fontId="5" fillId="2" borderId="18" xfId="1" applyNumberFormat="1" applyFont="1" applyFill="1" applyBorder="1" applyAlignment="1" applyProtection="1">
      <alignment horizontal="center" vertical="center"/>
    </xf>
    <xf numFmtId="9" fontId="5" fillId="2" borderId="15" xfId="1" applyFont="1" applyFill="1" applyBorder="1" applyAlignment="1" applyProtection="1">
      <alignment horizontal="center"/>
    </xf>
    <xf numFmtId="3" fontId="0" fillId="0" borderId="0" xfId="0" applyNumberFormat="1" applyFill="1" applyBorder="1" applyAlignment="1" applyProtection="1">
      <alignment horizontal="center" vertical="center"/>
    </xf>
    <xf numFmtId="0" fontId="0" fillId="0" borderId="0" xfId="0" applyFill="1" applyBorder="1" applyAlignment="1" applyProtection="1">
      <alignment vertical="center"/>
    </xf>
    <xf numFmtId="10" fontId="9" fillId="3" borderId="11" xfId="1" applyNumberFormat="1" applyFont="1" applyFill="1" applyBorder="1" applyAlignment="1" applyProtection="1">
      <alignment horizontal="center"/>
    </xf>
    <xf numFmtId="10" fontId="5" fillId="0" borderId="35" xfId="0" applyNumberFormat="1" applyFont="1" applyFill="1" applyBorder="1" applyAlignment="1" applyProtection="1">
      <alignment horizontal="center"/>
    </xf>
    <xf numFmtId="0" fontId="0" fillId="4" borderId="3" xfId="0" applyFill="1" applyBorder="1" applyProtection="1"/>
    <xf numFmtId="0" fontId="0" fillId="4" borderId="4" xfId="0" applyFill="1" applyBorder="1" applyProtection="1"/>
    <xf numFmtId="0" fontId="0" fillId="4" borderId="19" xfId="0" applyFill="1" applyBorder="1" applyAlignment="1" applyProtection="1"/>
    <xf numFmtId="0" fontId="0" fillId="4" borderId="24" xfId="0" applyFill="1" applyBorder="1" applyAlignment="1" applyProtection="1"/>
    <xf numFmtId="3" fontId="10" fillId="4" borderId="15" xfId="0" applyNumberFormat="1" applyFont="1" applyFill="1" applyBorder="1" applyAlignment="1" applyProtection="1">
      <alignment horizontal="center"/>
    </xf>
    <xf numFmtId="3" fontId="10" fillId="4" borderId="11" xfId="0" applyNumberFormat="1" applyFont="1" applyFill="1" applyBorder="1" applyAlignment="1" applyProtection="1">
      <alignment horizontal="center"/>
    </xf>
    <xf numFmtId="0" fontId="9" fillId="3" borderId="12" xfId="0" applyFont="1" applyFill="1" applyBorder="1" applyAlignment="1" applyProtection="1">
      <alignment vertical="center"/>
    </xf>
    <xf numFmtId="164" fontId="9" fillId="3" borderId="11" xfId="1" applyNumberFormat="1" applyFont="1" applyFill="1" applyBorder="1" applyAlignment="1" applyProtection="1">
      <alignment horizontal="center" vertical="center"/>
    </xf>
    <xf numFmtId="0" fontId="9" fillId="3" borderId="25" xfId="0" applyFont="1" applyFill="1" applyBorder="1" applyAlignment="1" applyProtection="1">
      <alignment vertical="center"/>
    </xf>
    <xf numFmtId="0" fontId="9" fillId="3" borderId="28" xfId="0" applyFont="1" applyFill="1" applyBorder="1" applyAlignment="1" applyProtection="1"/>
    <xf numFmtId="3" fontId="9" fillId="3" borderId="17" xfId="0" applyNumberFormat="1" applyFont="1" applyFill="1" applyBorder="1" applyAlignment="1" applyProtection="1">
      <alignment horizontal="center"/>
    </xf>
    <xf numFmtId="0" fontId="0" fillId="0" borderId="0" xfId="0" applyFill="1" applyBorder="1" applyProtection="1"/>
    <xf numFmtId="49" fontId="5" fillId="0" borderId="0" xfId="0" applyNumberFormat="1" applyFont="1" applyFill="1" applyBorder="1" applyAlignment="1" applyProtection="1"/>
    <xf numFmtId="0" fontId="0" fillId="0" borderId="0" xfId="0" applyFill="1" applyBorder="1" applyAlignment="1" applyProtection="1"/>
    <xf numFmtId="0" fontId="5" fillId="2" borderId="33" xfId="0" applyFont="1" applyFill="1" applyBorder="1" applyAlignment="1" applyProtection="1">
      <alignment vertical="center" wrapText="1"/>
    </xf>
    <xf numFmtId="9" fontId="9" fillId="3" borderId="17" xfId="1" applyFont="1" applyFill="1" applyBorder="1" applyAlignment="1" applyProtection="1">
      <alignment horizontal="center"/>
    </xf>
    <xf numFmtId="164" fontId="9" fillId="3" borderId="8" xfId="1" applyNumberFormat="1" applyFont="1" applyFill="1" applyBorder="1" applyAlignment="1" applyProtection="1">
      <alignment horizontal="center" vertical="center"/>
    </xf>
    <xf numFmtId="0" fontId="9" fillId="3" borderId="16" xfId="0" applyFont="1" applyFill="1" applyBorder="1" applyAlignment="1" applyProtection="1"/>
    <xf numFmtId="0" fontId="9" fillId="3" borderId="18" xfId="0" applyFont="1" applyFill="1" applyBorder="1" applyProtection="1"/>
    <xf numFmtId="3" fontId="5" fillId="2" borderId="15" xfId="0" applyNumberFormat="1" applyFont="1" applyFill="1" applyBorder="1" applyAlignment="1" applyProtection="1">
      <alignment horizontal="center" vertical="center"/>
    </xf>
    <xf numFmtId="3" fontId="5" fillId="3" borderId="30" xfId="0" applyNumberFormat="1" applyFont="1" applyFill="1" applyBorder="1" applyAlignment="1" applyProtection="1">
      <alignment vertical="center"/>
    </xf>
    <xf numFmtId="0" fontId="0" fillId="3" borderId="34" xfId="0" applyFill="1" applyBorder="1" applyProtection="1"/>
    <xf numFmtId="0" fontId="6" fillId="4" borderId="6" xfId="0" applyFont="1" applyFill="1" applyBorder="1" applyProtection="1"/>
    <xf numFmtId="49" fontId="6" fillId="4" borderId="7" xfId="0" applyNumberFormat="1" applyFont="1" applyFill="1" applyBorder="1" applyAlignment="1" applyProtection="1">
      <alignment horizontal="center"/>
    </xf>
    <xf numFmtId="49" fontId="6" fillId="4" borderId="2" xfId="0" applyNumberFormat="1" applyFont="1" applyFill="1" applyBorder="1" applyAlignment="1" applyProtection="1">
      <alignment horizontal="center"/>
    </xf>
    <xf numFmtId="0" fontId="9" fillId="3" borderId="25" xfId="0" applyFont="1" applyFill="1" applyBorder="1" applyAlignment="1" applyProtection="1">
      <alignment wrapText="1"/>
    </xf>
    <xf numFmtId="3" fontId="9" fillId="3" borderId="11" xfId="0" applyNumberFormat="1" applyFont="1" applyFill="1" applyBorder="1" applyAlignment="1" applyProtection="1">
      <alignment horizontal="center" vertical="center"/>
    </xf>
    <xf numFmtId="0" fontId="9" fillId="3" borderId="9" xfId="0" applyFont="1" applyFill="1" applyBorder="1" applyAlignment="1" applyProtection="1">
      <alignment vertical="center"/>
    </xf>
    <xf numFmtId="0" fontId="9" fillId="3" borderId="10" xfId="0" applyFont="1" applyFill="1" applyBorder="1" applyAlignment="1" applyProtection="1">
      <alignment vertical="center" wrapText="1"/>
    </xf>
    <xf numFmtId="3" fontId="9" fillId="3" borderId="11" xfId="0" applyNumberFormat="1" applyFont="1" applyFill="1" applyBorder="1" applyAlignment="1" applyProtection="1">
      <alignment horizontal="center" vertical="center" wrapText="1"/>
    </xf>
    <xf numFmtId="0" fontId="9" fillId="3" borderId="25" xfId="0" applyFont="1" applyFill="1" applyBorder="1" applyAlignment="1" applyProtection="1">
      <alignment vertical="center" wrapText="1"/>
    </xf>
    <xf numFmtId="10" fontId="5" fillId="2" borderId="10" xfId="0" applyNumberFormat="1" applyFont="1" applyFill="1" applyBorder="1" applyAlignment="1" applyProtection="1">
      <alignment horizontal="center" vertical="center"/>
    </xf>
    <xf numFmtId="4" fontId="5" fillId="2" borderId="10" xfId="0" applyNumberFormat="1" applyFont="1" applyFill="1" applyBorder="1" applyAlignment="1" applyProtection="1">
      <alignment horizontal="center" vertical="center"/>
    </xf>
    <xf numFmtId="0" fontId="5" fillId="2" borderId="9" xfId="0" applyFont="1" applyFill="1" applyBorder="1" applyAlignment="1" applyProtection="1">
      <alignment horizontal="left" vertical="center"/>
    </xf>
    <xf numFmtId="0" fontId="0" fillId="0" borderId="0" xfId="0" quotePrefix="1" applyFill="1" applyBorder="1" applyAlignment="1" applyProtection="1">
      <alignment vertical="center"/>
    </xf>
    <xf numFmtId="3" fontId="5" fillId="3" borderId="10" xfId="0" applyNumberFormat="1" applyFont="1" applyFill="1" applyBorder="1" applyAlignment="1" applyProtection="1">
      <alignment horizontal="center"/>
    </xf>
    <xf numFmtId="3" fontId="5" fillId="5" borderId="10" xfId="0" applyNumberFormat="1" applyFont="1" applyFill="1" applyBorder="1" applyAlignment="1" applyProtection="1">
      <alignment horizontal="center"/>
      <protection locked="0"/>
    </xf>
    <xf numFmtId="4" fontId="5" fillId="5" borderId="10" xfId="0" applyNumberFormat="1" applyFont="1" applyFill="1" applyBorder="1" applyAlignment="1" applyProtection="1">
      <alignment horizontal="center"/>
      <protection locked="0"/>
    </xf>
    <xf numFmtId="3" fontId="5" fillId="5" borderId="10" xfId="0" applyNumberFormat="1" applyFont="1" applyFill="1" applyBorder="1" applyAlignment="1" applyProtection="1">
      <alignment horizontal="center" vertical="center"/>
      <protection locked="0"/>
    </xf>
    <xf numFmtId="3" fontId="5" fillId="5" borderId="11" xfId="0" applyNumberFormat="1" applyFont="1" applyFill="1" applyBorder="1" applyAlignment="1" applyProtection="1">
      <alignment horizontal="center" vertical="center"/>
      <protection locked="0"/>
    </xf>
    <xf numFmtId="3" fontId="5" fillId="5" borderId="16" xfId="0" applyNumberFormat="1" applyFont="1" applyFill="1" applyBorder="1" applyAlignment="1" applyProtection="1">
      <alignment horizontal="center" vertical="center"/>
      <protection locked="0"/>
    </xf>
    <xf numFmtId="3" fontId="5" fillId="5" borderId="18" xfId="0" applyNumberFormat="1" applyFont="1" applyFill="1" applyBorder="1" applyAlignment="1" applyProtection="1">
      <alignment horizontal="center" vertical="center"/>
      <protection locked="0"/>
    </xf>
    <xf numFmtId="3" fontId="5" fillId="5" borderId="35" xfId="0" applyNumberFormat="1" applyFont="1" applyFill="1" applyBorder="1" applyAlignment="1" applyProtection="1">
      <alignment horizontal="center" vertical="center"/>
      <protection locked="0"/>
    </xf>
    <xf numFmtId="3" fontId="5" fillId="5" borderId="20" xfId="0" applyNumberFormat="1" applyFont="1" applyFill="1" applyBorder="1" applyAlignment="1" applyProtection="1">
      <alignment horizontal="center" vertical="center"/>
      <protection locked="0"/>
    </xf>
    <xf numFmtId="3" fontId="5" fillId="5" borderId="21" xfId="0" applyNumberFormat="1" applyFont="1" applyFill="1" applyBorder="1" applyAlignment="1" applyProtection="1">
      <alignment horizontal="center" vertical="center"/>
      <protection locked="0"/>
    </xf>
    <xf numFmtId="0" fontId="11" fillId="0" borderId="0" xfId="0" applyFont="1" applyProtection="1"/>
    <xf numFmtId="0" fontId="12" fillId="3" borderId="26" xfId="0" applyFont="1" applyFill="1" applyBorder="1" applyAlignment="1">
      <alignment horizontal="center" vertical="center" wrapText="1"/>
    </xf>
    <xf numFmtId="0" fontId="3" fillId="5" borderId="37"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3" fillId="5" borderId="36" xfId="0" applyFont="1" applyFill="1" applyBorder="1" applyAlignment="1" applyProtection="1">
      <alignment horizontal="center" vertical="center" wrapText="1"/>
      <protection locked="0"/>
    </xf>
    <xf numFmtId="0" fontId="3" fillId="5" borderId="5"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0" fontId="2" fillId="0" borderId="5" xfId="0" applyFont="1" applyBorder="1" applyAlignment="1" applyProtection="1">
      <alignment horizontal="center"/>
    </xf>
    <xf numFmtId="49" fontId="5" fillId="3" borderId="12" xfId="0" applyNumberFormat="1" applyFont="1" applyFill="1" applyBorder="1" applyAlignment="1" applyProtection="1">
      <alignment horizontal="center"/>
    </xf>
    <xf numFmtId="49" fontId="5" fillId="3" borderId="14" xfId="0" applyNumberFormat="1" applyFont="1" applyFill="1" applyBorder="1" applyAlignment="1" applyProtection="1">
      <alignment horizontal="center"/>
    </xf>
    <xf numFmtId="49" fontId="5" fillId="3" borderId="13" xfId="0" applyNumberFormat="1" applyFont="1" applyFill="1" applyBorder="1" applyAlignment="1" applyProtection="1">
      <alignment horizontal="center"/>
    </xf>
    <xf numFmtId="9" fontId="5" fillId="2" borderId="15" xfId="0" applyNumberFormat="1" applyFont="1" applyFill="1" applyBorder="1" applyAlignment="1" applyProtection="1">
      <alignment horizontal="center" vertical="center"/>
    </xf>
    <xf numFmtId="9" fontId="5" fillId="2" borderId="27" xfId="0" applyNumberFormat="1" applyFont="1" applyFill="1" applyBorder="1" applyAlignment="1" applyProtection="1">
      <alignment horizontal="center" vertical="center"/>
    </xf>
    <xf numFmtId="3" fontId="5" fillId="2" borderId="38" xfId="0" applyNumberFormat="1" applyFont="1" applyFill="1" applyBorder="1" applyAlignment="1" applyProtection="1">
      <alignment horizontal="center" vertical="center"/>
    </xf>
    <xf numFmtId="3" fontId="5" fillId="2" borderId="39" xfId="0" applyNumberFormat="1" applyFont="1" applyFill="1" applyBorder="1" applyAlignment="1" applyProtection="1">
      <alignment horizontal="center" vertical="center"/>
    </xf>
    <xf numFmtId="0" fontId="5" fillId="2" borderId="9"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3" fillId="2"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4" fillId="2" borderId="5" xfId="0" applyFont="1" applyFill="1" applyBorder="1" applyAlignment="1" applyProtection="1">
      <alignment horizontal="center"/>
    </xf>
    <xf numFmtId="14" fontId="4" fillId="3" borderId="5" xfId="0" applyNumberFormat="1" applyFont="1" applyFill="1" applyBorder="1" applyAlignment="1" applyProtection="1">
      <alignment horizontal="center"/>
    </xf>
    <xf numFmtId="14" fontId="4" fillId="3" borderId="4" xfId="0" applyNumberFormat="1" applyFont="1" applyFill="1" applyBorder="1" applyAlignment="1" applyProtection="1">
      <alignment horizontal="center"/>
    </xf>
    <xf numFmtId="0" fontId="3" fillId="2" borderId="22"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3" fontId="5" fillId="4" borderId="40" xfId="0" applyNumberFormat="1" applyFont="1" applyFill="1" applyBorder="1" applyAlignment="1" applyProtection="1">
      <alignment horizontal="center"/>
    </xf>
    <xf numFmtId="3" fontId="5" fillId="4" borderId="41" xfId="0" applyNumberFormat="1" applyFont="1" applyFill="1" applyBorder="1" applyAlignment="1" applyProtection="1">
      <alignment horizontal="center"/>
    </xf>
    <xf numFmtId="3" fontId="5" fillId="4" borderId="42" xfId="0" applyNumberFormat="1" applyFont="1" applyFill="1" applyBorder="1" applyAlignment="1" applyProtection="1">
      <alignment horizontal="center"/>
    </xf>
    <xf numFmtId="3" fontId="5" fillId="4" borderId="4" xfId="0" applyNumberFormat="1" applyFont="1" applyFill="1" applyBorder="1" applyAlignment="1" applyProtection="1">
      <alignment horizontal="center"/>
    </xf>
    <xf numFmtId="0" fontId="3" fillId="3" borderId="37"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3" borderId="36"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cellXfs>
  <cellStyles count="2">
    <cellStyle name="Normal" xfId="0" builtinId="0"/>
    <cellStyle name="Percent" xfId="1" builtinId="5"/>
  </cellStyles>
  <dxfs count="24">
    <dxf>
      <font>
        <b/>
        <i val="0"/>
      </font>
      <fill>
        <patternFill>
          <bgColor indexed="10"/>
        </patternFill>
      </fill>
    </dxf>
    <dxf>
      <font>
        <b/>
        <i val="0"/>
      </font>
      <fill>
        <patternFill>
          <bgColor indexed="11"/>
        </patternFill>
      </fill>
    </dxf>
    <dxf>
      <fill>
        <patternFill>
          <bgColor rgb="FFFF0000"/>
        </patternFill>
      </fill>
    </dxf>
    <dxf>
      <fill>
        <patternFill>
          <bgColor rgb="FFFF0000"/>
        </patternFill>
      </fill>
    </dxf>
    <dxf>
      <font>
        <b/>
        <i val="0"/>
      </font>
      <fill>
        <patternFill>
          <bgColor rgb="FF00FF00"/>
        </patternFill>
      </fill>
    </dxf>
    <dxf>
      <font>
        <b/>
        <i val="0"/>
      </font>
      <fill>
        <patternFill>
          <bgColor rgb="FFFF0000"/>
        </patternFill>
      </fill>
    </dxf>
    <dxf>
      <font>
        <b/>
        <i val="0"/>
      </font>
      <fill>
        <patternFill>
          <bgColor indexed="10"/>
        </patternFill>
      </fill>
    </dxf>
    <dxf>
      <font>
        <b/>
        <i val="0"/>
      </font>
      <fill>
        <patternFill>
          <bgColor indexed="11"/>
        </patternFill>
      </fill>
    </dxf>
    <dxf>
      <fill>
        <patternFill>
          <bgColor rgb="FFFF0000"/>
        </patternFill>
      </fill>
    </dxf>
    <dxf>
      <fill>
        <patternFill>
          <bgColor rgb="FFFF0000"/>
        </patternFill>
      </fill>
    </dxf>
    <dxf>
      <font>
        <b/>
        <i val="0"/>
      </font>
      <fill>
        <patternFill>
          <bgColor rgb="FF00FF00"/>
        </patternFill>
      </fill>
    </dxf>
    <dxf>
      <font>
        <b/>
        <i val="0"/>
      </font>
      <fill>
        <patternFill>
          <bgColor rgb="FFFF0000"/>
        </patternFill>
      </fill>
    </dxf>
    <dxf>
      <font>
        <b/>
        <i val="0"/>
      </font>
      <fill>
        <patternFill>
          <bgColor indexed="10"/>
        </patternFill>
      </fill>
    </dxf>
    <dxf>
      <font>
        <b/>
        <i val="0"/>
      </font>
      <fill>
        <patternFill>
          <bgColor indexed="11"/>
        </patternFill>
      </fill>
    </dxf>
    <dxf>
      <fill>
        <patternFill>
          <bgColor rgb="FFFF0000"/>
        </patternFill>
      </fill>
    </dxf>
    <dxf>
      <fill>
        <patternFill>
          <bgColor rgb="FFFF0000"/>
        </patternFill>
      </fill>
    </dxf>
    <dxf>
      <font>
        <b/>
        <i val="0"/>
      </font>
      <fill>
        <patternFill>
          <bgColor rgb="FF00FF00"/>
        </patternFill>
      </fill>
    </dxf>
    <dxf>
      <font>
        <b/>
        <i val="0"/>
      </font>
      <fill>
        <patternFill>
          <bgColor rgb="FFFF0000"/>
        </patternFill>
      </fill>
    </dxf>
    <dxf>
      <fill>
        <patternFill>
          <bgColor rgb="FFFF0000"/>
        </patternFill>
      </fill>
    </dxf>
    <dxf>
      <fill>
        <patternFill>
          <bgColor rgb="FFFF0000"/>
        </patternFill>
      </fill>
    </dxf>
    <dxf>
      <font>
        <b/>
        <i val="0"/>
      </font>
      <fill>
        <patternFill>
          <bgColor indexed="10"/>
        </patternFill>
      </fill>
    </dxf>
    <dxf>
      <font>
        <b/>
        <i val="0"/>
      </font>
      <fill>
        <patternFill>
          <bgColor indexed="11"/>
        </patternFill>
      </fill>
    </dxf>
    <dxf>
      <font>
        <b/>
        <i val="0"/>
      </font>
      <fill>
        <patternFill>
          <bgColor rgb="FF00FF00"/>
        </patternFill>
      </fill>
    </dxf>
    <dxf>
      <font>
        <b/>
        <i val="0"/>
      </font>
      <fill>
        <patternFill>
          <bgColor rgb="FFFF0000"/>
        </patternFill>
      </fill>
    </dxf>
  </dxfs>
  <tableStyles count="0" defaultTableStyle="TableStyleMedium2" defaultPivotStyle="PivotStyleLight16"/>
  <colors>
    <mruColors>
      <color rgb="FF00FA71"/>
      <color rgb="FFAC8B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2"/>
  <sheetViews>
    <sheetView zoomScaleNormal="100" workbookViewId="0">
      <selection activeCell="C6" sqref="C6"/>
    </sheetView>
  </sheetViews>
  <sheetFormatPr defaultColWidth="9" defaultRowHeight="15" x14ac:dyDescent="0.25"/>
  <cols>
    <col min="1" max="1" width="31" style="10" customWidth="1"/>
    <col min="2" max="2" width="18.7109375" style="10" customWidth="1"/>
    <col min="3" max="3" width="20.42578125" style="10" customWidth="1"/>
    <col min="4" max="6" width="14" style="10" customWidth="1"/>
    <col min="7" max="7" width="12.7109375" style="10" customWidth="1"/>
    <col min="8" max="8" width="21.7109375" style="10" customWidth="1"/>
    <col min="9" max="9" width="13" style="10" customWidth="1"/>
    <col min="10" max="11" width="9" style="10" hidden="1" customWidth="1"/>
    <col min="12" max="12" width="14.85546875" style="10" hidden="1" customWidth="1"/>
    <col min="13" max="14" width="9" style="10" hidden="1" customWidth="1"/>
    <col min="15" max="15" width="16.28515625" style="10" hidden="1" customWidth="1"/>
    <col min="16" max="18" width="9" style="10" hidden="1" customWidth="1"/>
    <col min="19" max="25" width="22.7109375" style="10" customWidth="1"/>
    <col min="26" max="26" width="9" style="10" customWidth="1"/>
    <col min="27" max="27" width="9" style="10"/>
    <col min="28" max="28" width="12.5703125" style="10" bestFit="1" customWidth="1"/>
    <col min="29" max="16384" width="9" style="10"/>
  </cols>
  <sheetData>
    <row r="1" spans="1:16" ht="21" thickBot="1" x14ac:dyDescent="0.35">
      <c r="A1" s="87" t="s">
        <v>59</v>
      </c>
      <c r="B1" s="87"/>
      <c r="C1" s="87"/>
      <c r="D1" s="87"/>
      <c r="E1" s="87"/>
      <c r="F1" s="87"/>
      <c r="G1" s="87"/>
      <c r="H1" s="87"/>
      <c r="I1" s="87"/>
    </row>
    <row r="2" spans="1:16" ht="36.75" customHeight="1" x14ac:dyDescent="0.25">
      <c r="A2" s="103" t="s">
        <v>0</v>
      </c>
      <c r="B2" s="81" t="s">
        <v>68</v>
      </c>
      <c r="C2" s="82"/>
      <c r="D2" s="82"/>
      <c r="E2" s="83"/>
      <c r="F2" s="97" t="s">
        <v>1</v>
      </c>
      <c r="G2" s="97"/>
      <c r="H2" s="98" t="s">
        <v>2</v>
      </c>
      <c r="I2" s="99"/>
    </row>
    <row r="3" spans="1:16" ht="15.75" customHeight="1" thickBot="1" x14ac:dyDescent="0.3">
      <c r="A3" s="104"/>
      <c r="B3" s="84"/>
      <c r="C3" s="85"/>
      <c r="D3" s="85"/>
      <c r="E3" s="86"/>
      <c r="F3" s="100" t="s">
        <v>60</v>
      </c>
      <c r="G3" s="100"/>
      <c r="H3" s="101">
        <v>41927</v>
      </c>
      <c r="I3" s="102"/>
    </row>
    <row r="4" spans="1:16" ht="77.25" thickBot="1" x14ac:dyDescent="0.3">
      <c r="A4" s="19" t="s">
        <v>3</v>
      </c>
      <c r="B4" s="20" t="s">
        <v>4</v>
      </c>
      <c r="C4" s="20" t="s">
        <v>5</v>
      </c>
      <c r="D4" s="20" t="s">
        <v>6</v>
      </c>
      <c r="E4" s="20" t="s">
        <v>7</v>
      </c>
      <c r="F4" s="20" t="s">
        <v>8</v>
      </c>
      <c r="G4" s="20" t="s">
        <v>9</v>
      </c>
      <c r="H4" s="20" t="s">
        <v>10</v>
      </c>
      <c r="I4" s="80" t="s">
        <v>64</v>
      </c>
    </row>
    <row r="5" spans="1:16" x14ac:dyDescent="0.25">
      <c r="A5" s="56" t="s">
        <v>11</v>
      </c>
      <c r="B5" s="57" t="s">
        <v>12</v>
      </c>
      <c r="C5" s="57" t="s">
        <v>13</v>
      </c>
      <c r="D5" s="57" t="s">
        <v>13</v>
      </c>
      <c r="E5" s="57" t="s">
        <v>13</v>
      </c>
      <c r="F5" s="57" t="s">
        <v>13</v>
      </c>
      <c r="G5" s="57" t="s">
        <v>13</v>
      </c>
      <c r="H5" s="57" t="s">
        <v>12</v>
      </c>
      <c r="I5" s="58" t="s">
        <v>12</v>
      </c>
      <c r="O5" s="10" t="s">
        <v>48</v>
      </c>
      <c r="P5" s="17">
        <f>SUM(C6:C10,C13:C18)</f>
        <v>173</v>
      </c>
    </row>
    <row r="6" spans="1:16" x14ac:dyDescent="0.25">
      <c r="A6" s="1" t="s">
        <v>14</v>
      </c>
      <c r="B6" s="9">
        <f t="shared" ref="B6:B20" si="0">D6/C6</f>
        <v>0</v>
      </c>
      <c r="C6" s="70">
        <v>5</v>
      </c>
      <c r="D6" s="70">
        <v>0</v>
      </c>
      <c r="E6" s="70">
        <v>0</v>
      </c>
      <c r="F6" s="71">
        <v>241</v>
      </c>
      <c r="G6" s="11">
        <f t="shared" ref="G6:G20" si="1">F6/C6</f>
        <v>48.2</v>
      </c>
      <c r="H6" s="29">
        <v>0.44</v>
      </c>
      <c r="I6" s="32">
        <f>B6/H6</f>
        <v>0</v>
      </c>
      <c r="J6" s="31"/>
      <c r="K6" s="31"/>
      <c r="L6" s="31"/>
      <c r="M6" s="30"/>
      <c r="P6" s="17"/>
    </row>
    <row r="7" spans="1:16" x14ac:dyDescent="0.25">
      <c r="A7" s="1" t="s">
        <v>15</v>
      </c>
      <c r="B7" s="9">
        <f t="shared" si="0"/>
        <v>0.38235294117647056</v>
      </c>
      <c r="C7" s="70">
        <v>34</v>
      </c>
      <c r="D7" s="70">
        <v>13</v>
      </c>
      <c r="E7" s="70">
        <v>13</v>
      </c>
      <c r="F7" s="71">
        <v>2434.75</v>
      </c>
      <c r="G7" s="11">
        <f t="shared" si="1"/>
        <v>71.610294117647058</v>
      </c>
      <c r="H7" s="29">
        <v>0.46</v>
      </c>
      <c r="I7" s="32">
        <f t="shared" ref="I7:I11" si="2">B7/H7</f>
        <v>0.8312020460358055</v>
      </c>
      <c r="O7" s="10" t="s">
        <v>47</v>
      </c>
      <c r="P7" s="17">
        <f>SUM(B22:C22)</f>
        <v>82</v>
      </c>
    </row>
    <row r="8" spans="1:16" x14ac:dyDescent="0.25">
      <c r="A8" s="1" t="s">
        <v>16</v>
      </c>
      <c r="B8" s="9">
        <f t="shared" si="0"/>
        <v>0.33846153846153848</v>
      </c>
      <c r="C8" s="70">
        <v>65</v>
      </c>
      <c r="D8" s="70">
        <v>22</v>
      </c>
      <c r="E8" s="70">
        <v>22</v>
      </c>
      <c r="F8" s="71">
        <v>4305.75</v>
      </c>
      <c r="G8" s="11">
        <f t="shared" si="1"/>
        <v>66.242307692307691</v>
      </c>
      <c r="H8" s="29">
        <v>0.46</v>
      </c>
      <c r="I8" s="32">
        <f t="shared" si="2"/>
        <v>0.73578595317725748</v>
      </c>
      <c r="O8" s="10" t="s">
        <v>49</v>
      </c>
      <c r="P8" s="17">
        <f>SUM(E6:E10,E13:E18)</f>
        <v>61</v>
      </c>
    </row>
    <row r="9" spans="1:16" x14ac:dyDescent="0.25">
      <c r="A9" s="1" t="s">
        <v>17</v>
      </c>
      <c r="B9" s="9">
        <f t="shared" si="0"/>
        <v>0.42857142857142855</v>
      </c>
      <c r="C9" s="70">
        <v>28</v>
      </c>
      <c r="D9" s="70">
        <v>12</v>
      </c>
      <c r="E9" s="70">
        <v>12</v>
      </c>
      <c r="F9" s="71">
        <v>1908.75</v>
      </c>
      <c r="G9" s="11">
        <f t="shared" si="1"/>
        <v>68.169642857142861</v>
      </c>
      <c r="H9" s="29">
        <v>0.39</v>
      </c>
      <c r="I9" s="32">
        <f t="shared" si="2"/>
        <v>1.0989010989010988</v>
      </c>
    </row>
    <row r="10" spans="1:16" ht="15" customHeight="1" thickBot="1" x14ac:dyDescent="0.3">
      <c r="A10" s="1" t="s">
        <v>18</v>
      </c>
      <c r="B10" s="9">
        <f t="shared" si="0"/>
        <v>0.42307692307692307</v>
      </c>
      <c r="C10" s="70">
        <v>26</v>
      </c>
      <c r="D10" s="70">
        <v>11</v>
      </c>
      <c r="E10" s="70">
        <v>11</v>
      </c>
      <c r="F10" s="71">
        <v>1677.25</v>
      </c>
      <c r="G10" s="11">
        <f t="shared" si="1"/>
        <v>64.509615384615387</v>
      </c>
      <c r="H10" s="29">
        <v>0.38</v>
      </c>
      <c r="I10" s="32">
        <f t="shared" si="2"/>
        <v>1.1133603238866396</v>
      </c>
      <c r="O10" s="10" t="s">
        <v>58</v>
      </c>
      <c r="P10" s="33">
        <f>(B22+C22)/(C6+C7+C8+C9+C10+C13+C14+C15+C16+C17+C18)</f>
        <v>0.47398843930635837</v>
      </c>
    </row>
    <row r="11" spans="1:16" x14ac:dyDescent="0.25">
      <c r="A11" s="1" t="s">
        <v>19</v>
      </c>
      <c r="B11" s="9">
        <f t="shared" si="0"/>
        <v>0.25</v>
      </c>
      <c r="C11" s="70">
        <v>12</v>
      </c>
      <c r="D11" s="70">
        <v>3</v>
      </c>
      <c r="E11" s="70">
        <v>0</v>
      </c>
      <c r="F11" s="71">
        <v>530</v>
      </c>
      <c r="G11" s="11">
        <f t="shared" si="1"/>
        <v>44.166666666666664</v>
      </c>
      <c r="H11" s="29">
        <v>0.45</v>
      </c>
      <c r="I11" s="32">
        <f t="shared" si="2"/>
        <v>0.55555555555555558</v>
      </c>
      <c r="P11" s="18"/>
    </row>
    <row r="12" spans="1:16" x14ac:dyDescent="0.25">
      <c r="A12" s="1" t="s">
        <v>20</v>
      </c>
      <c r="B12" s="9">
        <f t="shared" si="0"/>
        <v>0.35882352941176471</v>
      </c>
      <c r="C12" s="2">
        <f>SUM(C6:C11)</f>
        <v>170</v>
      </c>
      <c r="D12" s="2">
        <f>SUM(D6:D11)</f>
        <v>61</v>
      </c>
      <c r="E12" s="2">
        <f>SUM(E6:E11)</f>
        <v>58</v>
      </c>
      <c r="F12" s="3">
        <f>SUM(F6:F11)</f>
        <v>11097.5</v>
      </c>
      <c r="G12" s="11">
        <f t="shared" si="1"/>
        <v>65.279411764705884</v>
      </c>
      <c r="H12" s="38"/>
      <c r="I12" s="39"/>
    </row>
    <row r="13" spans="1:16" x14ac:dyDescent="0.25">
      <c r="A13" s="1" t="s">
        <v>21</v>
      </c>
      <c r="B13" s="9">
        <f t="shared" si="0"/>
        <v>0</v>
      </c>
      <c r="C13" s="70">
        <v>4</v>
      </c>
      <c r="D13" s="70">
        <v>0</v>
      </c>
      <c r="E13" s="69">
        <f>D13</f>
        <v>0</v>
      </c>
      <c r="F13" s="71">
        <v>144.5</v>
      </c>
      <c r="G13" s="11">
        <f t="shared" si="1"/>
        <v>36.125</v>
      </c>
      <c r="H13" s="29">
        <v>0.5</v>
      </c>
      <c r="I13" s="32">
        <f>B13/H13</f>
        <v>0</v>
      </c>
    </row>
    <row r="14" spans="1:16" x14ac:dyDescent="0.25">
      <c r="A14" s="1" t="s">
        <v>22</v>
      </c>
      <c r="B14" s="9" t="e">
        <f t="shared" si="0"/>
        <v>#DIV/0!</v>
      </c>
      <c r="C14" s="70">
        <v>0</v>
      </c>
      <c r="D14" s="70">
        <v>0</v>
      </c>
      <c r="E14" s="69">
        <f t="shared" ref="E14:E18" si="3">D14</f>
        <v>0</v>
      </c>
      <c r="F14" s="71">
        <v>0</v>
      </c>
      <c r="G14" s="11" t="e">
        <f t="shared" si="1"/>
        <v>#DIV/0!</v>
      </c>
      <c r="H14" s="29">
        <v>0.54</v>
      </c>
      <c r="I14" s="32" t="e">
        <f t="shared" ref="I14:I18" si="4">B14/H14</f>
        <v>#DIV/0!</v>
      </c>
    </row>
    <row r="15" spans="1:16" x14ac:dyDescent="0.25">
      <c r="A15" s="1" t="s">
        <v>23</v>
      </c>
      <c r="B15" s="9">
        <f t="shared" si="0"/>
        <v>0.75</v>
      </c>
      <c r="C15" s="70">
        <v>4</v>
      </c>
      <c r="D15" s="70">
        <v>3</v>
      </c>
      <c r="E15" s="69">
        <f t="shared" si="3"/>
        <v>3</v>
      </c>
      <c r="F15" s="71">
        <v>424</v>
      </c>
      <c r="G15" s="11">
        <f t="shared" si="1"/>
        <v>106</v>
      </c>
      <c r="H15" s="29">
        <v>0.54</v>
      </c>
      <c r="I15" s="32">
        <f t="shared" si="4"/>
        <v>1.3888888888888888</v>
      </c>
      <c r="P15" s="18"/>
    </row>
    <row r="16" spans="1:16" x14ac:dyDescent="0.25">
      <c r="A16" s="1" t="s">
        <v>24</v>
      </c>
      <c r="B16" s="9">
        <f t="shared" si="0"/>
        <v>0</v>
      </c>
      <c r="C16" s="70">
        <v>2</v>
      </c>
      <c r="D16" s="70">
        <v>0</v>
      </c>
      <c r="E16" s="69">
        <f t="shared" si="3"/>
        <v>0</v>
      </c>
      <c r="F16" s="71">
        <v>72.25</v>
      </c>
      <c r="G16" s="11">
        <f t="shared" si="1"/>
        <v>36.125</v>
      </c>
      <c r="H16" s="29">
        <v>0.48</v>
      </c>
      <c r="I16" s="32">
        <f t="shared" si="4"/>
        <v>0</v>
      </c>
    </row>
    <row r="17" spans="1:16" x14ac:dyDescent="0.25">
      <c r="A17" s="1" t="s">
        <v>25</v>
      </c>
      <c r="B17" s="9">
        <f t="shared" si="0"/>
        <v>0</v>
      </c>
      <c r="C17" s="70">
        <v>4</v>
      </c>
      <c r="D17" s="70">
        <v>0</v>
      </c>
      <c r="E17" s="69">
        <f t="shared" si="3"/>
        <v>0</v>
      </c>
      <c r="F17" s="71">
        <v>88.75</v>
      </c>
      <c r="G17" s="11">
        <f t="shared" si="1"/>
        <v>22.1875</v>
      </c>
      <c r="H17" s="29">
        <v>0.44</v>
      </c>
      <c r="I17" s="32">
        <f t="shared" si="4"/>
        <v>0</v>
      </c>
    </row>
    <row r="18" spans="1:16" x14ac:dyDescent="0.25">
      <c r="A18" s="1" t="s">
        <v>26</v>
      </c>
      <c r="B18" s="9">
        <f t="shared" si="0"/>
        <v>0</v>
      </c>
      <c r="C18" s="70">
        <v>1</v>
      </c>
      <c r="D18" s="70">
        <v>0</v>
      </c>
      <c r="E18" s="69">
        <f t="shared" si="3"/>
        <v>0</v>
      </c>
      <c r="F18" s="71">
        <v>24.25</v>
      </c>
      <c r="G18" s="11">
        <f t="shared" si="1"/>
        <v>24.25</v>
      </c>
      <c r="H18" s="29">
        <v>0.4</v>
      </c>
      <c r="I18" s="32">
        <f t="shared" si="4"/>
        <v>0</v>
      </c>
    </row>
    <row r="19" spans="1:16" x14ac:dyDescent="0.25">
      <c r="A19" s="67" t="s">
        <v>27</v>
      </c>
      <c r="B19" s="65">
        <f t="shared" si="0"/>
        <v>0.2</v>
      </c>
      <c r="C19" s="6">
        <f>SUM(C13:C18)</f>
        <v>15</v>
      </c>
      <c r="D19" s="6">
        <f>SUM(D13:D18)</f>
        <v>3</v>
      </c>
      <c r="E19" s="6">
        <f>SUM(E13:E18)</f>
        <v>3</v>
      </c>
      <c r="F19" s="66">
        <f>SUM(F13:F18)</f>
        <v>753.75</v>
      </c>
      <c r="G19" s="11">
        <f t="shared" si="1"/>
        <v>50.25</v>
      </c>
      <c r="H19" s="105"/>
      <c r="I19" s="106"/>
      <c r="P19" s="18"/>
    </row>
    <row r="20" spans="1:16" ht="15" customHeight="1" thickBot="1" x14ac:dyDescent="0.3">
      <c r="A20" s="24" t="s">
        <v>28</v>
      </c>
      <c r="B20" s="25">
        <f t="shared" si="0"/>
        <v>0.34594594594594597</v>
      </c>
      <c r="C20" s="26">
        <f>C12+C19</f>
        <v>185</v>
      </c>
      <c r="D20" s="26">
        <f>D12+D19</f>
        <v>64</v>
      </c>
      <c r="E20" s="26">
        <f>E12+E19</f>
        <v>61</v>
      </c>
      <c r="F20" s="27">
        <f>F12+F19</f>
        <v>11851.25</v>
      </c>
      <c r="G20" s="28">
        <f t="shared" si="1"/>
        <v>64.060810810810807</v>
      </c>
      <c r="H20" s="107"/>
      <c r="I20" s="108"/>
    </row>
    <row r="21" spans="1:16" x14ac:dyDescent="0.25">
      <c r="A21" s="21" t="s">
        <v>29</v>
      </c>
      <c r="B21" s="22" t="s">
        <v>30</v>
      </c>
      <c r="C21" s="23" t="s">
        <v>31</v>
      </c>
      <c r="D21" s="93" t="s">
        <v>32</v>
      </c>
      <c r="E21" s="94"/>
      <c r="F21" s="94"/>
      <c r="G21" s="94"/>
      <c r="H21" s="54" t="s">
        <v>65</v>
      </c>
      <c r="I21" s="55"/>
    </row>
    <row r="22" spans="1:16" ht="38.25" x14ac:dyDescent="0.25">
      <c r="A22" s="5" t="s">
        <v>33</v>
      </c>
      <c r="B22" s="72">
        <v>79</v>
      </c>
      <c r="C22" s="73">
        <v>3</v>
      </c>
      <c r="D22" s="95" t="s">
        <v>34</v>
      </c>
      <c r="E22" s="96"/>
      <c r="F22" s="96"/>
      <c r="G22" s="53">
        <f>SUM(D24:G24)</f>
        <v>14</v>
      </c>
      <c r="H22" s="48" t="s">
        <v>66</v>
      </c>
      <c r="I22" s="34"/>
    </row>
    <row r="23" spans="1:16" ht="25.5" x14ac:dyDescent="0.25">
      <c r="A23" s="4" t="s">
        <v>36</v>
      </c>
      <c r="B23" s="13">
        <f>B22/(C6+C7+C8+C9+C10)</f>
        <v>0.5</v>
      </c>
      <c r="C23" s="12">
        <f>C22/(C13+C14+C15+C16+C17+C18)</f>
        <v>0.2</v>
      </c>
      <c r="D23" s="16" t="s">
        <v>38</v>
      </c>
      <c r="E23" s="6" t="s">
        <v>39</v>
      </c>
      <c r="F23" s="6" t="s">
        <v>40</v>
      </c>
      <c r="G23" s="53" t="s">
        <v>41</v>
      </c>
      <c r="H23" s="77">
        <v>1</v>
      </c>
      <c r="I23" s="34"/>
    </row>
    <row r="24" spans="1:16" ht="39" thickBot="1" x14ac:dyDescent="0.3">
      <c r="A24" s="4" t="s">
        <v>37</v>
      </c>
      <c r="B24" s="91">
        <v>0.6</v>
      </c>
      <c r="C24" s="92"/>
      <c r="D24" s="74">
        <v>4</v>
      </c>
      <c r="E24" s="75">
        <v>10</v>
      </c>
      <c r="F24" s="75">
        <v>0</v>
      </c>
      <c r="G24" s="76">
        <v>0</v>
      </c>
      <c r="H24" s="14" t="s">
        <v>35</v>
      </c>
      <c r="I24" s="34"/>
    </row>
    <row r="25" spans="1:16" ht="28.5" customHeight="1" thickBot="1" x14ac:dyDescent="0.3">
      <c r="A25" s="7" t="s">
        <v>42</v>
      </c>
      <c r="B25" s="15">
        <f>(E6+E7+E8+E9+E10)/B22</f>
        <v>0.73417721518987344</v>
      </c>
      <c r="C25" s="8">
        <f>(E13+E14+E15+E16+E17+E18)/C22</f>
        <v>1</v>
      </c>
      <c r="D25" s="36"/>
      <c r="E25" s="37"/>
      <c r="F25" s="37"/>
      <c r="G25" s="37"/>
      <c r="H25" s="78">
        <v>0</v>
      </c>
      <c r="I25" s="35"/>
    </row>
    <row r="26" spans="1:16" x14ac:dyDescent="0.25">
      <c r="A26" s="40" t="s">
        <v>57</v>
      </c>
      <c r="B26" s="50">
        <f>P7/P5</f>
        <v>0.47398843930635837</v>
      </c>
      <c r="C26" s="88" t="s">
        <v>51</v>
      </c>
      <c r="D26" s="89"/>
      <c r="E26" s="88" t="s">
        <v>52</v>
      </c>
      <c r="F26" s="90"/>
      <c r="G26" s="89"/>
      <c r="H26" s="88" t="s">
        <v>53</v>
      </c>
      <c r="I26" s="89"/>
    </row>
    <row r="27" spans="1:16" ht="30" x14ac:dyDescent="0.25">
      <c r="A27" s="42" t="s">
        <v>46</v>
      </c>
      <c r="B27" s="41">
        <f>P8/P7</f>
        <v>0.74390243902439024</v>
      </c>
      <c r="C27" s="59" t="s">
        <v>43</v>
      </c>
      <c r="D27" s="60">
        <f>SUM(C6:C9)</f>
        <v>132</v>
      </c>
      <c r="E27" s="61" t="s">
        <v>44</v>
      </c>
      <c r="F27" s="62"/>
      <c r="G27" s="63">
        <f>SUM(C10:C11)</f>
        <v>38</v>
      </c>
      <c r="H27" s="64" t="s">
        <v>45</v>
      </c>
      <c r="I27" s="63">
        <f>SUM(C13:C18)</f>
        <v>15</v>
      </c>
    </row>
    <row r="28" spans="1:16" ht="15" customHeight="1" thickBot="1" x14ac:dyDescent="0.3">
      <c r="A28" s="43" t="s">
        <v>50</v>
      </c>
      <c r="B28" s="44">
        <f>SUM(H23,H25)</f>
        <v>1</v>
      </c>
      <c r="C28" s="51" t="s">
        <v>54</v>
      </c>
      <c r="D28" s="49">
        <f>D27/C20</f>
        <v>0.71351351351351355</v>
      </c>
      <c r="E28" s="51" t="s">
        <v>55</v>
      </c>
      <c r="F28" s="52"/>
      <c r="G28" s="49">
        <f>G27/C20</f>
        <v>0.20540540540540542</v>
      </c>
      <c r="H28" s="43" t="s">
        <v>56</v>
      </c>
      <c r="I28" s="49">
        <f>I27/C20</f>
        <v>8.1081081081081086E-2</v>
      </c>
    </row>
    <row r="29" spans="1:16" x14ac:dyDescent="0.25">
      <c r="C29" s="45"/>
      <c r="D29" s="46"/>
      <c r="E29" s="45"/>
      <c r="F29" s="45"/>
      <c r="G29" s="45"/>
    </row>
    <row r="30" spans="1:16" x14ac:dyDescent="0.25">
      <c r="C30" s="45"/>
      <c r="D30" s="47"/>
      <c r="E30" s="45"/>
      <c r="F30" s="45"/>
      <c r="G30" s="45"/>
    </row>
    <row r="31" spans="1:16" x14ac:dyDescent="0.25">
      <c r="C31" s="45"/>
      <c r="D31" s="47"/>
      <c r="E31" s="45"/>
      <c r="F31" s="45"/>
      <c r="G31" s="45"/>
    </row>
    <row r="32" spans="1:16" x14ac:dyDescent="0.25">
      <c r="C32" s="45"/>
      <c r="D32" s="45"/>
      <c r="E32" s="45"/>
      <c r="F32" s="45"/>
      <c r="G32" s="45"/>
    </row>
  </sheetData>
  <sheetProtection password="DEC1" sheet="1" objects="1" scenarios="1" selectLockedCells="1"/>
  <mergeCells count="14">
    <mergeCell ref="B2:E3"/>
    <mergeCell ref="A1:I1"/>
    <mergeCell ref="C26:D26"/>
    <mergeCell ref="E26:G26"/>
    <mergeCell ref="H26:I26"/>
    <mergeCell ref="B24:C24"/>
    <mergeCell ref="D21:G21"/>
    <mergeCell ref="D22:F22"/>
    <mergeCell ref="F2:G2"/>
    <mergeCell ref="H2:I2"/>
    <mergeCell ref="F3:G3"/>
    <mergeCell ref="H3:I3"/>
    <mergeCell ref="A2:A3"/>
    <mergeCell ref="H19:I20"/>
  </mergeCells>
  <conditionalFormatting sqref="B24">
    <cfRule type="cellIs" dxfId="23" priority="13" stopIfTrue="1" operator="greaterThan">
      <formula>$P$10</formula>
    </cfRule>
    <cfRule type="cellIs" dxfId="22" priority="14" stopIfTrue="1" operator="lessThanOrEqual">
      <formula>$P$10</formula>
    </cfRule>
  </conditionalFormatting>
  <conditionalFormatting sqref="H6:H11 H13:H18">
    <cfRule type="cellIs" dxfId="21" priority="3" stopIfTrue="1" operator="lessThanOrEqual">
      <formula>B6</formula>
    </cfRule>
    <cfRule type="cellIs" dxfId="20" priority="4" stopIfTrue="1" operator="greaterThan">
      <formula>B6</formula>
    </cfRule>
  </conditionalFormatting>
  <conditionalFormatting sqref="I6:I11">
    <cfRule type="cellIs" dxfId="19" priority="2" operator="lessThan">
      <formula>0</formula>
    </cfRule>
  </conditionalFormatting>
  <conditionalFormatting sqref="I13:I18">
    <cfRule type="cellIs" dxfId="18" priority="1" operator="lessThan">
      <formula>0</formula>
    </cfRule>
  </conditionalFormatting>
  <printOptions horizontalCentered="1" verticalCentered="1"/>
  <pageMargins left="0.7" right="0.7" top="0.75" bottom="0.75" header="0.3" footer="0.3"/>
  <pageSetup scale="77" orientation="landscape" r:id="rId1"/>
  <headerFooter>
    <oddHeader>&amp;CSOUTH CAROLINA DEPARTMENT OF EDUCATION - OFFICE OF ADULT EDUCATION</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2"/>
  <sheetViews>
    <sheetView zoomScaleNormal="100" workbookViewId="0">
      <selection activeCell="C9" sqref="C9"/>
    </sheetView>
  </sheetViews>
  <sheetFormatPr defaultColWidth="9" defaultRowHeight="15" x14ac:dyDescent="0.25"/>
  <cols>
    <col min="1" max="1" width="31" style="10" customWidth="1"/>
    <col min="2" max="2" width="18.7109375" style="10" customWidth="1"/>
    <col min="3" max="3" width="20.42578125" style="10" customWidth="1"/>
    <col min="4" max="6" width="14" style="10" customWidth="1"/>
    <col min="7" max="7" width="12.7109375" style="10" customWidth="1"/>
    <col min="8" max="8" width="21.7109375" style="10" customWidth="1"/>
    <col min="9" max="9" width="13" style="10" customWidth="1"/>
    <col min="10" max="17" width="22.7109375" style="10" customWidth="1"/>
    <col min="18" max="26" width="9" style="10" customWidth="1"/>
    <col min="27" max="27" width="9" style="10"/>
    <col min="28" max="28" width="12.5703125" style="10" bestFit="1" customWidth="1"/>
    <col min="29" max="16384" width="9" style="10"/>
  </cols>
  <sheetData>
    <row r="1" spans="1:16" ht="21" thickBot="1" x14ac:dyDescent="0.35">
      <c r="A1" s="87" t="s">
        <v>59</v>
      </c>
      <c r="B1" s="87"/>
      <c r="C1" s="87"/>
      <c r="D1" s="87"/>
      <c r="E1" s="87"/>
      <c r="F1" s="87"/>
      <c r="G1" s="87"/>
      <c r="H1" s="87"/>
      <c r="I1" s="87"/>
    </row>
    <row r="2" spans="1:16" ht="36.75" customHeight="1" x14ac:dyDescent="0.25">
      <c r="A2" s="103" t="s">
        <v>0</v>
      </c>
      <c r="B2" s="109" t="str">
        <f>'10.15.14'!B2</f>
        <v>Laurens Couty Adult Education</v>
      </c>
      <c r="C2" s="110"/>
      <c r="D2" s="110"/>
      <c r="E2" s="111"/>
      <c r="F2" s="97" t="s">
        <v>1</v>
      </c>
      <c r="G2" s="97"/>
      <c r="H2" s="98" t="s">
        <v>2</v>
      </c>
      <c r="I2" s="99"/>
    </row>
    <row r="3" spans="1:16" ht="15.75" customHeight="1" thickBot="1" x14ac:dyDescent="0.3">
      <c r="A3" s="104"/>
      <c r="B3" s="112"/>
      <c r="C3" s="113"/>
      <c r="D3" s="113"/>
      <c r="E3" s="114"/>
      <c r="F3" s="100" t="s">
        <v>61</v>
      </c>
      <c r="G3" s="100"/>
      <c r="H3" s="101">
        <v>42019</v>
      </c>
      <c r="I3" s="102"/>
    </row>
    <row r="4" spans="1:16" ht="77.25" thickBot="1" x14ac:dyDescent="0.3">
      <c r="A4" s="19" t="s">
        <v>3</v>
      </c>
      <c r="B4" s="20" t="s">
        <v>4</v>
      </c>
      <c r="C4" s="20" t="s">
        <v>5</v>
      </c>
      <c r="D4" s="20" t="s">
        <v>6</v>
      </c>
      <c r="E4" s="20" t="s">
        <v>7</v>
      </c>
      <c r="F4" s="20" t="s">
        <v>8</v>
      </c>
      <c r="G4" s="20" t="s">
        <v>9</v>
      </c>
      <c r="H4" s="20" t="s">
        <v>10</v>
      </c>
      <c r="I4" s="80" t="s">
        <v>64</v>
      </c>
    </row>
    <row r="5" spans="1:16" x14ac:dyDescent="0.25">
      <c r="A5" s="56" t="s">
        <v>11</v>
      </c>
      <c r="B5" s="57" t="s">
        <v>12</v>
      </c>
      <c r="C5" s="57" t="s">
        <v>13</v>
      </c>
      <c r="D5" s="57" t="s">
        <v>13</v>
      </c>
      <c r="E5" s="57" t="s">
        <v>13</v>
      </c>
      <c r="F5" s="57" t="s">
        <v>13</v>
      </c>
      <c r="G5" s="57" t="s">
        <v>13</v>
      </c>
      <c r="H5" s="57" t="s">
        <v>12</v>
      </c>
      <c r="I5" s="58" t="s">
        <v>12</v>
      </c>
      <c r="O5" s="10" t="s">
        <v>48</v>
      </c>
      <c r="P5" s="17">
        <f>SUM(C6:C10,C13:C18)</f>
        <v>232</v>
      </c>
    </row>
    <row r="6" spans="1:16" x14ac:dyDescent="0.25">
      <c r="A6" s="1" t="s">
        <v>14</v>
      </c>
      <c r="B6" s="9">
        <f t="shared" ref="B6:B20" si="0">D6/C6</f>
        <v>0.5</v>
      </c>
      <c r="C6" s="70">
        <v>6</v>
      </c>
      <c r="D6" s="70">
        <v>3</v>
      </c>
      <c r="E6" s="70">
        <v>3</v>
      </c>
      <c r="F6" s="71">
        <v>626</v>
      </c>
      <c r="G6" s="11">
        <f t="shared" ref="G6:G20" si="1">F6/C6</f>
        <v>104.33333333333333</v>
      </c>
      <c r="H6" s="29">
        <v>0.44</v>
      </c>
      <c r="I6" s="32">
        <f>B6/H6</f>
        <v>1.1363636363636365</v>
      </c>
      <c r="J6" s="31"/>
      <c r="K6" s="68"/>
      <c r="L6" s="31"/>
      <c r="M6" s="30"/>
      <c r="P6" s="17"/>
    </row>
    <row r="7" spans="1:16" ht="15" customHeight="1" x14ac:dyDescent="0.25">
      <c r="A7" s="1" t="s">
        <v>15</v>
      </c>
      <c r="B7" s="9">
        <f t="shared" si="0"/>
        <v>0.55813953488372092</v>
      </c>
      <c r="C7" s="70">
        <v>43</v>
      </c>
      <c r="D7" s="70">
        <v>24</v>
      </c>
      <c r="E7" s="70">
        <v>24</v>
      </c>
      <c r="F7" s="71">
        <v>4444.25</v>
      </c>
      <c r="G7" s="11">
        <f t="shared" si="1"/>
        <v>103.3546511627907</v>
      </c>
      <c r="H7" s="29">
        <v>0.46</v>
      </c>
      <c r="I7" s="32">
        <f t="shared" ref="I7:I11" si="2">B7/H7</f>
        <v>1.2133468149646107</v>
      </c>
      <c r="K7" s="79"/>
      <c r="O7" s="10" t="s">
        <v>47</v>
      </c>
      <c r="P7" s="17">
        <f>SUM(B22:C22)</f>
        <v>133</v>
      </c>
    </row>
    <row r="8" spans="1:16" x14ac:dyDescent="0.25">
      <c r="A8" s="1" t="s">
        <v>16</v>
      </c>
      <c r="B8" s="9">
        <f t="shared" si="0"/>
        <v>0.46987951807228917</v>
      </c>
      <c r="C8" s="70">
        <v>83</v>
      </c>
      <c r="D8" s="70">
        <v>39</v>
      </c>
      <c r="E8" s="70">
        <v>39</v>
      </c>
      <c r="F8" s="71">
        <v>7769.75</v>
      </c>
      <c r="G8" s="11">
        <f t="shared" si="1"/>
        <v>93.611445783132524</v>
      </c>
      <c r="H8" s="29">
        <v>0.46</v>
      </c>
      <c r="I8" s="32">
        <f t="shared" si="2"/>
        <v>1.0214772132006287</v>
      </c>
      <c r="O8" s="10" t="s">
        <v>49</v>
      </c>
      <c r="P8" s="17">
        <f>SUM(E6:E10,E13:E18)</f>
        <v>114</v>
      </c>
    </row>
    <row r="9" spans="1:16" x14ac:dyDescent="0.25">
      <c r="A9" s="1" t="s">
        <v>17</v>
      </c>
      <c r="B9" s="9">
        <f t="shared" si="0"/>
        <v>0.46666666666666667</v>
      </c>
      <c r="C9" s="70">
        <v>45</v>
      </c>
      <c r="D9" s="70">
        <v>21</v>
      </c>
      <c r="E9" s="70">
        <v>21</v>
      </c>
      <c r="F9" s="71">
        <v>3711.25</v>
      </c>
      <c r="G9" s="11">
        <f t="shared" si="1"/>
        <v>82.472222222222229</v>
      </c>
      <c r="H9" s="29">
        <v>0.39</v>
      </c>
      <c r="I9" s="32">
        <f t="shared" si="2"/>
        <v>1.1965811965811965</v>
      </c>
    </row>
    <row r="10" spans="1:16" ht="15" customHeight="1" thickBot="1" x14ac:dyDescent="0.3">
      <c r="A10" s="1" t="s">
        <v>18</v>
      </c>
      <c r="B10" s="9">
        <f t="shared" si="0"/>
        <v>0.52777777777777779</v>
      </c>
      <c r="C10" s="70">
        <v>36</v>
      </c>
      <c r="D10" s="70">
        <v>19</v>
      </c>
      <c r="E10" s="70">
        <v>19</v>
      </c>
      <c r="F10" s="71">
        <v>3097.25</v>
      </c>
      <c r="G10" s="11">
        <f t="shared" si="1"/>
        <v>86.034722222222229</v>
      </c>
      <c r="H10" s="29">
        <v>0.38</v>
      </c>
      <c r="I10" s="32">
        <f t="shared" si="2"/>
        <v>1.3888888888888888</v>
      </c>
      <c r="O10" s="10" t="s">
        <v>58</v>
      </c>
      <c r="P10" s="33">
        <f>(B22+C22)/(C6+C7+C8+C9+C10+C13+C14+C15+C16+C17+C18)</f>
        <v>0.57327586206896552</v>
      </c>
    </row>
    <row r="11" spans="1:16" x14ac:dyDescent="0.25">
      <c r="A11" s="1" t="s">
        <v>19</v>
      </c>
      <c r="B11" s="9">
        <f t="shared" si="0"/>
        <v>0.33333333333333331</v>
      </c>
      <c r="C11" s="70">
        <v>15</v>
      </c>
      <c r="D11" s="70">
        <v>5</v>
      </c>
      <c r="E11" s="70">
        <v>1</v>
      </c>
      <c r="F11" s="71">
        <v>713.25</v>
      </c>
      <c r="G11" s="11">
        <f t="shared" si="1"/>
        <v>47.55</v>
      </c>
      <c r="H11" s="29">
        <v>0.45</v>
      </c>
      <c r="I11" s="32">
        <f t="shared" si="2"/>
        <v>0.7407407407407407</v>
      </c>
      <c r="P11" s="18"/>
    </row>
    <row r="12" spans="1:16" x14ac:dyDescent="0.25">
      <c r="A12" s="1" t="s">
        <v>20</v>
      </c>
      <c r="B12" s="9">
        <f t="shared" si="0"/>
        <v>0.48684210526315791</v>
      </c>
      <c r="C12" s="2">
        <f>SUM(C6:C11)</f>
        <v>228</v>
      </c>
      <c r="D12" s="2">
        <f>SUM(D6:D11)</f>
        <v>111</v>
      </c>
      <c r="E12" s="2">
        <f>SUM(E6:E11)</f>
        <v>107</v>
      </c>
      <c r="F12" s="3">
        <f>SUM(F6:F11)</f>
        <v>20361.75</v>
      </c>
      <c r="G12" s="11">
        <f t="shared" si="1"/>
        <v>89.305921052631575</v>
      </c>
      <c r="H12" s="38"/>
      <c r="I12" s="39"/>
    </row>
    <row r="13" spans="1:16" x14ac:dyDescent="0.25">
      <c r="A13" s="1" t="s">
        <v>21</v>
      </c>
      <c r="B13" s="9">
        <f t="shared" si="0"/>
        <v>0.5</v>
      </c>
      <c r="C13" s="70">
        <v>6</v>
      </c>
      <c r="D13" s="70">
        <v>3</v>
      </c>
      <c r="E13" s="69">
        <f t="shared" ref="E13:E18" si="3">D13</f>
        <v>3</v>
      </c>
      <c r="F13" s="71">
        <v>434.25</v>
      </c>
      <c r="G13" s="11">
        <f t="shared" si="1"/>
        <v>72.375</v>
      </c>
      <c r="H13" s="29">
        <v>0.5</v>
      </c>
      <c r="I13" s="32">
        <f>B13/H13</f>
        <v>1</v>
      </c>
    </row>
    <row r="14" spans="1:16" x14ac:dyDescent="0.25">
      <c r="A14" s="1" t="s">
        <v>22</v>
      </c>
      <c r="B14" s="9" t="e">
        <f t="shared" si="0"/>
        <v>#DIV/0!</v>
      </c>
      <c r="C14" s="70">
        <v>0</v>
      </c>
      <c r="D14" s="70">
        <v>0</v>
      </c>
      <c r="E14" s="69">
        <f t="shared" si="3"/>
        <v>0</v>
      </c>
      <c r="F14" s="71">
        <v>0</v>
      </c>
      <c r="G14" s="11" t="e">
        <f t="shared" si="1"/>
        <v>#DIV/0!</v>
      </c>
      <c r="H14" s="29">
        <v>0.54</v>
      </c>
      <c r="I14" s="32" t="e">
        <f t="shared" ref="I14:I18" si="4">B14/H14</f>
        <v>#DIV/0!</v>
      </c>
    </row>
    <row r="15" spans="1:16" x14ac:dyDescent="0.25">
      <c r="A15" s="1" t="s">
        <v>23</v>
      </c>
      <c r="B15" s="9">
        <f t="shared" si="0"/>
        <v>0.75</v>
      </c>
      <c r="C15" s="70">
        <v>4</v>
      </c>
      <c r="D15" s="70">
        <v>3</v>
      </c>
      <c r="E15" s="69">
        <f t="shared" si="3"/>
        <v>3</v>
      </c>
      <c r="F15" s="71">
        <v>862.25</v>
      </c>
      <c r="G15" s="11">
        <f t="shared" si="1"/>
        <v>215.5625</v>
      </c>
      <c r="H15" s="29">
        <v>0.54</v>
      </c>
      <c r="I15" s="32">
        <f t="shared" si="4"/>
        <v>1.3888888888888888</v>
      </c>
      <c r="P15" s="18"/>
    </row>
    <row r="16" spans="1:16" x14ac:dyDescent="0.25">
      <c r="A16" s="1" t="s">
        <v>24</v>
      </c>
      <c r="B16" s="9">
        <f t="shared" si="0"/>
        <v>0.33333333333333331</v>
      </c>
      <c r="C16" s="70">
        <v>3</v>
      </c>
      <c r="D16" s="70">
        <v>1</v>
      </c>
      <c r="E16" s="69">
        <f t="shared" si="3"/>
        <v>1</v>
      </c>
      <c r="F16" s="71">
        <v>236.25</v>
      </c>
      <c r="G16" s="11">
        <f t="shared" si="1"/>
        <v>78.75</v>
      </c>
      <c r="H16" s="29">
        <v>0.48</v>
      </c>
      <c r="I16" s="32">
        <f t="shared" si="4"/>
        <v>0.69444444444444442</v>
      </c>
    </row>
    <row r="17" spans="1:16" x14ac:dyDescent="0.25">
      <c r="A17" s="1" t="s">
        <v>25</v>
      </c>
      <c r="B17" s="9">
        <f t="shared" si="0"/>
        <v>0.25</v>
      </c>
      <c r="C17" s="70">
        <v>4</v>
      </c>
      <c r="D17" s="70">
        <v>1</v>
      </c>
      <c r="E17" s="69">
        <f t="shared" si="3"/>
        <v>1</v>
      </c>
      <c r="F17" s="71">
        <v>192.25</v>
      </c>
      <c r="G17" s="11">
        <f t="shared" si="1"/>
        <v>48.0625</v>
      </c>
      <c r="H17" s="29">
        <v>0.44</v>
      </c>
      <c r="I17" s="32">
        <f t="shared" si="4"/>
        <v>0.56818181818181823</v>
      </c>
    </row>
    <row r="18" spans="1:16" x14ac:dyDescent="0.25">
      <c r="A18" s="1" t="s">
        <v>26</v>
      </c>
      <c r="B18" s="9">
        <f t="shared" si="0"/>
        <v>0</v>
      </c>
      <c r="C18" s="70">
        <v>2</v>
      </c>
      <c r="D18" s="70">
        <v>0</v>
      </c>
      <c r="E18" s="69">
        <f t="shared" si="3"/>
        <v>0</v>
      </c>
      <c r="F18" s="71">
        <v>77.5</v>
      </c>
      <c r="G18" s="11">
        <f t="shared" si="1"/>
        <v>38.75</v>
      </c>
      <c r="H18" s="29">
        <v>0.4</v>
      </c>
      <c r="I18" s="32">
        <f t="shared" si="4"/>
        <v>0</v>
      </c>
    </row>
    <row r="19" spans="1:16" x14ac:dyDescent="0.25">
      <c r="A19" s="67" t="s">
        <v>27</v>
      </c>
      <c r="B19" s="65">
        <f t="shared" si="0"/>
        <v>0.42105263157894735</v>
      </c>
      <c r="C19" s="6">
        <f>SUM(C13:C18)</f>
        <v>19</v>
      </c>
      <c r="D19" s="6">
        <f>SUM(D13:D18)</f>
        <v>8</v>
      </c>
      <c r="E19" s="6">
        <f>SUM(E13:E18)</f>
        <v>8</v>
      </c>
      <c r="F19" s="66">
        <f>SUM(F13:F18)</f>
        <v>1802.5</v>
      </c>
      <c r="G19" s="11">
        <f t="shared" si="1"/>
        <v>94.868421052631575</v>
      </c>
      <c r="H19" s="105"/>
      <c r="I19" s="106"/>
      <c r="P19" s="18"/>
    </row>
    <row r="20" spans="1:16" ht="15" customHeight="1" thickBot="1" x14ac:dyDescent="0.3">
      <c r="A20" s="24" t="s">
        <v>28</v>
      </c>
      <c r="B20" s="25">
        <f t="shared" si="0"/>
        <v>0.48178137651821862</v>
      </c>
      <c r="C20" s="26">
        <f>C12+C19</f>
        <v>247</v>
      </c>
      <c r="D20" s="26">
        <f>D12+D19</f>
        <v>119</v>
      </c>
      <c r="E20" s="26">
        <f>E12+E19</f>
        <v>115</v>
      </c>
      <c r="F20" s="27">
        <f>F12+F19</f>
        <v>22164.25</v>
      </c>
      <c r="G20" s="28">
        <f t="shared" si="1"/>
        <v>89.733805668016188</v>
      </c>
      <c r="H20" s="107"/>
      <c r="I20" s="108"/>
    </row>
    <row r="21" spans="1:16" x14ac:dyDescent="0.25">
      <c r="A21" s="21" t="s">
        <v>29</v>
      </c>
      <c r="B21" s="22" t="s">
        <v>30</v>
      </c>
      <c r="C21" s="23" t="s">
        <v>31</v>
      </c>
      <c r="D21" s="93" t="s">
        <v>32</v>
      </c>
      <c r="E21" s="94"/>
      <c r="F21" s="94"/>
      <c r="G21" s="94"/>
      <c r="H21" s="54" t="s">
        <v>65</v>
      </c>
      <c r="I21" s="55"/>
    </row>
    <row r="22" spans="1:16" ht="38.25" customHeight="1" x14ac:dyDescent="0.25">
      <c r="A22" s="5" t="s">
        <v>33</v>
      </c>
      <c r="B22" s="72">
        <v>125</v>
      </c>
      <c r="C22" s="73">
        <v>8</v>
      </c>
      <c r="D22" s="95" t="s">
        <v>34</v>
      </c>
      <c r="E22" s="96"/>
      <c r="F22" s="96"/>
      <c r="G22" s="53">
        <f>SUM(D24:G24)</f>
        <v>45</v>
      </c>
      <c r="H22" s="48" t="s">
        <v>66</v>
      </c>
      <c r="I22" s="34"/>
    </row>
    <row r="23" spans="1:16" ht="25.5" x14ac:dyDescent="0.25">
      <c r="A23" s="4" t="s">
        <v>36</v>
      </c>
      <c r="B23" s="13">
        <f>B22/(C6+C7+C8+C9+C10)</f>
        <v>0.58685446009389675</v>
      </c>
      <c r="C23" s="12">
        <f>C22/(C13+C14+C15+C16+C17+C18)</f>
        <v>0.42105263157894735</v>
      </c>
      <c r="D23" s="16" t="s">
        <v>38</v>
      </c>
      <c r="E23" s="6" t="s">
        <v>39</v>
      </c>
      <c r="F23" s="6" t="s">
        <v>40</v>
      </c>
      <c r="G23" s="53" t="s">
        <v>41</v>
      </c>
      <c r="H23" s="77">
        <v>7</v>
      </c>
      <c r="I23" s="34"/>
    </row>
    <row r="24" spans="1:16" ht="39" thickBot="1" x14ac:dyDescent="0.3">
      <c r="A24" s="4" t="s">
        <v>37</v>
      </c>
      <c r="B24" s="91">
        <v>0.6</v>
      </c>
      <c r="C24" s="92"/>
      <c r="D24" s="74">
        <v>15</v>
      </c>
      <c r="E24" s="75">
        <v>28</v>
      </c>
      <c r="F24" s="75">
        <v>2</v>
      </c>
      <c r="G24" s="76">
        <v>0</v>
      </c>
      <c r="H24" s="14" t="s">
        <v>35</v>
      </c>
      <c r="I24" s="34"/>
    </row>
    <row r="25" spans="1:16" ht="28.5" customHeight="1" thickBot="1" x14ac:dyDescent="0.3">
      <c r="A25" s="7" t="s">
        <v>42</v>
      </c>
      <c r="B25" s="15">
        <f>(E6+E7+E8+E9+E10)/B22</f>
        <v>0.84799999999999998</v>
      </c>
      <c r="C25" s="8">
        <f>(E13+E14+E15+E16+E17+E18)/C22</f>
        <v>1</v>
      </c>
      <c r="D25" s="36"/>
      <c r="E25" s="37"/>
      <c r="F25" s="37"/>
      <c r="G25" s="37"/>
      <c r="H25" s="78">
        <v>0</v>
      </c>
      <c r="I25" s="35"/>
    </row>
    <row r="26" spans="1:16" x14ac:dyDescent="0.25">
      <c r="A26" s="40" t="s">
        <v>57</v>
      </c>
      <c r="B26" s="50">
        <f>P7/P5</f>
        <v>0.57327586206896552</v>
      </c>
      <c r="C26" s="88" t="s">
        <v>51</v>
      </c>
      <c r="D26" s="89"/>
      <c r="E26" s="88" t="s">
        <v>52</v>
      </c>
      <c r="F26" s="90"/>
      <c r="G26" s="89"/>
      <c r="H26" s="88" t="s">
        <v>53</v>
      </c>
      <c r="I26" s="89"/>
    </row>
    <row r="27" spans="1:16" ht="30" x14ac:dyDescent="0.25">
      <c r="A27" s="42" t="s">
        <v>46</v>
      </c>
      <c r="B27" s="41">
        <f>P8/P7</f>
        <v>0.8571428571428571</v>
      </c>
      <c r="C27" s="59" t="s">
        <v>43</v>
      </c>
      <c r="D27" s="60">
        <f>SUM(C6:C9)</f>
        <v>177</v>
      </c>
      <c r="E27" s="61" t="s">
        <v>44</v>
      </c>
      <c r="F27" s="62"/>
      <c r="G27" s="63">
        <f>SUM(C10:C11)</f>
        <v>51</v>
      </c>
      <c r="H27" s="64" t="s">
        <v>45</v>
      </c>
      <c r="I27" s="63">
        <f>SUM(C13:C18)</f>
        <v>19</v>
      </c>
    </row>
    <row r="28" spans="1:16" ht="15" customHeight="1" thickBot="1" x14ac:dyDescent="0.3">
      <c r="A28" s="43" t="s">
        <v>50</v>
      </c>
      <c r="B28" s="44">
        <f>SUM(H23,H25)</f>
        <v>7</v>
      </c>
      <c r="C28" s="51" t="s">
        <v>54</v>
      </c>
      <c r="D28" s="49">
        <f>D27/C20</f>
        <v>0.7165991902834008</v>
      </c>
      <c r="E28" s="51" t="s">
        <v>55</v>
      </c>
      <c r="F28" s="52"/>
      <c r="G28" s="49">
        <f>G27/C20</f>
        <v>0.20647773279352227</v>
      </c>
      <c r="H28" s="43" t="s">
        <v>56</v>
      </c>
      <c r="I28" s="49">
        <f>I27/C20</f>
        <v>7.6923076923076927E-2</v>
      </c>
    </row>
    <row r="29" spans="1:16" x14ac:dyDescent="0.25">
      <c r="C29" s="45"/>
      <c r="D29" s="46"/>
      <c r="E29" s="45"/>
      <c r="F29" s="45"/>
      <c r="G29" s="45"/>
    </row>
    <row r="30" spans="1:16" x14ac:dyDescent="0.25">
      <c r="C30" s="45"/>
      <c r="D30" s="47"/>
      <c r="E30" s="45"/>
      <c r="F30" s="45"/>
      <c r="G30" s="45"/>
    </row>
    <row r="31" spans="1:16" x14ac:dyDescent="0.25">
      <c r="C31" s="45"/>
      <c r="D31" s="47"/>
      <c r="E31" s="45"/>
      <c r="F31" s="45"/>
      <c r="G31" s="45"/>
    </row>
    <row r="32" spans="1:16" x14ac:dyDescent="0.25">
      <c r="C32" s="45"/>
      <c r="D32" s="45"/>
      <c r="E32" s="45"/>
      <c r="F32" s="45"/>
      <c r="G32" s="45"/>
    </row>
  </sheetData>
  <sheetProtection password="DEC1" sheet="1" objects="1" scenarios="1" selectLockedCells="1"/>
  <mergeCells count="14">
    <mergeCell ref="B24:C24"/>
    <mergeCell ref="C26:D26"/>
    <mergeCell ref="A1:I1"/>
    <mergeCell ref="A2:A3"/>
    <mergeCell ref="B2:E3"/>
    <mergeCell ref="F2:G2"/>
    <mergeCell ref="H2:I2"/>
    <mergeCell ref="H3:I3"/>
    <mergeCell ref="H26:I26"/>
    <mergeCell ref="D21:G21"/>
    <mergeCell ref="D22:F22"/>
    <mergeCell ref="F3:G3"/>
    <mergeCell ref="E26:G26"/>
    <mergeCell ref="H19:I20"/>
  </mergeCells>
  <conditionalFormatting sqref="B24">
    <cfRule type="cellIs" dxfId="17" priority="9" stopIfTrue="1" operator="greaterThan">
      <formula>$P$10</formula>
    </cfRule>
    <cfRule type="cellIs" dxfId="16" priority="10" stopIfTrue="1" operator="lessThanOrEqual">
      <formula>$P$10</formula>
    </cfRule>
  </conditionalFormatting>
  <conditionalFormatting sqref="I6:I11">
    <cfRule type="cellIs" dxfId="15" priority="4" operator="lessThan">
      <formula>0</formula>
    </cfRule>
  </conditionalFormatting>
  <conditionalFormatting sqref="I13:I18">
    <cfRule type="cellIs" dxfId="14" priority="3" operator="lessThan">
      <formula>0</formula>
    </cfRule>
  </conditionalFormatting>
  <conditionalFormatting sqref="H6:H11 H13:H18">
    <cfRule type="cellIs" dxfId="13" priority="1" stopIfTrue="1" operator="lessThanOrEqual">
      <formula>B6</formula>
    </cfRule>
    <cfRule type="cellIs" dxfId="12" priority="2" stopIfTrue="1" operator="greaterThan">
      <formula>B6</formula>
    </cfRule>
  </conditionalFormatting>
  <printOptions horizontalCentered="1" verticalCentered="1"/>
  <pageMargins left="0.7" right="0.7" top="0.75" bottom="0.75" header="0.3" footer="0.3"/>
  <pageSetup scale="77" orientation="landscape" r:id="rId1"/>
  <headerFooter>
    <oddHeader>&amp;CSOUTH CAROLINA DEPARTMENT OF EDUCATION - OFFICE OF ADULT EDUCATION</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2"/>
  <sheetViews>
    <sheetView zoomScaleNormal="100" workbookViewId="0">
      <selection activeCell="H25" sqref="H25"/>
    </sheetView>
  </sheetViews>
  <sheetFormatPr defaultColWidth="9" defaultRowHeight="15" x14ac:dyDescent="0.25"/>
  <cols>
    <col min="1" max="1" width="31" style="10" customWidth="1"/>
    <col min="2" max="2" width="18.7109375" style="10" customWidth="1"/>
    <col min="3" max="3" width="20.42578125" style="10" customWidth="1"/>
    <col min="4" max="6" width="14" style="10" customWidth="1"/>
    <col min="7" max="7" width="12.7109375" style="10" customWidth="1"/>
    <col min="8" max="8" width="21.7109375" style="10" customWidth="1"/>
    <col min="9" max="9" width="13" style="10" customWidth="1"/>
    <col min="10" max="18" width="22.7109375" style="10" customWidth="1"/>
    <col min="19" max="26" width="9" style="10" customWidth="1"/>
    <col min="27" max="27" width="9" style="10"/>
    <col min="28" max="28" width="12.5703125" style="10" bestFit="1" customWidth="1"/>
    <col min="29" max="16384" width="9" style="10"/>
  </cols>
  <sheetData>
    <row r="1" spans="1:16" ht="21" thickBot="1" x14ac:dyDescent="0.35">
      <c r="A1" s="87" t="s">
        <v>59</v>
      </c>
      <c r="B1" s="87"/>
      <c r="C1" s="87"/>
      <c r="D1" s="87"/>
      <c r="E1" s="87"/>
      <c r="F1" s="87"/>
      <c r="G1" s="87"/>
      <c r="H1" s="87"/>
      <c r="I1" s="87"/>
    </row>
    <row r="2" spans="1:16" ht="36.75" customHeight="1" x14ac:dyDescent="0.25">
      <c r="A2" s="103" t="s">
        <v>0</v>
      </c>
      <c r="B2" s="109" t="str">
        <f>'10.15.14'!B2</f>
        <v>Laurens Couty Adult Education</v>
      </c>
      <c r="C2" s="110"/>
      <c r="D2" s="110"/>
      <c r="E2" s="111"/>
      <c r="F2" s="97" t="s">
        <v>1</v>
      </c>
      <c r="G2" s="97"/>
      <c r="H2" s="98" t="s">
        <v>2</v>
      </c>
      <c r="I2" s="99"/>
    </row>
    <row r="3" spans="1:16" ht="15.75" customHeight="1" thickBot="1" x14ac:dyDescent="0.3">
      <c r="A3" s="104"/>
      <c r="B3" s="112"/>
      <c r="C3" s="113"/>
      <c r="D3" s="113"/>
      <c r="E3" s="114"/>
      <c r="F3" s="100" t="s">
        <v>62</v>
      </c>
      <c r="G3" s="100"/>
      <c r="H3" s="101">
        <v>42109</v>
      </c>
      <c r="I3" s="102"/>
    </row>
    <row r="4" spans="1:16" ht="77.25" thickBot="1" x14ac:dyDescent="0.3">
      <c r="A4" s="19" t="s">
        <v>3</v>
      </c>
      <c r="B4" s="20" t="s">
        <v>4</v>
      </c>
      <c r="C4" s="20" t="s">
        <v>5</v>
      </c>
      <c r="D4" s="20" t="s">
        <v>6</v>
      </c>
      <c r="E4" s="20" t="s">
        <v>7</v>
      </c>
      <c r="F4" s="20" t="s">
        <v>8</v>
      </c>
      <c r="G4" s="20" t="s">
        <v>9</v>
      </c>
      <c r="H4" s="20" t="s">
        <v>10</v>
      </c>
      <c r="I4" s="80" t="s">
        <v>64</v>
      </c>
    </row>
    <row r="5" spans="1:16" x14ac:dyDescent="0.25">
      <c r="A5" s="56" t="s">
        <v>11</v>
      </c>
      <c r="B5" s="57" t="s">
        <v>12</v>
      </c>
      <c r="C5" s="57" t="s">
        <v>13</v>
      </c>
      <c r="D5" s="57" t="s">
        <v>13</v>
      </c>
      <c r="E5" s="57" t="s">
        <v>13</v>
      </c>
      <c r="F5" s="57" t="s">
        <v>13</v>
      </c>
      <c r="G5" s="57" t="s">
        <v>13</v>
      </c>
      <c r="H5" s="57" t="s">
        <v>12</v>
      </c>
      <c r="I5" s="58" t="s">
        <v>12</v>
      </c>
      <c r="O5" s="10" t="s">
        <v>48</v>
      </c>
      <c r="P5" s="17">
        <f>SUM(C6:C10,C13:C18)</f>
        <v>297</v>
      </c>
    </row>
    <row r="6" spans="1:16" x14ac:dyDescent="0.25">
      <c r="A6" s="1" t="s">
        <v>14</v>
      </c>
      <c r="B6" s="9">
        <f t="shared" ref="B6:B20" si="0">D6/C6</f>
        <v>0.44444444444444442</v>
      </c>
      <c r="C6" s="70">
        <v>9</v>
      </c>
      <c r="D6" s="70">
        <v>4</v>
      </c>
      <c r="E6" s="70">
        <v>4</v>
      </c>
      <c r="F6" s="71">
        <v>1082.75</v>
      </c>
      <c r="G6" s="11">
        <f t="shared" ref="G6:G20" si="1">F6/C6</f>
        <v>120.30555555555556</v>
      </c>
      <c r="H6" s="29">
        <v>0.44</v>
      </c>
      <c r="I6" s="32">
        <f>B6/H6</f>
        <v>1.0101010101010099</v>
      </c>
      <c r="J6" s="31"/>
      <c r="K6" s="31"/>
      <c r="L6" s="31"/>
      <c r="M6" s="30"/>
      <c r="P6" s="17"/>
    </row>
    <row r="7" spans="1:16" x14ac:dyDescent="0.25">
      <c r="A7" s="1" t="s">
        <v>15</v>
      </c>
      <c r="B7" s="9">
        <f t="shared" si="0"/>
        <v>0.5957446808510638</v>
      </c>
      <c r="C7" s="70">
        <v>47</v>
      </c>
      <c r="D7" s="70">
        <v>28</v>
      </c>
      <c r="E7" s="70">
        <v>28</v>
      </c>
      <c r="F7" s="71">
        <v>6304.75</v>
      </c>
      <c r="G7" s="11">
        <f t="shared" si="1"/>
        <v>134.14361702127658</v>
      </c>
      <c r="H7" s="29">
        <v>0.46</v>
      </c>
      <c r="I7" s="32">
        <f t="shared" ref="I7:I11" si="2">B7/H7</f>
        <v>1.2950971322849212</v>
      </c>
      <c r="O7" s="10" t="s">
        <v>47</v>
      </c>
      <c r="P7" s="17">
        <f>SUM(B22:C22)</f>
        <v>170</v>
      </c>
    </row>
    <row r="8" spans="1:16" x14ac:dyDescent="0.25">
      <c r="A8" s="1" t="s">
        <v>16</v>
      </c>
      <c r="B8" s="9">
        <f t="shared" si="0"/>
        <v>0.48039215686274511</v>
      </c>
      <c r="C8" s="70">
        <v>102</v>
      </c>
      <c r="D8" s="70">
        <v>49</v>
      </c>
      <c r="E8" s="70">
        <v>49</v>
      </c>
      <c r="F8" s="71">
        <v>11811</v>
      </c>
      <c r="G8" s="11">
        <f t="shared" si="1"/>
        <v>115.79411764705883</v>
      </c>
      <c r="H8" s="29">
        <v>0.46</v>
      </c>
      <c r="I8" s="32">
        <f t="shared" si="2"/>
        <v>1.0443307757885762</v>
      </c>
      <c r="O8" s="10" t="s">
        <v>49</v>
      </c>
      <c r="P8" s="17">
        <f>SUM(E6:E10,E13:E18)</f>
        <v>140</v>
      </c>
    </row>
    <row r="9" spans="1:16" x14ac:dyDescent="0.25">
      <c r="A9" s="1" t="s">
        <v>17</v>
      </c>
      <c r="B9" s="9">
        <f t="shared" si="0"/>
        <v>0.3888888888888889</v>
      </c>
      <c r="C9" s="70">
        <v>72</v>
      </c>
      <c r="D9" s="70">
        <v>28</v>
      </c>
      <c r="E9" s="70">
        <v>28</v>
      </c>
      <c r="F9" s="71">
        <v>6910.75</v>
      </c>
      <c r="G9" s="11">
        <f t="shared" si="1"/>
        <v>95.982638888888886</v>
      </c>
      <c r="H9" s="29">
        <v>0.39</v>
      </c>
      <c r="I9" s="32">
        <f t="shared" si="2"/>
        <v>0.99715099715099709</v>
      </c>
    </row>
    <row r="10" spans="1:16" ht="15" customHeight="1" thickBot="1" x14ac:dyDescent="0.3">
      <c r="A10" s="1" t="s">
        <v>18</v>
      </c>
      <c r="B10" s="9">
        <f t="shared" si="0"/>
        <v>0.47826086956521741</v>
      </c>
      <c r="C10" s="70">
        <v>46</v>
      </c>
      <c r="D10" s="70">
        <v>22</v>
      </c>
      <c r="E10" s="70">
        <v>22</v>
      </c>
      <c r="F10" s="71">
        <v>4738.25</v>
      </c>
      <c r="G10" s="11">
        <f t="shared" si="1"/>
        <v>103.0054347826087</v>
      </c>
      <c r="H10" s="29">
        <v>0.38</v>
      </c>
      <c r="I10" s="32">
        <f t="shared" si="2"/>
        <v>1.2585812356979404</v>
      </c>
      <c r="O10" s="10" t="s">
        <v>58</v>
      </c>
      <c r="P10" s="33">
        <f>(B22+C22)/(C6+C7+C8+C9+C10+C13+C14+C15+C16+C17+C18)</f>
        <v>0.57239057239057234</v>
      </c>
    </row>
    <row r="11" spans="1:16" x14ac:dyDescent="0.25">
      <c r="A11" s="1" t="s">
        <v>19</v>
      </c>
      <c r="B11" s="9">
        <f t="shared" si="0"/>
        <v>0.3888888888888889</v>
      </c>
      <c r="C11" s="70">
        <v>18</v>
      </c>
      <c r="D11" s="70">
        <v>7</v>
      </c>
      <c r="E11" s="70">
        <v>1</v>
      </c>
      <c r="F11" s="71">
        <v>887.25</v>
      </c>
      <c r="G11" s="11">
        <f t="shared" si="1"/>
        <v>49.291666666666664</v>
      </c>
      <c r="H11" s="29">
        <v>0.45</v>
      </c>
      <c r="I11" s="32">
        <f t="shared" si="2"/>
        <v>0.86419753086419748</v>
      </c>
      <c r="P11" s="18"/>
    </row>
    <row r="12" spans="1:16" x14ac:dyDescent="0.25">
      <c r="A12" s="1" t="s">
        <v>20</v>
      </c>
      <c r="B12" s="9">
        <f t="shared" si="0"/>
        <v>0.46938775510204084</v>
      </c>
      <c r="C12" s="2">
        <f>SUM(C6:C11)</f>
        <v>294</v>
      </c>
      <c r="D12" s="2">
        <f>SUM(D6:D11)</f>
        <v>138</v>
      </c>
      <c r="E12" s="2">
        <f>SUM(E6:E11)</f>
        <v>132</v>
      </c>
      <c r="F12" s="3">
        <f>SUM(F6:F11)</f>
        <v>31734.75</v>
      </c>
      <c r="G12" s="11">
        <f t="shared" si="1"/>
        <v>107.94132653061224</v>
      </c>
      <c r="H12" s="38"/>
      <c r="I12" s="39"/>
    </row>
    <row r="13" spans="1:16" x14ac:dyDescent="0.25">
      <c r="A13" s="1" t="s">
        <v>21</v>
      </c>
      <c r="B13" s="9">
        <f t="shared" si="0"/>
        <v>0.375</v>
      </c>
      <c r="C13" s="70">
        <v>8</v>
      </c>
      <c r="D13" s="70">
        <v>3</v>
      </c>
      <c r="E13" s="69">
        <f t="shared" ref="E13:E18" si="3">D13</f>
        <v>3</v>
      </c>
      <c r="F13" s="71">
        <v>629.25</v>
      </c>
      <c r="G13" s="11">
        <f t="shared" si="1"/>
        <v>78.65625</v>
      </c>
      <c r="H13" s="29">
        <v>0.5</v>
      </c>
      <c r="I13" s="32">
        <f>B13/H13</f>
        <v>0.75</v>
      </c>
    </row>
    <row r="14" spans="1:16" x14ac:dyDescent="0.25">
      <c r="A14" s="1" t="s">
        <v>22</v>
      </c>
      <c r="B14" s="9" t="e">
        <f t="shared" si="0"/>
        <v>#DIV/0!</v>
      </c>
      <c r="C14" s="70">
        <v>0</v>
      </c>
      <c r="D14" s="70">
        <v>0</v>
      </c>
      <c r="E14" s="69">
        <f t="shared" si="3"/>
        <v>0</v>
      </c>
      <c r="F14" s="71">
        <v>0</v>
      </c>
      <c r="G14" s="11" t="e">
        <f t="shared" si="1"/>
        <v>#DIV/0!</v>
      </c>
      <c r="H14" s="29">
        <v>0.54</v>
      </c>
      <c r="I14" s="32" t="e">
        <f t="shared" ref="I14:I18" si="4">B14/H14</f>
        <v>#DIV/0!</v>
      </c>
    </row>
    <row r="15" spans="1:16" x14ac:dyDescent="0.25">
      <c r="A15" s="1" t="s">
        <v>23</v>
      </c>
      <c r="B15" s="9">
        <f t="shared" si="0"/>
        <v>0.75</v>
      </c>
      <c r="C15" s="70">
        <v>4</v>
      </c>
      <c r="D15" s="70">
        <v>3</v>
      </c>
      <c r="E15" s="69">
        <f t="shared" si="3"/>
        <v>3</v>
      </c>
      <c r="F15" s="71">
        <v>1286.5</v>
      </c>
      <c r="G15" s="11">
        <f t="shared" si="1"/>
        <v>321.625</v>
      </c>
      <c r="H15" s="29">
        <v>0.54</v>
      </c>
      <c r="I15" s="32">
        <f t="shared" si="4"/>
        <v>1.3888888888888888</v>
      </c>
      <c r="P15" s="18"/>
    </row>
    <row r="16" spans="1:16" x14ac:dyDescent="0.25">
      <c r="A16" s="1" t="s">
        <v>24</v>
      </c>
      <c r="B16" s="9">
        <f t="shared" si="0"/>
        <v>0.66666666666666663</v>
      </c>
      <c r="C16" s="70">
        <v>3</v>
      </c>
      <c r="D16" s="70">
        <v>2</v>
      </c>
      <c r="E16" s="69">
        <f t="shared" si="3"/>
        <v>2</v>
      </c>
      <c r="F16" s="71">
        <v>313.5</v>
      </c>
      <c r="G16" s="11">
        <f t="shared" si="1"/>
        <v>104.5</v>
      </c>
      <c r="H16" s="29">
        <v>0.48</v>
      </c>
      <c r="I16" s="32">
        <f t="shared" si="4"/>
        <v>1.3888888888888888</v>
      </c>
    </row>
    <row r="17" spans="1:16" x14ac:dyDescent="0.25">
      <c r="A17" s="1" t="s">
        <v>25</v>
      </c>
      <c r="B17" s="9">
        <f t="shared" si="0"/>
        <v>0.25</v>
      </c>
      <c r="C17" s="70">
        <v>4</v>
      </c>
      <c r="D17" s="70">
        <v>1</v>
      </c>
      <c r="E17" s="69">
        <f t="shared" si="3"/>
        <v>1</v>
      </c>
      <c r="F17" s="71">
        <v>252</v>
      </c>
      <c r="G17" s="11">
        <f t="shared" si="1"/>
        <v>63</v>
      </c>
      <c r="H17" s="29">
        <v>0.44</v>
      </c>
      <c r="I17" s="32">
        <f t="shared" si="4"/>
        <v>0.56818181818181823</v>
      </c>
    </row>
    <row r="18" spans="1:16" x14ac:dyDescent="0.25">
      <c r="A18" s="1" t="s">
        <v>26</v>
      </c>
      <c r="B18" s="9">
        <f t="shared" si="0"/>
        <v>0</v>
      </c>
      <c r="C18" s="70">
        <v>2</v>
      </c>
      <c r="D18" s="70">
        <v>0</v>
      </c>
      <c r="E18" s="69">
        <f t="shared" si="3"/>
        <v>0</v>
      </c>
      <c r="F18" s="71">
        <v>77.5</v>
      </c>
      <c r="G18" s="11">
        <f t="shared" si="1"/>
        <v>38.75</v>
      </c>
      <c r="H18" s="29">
        <v>0.4</v>
      </c>
      <c r="I18" s="32">
        <f t="shared" si="4"/>
        <v>0</v>
      </c>
    </row>
    <row r="19" spans="1:16" x14ac:dyDescent="0.25">
      <c r="A19" s="67" t="s">
        <v>27</v>
      </c>
      <c r="B19" s="65">
        <f t="shared" si="0"/>
        <v>0.42857142857142855</v>
      </c>
      <c r="C19" s="6">
        <f>SUM(C13:C18)</f>
        <v>21</v>
      </c>
      <c r="D19" s="6">
        <f>SUM(D13:D18)</f>
        <v>9</v>
      </c>
      <c r="E19" s="6">
        <f>SUM(E13:E18)</f>
        <v>9</v>
      </c>
      <c r="F19" s="66">
        <f>SUM(F13:F18)</f>
        <v>2558.75</v>
      </c>
      <c r="G19" s="11">
        <f t="shared" si="1"/>
        <v>121.8452380952381</v>
      </c>
      <c r="H19" s="105"/>
      <c r="I19" s="106"/>
      <c r="P19" s="18"/>
    </row>
    <row r="20" spans="1:16" ht="15" customHeight="1" thickBot="1" x14ac:dyDescent="0.3">
      <c r="A20" s="24" t="s">
        <v>28</v>
      </c>
      <c r="B20" s="25">
        <f t="shared" si="0"/>
        <v>0.46666666666666667</v>
      </c>
      <c r="C20" s="26">
        <f>C12+C19</f>
        <v>315</v>
      </c>
      <c r="D20" s="26">
        <f>D12+D19</f>
        <v>147</v>
      </c>
      <c r="E20" s="26">
        <f>E12+E19</f>
        <v>141</v>
      </c>
      <c r="F20" s="27">
        <f>F12+F19</f>
        <v>34293.5</v>
      </c>
      <c r="G20" s="28">
        <f t="shared" si="1"/>
        <v>108.86825396825397</v>
      </c>
      <c r="H20" s="107"/>
      <c r="I20" s="108"/>
    </row>
    <row r="21" spans="1:16" x14ac:dyDescent="0.25">
      <c r="A21" s="21" t="s">
        <v>29</v>
      </c>
      <c r="B21" s="22" t="s">
        <v>30</v>
      </c>
      <c r="C21" s="23" t="s">
        <v>31</v>
      </c>
      <c r="D21" s="93" t="s">
        <v>32</v>
      </c>
      <c r="E21" s="94"/>
      <c r="F21" s="94"/>
      <c r="G21" s="94"/>
      <c r="H21" s="54" t="s">
        <v>65</v>
      </c>
      <c r="I21" s="55"/>
    </row>
    <row r="22" spans="1:16" ht="38.25" customHeight="1" x14ac:dyDescent="0.25">
      <c r="A22" s="5" t="s">
        <v>33</v>
      </c>
      <c r="B22" s="72">
        <v>161</v>
      </c>
      <c r="C22" s="73">
        <v>9</v>
      </c>
      <c r="D22" s="95" t="s">
        <v>34</v>
      </c>
      <c r="E22" s="96"/>
      <c r="F22" s="96"/>
      <c r="G22" s="53">
        <f>SUM(D24:G24)</f>
        <v>83</v>
      </c>
      <c r="H22" s="48" t="s">
        <v>66</v>
      </c>
      <c r="I22" s="34"/>
    </row>
    <row r="23" spans="1:16" ht="25.5" x14ac:dyDescent="0.25">
      <c r="A23" s="4" t="s">
        <v>36</v>
      </c>
      <c r="B23" s="13">
        <f>B22/(C6+C7+C8+C9+C10)</f>
        <v>0.58333333333333337</v>
      </c>
      <c r="C23" s="12">
        <f>C22/(C13+C14+C15+C16+C17+C18)</f>
        <v>0.42857142857142855</v>
      </c>
      <c r="D23" s="16" t="s">
        <v>38</v>
      </c>
      <c r="E23" s="6" t="s">
        <v>39</v>
      </c>
      <c r="F23" s="6" t="s">
        <v>40</v>
      </c>
      <c r="G23" s="53" t="s">
        <v>41</v>
      </c>
      <c r="H23" s="77">
        <v>10</v>
      </c>
      <c r="I23" s="34"/>
    </row>
    <row r="24" spans="1:16" ht="39" thickBot="1" x14ac:dyDescent="0.3">
      <c r="A24" s="4" t="s">
        <v>37</v>
      </c>
      <c r="B24" s="91">
        <v>0.6</v>
      </c>
      <c r="C24" s="92"/>
      <c r="D24" s="74">
        <v>22</v>
      </c>
      <c r="E24" s="75">
        <v>57</v>
      </c>
      <c r="F24" s="75">
        <v>4</v>
      </c>
      <c r="G24" s="76">
        <v>0</v>
      </c>
      <c r="H24" s="14" t="s">
        <v>35</v>
      </c>
      <c r="I24" s="34"/>
    </row>
    <row r="25" spans="1:16" ht="28.5" customHeight="1" thickBot="1" x14ac:dyDescent="0.3">
      <c r="A25" s="7" t="s">
        <v>42</v>
      </c>
      <c r="B25" s="15">
        <f>(E6+E7+E8+E9+E10)/B22</f>
        <v>0.81366459627329191</v>
      </c>
      <c r="C25" s="8">
        <f>(E13+E14+E15+E16+E17+E18)/C22</f>
        <v>1</v>
      </c>
      <c r="D25" s="36"/>
      <c r="E25" s="37"/>
      <c r="F25" s="37"/>
      <c r="G25" s="37"/>
      <c r="H25" s="78">
        <v>0</v>
      </c>
      <c r="I25" s="35"/>
    </row>
    <row r="26" spans="1:16" x14ac:dyDescent="0.25">
      <c r="A26" s="40" t="s">
        <v>57</v>
      </c>
      <c r="B26" s="50">
        <f>P7/P5</f>
        <v>0.57239057239057234</v>
      </c>
      <c r="C26" s="88" t="s">
        <v>51</v>
      </c>
      <c r="D26" s="89"/>
      <c r="E26" s="88" t="s">
        <v>52</v>
      </c>
      <c r="F26" s="90"/>
      <c r="G26" s="89"/>
      <c r="H26" s="88" t="s">
        <v>53</v>
      </c>
      <c r="I26" s="89"/>
    </row>
    <row r="27" spans="1:16" ht="30" x14ac:dyDescent="0.25">
      <c r="A27" s="42" t="s">
        <v>46</v>
      </c>
      <c r="B27" s="41">
        <f>P8/P7</f>
        <v>0.82352941176470584</v>
      </c>
      <c r="C27" s="59" t="s">
        <v>43</v>
      </c>
      <c r="D27" s="60">
        <f>SUM(C6:C9)</f>
        <v>230</v>
      </c>
      <c r="E27" s="61" t="s">
        <v>44</v>
      </c>
      <c r="F27" s="62"/>
      <c r="G27" s="63">
        <f>SUM(C10:C11)</f>
        <v>64</v>
      </c>
      <c r="H27" s="64" t="s">
        <v>45</v>
      </c>
      <c r="I27" s="63">
        <f>SUM(C13:C18)</f>
        <v>21</v>
      </c>
    </row>
    <row r="28" spans="1:16" ht="15" customHeight="1" thickBot="1" x14ac:dyDescent="0.3">
      <c r="A28" s="43" t="s">
        <v>50</v>
      </c>
      <c r="B28" s="44">
        <f>SUM(H23,H25)</f>
        <v>10</v>
      </c>
      <c r="C28" s="51" t="s">
        <v>54</v>
      </c>
      <c r="D28" s="49">
        <f>D27/C20</f>
        <v>0.73015873015873012</v>
      </c>
      <c r="E28" s="51" t="s">
        <v>55</v>
      </c>
      <c r="F28" s="52"/>
      <c r="G28" s="49">
        <f>G27/C20</f>
        <v>0.20317460317460317</v>
      </c>
      <c r="H28" s="43" t="s">
        <v>56</v>
      </c>
      <c r="I28" s="49">
        <f>I27/C20</f>
        <v>6.6666666666666666E-2</v>
      </c>
    </row>
    <row r="29" spans="1:16" x14ac:dyDescent="0.25">
      <c r="C29" s="45"/>
      <c r="D29" s="46"/>
      <c r="E29" s="45"/>
      <c r="F29" s="45"/>
      <c r="G29" s="45"/>
    </row>
    <row r="30" spans="1:16" x14ac:dyDescent="0.25">
      <c r="C30" s="45"/>
      <c r="D30" s="47"/>
      <c r="E30" s="45"/>
      <c r="F30" s="45"/>
      <c r="G30" s="45"/>
    </row>
    <row r="31" spans="1:16" x14ac:dyDescent="0.25">
      <c r="C31" s="45"/>
      <c r="D31" s="47"/>
      <c r="E31" s="45"/>
      <c r="F31" s="45"/>
      <c r="G31" s="45"/>
    </row>
    <row r="32" spans="1:16" x14ac:dyDescent="0.25">
      <c r="C32" s="45"/>
      <c r="D32" s="45"/>
      <c r="E32" s="45"/>
      <c r="F32" s="45"/>
      <c r="G32" s="45"/>
    </row>
  </sheetData>
  <sheetProtection password="DEC1" sheet="1" objects="1" scenarios="1" selectLockedCells="1"/>
  <mergeCells count="14">
    <mergeCell ref="B24:C24"/>
    <mergeCell ref="C26:D26"/>
    <mergeCell ref="A1:I1"/>
    <mergeCell ref="A2:A3"/>
    <mergeCell ref="B2:E3"/>
    <mergeCell ref="F2:G2"/>
    <mergeCell ref="H2:I2"/>
    <mergeCell ref="H3:I3"/>
    <mergeCell ref="H26:I26"/>
    <mergeCell ref="D21:G21"/>
    <mergeCell ref="D22:F22"/>
    <mergeCell ref="F3:G3"/>
    <mergeCell ref="E26:G26"/>
    <mergeCell ref="H19:I20"/>
  </mergeCells>
  <conditionalFormatting sqref="B24">
    <cfRule type="cellIs" dxfId="11" priority="12" stopIfTrue="1" operator="greaterThan">
      <formula>$P$10</formula>
    </cfRule>
    <cfRule type="cellIs" dxfId="10" priority="13" stopIfTrue="1" operator="lessThanOrEqual">
      <formula>$P$10</formula>
    </cfRule>
  </conditionalFormatting>
  <conditionalFormatting sqref="I6:I11">
    <cfRule type="cellIs" dxfId="9" priority="5" operator="lessThan">
      <formula>0</formula>
    </cfRule>
  </conditionalFormatting>
  <conditionalFormatting sqref="I13:I18">
    <cfRule type="cellIs" dxfId="8" priority="3" operator="lessThan">
      <formula>0</formula>
    </cfRule>
  </conditionalFormatting>
  <conditionalFormatting sqref="H6:H11 H13:H18">
    <cfRule type="cellIs" dxfId="7" priority="1" stopIfTrue="1" operator="lessThanOrEqual">
      <formula>B6</formula>
    </cfRule>
    <cfRule type="cellIs" dxfId="6" priority="2" stopIfTrue="1" operator="greaterThan">
      <formula>B6</formula>
    </cfRule>
  </conditionalFormatting>
  <printOptions horizontalCentered="1" verticalCentered="1"/>
  <pageMargins left="0.7" right="0.7" top="0.75" bottom="0.75" header="0.3" footer="0.3"/>
  <pageSetup scale="77" orientation="landscape" r:id="rId1"/>
  <headerFooter>
    <oddHeader>&amp;CSOUTH CAROLINA DEPARTMENT OF EDUCATION - OFFICE OF ADULT EDUCATION</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2"/>
  <sheetViews>
    <sheetView tabSelected="1" topLeftCell="A4" zoomScaleNormal="100" workbookViewId="0">
      <selection activeCell="H23" sqref="H23"/>
    </sheetView>
  </sheetViews>
  <sheetFormatPr defaultColWidth="9" defaultRowHeight="15" x14ac:dyDescent="0.25"/>
  <cols>
    <col min="1" max="1" width="31" style="10" customWidth="1"/>
    <col min="2" max="2" width="18.7109375" style="10" customWidth="1"/>
    <col min="3" max="3" width="20.42578125" style="10" customWidth="1"/>
    <col min="4" max="6" width="14" style="10" customWidth="1"/>
    <col min="7" max="7" width="12.7109375" style="10" customWidth="1"/>
    <col min="8" max="8" width="21.7109375" style="10" customWidth="1"/>
    <col min="9" max="9" width="13" style="10" customWidth="1"/>
    <col min="10" max="18" width="22.7109375" style="10" customWidth="1"/>
    <col min="19" max="26" width="9" style="10" customWidth="1"/>
    <col min="27" max="27" width="9" style="10"/>
    <col min="28" max="28" width="12.5703125" style="10" bestFit="1" customWidth="1"/>
    <col min="29" max="16384" width="9" style="10"/>
  </cols>
  <sheetData>
    <row r="1" spans="1:16" ht="21" thickBot="1" x14ac:dyDescent="0.35">
      <c r="A1" s="87" t="s">
        <v>59</v>
      </c>
      <c r="B1" s="87"/>
      <c r="C1" s="87"/>
      <c r="D1" s="87"/>
      <c r="E1" s="87"/>
      <c r="F1" s="87"/>
      <c r="G1" s="87"/>
      <c r="H1" s="87"/>
      <c r="I1" s="87"/>
    </row>
    <row r="2" spans="1:16" ht="36.75" customHeight="1" x14ac:dyDescent="0.25">
      <c r="A2" s="103" t="s">
        <v>0</v>
      </c>
      <c r="B2" s="109" t="str">
        <f>'10.15.14'!B2</f>
        <v>Laurens Couty Adult Education</v>
      </c>
      <c r="C2" s="110"/>
      <c r="D2" s="110"/>
      <c r="E2" s="111"/>
      <c r="F2" s="97" t="s">
        <v>1</v>
      </c>
      <c r="G2" s="97"/>
      <c r="H2" s="98" t="s">
        <v>2</v>
      </c>
      <c r="I2" s="99"/>
    </row>
    <row r="3" spans="1:16" ht="15.75" customHeight="1" thickBot="1" x14ac:dyDescent="0.3">
      <c r="A3" s="104"/>
      <c r="B3" s="112"/>
      <c r="C3" s="113"/>
      <c r="D3" s="113"/>
      <c r="E3" s="114"/>
      <c r="F3" s="100" t="s">
        <v>63</v>
      </c>
      <c r="G3" s="100"/>
      <c r="H3" s="101" t="s">
        <v>67</v>
      </c>
      <c r="I3" s="102"/>
    </row>
    <row r="4" spans="1:16" ht="77.25" thickBot="1" x14ac:dyDescent="0.3">
      <c r="A4" s="19" t="s">
        <v>3</v>
      </c>
      <c r="B4" s="20" t="s">
        <v>4</v>
      </c>
      <c r="C4" s="20" t="s">
        <v>5</v>
      </c>
      <c r="D4" s="20" t="s">
        <v>6</v>
      </c>
      <c r="E4" s="20" t="s">
        <v>7</v>
      </c>
      <c r="F4" s="20" t="s">
        <v>8</v>
      </c>
      <c r="G4" s="20" t="s">
        <v>9</v>
      </c>
      <c r="H4" s="20" t="s">
        <v>10</v>
      </c>
      <c r="I4" s="80" t="s">
        <v>64</v>
      </c>
    </row>
    <row r="5" spans="1:16" x14ac:dyDescent="0.25">
      <c r="A5" s="56" t="s">
        <v>11</v>
      </c>
      <c r="B5" s="57" t="s">
        <v>12</v>
      </c>
      <c r="C5" s="57" t="s">
        <v>13</v>
      </c>
      <c r="D5" s="57" t="s">
        <v>13</v>
      </c>
      <c r="E5" s="57" t="s">
        <v>13</v>
      </c>
      <c r="F5" s="57" t="s">
        <v>13</v>
      </c>
      <c r="G5" s="57" t="s">
        <v>13</v>
      </c>
      <c r="H5" s="57" t="s">
        <v>12</v>
      </c>
      <c r="I5" s="58" t="s">
        <v>12</v>
      </c>
      <c r="O5" s="10" t="s">
        <v>48</v>
      </c>
      <c r="P5" s="17">
        <f>SUM(C6:C10,C13:C18)</f>
        <v>335</v>
      </c>
    </row>
    <row r="6" spans="1:16" x14ac:dyDescent="0.25">
      <c r="A6" s="1" t="s">
        <v>14</v>
      </c>
      <c r="B6" s="9">
        <f t="shared" ref="B6:B20" si="0">D6/C6</f>
        <v>0.4</v>
      </c>
      <c r="C6" s="70">
        <v>10</v>
      </c>
      <c r="D6" s="70">
        <v>4</v>
      </c>
      <c r="E6" s="70">
        <v>4</v>
      </c>
      <c r="F6" s="71">
        <v>1248.25</v>
      </c>
      <c r="G6" s="11">
        <f t="shared" ref="G6:G20" si="1">F6/C6</f>
        <v>124.825</v>
      </c>
      <c r="H6" s="29">
        <v>0.44</v>
      </c>
      <c r="I6" s="32">
        <f>B6/H6</f>
        <v>0.90909090909090917</v>
      </c>
      <c r="J6" s="31"/>
      <c r="K6" s="31"/>
      <c r="L6" s="31"/>
      <c r="M6" s="30"/>
      <c r="P6" s="17"/>
    </row>
    <row r="7" spans="1:16" x14ac:dyDescent="0.25">
      <c r="A7" s="1" t="s">
        <v>15</v>
      </c>
      <c r="B7" s="9">
        <f t="shared" si="0"/>
        <v>0.57999999999999996</v>
      </c>
      <c r="C7" s="70">
        <v>50</v>
      </c>
      <c r="D7" s="70">
        <v>29</v>
      </c>
      <c r="E7" s="70">
        <v>29</v>
      </c>
      <c r="F7" s="71">
        <v>7098.75</v>
      </c>
      <c r="G7" s="11">
        <f t="shared" si="1"/>
        <v>141.97499999999999</v>
      </c>
      <c r="H7" s="29">
        <v>0.46</v>
      </c>
      <c r="I7" s="32">
        <f t="shared" ref="I7:I11" si="2">B7/H7</f>
        <v>1.2608695652173911</v>
      </c>
      <c r="O7" s="10" t="s">
        <v>47</v>
      </c>
      <c r="P7" s="17">
        <f>SUM(B22:C22)</f>
        <v>185</v>
      </c>
    </row>
    <row r="8" spans="1:16" x14ac:dyDescent="0.25">
      <c r="A8" s="1" t="s">
        <v>16</v>
      </c>
      <c r="B8" s="9">
        <f t="shared" si="0"/>
        <v>0.49549549549549549</v>
      </c>
      <c r="C8" s="70">
        <v>111</v>
      </c>
      <c r="D8" s="70">
        <v>55</v>
      </c>
      <c r="E8" s="70">
        <v>55</v>
      </c>
      <c r="F8" s="71">
        <v>13692.5</v>
      </c>
      <c r="G8" s="11">
        <f t="shared" si="1"/>
        <v>123.35585585585585</v>
      </c>
      <c r="H8" s="29">
        <v>0.46</v>
      </c>
      <c r="I8" s="32">
        <f t="shared" si="2"/>
        <v>1.0771641206423814</v>
      </c>
      <c r="O8" s="10" t="s">
        <v>49</v>
      </c>
      <c r="P8" s="17">
        <f>SUM(E6:E10,E13:E18)</f>
        <v>153</v>
      </c>
    </row>
    <row r="9" spans="1:16" x14ac:dyDescent="0.25">
      <c r="A9" s="1" t="s">
        <v>17</v>
      </c>
      <c r="B9" s="9">
        <f t="shared" si="0"/>
        <v>0.3595505617977528</v>
      </c>
      <c r="C9" s="70">
        <v>89</v>
      </c>
      <c r="D9" s="70">
        <v>32</v>
      </c>
      <c r="E9" s="70">
        <v>32</v>
      </c>
      <c r="F9" s="71">
        <v>8340</v>
      </c>
      <c r="G9" s="11">
        <f t="shared" si="1"/>
        <v>93.707865168539328</v>
      </c>
      <c r="H9" s="29">
        <v>0.39</v>
      </c>
      <c r="I9" s="32">
        <f t="shared" si="2"/>
        <v>0.92192451743013537</v>
      </c>
    </row>
    <row r="10" spans="1:16" ht="15" customHeight="1" thickBot="1" x14ac:dyDescent="0.3">
      <c r="A10" s="1" t="s">
        <v>18</v>
      </c>
      <c r="B10" s="9">
        <f t="shared" si="0"/>
        <v>0.46153846153846156</v>
      </c>
      <c r="C10" s="70">
        <v>52</v>
      </c>
      <c r="D10" s="70">
        <v>24</v>
      </c>
      <c r="E10" s="70">
        <v>24</v>
      </c>
      <c r="F10" s="71">
        <v>5312.75</v>
      </c>
      <c r="G10" s="11">
        <f t="shared" si="1"/>
        <v>102.16826923076923</v>
      </c>
      <c r="H10" s="29">
        <v>0.38</v>
      </c>
      <c r="I10" s="32">
        <f t="shared" si="2"/>
        <v>1.2145748987854252</v>
      </c>
      <c r="O10" s="10" t="s">
        <v>58</v>
      </c>
      <c r="P10" s="33">
        <f>(B22+C22)/(C6+C7+C8+C9+C10+C13+C14+C15+C16+C17+C18)</f>
        <v>0.55223880597014929</v>
      </c>
    </row>
    <row r="11" spans="1:16" x14ac:dyDescent="0.25">
      <c r="A11" s="1" t="s">
        <v>19</v>
      </c>
      <c r="B11" s="9">
        <f t="shared" si="0"/>
        <v>0.39130434782608697</v>
      </c>
      <c r="C11" s="70">
        <v>23</v>
      </c>
      <c r="D11" s="70">
        <v>9</v>
      </c>
      <c r="E11" s="70">
        <v>2</v>
      </c>
      <c r="F11" s="71">
        <v>1077.25</v>
      </c>
      <c r="G11" s="11">
        <f t="shared" si="1"/>
        <v>46.836956521739133</v>
      </c>
      <c r="H11" s="29">
        <v>0.45</v>
      </c>
      <c r="I11" s="32">
        <f t="shared" si="2"/>
        <v>0.86956521739130432</v>
      </c>
      <c r="P11" s="18"/>
    </row>
    <row r="12" spans="1:16" x14ac:dyDescent="0.25">
      <c r="A12" s="1" t="s">
        <v>20</v>
      </c>
      <c r="B12" s="9">
        <f t="shared" si="0"/>
        <v>0.45671641791044776</v>
      </c>
      <c r="C12" s="2">
        <f>SUM(C6:C11)</f>
        <v>335</v>
      </c>
      <c r="D12" s="2">
        <f>SUM(D6:D11)</f>
        <v>153</v>
      </c>
      <c r="E12" s="2">
        <f>SUM(E6:E11)</f>
        <v>146</v>
      </c>
      <c r="F12" s="3">
        <f>SUM(F6:F11)</f>
        <v>36769.5</v>
      </c>
      <c r="G12" s="11">
        <f t="shared" si="1"/>
        <v>109.75970149253732</v>
      </c>
      <c r="H12" s="38"/>
      <c r="I12" s="39"/>
    </row>
    <row r="13" spans="1:16" x14ac:dyDescent="0.25">
      <c r="A13" s="1" t="s">
        <v>21</v>
      </c>
      <c r="B13" s="9">
        <f t="shared" si="0"/>
        <v>0.3</v>
      </c>
      <c r="C13" s="70">
        <v>10</v>
      </c>
      <c r="D13" s="70">
        <v>3</v>
      </c>
      <c r="E13" s="69">
        <f t="shared" ref="E13:E18" si="3">D13</f>
        <v>3</v>
      </c>
      <c r="F13" s="71">
        <v>825.75</v>
      </c>
      <c r="G13" s="11">
        <f t="shared" si="1"/>
        <v>82.575000000000003</v>
      </c>
      <c r="H13" s="29">
        <v>0.5</v>
      </c>
      <c r="I13" s="32">
        <f>B13/H13</f>
        <v>0.6</v>
      </c>
    </row>
    <row r="14" spans="1:16" x14ac:dyDescent="0.25">
      <c r="A14" s="1" t="s">
        <v>22</v>
      </c>
      <c r="B14" s="9" t="e">
        <f t="shared" si="0"/>
        <v>#DIV/0!</v>
      </c>
      <c r="C14" s="70">
        <v>0</v>
      </c>
      <c r="D14" s="70">
        <v>0</v>
      </c>
      <c r="E14" s="69">
        <f t="shared" si="3"/>
        <v>0</v>
      </c>
      <c r="F14" s="71">
        <v>0</v>
      </c>
      <c r="G14" s="11" t="e">
        <f t="shared" si="1"/>
        <v>#DIV/0!</v>
      </c>
      <c r="H14" s="29">
        <v>0.54</v>
      </c>
      <c r="I14" s="32" t="e">
        <f t="shared" ref="I14:I18" si="4">B14/H14</f>
        <v>#DIV/0!</v>
      </c>
    </row>
    <row r="15" spans="1:16" x14ac:dyDescent="0.25">
      <c r="A15" s="1" t="s">
        <v>23</v>
      </c>
      <c r="B15" s="9">
        <f t="shared" si="0"/>
        <v>0.75</v>
      </c>
      <c r="C15" s="70">
        <v>4</v>
      </c>
      <c r="D15" s="70">
        <v>3</v>
      </c>
      <c r="E15" s="69">
        <f t="shared" si="3"/>
        <v>3</v>
      </c>
      <c r="F15" s="71">
        <v>1536</v>
      </c>
      <c r="G15" s="11">
        <f t="shared" si="1"/>
        <v>384</v>
      </c>
      <c r="H15" s="29">
        <v>0.54</v>
      </c>
      <c r="I15" s="32">
        <f t="shared" si="4"/>
        <v>1.3888888888888888</v>
      </c>
      <c r="P15" s="18"/>
    </row>
    <row r="16" spans="1:16" x14ac:dyDescent="0.25">
      <c r="A16" s="1" t="s">
        <v>24</v>
      </c>
      <c r="B16" s="9">
        <f t="shared" si="0"/>
        <v>0.66666666666666663</v>
      </c>
      <c r="C16" s="70">
        <v>3</v>
      </c>
      <c r="D16" s="70">
        <v>2</v>
      </c>
      <c r="E16" s="69">
        <f t="shared" si="3"/>
        <v>2</v>
      </c>
      <c r="F16" s="71">
        <v>340.5</v>
      </c>
      <c r="G16" s="11">
        <f t="shared" si="1"/>
        <v>113.5</v>
      </c>
      <c r="H16" s="29">
        <v>0.48</v>
      </c>
      <c r="I16" s="32">
        <f t="shared" si="4"/>
        <v>1.3888888888888888</v>
      </c>
    </row>
    <row r="17" spans="1:16" x14ac:dyDescent="0.25">
      <c r="A17" s="1" t="s">
        <v>25</v>
      </c>
      <c r="B17" s="9">
        <f t="shared" si="0"/>
        <v>0.25</v>
      </c>
      <c r="C17" s="70">
        <v>4</v>
      </c>
      <c r="D17" s="70">
        <v>1</v>
      </c>
      <c r="E17" s="69">
        <f t="shared" si="3"/>
        <v>1</v>
      </c>
      <c r="F17" s="71">
        <v>299.25</v>
      </c>
      <c r="G17" s="11">
        <f t="shared" si="1"/>
        <v>74.8125</v>
      </c>
      <c r="H17" s="29">
        <v>0.44</v>
      </c>
      <c r="I17" s="32">
        <f t="shared" si="4"/>
        <v>0.56818181818181823</v>
      </c>
    </row>
    <row r="18" spans="1:16" x14ac:dyDescent="0.25">
      <c r="A18" s="1" t="s">
        <v>26</v>
      </c>
      <c r="B18" s="9">
        <f t="shared" si="0"/>
        <v>0</v>
      </c>
      <c r="C18" s="70">
        <v>2</v>
      </c>
      <c r="D18" s="70">
        <v>0</v>
      </c>
      <c r="E18" s="69">
        <f t="shared" si="3"/>
        <v>0</v>
      </c>
      <c r="F18" s="71">
        <v>77.5</v>
      </c>
      <c r="G18" s="11">
        <f t="shared" si="1"/>
        <v>38.75</v>
      </c>
      <c r="H18" s="29">
        <v>0.4</v>
      </c>
      <c r="I18" s="32">
        <f t="shared" si="4"/>
        <v>0</v>
      </c>
    </row>
    <row r="19" spans="1:16" x14ac:dyDescent="0.25">
      <c r="A19" s="67" t="s">
        <v>27</v>
      </c>
      <c r="B19" s="65">
        <f t="shared" si="0"/>
        <v>0.39130434782608697</v>
      </c>
      <c r="C19" s="6">
        <f>SUM(C13:C18)</f>
        <v>23</v>
      </c>
      <c r="D19" s="6">
        <f>SUM(D13:D18)</f>
        <v>9</v>
      </c>
      <c r="E19" s="6">
        <f>SUM(E13:E18)</f>
        <v>9</v>
      </c>
      <c r="F19" s="66">
        <f>SUM(F13:F18)</f>
        <v>3079</v>
      </c>
      <c r="G19" s="11">
        <f t="shared" si="1"/>
        <v>133.86956521739131</v>
      </c>
      <c r="H19" s="105"/>
      <c r="I19" s="106"/>
      <c r="P19" s="18"/>
    </row>
    <row r="20" spans="1:16" ht="15" customHeight="1" thickBot="1" x14ac:dyDescent="0.3">
      <c r="A20" s="24" t="s">
        <v>28</v>
      </c>
      <c r="B20" s="25">
        <f t="shared" si="0"/>
        <v>0.45251396648044695</v>
      </c>
      <c r="C20" s="26">
        <f>C12+C19</f>
        <v>358</v>
      </c>
      <c r="D20" s="26">
        <f>D12+D19</f>
        <v>162</v>
      </c>
      <c r="E20" s="26">
        <f>E12+E19</f>
        <v>155</v>
      </c>
      <c r="F20" s="27">
        <f>F12+F19</f>
        <v>39848.5</v>
      </c>
      <c r="G20" s="28">
        <f t="shared" si="1"/>
        <v>111.30865921787709</v>
      </c>
      <c r="H20" s="107"/>
      <c r="I20" s="108"/>
    </row>
    <row r="21" spans="1:16" x14ac:dyDescent="0.25">
      <c r="A21" s="21" t="s">
        <v>29</v>
      </c>
      <c r="B21" s="22" t="s">
        <v>30</v>
      </c>
      <c r="C21" s="23" t="s">
        <v>31</v>
      </c>
      <c r="D21" s="93" t="s">
        <v>32</v>
      </c>
      <c r="E21" s="94"/>
      <c r="F21" s="94"/>
      <c r="G21" s="94"/>
      <c r="H21" s="54" t="s">
        <v>65</v>
      </c>
      <c r="I21" s="55"/>
    </row>
    <row r="22" spans="1:16" ht="38.25" x14ac:dyDescent="0.25">
      <c r="A22" s="5" t="s">
        <v>33</v>
      </c>
      <c r="B22" s="72">
        <v>175</v>
      </c>
      <c r="C22" s="73">
        <v>10</v>
      </c>
      <c r="D22" s="95" t="s">
        <v>34</v>
      </c>
      <c r="E22" s="96"/>
      <c r="F22" s="96"/>
      <c r="G22" s="53">
        <f>SUM(D24:G24)</f>
        <v>100</v>
      </c>
      <c r="H22" s="48" t="s">
        <v>66</v>
      </c>
      <c r="I22" s="34"/>
    </row>
    <row r="23" spans="1:16" ht="25.5" x14ac:dyDescent="0.25">
      <c r="A23" s="4" t="s">
        <v>36</v>
      </c>
      <c r="B23" s="13">
        <f>B22/(C6+C7+C8+C9+C10)</f>
        <v>0.5608974358974359</v>
      </c>
      <c r="C23" s="12">
        <f>C22/(C13+C14+C15+C16+C17+C18)</f>
        <v>0.43478260869565216</v>
      </c>
      <c r="D23" s="16" t="s">
        <v>38</v>
      </c>
      <c r="E23" s="6" t="s">
        <v>39</v>
      </c>
      <c r="F23" s="6" t="s">
        <v>40</v>
      </c>
      <c r="G23" s="53" t="s">
        <v>41</v>
      </c>
      <c r="H23" s="77">
        <v>10</v>
      </c>
      <c r="I23" s="34"/>
    </row>
    <row r="24" spans="1:16" ht="39" thickBot="1" x14ac:dyDescent="0.3">
      <c r="A24" s="4" t="s">
        <v>37</v>
      </c>
      <c r="B24" s="91">
        <v>0.6</v>
      </c>
      <c r="C24" s="92"/>
      <c r="D24" s="74">
        <v>29</v>
      </c>
      <c r="E24" s="75">
        <v>64</v>
      </c>
      <c r="F24" s="75">
        <v>7</v>
      </c>
      <c r="G24" s="76">
        <v>0</v>
      </c>
      <c r="H24" s="14" t="s">
        <v>35</v>
      </c>
      <c r="I24" s="34"/>
    </row>
    <row r="25" spans="1:16" ht="28.5" customHeight="1" thickBot="1" x14ac:dyDescent="0.3">
      <c r="A25" s="7" t="s">
        <v>42</v>
      </c>
      <c r="B25" s="15">
        <f>(E6+E7+E8+E9+E10)/B22</f>
        <v>0.82285714285714284</v>
      </c>
      <c r="C25" s="8">
        <f>(E13+E14+E15+E16+E17+E18)/C22</f>
        <v>0.9</v>
      </c>
      <c r="D25" s="36"/>
      <c r="E25" s="37"/>
      <c r="F25" s="37"/>
      <c r="G25" s="37"/>
      <c r="H25" s="78">
        <v>0</v>
      </c>
      <c r="I25" s="35"/>
    </row>
    <row r="26" spans="1:16" x14ac:dyDescent="0.25">
      <c r="A26" s="40" t="s">
        <v>57</v>
      </c>
      <c r="B26" s="50">
        <f>P7/P5</f>
        <v>0.55223880597014929</v>
      </c>
      <c r="C26" s="88" t="s">
        <v>51</v>
      </c>
      <c r="D26" s="89"/>
      <c r="E26" s="88" t="s">
        <v>52</v>
      </c>
      <c r="F26" s="90"/>
      <c r="G26" s="89"/>
      <c r="H26" s="88" t="s">
        <v>53</v>
      </c>
      <c r="I26" s="89"/>
    </row>
    <row r="27" spans="1:16" ht="30" x14ac:dyDescent="0.25">
      <c r="A27" s="42" t="s">
        <v>46</v>
      </c>
      <c r="B27" s="41">
        <f>P8/P7</f>
        <v>0.82702702702702702</v>
      </c>
      <c r="C27" s="59" t="s">
        <v>43</v>
      </c>
      <c r="D27" s="60">
        <f>SUM(C6:C9)</f>
        <v>260</v>
      </c>
      <c r="E27" s="61" t="s">
        <v>44</v>
      </c>
      <c r="F27" s="62"/>
      <c r="G27" s="63">
        <f>SUM(C10:C11)</f>
        <v>75</v>
      </c>
      <c r="H27" s="64" t="s">
        <v>45</v>
      </c>
      <c r="I27" s="63">
        <f>SUM(C13:C18)</f>
        <v>23</v>
      </c>
    </row>
    <row r="28" spans="1:16" ht="15" customHeight="1" thickBot="1" x14ac:dyDescent="0.3">
      <c r="A28" s="43" t="s">
        <v>50</v>
      </c>
      <c r="B28" s="44">
        <f>SUM(H23,H25)</f>
        <v>10</v>
      </c>
      <c r="C28" s="51" t="s">
        <v>54</v>
      </c>
      <c r="D28" s="49">
        <f>D27/C20</f>
        <v>0.72625698324022347</v>
      </c>
      <c r="E28" s="51" t="s">
        <v>55</v>
      </c>
      <c r="F28" s="52"/>
      <c r="G28" s="49">
        <f>G27/C20</f>
        <v>0.20949720670391062</v>
      </c>
      <c r="H28" s="43" t="s">
        <v>56</v>
      </c>
      <c r="I28" s="49">
        <f>I27/C20</f>
        <v>6.4245810055865923E-2</v>
      </c>
    </row>
    <row r="29" spans="1:16" x14ac:dyDescent="0.25">
      <c r="C29" s="45"/>
      <c r="D29" s="46"/>
      <c r="E29" s="45"/>
      <c r="F29" s="45"/>
      <c r="G29" s="45"/>
    </row>
    <row r="30" spans="1:16" x14ac:dyDescent="0.25">
      <c r="C30" s="45"/>
      <c r="D30" s="47"/>
      <c r="E30" s="45"/>
      <c r="F30" s="45"/>
      <c r="G30" s="45"/>
    </row>
    <row r="31" spans="1:16" x14ac:dyDescent="0.25">
      <c r="C31" s="45"/>
      <c r="D31" s="47"/>
      <c r="E31" s="45"/>
      <c r="F31" s="45"/>
      <c r="G31" s="45"/>
    </row>
    <row r="32" spans="1:16" x14ac:dyDescent="0.25">
      <c r="C32" s="45"/>
      <c r="D32" s="45"/>
      <c r="E32" s="45"/>
      <c r="F32" s="45"/>
      <c r="G32" s="45"/>
    </row>
  </sheetData>
  <sheetProtection password="DEC1" sheet="1" objects="1" scenarios="1" selectLockedCells="1"/>
  <mergeCells count="14">
    <mergeCell ref="F3:G3"/>
    <mergeCell ref="E26:G26"/>
    <mergeCell ref="A1:I1"/>
    <mergeCell ref="A2:A3"/>
    <mergeCell ref="B2:E3"/>
    <mergeCell ref="F2:G2"/>
    <mergeCell ref="H2:I2"/>
    <mergeCell ref="H3:I3"/>
    <mergeCell ref="D21:G21"/>
    <mergeCell ref="D22:F22"/>
    <mergeCell ref="B24:C24"/>
    <mergeCell ref="C26:D26"/>
    <mergeCell ref="H26:I26"/>
    <mergeCell ref="H19:I20"/>
  </mergeCells>
  <conditionalFormatting sqref="B24">
    <cfRule type="cellIs" dxfId="5" priority="7" stopIfTrue="1" operator="greaterThan">
      <formula>$P$10</formula>
    </cfRule>
    <cfRule type="cellIs" dxfId="4" priority="8" stopIfTrue="1" operator="lessThanOrEqual">
      <formula>$P$10</formula>
    </cfRule>
  </conditionalFormatting>
  <conditionalFormatting sqref="I6:I11">
    <cfRule type="cellIs" dxfId="3" priority="4" operator="lessThan">
      <formula>0</formula>
    </cfRule>
  </conditionalFormatting>
  <conditionalFormatting sqref="I13:I18">
    <cfRule type="cellIs" dxfId="2" priority="3" operator="lessThan">
      <formula>0</formula>
    </cfRule>
  </conditionalFormatting>
  <conditionalFormatting sqref="H6:H11 H13:H18">
    <cfRule type="cellIs" dxfId="1" priority="1" stopIfTrue="1" operator="lessThanOrEqual">
      <formula>B6</formula>
    </cfRule>
    <cfRule type="cellIs" dxfId="0" priority="2" stopIfTrue="1" operator="greaterThan">
      <formula>B6</formula>
    </cfRule>
  </conditionalFormatting>
  <printOptions horizontalCentered="1" verticalCentered="1"/>
  <pageMargins left="0.7" right="0.7" top="0.75" bottom="0.75" header="0.3" footer="0.3"/>
  <pageSetup scale="77" orientation="landscape" r:id="rId1"/>
  <headerFooter>
    <oddHeader>&amp;CSOUTH CAROLINA DEPARTMENT OF EDUCATION - OFFICE OF ADULT EDUCATION</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10.15.14</vt:lpstr>
      <vt:lpstr>1.15.15</vt:lpstr>
      <vt:lpstr>4.15.15</vt:lpstr>
      <vt:lpstr>Freeze Date</vt:lpstr>
      <vt:lpstr>'1.15.15'!Print_Area</vt:lpstr>
      <vt:lpstr>'10.15.14'!Print_Area</vt:lpstr>
      <vt:lpstr>'4.15.15'!Print_Area</vt:lpstr>
      <vt:lpstr>'Freeze Date'!Print_Area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Joe Makla</cp:lastModifiedBy>
  <cp:lastPrinted>2014-01-15T21:31:11Z</cp:lastPrinted>
  <dcterms:created xsi:type="dcterms:W3CDTF">2012-06-18T14:10:14Z</dcterms:created>
  <dcterms:modified xsi:type="dcterms:W3CDTF">2016-07-22T13:57:54Z</dcterms:modified>
</cp:coreProperties>
</file>