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"/>
    </mc:Choice>
  </mc:AlternateContent>
  <xr:revisionPtr revIDLastSave="0" documentId="8_{7FAE2585-6CF2-4CCD-8951-66214A9AAAB4}" xr6:coauthVersionLast="47" xr6:coauthVersionMax="47" xr10:uidLastSave="{00000000-0000-0000-0000-000000000000}"/>
  <bookViews>
    <workbookView xWindow="-120" yWindow="-120" windowWidth="29040" windowHeight="15840" xr2:uid="{0D359112-5A17-4D08-AE2B-A1EF44144189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  <c r="K5" i="2"/>
  <c r="I10" i="2"/>
  <c r="K10" i="2"/>
  <c r="Q10" i="2"/>
  <c r="R10" i="2"/>
  <c r="S10" i="2"/>
  <c r="I5" i="2"/>
  <c r="Q5" i="2"/>
  <c r="R5" i="2"/>
  <c r="S5" i="2"/>
  <c r="I2" i="2"/>
  <c r="K2" i="2"/>
  <c r="Q2" i="2"/>
  <c r="R2" i="2"/>
  <c r="S2" i="2"/>
  <c r="I3" i="2"/>
  <c r="Q3" i="2"/>
  <c r="R3" i="2"/>
  <c r="S3" i="2"/>
  <c r="D11" i="2"/>
  <c r="G11" i="2"/>
  <c r="H11" i="2"/>
  <c r="J11" i="2"/>
  <c r="K11" i="2"/>
  <c r="L11" i="2"/>
  <c r="M11" i="2"/>
  <c r="O11" i="2"/>
  <c r="P11" i="2"/>
  <c r="I12" i="2"/>
  <c r="I13" i="2"/>
  <c r="M13" i="2"/>
  <c r="P13" i="2"/>
  <c r="S13" i="2"/>
</calcChain>
</file>

<file path=xl/sharedStrings.xml><?xml version="1.0" encoding="utf-8"?>
<sst xmlns="http://schemas.openxmlformats.org/spreadsheetml/2006/main" count="108" uniqueCount="81">
  <si>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</si>
  <si>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</si>
  <si>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</si>
  <si>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</si>
  <si>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</si>
  <si>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</si>
  <si>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</si>
  <si>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</si>
  <si>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</si>
  <si>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</si>
  <si>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</si>
  <si>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</si>
  <si>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</si>
  <si>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</si>
  <si>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</si>
  <si>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</si>
  <si>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</si>
  <si>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</si>
  <si>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</si>
  <si>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</si>
  <si>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</si>
  <si>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</si>
  <si>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</si>
  <si>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</si>
  <si>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</si>
  <si>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</si>
  <si>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</si>
  <si>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</si>
  <si>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</si>
  <si>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</si>
  <si>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</si>
  <si>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</si>
  <si>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</si>
  <si>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</si>
  <si>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</si>
  <si>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</si>
  <si>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</si>
  <si>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</si>
  <si>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</si>
  <si>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</si>
  <si>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</si>
  <si>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</si>
  <si>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</si>
  <si>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</si>
  <si>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05-022-006-00</t>
  </si>
  <si>
    <t>SW ROOSEVELT RD</t>
  </si>
  <si>
    <t>WD</t>
  </si>
  <si>
    <t>03-ARM'S LENGTH</t>
  </si>
  <si>
    <t>2000</t>
  </si>
  <si>
    <t>1109-0121</t>
  </si>
  <si>
    <t>2001 COMM</t>
  </si>
  <si>
    <t>201</t>
  </si>
  <si>
    <t>43-100-011-00</t>
  </si>
  <si>
    <t>101 ROBINSON AVE</t>
  </si>
  <si>
    <t>1095-0302</t>
  </si>
  <si>
    <t>43-100-139-00</t>
  </si>
  <si>
    <t>113 S ROBINSON ST</t>
  </si>
  <si>
    <t>1117-0544</t>
  </si>
  <si>
    <t>43-100-153-00</t>
  </si>
  <si>
    <t>221 S ROBINSON</t>
  </si>
  <si>
    <t>1092-0815</t>
  </si>
  <si>
    <t>NOT INSPECTED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</si>
  <si>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</si>
  <si>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</si>
  <si>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</si>
  <si>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</si>
  <si>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</si>
  <si>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</si>
  <si>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</si>
  <si>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12-022-029-01</t>
  </si>
  <si>
    <t>W MONROE RD/BEGOLE</t>
  </si>
  <si>
    <t>02-030-001-10</t>
  </si>
  <si>
    <t>950 E MONROE RD</t>
  </si>
  <si>
    <t>14-600-045-00</t>
  </si>
  <si>
    <t>10673 W ST CHARLES RD</t>
  </si>
  <si>
    <t>12-028-003-00</t>
  </si>
  <si>
    <t>3159 MONROE</t>
  </si>
  <si>
    <t>COMMERCIAL LAND 1ST ACRE AT $22,000, 5 ACRES AT $40,000, 50 ACRES AT $250,000</t>
  </si>
  <si>
    <t>01-001-006-00</t>
  </si>
  <si>
    <t>239 W LINCOLN RD</t>
  </si>
  <si>
    <t>08/26/0200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</si>
</sst>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0" fontId="3" fillId="0" borderId="0" xfId="0" applyFont="1"/>
    <xf numFmtId="165" fontId="3" fillId="0" borderId="0" xfId="0" applyNumberFormat="1" applyFont="1"/>
    <xf numFmtId="6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40" fontId="3" fillId="0" borderId="0" xfId="0" applyNumberFormat="1" applyFont="1"/>
    <xf numFmtId="8" fontId="3" fillId="0" borderId="0" xfId="0" applyNumberFormat="1" applyFont="1"/>
    <xf numFmtId="0" fontId="3" fillId="0" borderId="0" xfId="0" applyFont="1" applyAlignment="1">
      <alignment horizontal="right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29E51-AF8F-44B7-BFA6-3F1D5974519E}">
  <dimension ref="A1:BL15"/>
  <sheetViews>
    <sheetView tabSelected="1" workbookViewId="0">
      <selection activeCell="B15" sqref="A15:XFD15"/>
    </sheetView>
  </sheetViews>
  <sheetFormatPr defaultRowHeight="15" x14ac:dyDescent="0.25"/>
  <cols>
    <col min="1" max="1" width="14.28515625" bestFit="1" customWidth="1"/>
    <col min="2" max="2" width="18.28515625" bestFit="1" customWidth="1"/>
    <col min="3" max="3" width="9.28515625" style="25" bestFit="1" customWidth="1"/>
    <col min="4" max="4" width="9.5703125" style="15" bestFit="1" customWidth="1"/>
    <col min="5" max="5" width="5.5703125" bestFit="1" customWidth="1"/>
    <col min="6" max="6" width="16.7109375" bestFit="1" customWidth="1"/>
    <col min="7" max="7" width="10.14062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19.42578125" bestFit="1" customWidth="1"/>
    <col min="24" max="24" width="11.425781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9.42578125" bestFit="1" customWidth="1"/>
    <col min="29" max="29" width="5.42578125" bestFit="1" customWidth="1"/>
    <col min="30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55</v>
      </c>
      <c r="B2" t="s">
        <v>56</v>
      </c>
      <c r="C2" s="25">
        <v>45009</v>
      </c>
      <c r="D2" s="15">
        <v>28500</v>
      </c>
      <c r="E2" t="s">
        <v>46</v>
      </c>
      <c r="F2" t="s">
        <v>47</v>
      </c>
      <c r="G2" s="15">
        <v>28500</v>
      </c>
      <c r="H2" s="15">
        <v>7600</v>
      </c>
      <c r="I2" s="20">
        <f>H2/G2*100</f>
        <v>26.666666666666668</v>
      </c>
      <c r="J2" s="15">
        <v>19493</v>
      </c>
      <c r="K2" s="15">
        <f>G2-16831</f>
        <v>11669</v>
      </c>
      <c r="L2" s="15">
        <v>2662</v>
      </c>
      <c r="M2" s="30">
        <v>40</v>
      </c>
      <c r="N2" s="34">
        <v>132</v>
      </c>
      <c r="O2" s="39">
        <v>0.121</v>
      </c>
      <c r="P2" s="39">
        <v>0.121</v>
      </c>
      <c r="Q2" s="15">
        <f>K2/M2</f>
        <v>291.72500000000002</v>
      </c>
      <c r="R2" s="15">
        <f>K2/O2</f>
        <v>96438.016528925626</v>
      </c>
      <c r="S2" s="44">
        <f>K2/O2/43560</f>
        <v>2.2139122251819474</v>
      </c>
      <c r="T2" s="39">
        <v>40</v>
      </c>
      <c r="U2" s="5" t="s">
        <v>48</v>
      </c>
      <c r="V2" t="s">
        <v>57</v>
      </c>
      <c r="X2" t="s">
        <v>50</v>
      </c>
      <c r="Y2">
        <v>0</v>
      </c>
      <c r="Z2">
        <v>1</v>
      </c>
      <c r="AA2" s="6">
        <v>41467</v>
      </c>
      <c r="AC2" s="7" t="s">
        <v>51</v>
      </c>
      <c r="BC2" s="2"/>
      <c r="BE2" s="2"/>
    </row>
    <row r="3" spans="1:64" x14ac:dyDescent="0.25">
      <c r="A3" t="s">
        <v>58</v>
      </c>
      <c r="B3" t="s">
        <v>59</v>
      </c>
      <c r="C3" s="25">
        <v>44484</v>
      </c>
      <c r="D3" s="15">
        <v>20000</v>
      </c>
      <c r="E3" t="s">
        <v>46</v>
      </c>
      <c r="F3" t="s">
        <v>47</v>
      </c>
      <c r="G3" s="15">
        <v>20000</v>
      </c>
      <c r="H3" s="15">
        <v>10800</v>
      </c>
      <c r="I3" s="20">
        <f>H3/G3*100</f>
        <v>54</v>
      </c>
      <c r="J3" s="15">
        <v>28741</v>
      </c>
      <c r="K3" s="15">
        <f>G3-13332</f>
        <v>6668</v>
      </c>
      <c r="L3" s="15">
        <v>5324</v>
      </c>
      <c r="M3" s="30">
        <v>86.338427999999993</v>
      </c>
      <c r="N3" s="34">
        <v>120</v>
      </c>
      <c r="O3" s="39">
        <v>0.24199999999999999</v>
      </c>
      <c r="P3" s="39">
        <v>0.24199999999999999</v>
      </c>
      <c r="Q3" s="15">
        <f>K3/M3</f>
        <v>77.230963714094969</v>
      </c>
      <c r="R3" s="15">
        <f>K3/O3</f>
        <v>27553.719008264463</v>
      </c>
      <c r="S3" s="44">
        <f>K3/O3/43560</f>
        <v>0.6325463500519849</v>
      </c>
      <c r="T3" s="39">
        <v>88</v>
      </c>
      <c r="U3" s="5" t="s">
        <v>48</v>
      </c>
      <c r="V3" t="s">
        <v>60</v>
      </c>
      <c r="X3" t="s">
        <v>50</v>
      </c>
      <c r="Y3">
        <v>0</v>
      </c>
      <c r="Z3">
        <v>0</v>
      </c>
      <c r="AA3" t="s">
        <v>61</v>
      </c>
      <c r="AC3" s="7" t="s">
        <v>51</v>
      </c>
    </row>
    <row r="4" spans="1:64" x14ac:dyDescent="0.25">
      <c r="A4" t="s">
        <v>73</v>
      </c>
      <c r="B4" t="s">
        <v>74</v>
      </c>
      <c r="C4" s="25">
        <v>44483</v>
      </c>
      <c r="D4" s="15">
        <v>220000</v>
      </c>
      <c r="E4" t="s">
        <v>46</v>
      </c>
      <c r="F4" t="s">
        <v>47</v>
      </c>
      <c r="G4" s="15">
        <v>220000</v>
      </c>
      <c r="H4" s="15">
        <v>58300</v>
      </c>
      <c r="I4" s="20">
        <v>26.5</v>
      </c>
      <c r="J4" s="15">
        <v>209461</v>
      </c>
      <c r="K4" s="15">
        <v>17190</v>
      </c>
      <c r="L4" s="15">
        <v>6651</v>
      </c>
      <c r="O4" s="39">
        <v>0.33</v>
      </c>
      <c r="P4" s="39">
        <v>0.33</v>
      </c>
      <c r="R4" s="15">
        <v>52730</v>
      </c>
      <c r="S4" s="44">
        <v>1.21</v>
      </c>
      <c r="U4" s="5"/>
      <c r="AC4" s="7"/>
    </row>
    <row r="5" spans="1:64" x14ac:dyDescent="0.25">
      <c r="A5" t="s">
        <v>52</v>
      </c>
      <c r="B5" t="s">
        <v>53</v>
      </c>
      <c r="C5" s="25">
        <v>44544</v>
      </c>
      <c r="D5" s="15">
        <v>145000</v>
      </c>
      <c r="E5" t="s">
        <v>46</v>
      </c>
      <c r="F5" t="s">
        <v>47</v>
      </c>
      <c r="G5" s="15">
        <v>145000</v>
      </c>
      <c r="H5" s="15">
        <v>73600</v>
      </c>
      <c r="I5" s="20">
        <f>H5/G5*100</f>
        <v>50.758620689655174</v>
      </c>
      <c r="J5" s="15">
        <v>148600</v>
      </c>
      <c r="K5" s="15">
        <f>G5-141694</f>
        <v>3306</v>
      </c>
      <c r="L5" s="15">
        <v>8008</v>
      </c>
      <c r="M5" s="30">
        <v>0</v>
      </c>
      <c r="N5" s="34">
        <v>0</v>
      </c>
      <c r="O5" s="39">
        <v>0.36399999999999999</v>
      </c>
      <c r="P5" s="39">
        <v>0.36399999999999999</v>
      </c>
      <c r="Q5" s="15" t="e">
        <f>K5/M5</f>
        <v>#DIV/0!</v>
      </c>
      <c r="R5" s="15">
        <f>K5/O5</f>
        <v>9082.4175824175818</v>
      </c>
      <c r="S5" s="44">
        <f>K5/O5/43560</f>
        <v>0.20850361759452668</v>
      </c>
      <c r="T5" s="39">
        <v>0</v>
      </c>
      <c r="U5" s="5" t="s">
        <v>48</v>
      </c>
      <c r="V5" t="s">
        <v>54</v>
      </c>
      <c r="X5" t="s">
        <v>50</v>
      </c>
      <c r="Y5">
        <v>0</v>
      </c>
      <c r="Z5">
        <v>1</v>
      </c>
      <c r="AA5" s="6">
        <v>44574</v>
      </c>
      <c r="AC5" s="7" t="s">
        <v>51</v>
      </c>
    </row>
    <row r="6" spans="1:64" x14ac:dyDescent="0.25">
      <c r="A6" t="s">
        <v>75</v>
      </c>
      <c r="B6" t="s">
        <v>76</v>
      </c>
      <c r="C6" s="25">
        <v>44610</v>
      </c>
      <c r="D6" s="15">
        <v>110000</v>
      </c>
      <c r="E6" t="s">
        <v>46</v>
      </c>
      <c r="F6" t="s">
        <v>47</v>
      </c>
      <c r="G6" s="15">
        <v>110000</v>
      </c>
      <c r="H6" s="15">
        <v>47500</v>
      </c>
      <c r="I6" s="20">
        <v>43.18</v>
      </c>
      <c r="J6" s="15">
        <v>121229</v>
      </c>
      <c r="K6" s="15">
        <v>5451</v>
      </c>
      <c r="L6" s="15">
        <v>16680</v>
      </c>
      <c r="O6" s="39">
        <v>0.5</v>
      </c>
      <c r="P6" s="39">
        <v>0.5</v>
      </c>
      <c r="R6" s="15">
        <v>10902</v>
      </c>
      <c r="S6" s="44">
        <v>0.25</v>
      </c>
      <c r="U6" s="5"/>
      <c r="AA6" s="6"/>
      <c r="AC6" s="7"/>
    </row>
    <row r="7" spans="1:64" x14ac:dyDescent="0.25">
      <c r="A7" t="s">
        <v>78</v>
      </c>
      <c r="B7" t="s">
        <v>79</v>
      </c>
      <c r="C7" s="25" t="s">
        <v>80</v>
      </c>
      <c r="D7" s="15">
        <v>30000</v>
      </c>
      <c r="E7" t="s">
        <v>46</v>
      </c>
      <c r="F7" t="s">
        <v>47</v>
      </c>
      <c r="G7" s="15">
        <v>30000</v>
      </c>
      <c r="H7" s="15">
        <v>5600</v>
      </c>
      <c r="I7" s="20">
        <v>18.670000000000002</v>
      </c>
      <c r="J7" s="15">
        <v>20401</v>
      </c>
      <c r="K7" s="15">
        <v>30000</v>
      </c>
      <c r="L7" s="15">
        <v>20401</v>
      </c>
      <c r="O7" s="39">
        <v>1</v>
      </c>
      <c r="P7" s="39">
        <v>1</v>
      </c>
      <c r="R7" s="15">
        <v>30000</v>
      </c>
      <c r="S7" s="44">
        <v>0.69</v>
      </c>
      <c r="U7" s="5"/>
      <c r="AC7" s="7"/>
    </row>
    <row r="8" spans="1:64" x14ac:dyDescent="0.25">
      <c r="A8" t="s">
        <v>71</v>
      </c>
      <c r="B8" t="s">
        <v>72</v>
      </c>
      <c r="C8" s="25">
        <v>44757</v>
      </c>
      <c r="D8" s="15">
        <v>128000</v>
      </c>
      <c r="E8" t="s">
        <v>46</v>
      </c>
      <c r="F8" t="s">
        <v>47</v>
      </c>
      <c r="G8" s="15">
        <v>128000</v>
      </c>
      <c r="H8" s="15">
        <v>67400</v>
      </c>
      <c r="I8" s="20">
        <v>52.66</v>
      </c>
      <c r="J8" s="15">
        <v>119729</v>
      </c>
      <c r="K8" s="15">
        <v>41839</v>
      </c>
      <c r="L8" s="15">
        <v>33568</v>
      </c>
      <c r="O8" s="39">
        <v>1.89</v>
      </c>
      <c r="P8" s="39">
        <v>1.89</v>
      </c>
      <c r="R8" s="15">
        <v>22137</v>
      </c>
      <c r="S8" s="44">
        <v>0.51</v>
      </c>
      <c r="U8" s="5"/>
      <c r="AC8" s="7"/>
    </row>
    <row r="9" spans="1:64" x14ac:dyDescent="0.25">
      <c r="A9" t="s">
        <v>69</v>
      </c>
      <c r="B9" t="s">
        <v>70</v>
      </c>
      <c r="C9" s="25">
        <v>44424</v>
      </c>
      <c r="D9" s="15">
        <v>20000</v>
      </c>
      <c r="E9" t="s">
        <v>46</v>
      </c>
      <c r="F9" t="s">
        <v>47</v>
      </c>
      <c r="G9" s="15">
        <v>20000</v>
      </c>
      <c r="H9" s="15">
        <v>14800</v>
      </c>
      <c r="I9" s="20">
        <v>74</v>
      </c>
      <c r="J9" s="15">
        <v>37929</v>
      </c>
      <c r="K9" s="15">
        <v>20000</v>
      </c>
      <c r="L9" s="15">
        <v>37929</v>
      </c>
      <c r="O9" s="39">
        <v>2.38</v>
      </c>
      <c r="P9" s="39">
        <v>2.38</v>
      </c>
      <c r="R9" s="15">
        <v>8403</v>
      </c>
      <c r="S9" s="44">
        <v>0.19</v>
      </c>
      <c r="U9" s="5"/>
      <c r="AC9" s="7"/>
    </row>
    <row r="10" spans="1:64" ht="15.75" thickBot="1" x14ac:dyDescent="0.3">
      <c r="A10" t="s">
        <v>44</v>
      </c>
      <c r="B10" t="s">
        <v>45</v>
      </c>
      <c r="C10" s="25">
        <v>44804</v>
      </c>
      <c r="D10" s="15">
        <v>30000</v>
      </c>
      <c r="E10" t="s">
        <v>46</v>
      </c>
      <c r="F10" t="s">
        <v>47</v>
      </c>
      <c r="G10" s="15">
        <v>30000</v>
      </c>
      <c r="H10" s="15">
        <v>24600</v>
      </c>
      <c r="I10" s="20">
        <f>H10/G10*100</f>
        <v>82</v>
      </c>
      <c r="J10" s="15">
        <v>101769</v>
      </c>
      <c r="K10" s="15">
        <f>G10-0</f>
        <v>30000</v>
      </c>
      <c r="L10" s="15">
        <v>35200</v>
      </c>
      <c r="M10" s="30">
        <v>0</v>
      </c>
      <c r="N10" s="34">
        <v>0</v>
      </c>
      <c r="O10" s="39">
        <v>4.04</v>
      </c>
      <c r="P10" s="39">
        <v>4.04</v>
      </c>
      <c r="Q10" s="15" t="e">
        <f>K10/M10</f>
        <v>#DIV/0!</v>
      </c>
      <c r="R10" s="15">
        <f>K10/O10</f>
        <v>7425.742574257426</v>
      </c>
      <c r="S10" s="44">
        <f>K10/O10/43560</f>
        <v>0.17047159261380684</v>
      </c>
      <c r="T10" s="39">
        <v>0</v>
      </c>
      <c r="U10" s="5" t="s">
        <v>48</v>
      </c>
      <c r="V10" t="s">
        <v>49</v>
      </c>
      <c r="X10" t="s">
        <v>50</v>
      </c>
      <c r="Y10">
        <v>1</v>
      </c>
      <c r="Z10">
        <v>0</v>
      </c>
      <c r="AA10" s="6">
        <v>43014</v>
      </c>
      <c r="AC10" s="7" t="s">
        <v>51</v>
      </c>
      <c r="AL10" s="2"/>
    </row>
    <row r="11" spans="1:64" ht="15.75" thickTop="1" x14ac:dyDescent="0.25">
      <c r="A11" s="8"/>
      <c r="B11" s="8"/>
      <c r="C11" s="26" t="s">
        <v>62</v>
      </c>
      <c r="D11" s="16">
        <f>+SUM(D2:D10)</f>
        <v>731500</v>
      </c>
      <c r="E11" s="8"/>
      <c r="F11" s="8"/>
      <c r="G11" s="16">
        <f>+SUM(G2:G10)</f>
        <v>731500</v>
      </c>
      <c r="H11" s="16">
        <f>+SUM(H2:H10)</f>
        <v>310200</v>
      </c>
      <c r="I11" s="21"/>
      <c r="J11" s="16">
        <f>+SUM(J2:J10)</f>
        <v>807352</v>
      </c>
      <c r="K11" s="16">
        <f>+SUM(K2:K10)</f>
        <v>166123</v>
      </c>
      <c r="L11" s="16">
        <f>+SUM(L2:L10)</f>
        <v>166423</v>
      </c>
      <c r="M11" s="31">
        <f>+SUM(M2:M10)</f>
        <v>126.33842799999999</v>
      </c>
      <c r="N11" s="35"/>
      <c r="O11" s="40">
        <f>+SUM(O2:O10)</f>
        <v>10.867000000000001</v>
      </c>
      <c r="P11" s="40">
        <f>+SUM(P2:P10)</f>
        <v>10.867000000000001</v>
      </c>
      <c r="Q11" s="16"/>
      <c r="R11" s="16"/>
      <c r="S11" s="45"/>
      <c r="T11" s="40"/>
      <c r="U11" s="9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</row>
    <row r="12" spans="1:64" x14ac:dyDescent="0.25">
      <c r="A12" s="10"/>
      <c r="B12" s="10"/>
      <c r="C12" s="27"/>
      <c r="D12" s="17"/>
      <c r="E12" s="10"/>
      <c r="F12" s="10"/>
      <c r="G12" s="17"/>
      <c r="H12" s="17" t="s">
        <v>63</v>
      </c>
      <c r="I12" s="22">
        <f>H11/G11*100</f>
        <v>42.406015037593988</v>
      </c>
      <c r="J12" s="17"/>
      <c r="K12" s="17"/>
      <c r="L12" s="17" t="s">
        <v>64</v>
      </c>
      <c r="M12" s="32"/>
      <c r="N12" s="36"/>
      <c r="O12" s="41" t="s">
        <v>64</v>
      </c>
      <c r="P12" s="41"/>
      <c r="Q12" s="17"/>
      <c r="R12" s="17" t="s">
        <v>64</v>
      </c>
      <c r="S12" s="46"/>
      <c r="T12" s="41"/>
      <c r="U12" s="11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</row>
    <row r="13" spans="1:64" x14ac:dyDescent="0.25">
      <c r="A13" s="12"/>
      <c r="B13" s="12"/>
      <c r="C13" s="28"/>
      <c r="D13" s="18"/>
      <c r="E13" s="12"/>
      <c r="F13" s="12"/>
      <c r="G13" s="18"/>
      <c r="H13" s="18" t="s">
        <v>65</v>
      </c>
      <c r="I13" s="23">
        <f>STDEV(I2:I10)</f>
        <v>21.496383680605096</v>
      </c>
      <c r="J13" s="18"/>
      <c r="K13" s="18"/>
      <c r="L13" s="18" t="s">
        <v>66</v>
      </c>
      <c r="M13" s="48">
        <f>K11/M11</f>
        <v>1314.9047572445654</v>
      </c>
      <c r="N13" s="37"/>
      <c r="O13" s="42" t="s">
        <v>67</v>
      </c>
      <c r="P13" s="42">
        <f>K11/O11</f>
        <v>15286.923713996503</v>
      </c>
      <c r="Q13" s="18"/>
      <c r="R13" s="18" t="s">
        <v>68</v>
      </c>
      <c r="S13" s="47">
        <f>K11/O11/43560</f>
        <v>0.35093947920102164</v>
      </c>
      <c r="T13" s="42"/>
      <c r="U13" s="13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5" spans="1:64" s="49" customFormat="1" ht="15.75" x14ac:dyDescent="0.25">
      <c r="A15" s="49" t="s">
        <v>77</v>
      </c>
      <c r="C15" s="50"/>
      <c r="D15" s="51"/>
      <c r="G15" s="51"/>
      <c r="H15" s="51"/>
      <c r="I15" s="52"/>
      <c r="J15" s="51"/>
      <c r="K15" s="51"/>
      <c r="L15" s="51"/>
      <c r="M15" s="53"/>
      <c r="N15" s="54"/>
      <c r="O15" s="55"/>
      <c r="P15" s="55"/>
      <c r="Q15" s="51"/>
      <c r="R15" s="51"/>
      <c r="S15" s="56"/>
      <c r="T15" s="55"/>
      <c r="U15" s="57"/>
    </row>
  </sheetData>
  <sortState xmlns:xlrd2="http://schemas.microsoft.com/office/spreadsheetml/2017/richdata2" ref="A2:AR13">
    <sortCondition ref="O2:O13"/>
  </sortState>
  <conditionalFormatting sqref="A2:AR10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2E46C-B7F9-4A85-B658-E585B055C77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2024-01-02T15:08:04Z</dcterms:created>
  <dcterms:modified xsi:type="dcterms:W3CDTF">2024-01-03T15:07:58Z</dcterms:modified>
</cp:coreProperties>
</file>