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17940" windowHeight="7785" activeTab="1"/>
  </bookViews>
  <sheets>
    <sheet name="Income" sheetId="1" r:id="rId1"/>
    <sheet name="Expenses" sheetId="4" r:id="rId2"/>
  </sheets>
  <calcPr calcId="145621"/>
</workbook>
</file>

<file path=xl/calcChain.xml><?xml version="1.0" encoding="utf-8"?>
<calcChain xmlns="http://schemas.openxmlformats.org/spreadsheetml/2006/main">
  <c r="D12" i="4" l="1"/>
  <c r="C11" i="4"/>
  <c r="C10" i="4"/>
  <c r="C9" i="4"/>
  <c r="D4" i="1" l="1"/>
  <c r="C6" i="4"/>
  <c r="C5" i="4"/>
  <c r="C7" i="4"/>
  <c r="D4" i="4"/>
  <c r="C4" i="4" s="1"/>
  <c r="C5" i="1" l="1"/>
  <c r="C14" i="4" l="1"/>
  <c r="B10" i="4" l="1"/>
  <c r="B11" i="4"/>
  <c r="B9" i="4"/>
  <c r="B4" i="4"/>
  <c r="B6" i="4"/>
  <c r="B5" i="4"/>
  <c r="B7" i="4"/>
  <c r="B8" i="4" l="1"/>
  <c r="C8" i="4" l="1"/>
  <c r="D8" i="4" s="1"/>
  <c r="C12" i="4" s="1"/>
  <c r="B12" i="4" s="1"/>
  <c r="C13" i="4" l="1"/>
  <c r="B13" i="4" s="1"/>
  <c r="B14" i="4" s="1"/>
</calcChain>
</file>

<file path=xl/sharedStrings.xml><?xml version="1.0" encoding="utf-8"?>
<sst xmlns="http://schemas.openxmlformats.org/spreadsheetml/2006/main" count="36" uniqueCount="35">
  <si>
    <t>Total funding</t>
  </si>
  <si>
    <t>Per month</t>
  </si>
  <si>
    <t>Gross</t>
  </si>
  <si>
    <t>Full-time job</t>
  </si>
  <si>
    <t>https://simpletax.ca/calculator</t>
  </si>
  <si>
    <t>Full year</t>
  </si>
  <si>
    <t>Rent+utlities+insurance</t>
  </si>
  <si>
    <t>Cell phone + internet</t>
  </si>
  <si>
    <t>Commute/transportation</t>
  </si>
  <si>
    <t>'Must' spend</t>
  </si>
  <si>
    <t>Groceries/household+personal care</t>
  </si>
  <si>
    <t>Financial goals</t>
  </si>
  <si>
    <t>% breakdown</t>
  </si>
  <si>
    <t>Entertainment</t>
  </si>
  <si>
    <t>Fitness</t>
  </si>
  <si>
    <t>Other</t>
  </si>
  <si>
    <t>Total income</t>
  </si>
  <si>
    <r>
      <t>Federal tax</t>
    </r>
    <r>
      <rPr>
        <sz val="12"/>
        <color rgb="FF3E4956"/>
        <rFont val="&amp;quot"/>
      </rPr>
      <t/>
    </r>
  </si>
  <si>
    <r>
      <t>Provincial tax</t>
    </r>
    <r>
      <rPr>
        <sz val="12"/>
        <color rgb="FF3E4956"/>
        <rFont val="&amp;quot"/>
      </rPr>
      <t/>
    </r>
  </si>
  <si>
    <t xml:space="preserve">CPP/EI premiums </t>
  </si>
  <si>
    <t>Total tax</t>
  </si>
  <si>
    <t xml:space="preserve">After-tax income </t>
  </si>
  <si>
    <t>Average tax rate</t>
  </si>
  <si>
    <t xml:space="preserve">Marginal tax rate </t>
  </si>
  <si>
    <t>Figure out your discretionary income per month</t>
  </si>
  <si>
    <t>Allocate your after-tax income 3 ways</t>
  </si>
  <si>
    <t>Net after tax</t>
  </si>
  <si>
    <t>Net after tax:  We assumed your employer will deduct for income tax, Canada Pension and Employment Insurance, with no tax refund or payment due at annual filing. We used this online payroll deduction calculator (monthly paycheque, Ontario).  These are only estimates.</t>
  </si>
  <si>
    <t>'Fun' spend</t>
  </si>
  <si>
    <t xml:space="preserve">Fun spend: Going out, recreation, clothes, holidays </t>
  </si>
  <si>
    <t>Based on:</t>
  </si>
  <si>
    <t>You can consult  budgeting guidelines of the Credit Counselling Society for a different break-down of expenses.</t>
  </si>
  <si>
    <t>​​https://www.mymoneycoach.ca/budgeting/budgeting-guidelines</t>
  </si>
  <si>
    <r>
      <t xml:space="preserve">We used LowestRates data for someone living in an expensive city (Toronto in 2018) </t>
    </r>
    <r>
      <rPr>
        <sz val="11"/>
        <color rgb="FF000000"/>
        <rFont val="Trebuchet MS"/>
        <family val="2"/>
      </rPr>
      <t>and added a 10% allotment for financial goals (the 70/20/10 rule).</t>
    </r>
  </si>
  <si>
    <t>https://www.lowestrates.ca/blog/finance/how-much-it-costs-live-young-person-toronto-2018​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</si>
</sst>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_-&quot;$&quot;* #,##0_-;\-&quot;$&quot;* #,##0_-;_-&quot;$&quot;* &quot;-&quot;??_-;_-@_-"/>
  </numFmts>
  <fonts count="12">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11"/>
      <color rgb="FF0000E1"/>
      <name val="Calibri"/>
      <family val="2"/>
      <scheme val="minor"/>
    </font>
    <font>
      <sz val="11"/>
      <color rgb="FF007D00"/>
      <name val="Calibri"/>
      <family val="2"/>
      <scheme val="minor"/>
    </font>
    <font>
      <u/>
      <sz val="11"/>
      <color theme="10"/>
      <name val="Calibri"/>
      <family val="2"/>
      <scheme val="minor"/>
    </font>
    <font>
      <sz val="11"/>
      <name val="Calibri"/>
      <family val="2"/>
      <scheme val="minor"/>
    </font>
    <font>
      <b/>
      <sz val="13"/>
      <color rgb="FF1F497D"/>
      <name val="Calibri"/>
      <family val="2"/>
      <scheme val="minor"/>
    </font>
    <font>
      <i/>
      <sz val="11"/>
      <color theme="1"/>
      <name val="Calibri"/>
      <family val="2"/>
      <scheme val="minor"/>
    </font>
    <font>
      <sz val="12"/>
      <color rgb="FF3E4956"/>
      <name val="&amp;quot"/>
    </font>
    <font>
      <sz val="11"/>
      <color rgb="FF000000"/>
      <name val="Trebuchet MS"/>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56">
    <xf numFmtId="0" fontId="0" fillId="0" borderId="0" xfId="0"/>
    <xf numFmtId="3" fontId="0" fillId="0" borderId="0" xfId="0" applyNumberFormat="1" applyAlignment="1">
      <alignment horizontal="center"/>
    </xf>
    <xf numFmtId="0" fontId="0" fillId="0" borderId="1" xfId="0" applyBorder="1"/>
    <xf numFmtId="0" fontId="3" fillId="0" borderId="0" xfId="0" applyFont="1"/>
    <xf numFmtId="164" fontId="0" fillId="0" borderId="0" xfId="1" applyNumberFormat="1" applyFont="1"/>
    <xf numFmtId="164" fontId="0" fillId="0" borderId="0" xfId="1" applyNumberFormat="1" applyFont="1" applyAlignment="1">
      <alignment horizontal="center"/>
    </xf>
    <xf numFmtId="0" fontId="0" fillId="0" borderId="0" xfId="0" applyBorder="1"/>
    <xf numFmtId="164" fontId="2" fillId="0" borderId="0" xfId="1" applyNumberFormat="1" applyFont="1"/>
    <xf numFmtId="0" fontId="2" fillId="0" borderId="0" xfId="0" applyFont="1"/>
    <xf numFmtId="0" fontId="2" fillId="0" borderId="0" xfId="0" applyFont="1" applyAlignment="1">
      <alignment horizontal="center"/>
    </xf>
    <xf numFmtId="0" fontId="2" fillId="0" borderId="0" xfId="0" applyFont="1" applyAlignment="1">
      <alignment horizontal="center"/>
    </xf>
    <xf numFmtId="164" fontId="5" fillId="0" borderId="0" xfId="1" applyNumberFormat="1" applyFont="1"/>
    <xf numFmtId="164" fontId="4" fillId="0" borderId="1" xfId="1" applyNumberFormat="1" applyFont="1" applyBorder="1" applyAlignment="1">
      <alignment horizontal="center"/>
    </xf>
    <xf numFmtId="0" fontId="6" fillId="0" borderId="0" xfId="3"/>
    <xf numFmtId="9" fontId="0" fillId="0" borderId="0" xfId="2" applyFont="1" applyAlignment="1">
      <alignment horizontal="center"/>
    </xf>
    <xf numFmtId="9" fontId="3" fillId="0" borderId="0" xfId="2" applyFont="1" applyAlignment="1">
      <alignment horizontal="center"/>
    </xf>
    <xf numFmtId="0" fontId="0" fillId="0" borderId="0" xfId="0" applyAlignment="1">
      <alignment horizontal="center"/>
    </xf>
    <xf numFmtId="0" fontId="8" fillId="0" borderId="0" xfId="0" applyFont="1"/>
    <xf numFmtId="0" fontId="8" fillId="0" borderId="0" xfId="0" applyFont="1" applyAlignment="1">
      <alignment vertical="center"/>
    </xf>
    <xf numFmtId="9" fontId="2" fillId="0" borderId="0" xfId="2" applyFont="1" applyAlignment="1">
      <alignment horizontal="center"/>
    </xf>
    <xf numFmtId="0" fontId="9" fillId="0" borderId="0" xfId="0" applyFont="1" applyBorder="1"/>
    <xf numFmtId="9" fontId="7" fillId="0" borderId="0" xfId="2" applyFont="1" applyBorder="1" applyAlignment="1">
      <alignment horizontal="center"/>
    </xf>
    <xf numFmtId="9" fontId="9" fillId="0" borderId="0" xfId="2" applyFont="1" applyBorder="1" applyAlignment="1">
      <alignment horizontal="center"/>
    </xf>
    <xf numFmtId="164" fontId="9" fillId="0" borderId="0" xfId="1" applyNumberFormat="1" applyFont="1" applyBorder="1"/>
    <xf numFmtId="164" fontId="9" fillId="0" borderId="0" xfId="1" applyNumberFormat="1" applyFont="1" applyBorder="1" applyAlignment="1">
      <alignment horizontal="center"/>
    </xf>
    <xf numFmtId="9" fontId="7" fillId="0" borderId="0" xfId="2" applyFont="1" applyAlignment="1">
      <alignment horizontal="center"/>
    </xf>
    <xf numFmtId="164" fontId="7" fillId="0" borderId="0" xfId="1" applyNumberFormat="1" applyFont="1"/>
    <xf numFmtId="164" fontId="7" fillId="0" borderId="0" xfId="1" applyNumberFormat="1" applyFont="1" applyBorder="1"/>
    <xf numFmtId="164" fontId="7" fillId="0" borderId="1" xfId="1" applyNumberFormat="1" applyFont="1" applyBorder="1"/>
    <xf numFmtId="44" fontId="4" fillId="0" borderId="0" xfId="1" applyNumberFormat="1" applyFont="1"/>
    <xf numFmtId="44" fontId="4" fillId="0" borderId="0" xfId="1" applyNumberFormat="1" applyFont="1" applyBorder="1"/>
    <xf numFmtId="44" fontId="4" fillId="0" borderId="1" xfId="1" applyNumberFormat="1" applyFont="1" applyBorder="1"/>
    <xf numFmtId="9" fontId="7" fillId="0" borderId="1" xfId="2" applyFont="1" applyBorder="1" applyAlignment="1">
      <alignment horizontal="center"/>
    </xf>
    <xf numFmtId="0" fontId="8" fillId="0" borderId="0" xfId="0" applyFont="1" applyFill="1"/>
    <xf numFmtId="0" fontId="0" fillId="0" borderId="0" xfId="0" applyFill="1" applyAlignment="1">
      <alignment horizontal="left" vertical="top" wrapText="1"/>
    </xf>
    <xf numFmtId="6" fontId="0" fillId="0" borderId="0" xfId="0" applyNumberFormat="1"/>
    <xf numFmtId="10" fontId="0" fillId="0" borderId="0" xfId="0" applyNumberFormat="1"/>
    <xf numFmtId="0" fontId="7" fillId="2" borderId="0" xfId="0" quotePrefix="1" applyFont="1" applyFill="1" applyAlignment="1">
      <alignment horizontal="right"/>
    </xf>
    <xf numFmtId="9" fontId="7" fillId="2" borderId="0" xfId="2" applyFont="1" applyFill="1" applyBorder="1" applyAlignment="1">
      <alignment horizontal="center"/>
    </xf>
    <xf numFmtId="44" fontId="0" fillId="2" borderId="0" xfId="1" applyNumberFormat="1" applyFont="1" applyFill="1" applyBorder="1"/>
    <xf numFmtId="164" fontId="0" fillId="2" borderId="0" xfId="1" applyNumberFormat="1" applyFont="1" applyFill="1" applyBorder="1"/>
    <xf numFmtId="9" fontId="7" fillId="2" borderId="0" xfId="2" applyFont="1" applyFill="1" applyAlignment="1">
      <alignment horizontal="center"/>
    </xf>
    <xf numFmtId="164" fontId="7" fillId="2" borderId="0" xfId="1" applyNumberFormat="1" applyFont="1" applyFill="1"/>
    <xf numFmtId="164" fontId="7" fillId="2" borderId="0" xfId="1" applyNumberFormat="1" applyFont="1" applyFill="1" applyBorder="1"/>
    <xf numFmtId="0" fontId="7" fillId="2" borderId="0" xfId="0" applyFont="1" applyFill="1" applyBorder="1" applyAlignment="1">
      <alignment horizontal="right"/>
    </xf>
    <xf numFmtId="9" fontId="7" fillId="2" borderId="1" xfId="2" applyFont="1" applyFill="1" applyBorder="1" applyAlignment="1">
      <alignment horizontal="center"/>
    </xf>
    <xf numFmtId="164" fontId="0" fillId="2" borderId="1" xfId="1" applyNumberFormat="1" applyFont="1" applyFill="1" applyBorder="1"/>
    <xf numFmtId="164" fontId="4" fillId="2" borderId="1" xfId="1" applyNumberFormat="1" applyFont="1" applyFill="1" applyBorder="1"/>
    <xf numFmtId="164" fontId="0" fillId="0" borderId="1" xfId="1" applyNumberFormat="1" applyFont="1" applyBorder="1" applyAlignment="1">
      <alignment horizontal="center"/>
    </xf>
    <xf numFmtId="0" fontId="0" fillId="0" borderId="0" xfId="0" applyFill="1" applyAlignment="1">
      <alignment horizontal="left" vertical="top" wrapText="1"/>
    </xf>
    <xf numFmtId="0" fontId="0" fillId="0" borderId="0" xfId="0" applyBorder="1" applyAlignment="1">
      <alignment horizontal="left"/>
    </xf>
    <xf numFmtId="0" fontId="0" fillId="0" borderId="0" xfId="0" applyAlignment="1"/>
    <xf numFmtId="0" fontId="0" fillId="0" borderId="0" xfId="0" applyFont="1" applyBorder="1" applyAlignment="1">
      <alignment horizontal="left"/>
    </xf>
    <xf numFmtId="0" fontId="0" fillId="0" borderId="0" xfId="0" applyFont="1" applyAlignment="1">
      <alignment horizontal="center"/>
    </xf>
    <xf numFmtId="0" fontId="0" fillId="0" borderId="0" xfId="0" applyFont="1" applyAlignment="1"/>
    <xf numFmtId="0" fontId="0" fillId="0" borderId="0" xfId="0" applyBorder="1" applyAlignment="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E1"/>
      <color rgb="FF007D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mpletax.ca/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7"/>
  <sheetViews>
    <sheetView workbookViewId="0">
      <selection activeCell="E11" sqref="E11"/>
    </sheetView>
  </sheetViews>
  <sheetFormatPr defaultRowHeight="15"/>
  <cols>
    <col min="1" max="1" width="21" customWidth="1"/>
    <col min="2" max="2" width="11.42578125" customWidth="1"/>
    <col min="3" max="3" width="12.5703125" customWidth="1"/>
    <col min="4" max="4" width="12.7109375" customWidth="1"/>
    <col min="5" max="5" width="57.42578125" customWidth="1"/>
  </cols>
  <sheetData>
    <row r="1" spans="1:5" ht="17.25">
      <c r="A1" s="33" t="s">
        <v>24</v>
      </c>
    </row>
    <row r="2" spans="1:5" ht="17.25">
      <c r="A2" s="17"/>
    </row>
    <row r="3" spans="1:5">
      <c r="B3" s="9" t="s">
        <v>2</v>
      </c>
      <c r="C3" s="9" t="s">
        <v>26</v>
      </c>
      <c r="D3" s="10" t="s">
        <v>1</v>
      </c>
      <c r="E3" s="8"/>
    </row>
    <row r="4" spans="1:5">
      <c r="A4" s="2" t="s">
        <v>3</v>
      </c>
      <c r="B4" s="12">
        <v>50134</v>
      </c>
      <c r="C4" s="12">
        <v>38957</v>
      </c>
      <c r="D4" s="48">
        <f>C4/12</f>
        <v>3246.4166666666665</v>
      </c>
      <c r="E4" s="6"/>
    </row>
    <row r="5" spans="1:5">
      <c r="A5" t="s">
        <v>0</v>
      </c>
      <c r="B5" s="5"/>
      <c r="C5" s="5">
        <f>SUM(C4:C4)</f>
        <v>38957</v>
      </c>
      <c r="D5" s="1"/>
    </row>
    <row r="7" spans="1:5" ht="45.75" customHeight="1">
      <c r="A7" s="49" t="s">
        <v>27</v>
      </c>
      <c r="B7" s="49"/>
      <c r="C7" s="49"/>
      <c r="D7" s="49"/>
      <c r="E7" s="49"/>
    </row>
    <row r="8" spans="1:5" ht="14.25" customHeight="1">
      <c r="A8" s="34"/>
      <c r="B8" s="34"/>
      <c r="C8" s="34"/>
      <c r="D8" s="34"/>
      <c r="E8" s="34"/>
    </row>
    <row r="9" spans="1:5">
      <c r="A9" s="13" t="s">
        <v>4</v>
      </c>
    </row>
    <row r="10" spans="1:5">
      <c r="A10" t="s">
        <v>16</v>
      </c>
      <c r="B10" s="35">
        <v>50134</v>
      </c>
    </row>
    <row r="11" spans="1:5" ht="15.75">
      <c r="A11" t="s">
        <v>17</v>
      </c>
      <c r="B11" s="35">
        <v>5293</v>
      </c>
    </row>
    <row r="12" spans="1:5" ht="15.75">
      <c r="A12" t="s">
        <v>18</v>
      </c>
      <c r="B12" s="35">
        <v>2744</v>
      </c>
    </row>
    <row r="13" spans="1:5">
      <c r="A13" t="s">
        <v>19</v>
      </c>
      <c r="B13" s="35">
        <v>3141</v>
      </c>
    </row>
    <row r="14" spans="1:5">
      <c r="A14" t="s">
        <v>20</v>
      </c>
      <c r="B14" s="35">
        <v>11177</v>
      </c>
    </row>
    <row r="15" spans="1:5">
      <c r="A15" t="s">
        <v>21</v>
      </c>
      <c r="B15" s="35">
        <v>38957</v>
      </c>
    </row>
    <row r="16" spans="1:5">
      <c r="A16" t="s">
        <v>22</v>
      </c>
      <c r="B16" s="36">
        <v>0.22289999999999999</v>
      </c>
    </row>
    <row r="17" spans="1:2">
      <c r="A17" t="s">
        <v>23</v>
      </c>
      <c r="B17" s="36">
        <v>0.29649999999999999</v>
      </c>
    </row>
  </sheetData>
  <mergeCells count="1">
    <mergeCell ref="A7:E7"/>
  </mergeCells>
  <hyperlinks>
    <hyperlink ref="A9"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4"/>
  <sheetViews>
    <sheetView tabSelected="1" topLeftCell="A11" workbookViewId="0">
      <selection activeCell="A29" sqref="A29"/>
    </sheetView>
  </sheetViews>
  <sheetFormatPr defaultRowHeight="15"/>
  <cols>
    <col min="1" max="1" width="33" customWidth="1"/>
    <col min="2" max="2" width="14.85546875" style="16" customWidth="1"/>
    <col min="3" max="3" width="11.5703125" bestFit="1" customWidth="1"/>
    <col min="4" max="4" width="10.5703125" customWidth="1"/>
    <col min="5" max="5" width="12.140625" customWidth="1"/>
  </cols>
  <sheetData>
    <row r="1" spans="1:8" ht="17.25">
      <c r="A1" s="33" t="s">
        <v>25</v>
      </c>
      <c r="B1" s="18"/>
      <c r="C1" s="18"/>
      <c r="D1" s="3"/>
      <c r="E1" s="3"/>
      <c r="F1" s="3"/>
      <c r="G1" s="3"/>
      <c r="H1" s="3"/>
    </row>
    <row r="2" spans="1:8">
      <c r="B2" s="15"/>
      <c r="C2" s="3"/>
      <c r="D2" s="3"/>
      <c r="E2" s="10"/>
      <c r="F2" s="3"/>
      <c r="G2" s="3"/>
      <c r="H2" s="3"/>
    </row>
    <row r="3" spans="1:8">
      <c r="B3" s="19" t="s">
        <v>12</v>
      </c>
      <c r="C3" s="7" t="s">
        <v>5</v>
      </c>
      <c r="D3" s="8" t="s">
        <v>1</v>
      </c>
    </row>
    <row r="4" spans="1:8">
      <c r="A4" t="s">
        <v>6</v>
      </c>
      <c r="B4" s="25">
        <f>C4/$C$14</f>
        <v>0.53104705187771128</v>
      </c>
      <c r="C4" s="26">
        <f>D4*12</f>
        <v>20688</v>
      </c>
      <c r="D4" s="29">
        <f>1672+52</f>
        <v>1724</v>
      </c>
    </row>
    <row r="5" spans="1:8">
      <c r="A5" t="s">
        <v>10</v>
      </c>
      <c r="B5" s="25">
        <f>C5/$C$14</f>
        <v>8.6248941140231544E-2</v>
      </c>
      <c r="C5" s="26">
        <f>D5*12</f>
        <v>3360</v>
      </c>
      <c r="D5" s="30">
        <v>280</v>
      </c>
    </row>
    <row r="6" spans="1:8">
      <c r="A6" s="6" t="s">
        <v>8</v>
      </c>
      <c r="B6" s="21">
        <f>C6/$C$14</f>
        <v>5.5445747875863129E-2</v>
      </c>
      <c r="C6" s="27">
        <f>D6*12</f>
        <v>2160</v>
      </c>
      <c r="D6" s="30">
        <v>180</v>
      </c>
    </row>
    <row r="7" spans="1:8">
      <c r="A7" s="2" t="s">
        <v>7</v>
      </c>
      <c r="B7" s="32">
        <f>C7/$C$14</f>
        <v>4.0044151243678931E-2</v>
      </c>
      <c r="C7" s="28">
        <f>D7*12</f>
        <v>1560</v>
      </c>
      <c r="D7" s="31">
        <v>130</v>
      </c>
    </row>
    <row r="8" spans="1:8" s="6" customFormat="1">
      <c r="A8" s="37" t="s">
        <v>9</v>
      </c>
      <c r="B8" s="38">
        <f>SUM(B4:B7)</f>
        <v>0.71278589213748478</v>
      </c>
      <c r="C8" s="39">
        <f>$C$14*B8</f>
        <v>27767.999999999993</v>
      </c>
      <c r="D8" s="40">
        <f>C8/12</f>
        <v>2313.9999999999995</v>
      </c>
    </row>
    <row r="9" spans="1:8">
      <c r="A9" t="s">
        <v>13</v>
      </c>
      <c r="B9" s="25">
        <f>C9/$C$14</f>
        <v>0.10935133608850785</v>
      </c>
      <c r="C9" s="26">
        <f>D9*12</f>
        <v>4260</v>
      </c>
      <c r="D9" s="30">
        <v>355</v>
      </c>
    </row>
    <row r="10" spans="1:8">
      <c r="A10" t="s">
        <v>14</v>
      </c>
      <c r="B10" s="25">
        <f>C10/$C$14</f>
        <v>2.3102394948276303E-2</v>
      </c>
      <c r="C10" s="26">
        <f>D10*12</f>
        <v>900</v>
      </c>
      <c r="D10" s="30">
        <v>75</v>
      </c>
    </row>
    <row r="11" spans="1:8">
      <c r="A11" s="2" t="s">
        <v>15</v>
      </c>
      <c r="B11" s="32">
        <f>C11/$C$14</f>
        <v>4.9901173088276816E-2</v>
      </c>
      <c r="C11" s="28">
        <f>D11*12</f>
        <v>1944</v>
      </c>
      <c r="D11" s="31">
        <v>162</v>
      </c>
    </row>
    <row r="12" spans="1:8" ht="12.75" customHeight="1">
      <c r="A12" s="37" t="s">
        <v>28</v>
      </c>
      <c r="B12" s="41">
        <f>C12/$C$14</f>
        <v>0.18235490412506097</v>
      </c>
      <c r="C12" s="42">
        <f>D12*12</f>
        <v>7104</v>
      </c>
      <c r="D12" s="43">
        <f>SUM(D9:D11)</f>
        <v>592</v>
      </c>
    </row>
    <row r="13" spans="1:8" ht="12.75" customHeight="1">
      <c r="A13" s="44" t="s">
        <v>11</v>
      </c>
      <c r="B13" s="45">
        <f>C13/$C$14</f>
        <v>0.10473085709885258</v>
      </c>
      <c r="C13" s="46">
        <f>D13*12</f>
        <v>4080</v>
      </c>
      <c r="D13" s="47">
        <v>340</v>
      </c>
    </row>
    <row r="14" spans="1:8">
      <c r="B14" s="14">
        <f>B8+B12+B13</f>
        <v>0.99987165336139827</v>
      </c>
      <c r="C14" s="11">
        <f>Income!C5</f>
        <v>38957</v>
      </c>
      <c r="D14" s="4"/>
    </row>
    <row r="15" spans="1:8" ht="6.75" customHeight="1">
      <c r="B15" s="14"/>
      <c r="C15" s="4"/>
      <c r="D15" s="4"/>
    </row>
    <row r="16" spans="1:8" s="6" customFormat="1">
      <c r="A16" s="20" t="s">
        <v>29</v>
      </c>
      <c r="B16" s="22"/>
      <c r="C16" s="23"/>
      <c r="D16" s="24"/>
    </row>
    <row r="17" spans="1:4" s="6" customFormat="1">
      <c r="A17" s="20"/>
      <c r="B17" s="22"/>
      <c r="C17" s="23"/>
      <c r="D17" s="24"/>
    </row>
    <row r="18" spans="1:4" s="6" customFormat="1">
      <c r="A18" s="20" t="s">
        <v>30</v>
      </c>
      <c r="B18" s="22"/>
      <c r="C18" s="23"/>
      <c r="D18" s="23"/>
    </row>
    <row r="19" spans="1:4" s="55" customFormat="1" ht="17.25" customHeight="1">
      <c r="A19" s="55" t="s">
        <v>34</v>
      </c>
    </row>
    <row r="21" spans="1:4" s="54" customFormat="1" ht="16.5">
      <c r="A21" s="52" t="s">
        <v>33</v>
      </c>
      <c r="B21" s="53"/>
    </row>
    <row r="22" spans="1:4" s="51" customFormat="1">
      <c r="A22" s="50" t="s">
        <v>31</v>
      </c>
      <c r="B22" s="16"/>
    </row>
    <row r="23" spans="1:4" s="51" customFormat="1">
      <c r="A23" s="50" t="s">
        <v>32</v>
      </c>
      <c r="B23" s="16"/>
    </row>
    <row r="24" spans="1:4" s="51" customFormat="1">
      <c r="A24" s="50"/>
      <c r="B24"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Income</vt:lpstr>
      <vt:lpstr>Expenses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2018-06-13T23:38:05Z</dcterms:created>
  <dcterms:modified xsi:type="dcterms:W3CDTF">2019-05-03T21:47:36Z</dcterms:modified>
</cp:coreProperties>
</file>